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showInkAnnotation="0"/>
  <mc:AlternateContent xmlns:mc="http://schemas.openxmlformats.org/markup-compatibility/2006">
    <mc:Choice Requires="x15">
      <x15ac:absPath xmlns:x15ac="http://schemas.microsoft.com/office/spreadsheetml/2010/11/ac" url="/Users/myeong/git/meetup/data/"/>
    </mc:Choice>
  </mc:AlternateContent>
  <bookViews>
    <workbookView xWindow="540" yWindow="460" windowWidth="37600" windowHeight="19800" tabRatio="500" activeTab="2"/>
  </bookViews>
  <sheets>
    <sheet name="cleaned_data_Pittsburgh" sheetId="1" r:id="rId1"/>
    <sheet name="Groups" sheetId="2" r:id="rId2"/>
    <sheet name="Location Consistency" sheetId="4" r:id="rId3"/>
    <sheet name="Sheet2" sheetId="3" r:id="rId4"/>
  </sheets>
  <definedNames>
    <definedName name="_xlnm._FilterDatabase" localSheetId="0" hidden="1">cleaned_data_Pittsburgh!$A$1:$AD$828</definedName>
    <definedName name="_xlnm._FilterDatabase" localSheetId="1" hidden="1">Groups!$A$1:$F$228</definedName>
    <definedName name="_xlnm._FilterDatabase" localSheetId="2" hidden="1">'Location Consistency'!$AD$41:$AG$73</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F56" i="4" l="1"/>
  <c r="AF50" i="4"/>
  <c r="AF54" i="4"/>
  <c r="AF49" i="4"/>
  <c r="AF58" i="4"/>
  <c r="AF52" i="4"/>
  <c r="AF57" i="4"/>
  <c r="AF42" i="4"/>
  <c r="AF59" i="4"/>
  <c r="AF63" i="4"/>
  <c r="AF62" i="4"/>
  <c r="AF51" i="4"/>
  <c r="AF55" i="4"/>
  <c r="AF64" i="4"/>
  <c r="AF60" i="4"/>
  <c r="AF43" i="4"/>
  <c r="AF44" i="4"/>
  <c r="AF61" i="4"/>
  <c r="AF45" i="4"/>
  <c r="AF65" i="4"/>
  <c r="AF67" i="4"/>
  <c r="AF46" i="4"/>
  <c r="AF66" i="4"/>
  <c r="AF47" i="4"/>
  <c r="AF68" i="4"/>
  <c r="AF48" i="4"/>
  <c r="AF53" i="4"/>
  <c r="AU854" i="1"/>
  <c r="AU855" i="1"/>
  <c r="AU856" i="1"/>
  <c r="AU857" i="1"/>
  <c r="AU858" i="1"/>
  <c r="AU859" i="1"/>
  <c r="AU860" i="1"/>
  <c r="AU861" i="1"/>
  <c r="AU862" i="1"/>
  <c r="AU863" i="1"/>
  <c r="AU864" i="1"/>
  <c r="AU865" i="1"/>
  <c r="AU866" i="1"/>
  <c r="AU867" i="1"/>
  <c r="AU868" i="1"/>
  <c r="AU869" i="1"/>
  <c r="AU870" i="1"/>
  <c r="AU871" i="1"/>
  <c r="AU872" i="1"/>
  <c r="AU873" i="1"/>
  <c r="AU874" i="1"/>
  <c r="AU875" i="1"/>
  <c r="AU876" i="1"/>
  <c r="AU877" i="1"/>
  <c r="AU878" i="1"/>
  <c r="AU879" i="1"/>
  <c r="AU880" i="1"/>
  <c r="AU881" i="1"/>
  <c r="AU882" i="1"/>
  <c r="AU883" i="1"/>
  <c r="AU884" i="1"/>
  <c r="AU853" i="1"/>
  <c r="E18" i="4"/>
  <c r="AA59" i="4"/>
  <c r="AA47" i="4"/>
  <c r="AA50" i="4"/>
  <c r="AA44" i="4"/>
  <c r="AA53" i="4"/>
  <c r="AA45" i="4"/>
  <c r="AA52" i="4"/>
  <c r="AA66" i="4"/>
  <c r="AA56" i="4"/>
  <c r="Z53" i="4"/>
  <c r="Z45" i="4"/>
  <c r="Y64" i="4"/>
  <c r="Y49" i="4"/>
  <c r="Y51" i="4"/>
  <c r="Y59" i="4"/>
  <c r="Y47" i="4"/>
  <c r="Y65" i="4"/>
  <c r="Y61" i="4"/>
  <c r="Y42" i="4"/>
  <c r="Y50" i="4"/>
  <c r="Y43" i="4"/>
  <c r="Y62" i="4"/>
  <c r="Y44" i="4"/>
  <c r="Y53" i="4"/>
  <c r="Y46" i="4"/>
  <c r="Y55" i="4"/>
  <c r="Y48" i="4"/>
  <c r="Y45" i="4"/>
  <c r="Y52" i="4"/>
  <c r="Y66" i="4"/>
  <c r="Y60" i="4"/>
  <c r="Y58" i="4"/>
  <c r="Y57" i="4"/>
  <c r="Y56" i="4"/>
  <c r="Y63" i="4"/>
  <c r="Y67" i="4"/>
  <c r="Y69" i="4"/>
  <c r="Y54" i="4"/>
  <c r="X49" i="4"/>
  <c r="X42" i="4"/>
  <c r="X43" i="4"/>
  <c r="X44" i="4"/>
  <c r="X53" i="4"/>
  <c r="X55" i="4"/>
  <c r="X45" i="4"/>
  <c r="X60" i="4"/>
  <c r="X58" i="4"/>
  <c r="X57" i="4"/>
  <c r="W48" i="4"/>
  <c r="W45" i="4"/>
  <c r="W52" i="4"/>
  <c r="B21" i="4"/>
  <c r="B20" i="4"/>
  <c r="B19" i="4"/>
  <c r="B18" i="4"/>
  <c r="B17" i="4"/>
  <c r="F3" i="4"/>
  <c r="F4" i="4"/>
  <c r="F5" i="4"/>
  <c r="F6" i="4"/>
  <c r="F7" i="4"/>
  <c r="F2" i="4"/>
  <c r="J43" i="4"/>
  <c r="AB43" i="4"/>
  <c r="J44" i="4"/>
  <c r="AB44" i="4"/>
  <c r="J45" i="4"/>
  <c r="AB45" i="4"/>
  <c r="J46" i="4"/>
  <c r="AB46" i="4"/>
  <c r="J47" i="4"/>
  <c r="AB47" i="4"/>
  <c r="J48" i="4"/>
  <c r="AB48" i="4"/>
  <c r="J49" i="4"/>
  <c r="AB49" i="4"/>
  <c r="J50" i="4"/>
  <c r="AB50" i="4"/>
  <c r="J51" i="4"/>
  <c r="AB51" i="4"/>
  <c r="J52" i="4"/>
  <c r="AB52" i="4"/>
  <c r="J53" i="4"/>
  <c r="AB53" i="4"/>
  <c r="J54" i="4"/>
  <c r="AB54" i="4"/>
  <c r="J55" i="4"/>
  <c r="AB55" i="4"/>
  <c r="J56" i="4"/>
  <c r="AB56" i="4"/>
  <c r="J57" i="4"/>
  <c r="AB57" i="4"/>
  <c r="J58" i="4"/>
  <c r="AB58" i="4"/>
  <c r="J59" i="4"/>
  <c r="AB59" i="4"/>
  <c r="J60" i="4"/>
  <c r="AB60" i="4"/>
  <c r="J61" i="4"/>
  <c r="AB61" i="4"/>
  <c r="J62" i="4"/>
  <c r="AB62" i="4"/>
  <c r="J63" i="4"/>
  <c r="AB63" i="4"/>
  <c r="J64" i="4"/>
  <c r="AB64" i="4"/>
  <c r="J65" i="4"/>
  <c r="AB65" i="4"/>
  <c r="J66" i="4"/>
  <c r="AB66" i="4"/>
  <c r="J67" i="4"/>
  <c r="AB67" i="4"/>
  <c r="J68" i="4"/>
  <c r="AB68" i="4"/>
  <c r="J69" i="4"/>
  <c r="AB69" i="4"/>
  <c r="J70" i="4"/>
  <c r="AB70" i="4"/>
  <c r="J42" i="4"/>
  <c r="AB42" i="4"/>
  <c r="C3" i="4"/>
  <c r="C4" i="4"/>
  <c r="C5" i="4"/>
  <c r="C6" i="4"/>
  <c r="C7" i="4"/>
  <c r="C2" i="4"/>
  <c r="J71" i="4"/>
  <c r="J72" i="4"/>
  <c r="J73" i="4"/>
  <c r="AS854" i="1"/>
  <c r="AS855" i="1"/>
  <c r="AS856" i="1"/>
  <c r="AS857" i="1"/>
  <c r="AS858" i="1"/>
  <c r="AS859" i="1"/>
  <c r="AS860" i="1"/>
  <c r="AS861" i="1"/>
  <c r="AS862" i="1"/>
  <c r="AS863" i="1"/>
  <c r="AS864" i="1"/>
  <c r="AS865" i="1"/>
  <c r="AS866" i="1"/>
  <c r="AS867" i="1"/>
  <c r="AS868" i="1"/>
  <c r="AS869" i="1"/>
  <c r="AS870" i="1"/>
  <c r="AS871" i="1"/>
  <c r="AS872" i="1"/>
  <c r="AS873" i="1"/>
  <c r="AS874" i="1"/>
  <c r="AS875" i="1"/>
  <c r="AS876" i="1"/>
  <c r="AS877" i="1"/>
  <c r="AS878" i="1"/>
  <c r="AS879" i="1"/>
  <c r="AS880" i="1"/>
  <c r="AS881" i="1"/>
  <c r="AS882" i="1"/>
  <c r="AS883" i="1"/>
  <c r="AS884" i="1"/>
  <c r="AS853" i="1"/>
  <c r="AR854" i="1"/>
  <c r="AR855" i="1"/>
  <c r="AR856" i="1"/>
  <c r="AR857" i="1"/>
  <c r="AR858" i="1"/>
  <c r="AR859" i="1"/>
  <c r="AR860" i="1"/>
  <c r="AR861" i="1"/>
  <c r="AR862" i="1"/>
  <c r="AR863" i="1"/>
  <c r="AR864" i="1"/>
  <c r="AR865" i="1"/>
  <c r="AR866" i="1"/>
  <c r="AR867" i="1"/>
  <c r="AR868" i="1"/>
  <c r="AR869" i="1"/>
  <c r="AR870" i="1"/>
  <c r="AR871" i="1"/>
  <c r="AR872" i="1"/>
  <c r="AR873" i="1"/>
  <c r="AR874" i="1"/>
  <c r="AR875" i="1"/>
  <c r="AR876" i="1"/>
  <c r="AR877" i="1"/>
  <c r="AR878" i="1"/>
  <c r="AR879" i="1"/>
  <c r="AR880" i="1"/>
  <c r="AR881" i="1"/>
  <c r="AR882" i="1"/>
  <c r="AR883" i="1"/>
  <c r="AR884" i="1"/>
  <c r="AR853" i="1"/>
  <c r="AQ854" i="1"/>
  <c r="AQ855" i="1"/>
  <c r="AQ856" i="1"/>
  <c r="AQ857" i="1"/>
  <c r="AQ858" i="1"/>
  <c r="AQ859" i="1"/>
  <c r="AQ860" i="1"/>
  <c r="AQ861" i="1"/>
  <c r="AQ862" i="1"/>
  <c r="AQ863" i="1"/>
  <c r="AQ864" i="1"/>
  <c r="AQ865" i="1"/>
  <c r="AQ866" i="1"/>
  <c r="AQ867" i="1"/>
  <c r="AQ868" i="1"/>
  <c r="AQ869" i="1"/>
  <c r="AQ870" i="1"/>
  <c r="AQ871" i="1"/>
  <c r="AQ872" i="1"/>
  <c r="AQ873" i="1"/>
  <c r="AQ874" i="1"/>
  <c r="AQ875" i="1"/>
  <c r="AQ876" i="1"/>
  <c r="AQ877" i="1"/>
  <c r="AQ878" i="1"/>
  <c r="AQ879" i="1"/>
  <c r="AQ880" i="1"/>
  <c r="AQ881" i="1"/>
  <c r="AQ882" i="1"/>
  <c r="AQ883" i="1"/>
  <c r="AQ884" i="1"/>
  <c r="AQ853" i="1"/>
  <c r="AP854" i="1"/>
  <c r="AP855" i="1"/>
  <c r="AP856" i="1"/>
  <c r="AP857" i="1"/>
  <c r="AP858" i="1"/>
  <c r="AP859" i="1"/>
  <c r="AP860" i="1"/>
  <c r="AP861" i="1"/>
  <c r="AP862" i="1"/>
  <c r="AP863" i="1"/>
  <c r="AP864" i="1"/>
  <c r="AP865" i="1"/>
  <c r="AP866" i="1"/>
  <c r="AP867" i="1"/>
  <c r="AP868" i="1"/>
  <c r="AP869" i="1"/>
  <c r="AP870" i="1"/>
  <c r="AP871" i="1"/>
  <c r="AP872" i="1"/>
  <c r="AP873" i="1"/>
  <c r="AP874" i="1"/>
  <c r="AP875" i="1"/>
  <c r="AP876" i="1"/>
  <c r="AP877" i="1"/>
  <c r="AP878" i="1"/>
  <c r="AP879" i="1"/>
  <c r="AP880" i="1"/>
  <c r="AP881" i="1"/>
  <c r="AP882" i="1"/>
  <c r="AP883" i="1"/>
  <c r="AP884" i="1"/>
  <c r="AP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O884" i="1"/>
  <c r="AO853" i="1"/>
  <c r="W22" i="1"/>
  <c r="W50" i="1"/>
  <c r="W57" i="1"/>
  <c r="W85" i="1"/>
  <c r="W2" i="1"/>
  <c r="W3" i="1"/>
  <c r="W4" i="1"/>
  <c r="W5" i="1"/>
  <c r="W6" i="1"/>
  <c r="W7" i="1"/>
  <c r="W8" i="1"/>
  <c r="W9" i="1"/>
  <c r="W10" i="1"/>
  <c r="W11" i="1"/>
  <c r="W12" i="1"/>
  <c r="W13" i="1"/>
  <c r="W14" i="1"/>
  <c r="W15" i="1"/>
  <c r="W16" i="1"/>
  <c r="W17" i="1"/>
  <c r="W18" i="1"/>
  <c r="W19" i="1"/>
  <c r="W20" i="1"/>
  <c r="W21" i="1"/>
  <c r="W23" i="1"/>
  <c r="W24" i="1"/>
  <c r="W25" i="1"/>
  <c r="W26" i="1"/>
  <c r="W27" i="1"/>
  <c r="W28" i="1"/>
  <c r="W29" i="1"/>
  <c r="W30" i="1"/>
  <c r="W31" i="1"/>
  <c r="W32" i="1"/>
  <c r="W33" i="1"/>
  <c r="W34" i="1"/>
  <c r="W35" i="1"/>
  <c r="W36" i="1"/>
  <c r="W37" i="1"/>
  <c r="W38" i="1"/>
  <c r="W39" i="1"/>
  <c r="W40" i="1"/>
  <c r="W41" i="1"/>
  <c r="W42" i="1"/>
  <c r="W43" i="1"/>
  <c r="W44" i="1"/>
  <c r="W45" i="1"/>
  <c r="W46" i="1"/>
  <c r="W47" i="1"/>
  <c r="W48" i="1"/>
  <c r="W49" i="1"/>
  <c r="W51" i="1"/>
  <c r="W52" i="1"/>
  <c r="W53" i="1"/>
  <c r="W54" i="1"/>
  <c r="W55" i="1"/>
  <c r="W56" i="1"/>
  <c r="W58" i="1"/>
  <c r="W59" i="1"/>
  <c r="W60" i="1"/>
  <c r="W61" i="1"/>
  <c r="W62" i="1"/>
  <c r="W63" i="1"/>
  <c r="W64" i="1"/>
  <c r="W65" i="1"/>
  <c r="W66" i="1"/>
  <c r="W67" i="1"/>
  <c r="W68" i="1"/>
  <c r="W69" i="1"/>
  <c r="W70" i="1"/>
  <c r="W71" i="1"/>
  <c r="W72" i="1"/>
  <c r="W73" i="1"/>
  <c r="W74" i="1"/>
  <c r="W75" i="1"/>
  <c r="W76" i="1"/>
  <c r="W77" i="1"/>
  <c r="W78" i="1"/>
  <c r="W79" i="1"/>
  <c r="W80" i="1"/>
  <c r="W81" i="1"/>
  <c r="W82" i="1"/>
  <c r="W83" i="1"/>
  <c r="W84"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V2" i="1"/>
  <c r="X2" i="1"/>
  <c r="V3" i="1"/>
  <c r="X3" i="1"/>
  <c r="V4" i="1"/>
  <c r="X4" i="1"/>
  <c r="V5" i="1"/>
  <c r="X5" i="1"/>
  <c r="V6" i="1"/>
  <c r="X6" i="1"/>
  <c r="V7" i="1"/>
  <c r="X7" i="1"/>
  <c r="V8" i="1"/>
  <c r="X8" i="1"/>
  <c r="V9" i="1"/>
  <c r="X9" i="1"/>
  <c r="V14" i="1"/>
  <c r="X14" i="1"/>
  <c r="V15" i="1"/>
  <c r="X15" i="1"/>
  <c r="V16" i="1"/>
  <c r="X16" i="1"/>
  <c r="V17" i="1"/>
  <c r="X17"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33" i="1"/>
  <c r="X134" i="1"/>
  <c r="X135" i="1"/>
  <c r="X136" i="1"/>
  <c r="X137" i="1"/>
  <c r="X138" i="1"/>
  <c r="X139" i="1"/>
  <c r="X140" i="1"/>
  <c r="X141" i="1"/>
  <c r="X142" i="1"/>
  <c r="X143" i="1"/>
  <c r="X145" i="1"/>
  <c r="X146" i="1"/>
  <c r="X147" i="1"/>
  <c r="X148" i="1"/>
  <c r="X149" i="1"/>
  <c r="X150" i="1"/>
  <c r="X151" i="1"/>
  <c r="X152" i="1"/>
  <c r="X153" i="1"/>
  <c r="X154" i="1"/>
  <c r="X155" i="1"/>
  <c r="X157" i="1"/>
  <c r="X158" i="1"/>
  <c r="X159" i="1"/>
  <c r="X160" i="1"/>
  <c r="X161" i="1"/>
  <c r="X162" i="1"/>
  <c r="X163" i="1"/>
  <c r="X164" i="1"/>
  <c r="X165" i="1"/>
  <c r="X166" i="1"/>
  <c r="X167" i="1"/>
  <c r="X168" i="1"/>
  <c r="X169" i="1"/>
  <c r="X170" i="1"/>
  <c r="X171" i="1"/>
  <c r="X172" i="1"/>
  <c r="X173" i="1"/>
  <c r="X174" i="1"/>
  <c r="X175" i="1"/>
  <c r="X176" i="1"/>
  <c r="X177" i="1"/>
  <c r="X178" i="1"/>
  <c r="X179" i="1"/>
  <c r="X181" i="1"/>
  <c r="X182" i="1"/>
  <c r="X183" i="1"/>
  <c r="X184" i="1"/>
  <c r="X185" i="1"/>
  <c r="X186" i="1"/>
  <c r="X187" i="1"/>
  <c r="X188" i="1"/>
  <c r="X189" i="1"/>
  <c r="X191" i="1"/>
  <c r="X192" i="1"/>
  <c r="X193" i="1"/>
  <c r="X194" i="1"/>
  <c r="X195" i="1"/>
  <c r="X196" i="1"/>
  <c r="X197" i="1"/>
  <c r="X198" i="1"/>
  <c r="X199" i="1"/>
  <c r="X200" i="1"/>
  <c r="X201" i="1"/>
  <c r="X202" i="1"/>
  <c r="X203" i="1"/>
  <c r="X204" i="1"/>
  <c r="X205" i="1"/>
  <c r="X206" i="1"/>
  <c r="X207" i="1"/>
  <c r="X208" i="1"/>
  <c r="X209" i="1"/>
  <c r="X210" i="1"/>
  <c r="X211" i="1"/>
  <c r="X212" i="1"/>
  <c r="X213" i="1"/>
  <c r="X215"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9" i="1"/>
  <c r="X782" i="1"/>
  <c r="X783" i="1"/>
  <c r="X784" i="1"/>
  <c r="X785" i="1"/>
  <c r="X786" i="1"/>
  <c r="X787" i="1"/>
  <c r="X788" i="1"/>
  <c r="X789" i="1"/>
  <c r="X790" i="1"/>
  <c r="X792" i="1"/>
  <c r="X793" i="1"/>
  <c r="X794" i="1"/>
  <c r="X795" i="1"/>
  <c r="X796" i="1"/>
  <c r="X797" i="1"/>
  <c r="X798" i="1"/>
  <c r="X799" i="1"/>
  <c r="X800" i="1"/>
  <c r="X801" i="1"/>
  <c r="X802" i="1"/>
  <c r="X803" i="1"/>
  <c r="Y58" i="1"/>
  <c r="V256" i="1"/>
  <c r="Y256" i="1"/>
  <c r="Y44" i="1"/>
  <c r="Y45" i="1"/>
  <c r="V315" i="1"/>
  <c r="Y315" i="1"/>
  <c r="V726" i="1"/>
  <c r="Y726" i="1"/>
  <c r="Y177" i="1"/>
  <c r="V191" i="1"/>
  <c r="Y191" i="1"/>
  <c r="V254" i="1"/>
  <c r="Y254" i="1"/>
  <c r="V255" i="1"/>
  <c r="Y255" i="1"/>
  <c r="Y2" i="1"/>
  <c r="Y3" i="1"/>
  <c r="Y4" i="1"/>
  <c r="Y5" i="1"/>
  <c r="Y6" i="1"/>
  <c r="Y7" i="1"/>
  <c r="Y8" i="1"/>
  <c r="Y9" i="1"/>
  <c r="Y10" i="1"/>
  <c r="Y12" i="1"/>
  <c r="Y13" i="1"/>
  <c r="Y14" i="1"/>
  <c r="Y15" i="1"/>
  <c r="Y16" i="1"/>
  <c r="Y17" i="1"/>
  <c r="Y19" i="1"/>
  <c r="Y20" i="1"/>
  <c r="Y21" i="1"/>
  <c r="Y22" i="1"/>
  <c r="Y23" i="1"/>
  <c r="Y24" i="1"/>
  <c r="Y25" i="1"/>
  <c r="Y26" i="1"/>
  <c r="Y27" i="1"/>
  <c r="Y32" i="1"/>
  <c r="Y33" i="1"/>
  <c r="Y34" i="1"/>
  <c r="Y35" i="1"/>
  <c r="Y36" i="1"/>
  <c r="Y37" i="1"/>
  <c r="Y38" i="1"/>
  <c r="Y39" i="1"/>
  <c r="Y40" i="1"/>
  <c r="Y41" i="1"/>
  <c r="Y42" i="1"/>
  <c r="Y43" i="1"/>
  <c r="Y46" i="1"/>
  <c r="Y47" i="1"/>
  <c r="Y48" i="1"/>
  <c r="Y49" i="1"/>
  <c r="Y50" i="1"/>
  <c r="Y51" i="1"/>
  <c r="Y52" i="1"/>
  <c r="Y53" i="1"/>
  <c r="Y54" i="1"/>
  <c r="Y55" i="1"/>
  <c r="Y56" i="1"/>
  <c r="Y57"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33" i="1"/>
  <c r="Y134" i="1"/>
  <c r="Y135" i="1"/>
  <c r="Y136" i="1"/>
  <c r="Y137" i="1"/>
  <c r="Y138" i="1"/>
  <c r="Y139" i="1"/>
  <c r="Y140" i="1"/>
  <c r="Y141" i="1"/>
  <c r="Y142" i="1"/>
  <c r="Y143" i="1"/>
  <c r="Y145" i="1"/>
  <c r="Y146" i="1"/>
  <c r="Y147" i="1"/>
  <c r="Y148" i="1"/>
  <c r="Y149" i="1"/>
  <c r="Y172" i="1"/>
  <c r="Y173" i="1"/>
  <c r="Y174" i="1"/>
  <c r="Y175" i="1"/>
  <c r="Y176" i="1"/>
  <c r="Y178" i="1"/>
  <c r="Y179" i="1"/>
  <c r="Y181" i="1"/>
  <c r="Y182" i="1"/>
  <c r="Y183" i="1"/>
  <c r="V184" i="1"/>
  <c r="Y184" i="1"/>
  <c r="V185" i="1"/>
  <c r="Y185" i="1"/>
  <c r="V186" i="1"/>
  <c r="Y186" i="1"/>
  <c r="V187" i="1"/>
  <c r="Y187" i="1"/>
  <c r="V188" i="1"/>
  <c r="Y188" i="1"/>
  <c r="V189" i="1"/>
  <c r="Y189" i="1"/>
  <c r="V192" i="1"/>
  <c r="Y192" i="1"/>
  <c r="V193" i="1"/>
  <c r="Y193" i="1"/>
  <c r="V194" i="1"/>
  <c r="Y194" i="1"/>
  <c r="V195" i="1"/>
  <c r="Y195" i="1"/>
  <c r="V196" i="1"/>
  <c r="Y196" i="1"/>
  <c r="V197" i="1"/>
  <c r="Y197" i="1"/>
  <c r="V198" i="1"/>
  <c r="Y198" i="1"/>
  <c r="V199" i="1"/>
  <c r="Y199" i="1"/>
  <c r="V200" i="1"/>
  <c r="Y200" i="1"/>
  <c r="V201" i="1"/>
  <c r="Y201" i="1"/>
  <c r="V202" i="1"/>
  <c r="Y202" i="1"/>
  <c r="V203" i="1"/>
  <c r="Y203" i="1"/>
  <c r="V204" i="1"/>
  <c r="Y204" i="1"/>
  <c r="V205" i="1"/>
  <c r="Y205" i="1"/>
  <c r="V206" i="1"/>
  <c r="Y206" i="1"/>
  <c r="V207" i="1"/>
  <c r="Y207" i="1"/>
  <c r="V208" i="1"/>
  <c r="Y208" i="1"/>
  <c r="V209" i="1"/>
  <c r="Y209" i="1"/>
  <c r="V210" i="1"/>
  <c r="Y210" i="1"/>
  <c r="V211" i="1"/>
  <c r="Y211" i="1"/>
  <c r="V212" i="1"/>
  <c r="Y212" i="1"/>
  <c r="V213" i="1"/>
  <c r="Y213" i="1"/>
  <c r="V215" i="1"/>
  <c r="Y215" i="1"/>
  <c r="V219" i="1"/>
  <c r="Y219" i="1"/>
  <c r="V220" i="1"/>
  <c r="Y220" i="1"/>
  <c r="V221" i="1"/>
  <c r="Y221" i="1"/>
  <c r="V222" i="1"/>
  <c r="Y222" i="1"/>
  <c r="V223" i="1"/>
  <c r="Y223" i="1"/>
  <c r="V224" i="1"/>
  <c r="Y224" i="1"/>
  <c r="V225" i="1"/>
  <c r="Y225" i="1"/>
  <c r="V226" i="1"/>
  <c r="Y226" i="1"/>
  <c r="V227" i="1"/>
  <c r="Y227" i="1"/>
  <c r="V228" i="1"/>
  <c r="Y228" i="1"/>
  <c r="V229" i="1"/>
  <c r="Y229" i="1"/>
  <c r="V230" i="1"/>
  <c r="Y230" i="1"/>
  <c r="V231" i="1"/>
  <c r="Y231" i="1"/>
  <c r="V232" i="1"/>
  <c r="Y232" i="1"/>
  <c r="V233" i="1"/>
  <c r="Y233" i="1"/>
  <c r="V234" i="1"/>
  <c r="Y234" i="1"/>
  <c r="V235" i="1"/>
  <c r="Y235" i="1"/>
  <c r="V236" i="1"/>
  <c r="Y236" i="1"/>
  <c r="V237" i="1"/>
  <c r="Y237" i="1"/>
  <c r="V238" i="1"/>
  <c r="Y238" i="1"/>
  <c r="V239" i="1"/>
  <c r="Y239" i="1"/>
  <c r="V240" i="1"/>
  <c r="Y240" i="1"/>
  <c r="V241" i="1"/>
  <c r="Y241" i="1"/>
  <c r="V242" i="1"/>
  <c r="Y242" i="1"/>
  <c r="V243" i="1"/>
  <c r="Y243" i="1"/>
  <c r="V244" i="1"/>
  <c r="Y244" i="1"/>
  <c r="V245" i="1"/>
  <c r="Y245" i="1"/>
  <c r="V246" i="1"/>
  <c r="Y246" i="1"/>
  <c r="V247" i="1"/>
  <c r="Y247" i="1"/>
  <c r="V248" i="1"/>
  <c r="Y248" i="1"/>
  <c r="V249" i="1"/>
  <c r="Y249" i="1"/>
  <c r="V250" i="1"/>
  <c r="Y250" i="1"/>
  <c r="V251" i="1"/>
  <c r="Y251" i="1"/>
  <c r="V252" i="1"/>
  <c r="Y252" i="1"/>
  <c r="V253" i="1"/>
  <c r="Y253" i="1"/>
  <c r="V257" i="1"/>
  <c r="Y257" i="1"/>
  <c r="V258" i="1"/>
  <c r="Y258" i="1"/>
  <c r="V259" i="1"/>
  <c r="Y259" i="1"/>
  <c r="V260" i="1"/>
  <c r="Y260" i="1"/>
  <c r="V261" i="1"/>
  <c r="Y261" i="1"/>
  <c r="V262" i="1"/>
  <c r="Y262" i="1"/>
  <c r="V263" i="1"/>
  <c r="Y263" i="1"/>
  <c r="V264" i="1"/>
  <c r="Y264" i="1"/>
  <c r="V265" i="1"/>
  <c r="Y265" i="1"/>
  <c r="V266" i="1"/>
  <c r="Y266" i="1"/>
  <c r="V267" i="1"/>
  <c r="Y267" i="1"/>
  <c r="V268" i="1"/>
  <c r="Y268" i="1"/>
  <c r="V269" i="1"/>
  <c r="Y269" i="1"/>
  <c r="V270" i="1"/>
  <c r="Y270" i="1"/>
  <c r="V271" i="1"/>
  <c r="Y271" i="1"/>
  <c r="V272" i="1"/>
  <c r="Y272" i="1"/>
  <c r="V273" i="1"/>
  <c r="Y273" i="1"/>
  <c r="V274" i="1"/>
  <c r="Y274" i="1"/>
  <c r="V275" i="1"/>
  <c r="Y275" i="1"/>
  <c r="V276" i="1"/>
  <c r="Y276" i="1"/>
  <c r="V277" i="1"/>
  <c r="Y277" i="1"/>
  <c r="V278" i="1"/>
  <c r="Y278" i="1"/>
  <c r="V279" i="1"/>
  <c r="Y279" i="1"/>
  <c r="V280" i="1"/>
  <c r="Y280" i="1"/>
  <c r="V281" i="1"/>
  <c r="Y281" i="1"/>
  <c r="V282" i="1"/>
  <c r="Y282" i="1"/>
  <c r="V283" i="1"/>
  <c r="Y283" i="1"/>
  <c r="V284" i="1"/>
  <c r="Y284" i="1"/>
  <c r="V285" i="1"/>
  <c r="Y285" i="1"/>
  <c r="V286" i="1"/>
  <c r="Y286" i="1"/>
  <c r="V287" i="1"/>
  <c r="Y287" i="1"/>
  <c r="V288" i="1"/>
  <c r="Y288" i="1"/>
  <c r="V289" i="1"/>
  <c r="Y289" i="1"/>
  <c r="V290" i="1"/>
  <c r="Y290" i="1"/>
  <c r="V291" i="1"/>
  <c r="Y291" i="1"/>
  <c r="V292" i="1"/>
  <c r="Y292" i="1"/>
  <c r="V293" i="1"/>
  <c r="Y293" i="1"/>
  <c r="V294" i="1"/>
  <c r="Y294" i="1"/>
  <c r="V295" i="1"/>
  <c r="Y295" i="1"/>
  <c r="V296" i="1"/>
  <c r="Y296" i="1"/>
  <c r="V297" i="1"/>
  <c r="Y297" i="1"/>
  <c r="V298" i="1"/>
  <c r="Y298" i="1"/>
  <c r="V299" i="1"/>
  <c r="Y299" i="1"/>
  <c r="V300" i="1"/>
  <c r="Y300" i="1"/>
  <c r="V301" i="1"/>
  <c r="Y301" i="1"/>
  <c r="V302" i="1"/>
  <c r="Y302" i="1"/>
  <c r="V303" i="1"/>
  <c r="Y303" i="1"/>
  <c r="V304" i="1"/>
  <c r="Y304" i="1"/>
  <c r="V305" i="1"/>
  <c r="Y305" i="1"/>
  <c r="V306" i="1"/>
  <c r="Y306" i="1"/>
  <c r="V307" i="1"/>
  <c r="Y307" i="1"/>
  <c r="V308" i="1"/>
  <c r="Y308" i="1"/>
  <c r="V309" i="1"/>
  <c r="Y309" i="1"/>
  <c r="V310" i="1"/>
  <c r="Y310" i="1"/>
  <c r="V311" i="1"/>
  <c r="Y311" i="1"/>
  <c r="V312" i="1"/>
  <c r="Y312" i="1"/>
  <c r="V313" i="1"/>
  <c r="Y313" i="1"/>
  <c r="V314" i="1"/>
  <c r="Y314" i="1"/>
  <c r="V316" i="1"/>
  <c r="Y316" i="1"/>
  <c r="V317" i="1"/>
  <c r="Y317" i="1"/>
  <c r="V318" i="1"/>
  <c r="Y318" i="1"/>
  <c r="V319" i="1"/>
  <c r="Y319" i="1"/>
  <c r="V320" i="1"/>
  <c r="Y320" i="1"/>
  <c r="V321" i="1"/>
  <c r="Y321" i="1"/>
  <c r="V322" i="1"/>
  <c r="Y322" i="1"/>
  <c r="V323" i="1"/>
  <c r="Y323" i="1"/>
  <c r="V324" i="1"/>
  <c r="Y324" i="1"/>
  <c r="V325" i="1"/>
  <c r="Y325" i="1"/>
  <c r="V326" i="1"/>
  <c r="Y326" i="1"/>
  <c r="V327" i="1"/>
  <c r="Y327" i="1"/>
  <c r="V328" i="1"/>
  <c r="Y328" i="1"/>
  <c r="V329" i="1"/>
  <c r="Y329" i="1"/>
  <c r="V330" i="1"/>
  <c r="Y330" i="1"/>
  <c r="V331" i="1"/>
  <c r="Y331" i="1"/>
  <c r="V332" i="1"/>
  <c r="Y332" i="1"/>
  <c r="V333" i="1"/>
  <c r="Y333" i="1"/>
  <c r="V334" i="1"/>
  <c r="Y334" i="1"/>
  <c r="V335" i="1"/>
  <c r="Y335" i="1"/>
  <c r="V336" i="1"/>
  <c r="Y336" i="1"/>
  <c r="V337" i="1"/>
  <c r="Y337" i="1"/>
  <c r="V338" i="1"/>
  <c r="Y338" i="1"/>
  <c r="V339" i="1"/>
  <c r="Y339" i="1"/>
  <c r="V340" i="1"/>
  <c r="Y340" i="1"/>
  <c r="V341" i="1"/>
  <c r="Y341" i="1"/>
  <c r="V342" i="1"/>
  <c r="Y342" i="1"/>
  <c r="V343" i="1"/>
  <c r="Y343" i="1"/>
  <c r="V344" i="1"/>
  <c r="Y344" i="1"/>
  <c r="V345" i="1"/>
  <c r="Y345" i="1"/>
  <c r="V346" i="1"/>
  <c r="Y346" i="1"/>
  <c r="V347" i="1"/>
  <c r="Y347" i="1"/>
  <c r="V348" i="1"/>
  <c r="Y348" i="1"/>
  <c r="V349" i="1"/>
  <c r="Y349" i="1"/>
  <c r="V350" i="1"/>
  <c r="Y350" i="1"/>
  <c r="V351" i="1"/>
  <c r="Y351" i="1"/>
  <c r="V352" i="1"/>
  <c r="Y352" i="1"/>
  <c r="V353" i="1"/>
  <c r="Y353" i="1"/>
  <c r="V354" i="1"/>
  <c r="Y354" i="1"/>
  <c r="V355" i="1"/>
  <c r="Y355" i="1"/>
  <c r="V356" i="1"/>
  <c r="Y356" i="1"/>
  <c r="V357" i="1"/>
  <c r="Y357" i="1"/>
  <c r="V358" i="1"/>
  <c r="Y358" i="1"/>
  <c r="V359" i="1"/>
  <c r="Y359" i="1"/>
  <c r="V360" i="1"/>
  <c r="Y360" i="1"/>
  <c r="V361" i="1"/>
  <c r="Y361" i="1"/>
  <c r="V362" i="1"/>
  <c r="Y362" i="1"/>
  <c r="V363" i="1"/>
  <c r="Y363" i="1"/>
  <c r="V364" i="1"/>
  <c r="Y364" i="1"/>
  <c r="V365" i="1"/>
  <c r="Y365" i="1"/>
  <c r="V366" i="1"/>
  <c r="Y366" i="1"/>
  <c r="V367" i="1"/>
  <c r="Y367" i="1"/>
  <c r="V368" i="1"/>
  <c r="Y368" i="1"/>
  <c r="V369" i="1"/>
  <c r="Y369" i="1"/>
  <c r="V370" i="1"/>
  <c r="Y370" i="1"/>
  <c r="V371" i="1"/>
  <c r="Y371" i="1"/>
  <c r="V372" i="1"/>
  <c r="Y372" i="1"/>
  <c r="V373" i="1"/>
  <c r="Y373" i="1"/>
  <c r="V374" i="1"/>
  <c r="Y374" i="1"/>
  <c r="V375" i="1"/>
  <c r="Y375" i="1"/>
  <c r="V376" i="1"/>
  <c r="Y376" i="1"/>
  <c r="V377" i="1"/>
  <c r="Y377" i="1"/>
  <c r="V378" i="1"/>
  <c r="Y378" i="1"/>
  <c r="V379" i="1"/>
  <c r="Y379" i="1"/>
  <c r="V380" i="1"/>
  <c r="Y380" i="1"/>
  <c r="V381" i="1"/>
  <c r="Y381" i="1"/>
  <c r="V382" i="1"/>
  <c r="Y382" i="1"/>
  <c r="V383" i="1"/>
  <c r="Y383" i="1"/>
  <c r="V384" i="1"/>
  <c r="Y384" i="1"/>
  <c r="V385" i="1"/>
  <c r="Y385" i="1"/>
  <c r="V386" i="1"/>
  <c r="Y386" i="1"/>
  <c r="V387" i="1"/>
  <c r="Y387" i="1"/>
  <c r="V388" i="1"/>
  <c r="Y388" i="1"/>
  <c r="V389" i="1"/>
  <c r="Y389" i="1"/>
  <c r="V390" i="1"/>
  <c r="Y390" i="1"/>
  <c r="V391" i="1"/>
  <c r="Y391" i="1"/>
  <c r="V392" i="1"/>
  <c r="Y392" i="1"/>
  <c r="V393" i="1"/>
  <c r="Y393" i="1"/>
  <c r="V394" i="1"/>
  <c r="Y394" i="1"/>
  <c r="V395" i="1"/>
  <c r="Y395" i="1"/>
  <c r="V396" i="1"/>
  <c r="Y396" i="1"/>
  <c r="V397" i="1"/>
  <c r="Y397" i="1"/>
  <c r="V398" i="1"/>
  <c r="Y398" i="1"/>
  <c r="V399" i="1"/>
  <c r="Y399" i="1"/>
  <c r="V400" i="1"/>
  <c r="Y400" i="1"/>
  <c r="V401" i="1"/>
  <c r="Y401" i="1"/>
  <c r="V402" i="1"/>
  <c r="Y402" i="1"/>
  <c r="V403" i="1"/>
  <c r="Y403" i="1"/>
  <c r="V404" i="1"/>
  <c r="Y404" i="1"/>
  <c r="V405" i="1"/>
  <c r="Y405" i="1"/>
  <c r="V406" i="1"/>
  <c r="Y406" i="1"/>
  <c r="V407" i="1"/>
  <c r="Y407" i="1"/>
  <c r="V408" i="1"/>
  <c r="Y408" i="1"/>
  <c r="V409" i="1"/>
  <c r="Y409" i="1"/>
  <c r="V410" i="1"/>
  <c r="Y410" i="1"/>
  <c r="V411" i="1"/>
  <c r="Y411" i="1"/>
  <c r="V412" i="1"/>
  <c r="Y412" i="1"/>
  <c r="V413" i="1"/>
  <c r="Y413" i="1"/>
  <c r="V414" i="1"/>
  <c r="Y414" i="1"/>
  <c r="V415" i="1"/>
  <c r="Y415" i="1"/>
  <c r="V416" i="1"/>
  <c r="Y416" i="1"/>
  <c r="V417" i="1"/>
  <c r="Y417" i="1"/>
  <c r="V418" i="1"/>
  <c r="Y418" i="1"/>
  <c r="V419" i="1"/>
  <c r="Y419" i="1"/>
  <c r="V420" i="1"/>
  <c r="Y420" i="1"/>
  <c r="V421" i="1"/>
  <c r="Y421" i="1"/>
  <c r="V422" i="1"/>
  <c r="Y422" i="1"/>
  <c r="V423" i="1"/>
  <c r="Y423" i="1"/>
  <c r="V424" i="1"/>
  <c r="Y424" i="1"/>
  <c r="V425" i="1"/>
  <c r="Y425" i="1"/>
  <c r="V426" i="1"/>
  <c r="Y426" i="1"/>
  <c r="V427" i="1"/>
  <c r="Y427" i="1"/>
  <c r="V428" i="1"/>
  <c r="Y428" i="1"/>
  <c r="V429" i="1"/>
  <c r="Y429" i="1"/>
  <c r="V430" i="1"/>
  <c r="Y430" i="1"/>
  <c r="V431" i="1"/>
  <c r="Y431" i="1"/>
  <c r="V432" i="1"/>
  <c r="Y432" i="1"/>
  <c r="V433" i="1"/>
  <c r="Y433" i="1"/>
  <c r="V434" i="1"/>
  <c r="Y434" i="1"/>
  <c r="V435" i="1"/>
  <c r="Y435" i="1"/>
  <c r="V436" i="1"/>
  <c r="Y436" i="1"/>
  <c r="V437" i="1"/>
  <c r="Y437" i="1"/>
  <c r="V438" i="1"/>
  <c r="Y438" i="1"/>
  <c r="V439" i="1"/>
  <c r="Y439" i="1"/>
  <c r="V440" i="1"/>
  <c r="Y440" i="1"/>
  <c r="V441" i="1"/>
  <c r="Y441" i="1"/>
  <c r="V442" i="1"/>
  <c r="Y442" i="1"/>
  <c r="V443" i="1"/>
  <c r="Y443" i="1"/>
  <c r="V444" i="1"/>
  <c r="Y444" i="1"/>
  <c r="V445" i="1"/>
  <c r="Y445" i="1"/>
  <c r="V446" i="1"/>
  <c r="Y446" i="1"/>
  <c r="V447" i="1"/>
  <c r="Y447" i="1"/>
  <c r="V448" i="1"/>
  <c r="Y448" i="1"/>
  <c r="V449" i="1"/>
  <c r="Y449" i="1"/>
  <c r="V450" i="1"/>
  <c r="Y450" i="1"/>
  <c r="V451" i="1"/>
  <c r="Y451" i="1"/>
  <c r="V452" i="1"/>
  <c r="Y452" i="1"/>
  <c r="V453" i="1"/>
  <c r="Y453" i="1"/>
  <c r="V454" i="1"/>
  <c r="Y454" i="1"/>
  <c r="V455" i="1"/>
  <c r="Y455" i="1"/>
  <c r="V456" i="1"/>
  <c r="Y456" i="1"/>
  <c r="V457" i="1"/>
  <c r="Y457" i="1"/>
  <c r="V458" i="1"/>
  <c r="Y458" i="1"/>
  <c r="V459" i="1"/>
  <c r="Y459" i="1"/>
  <c r="V460" i="1"/>
  <c r="Y460" i="1"/>
  <c r="V461" i="1"/>
  <c r="Y461" i="1"/>
  <c r="V462" i="1"/>
  <c r="Y462" i="1"/>
  <c r="V463" i="1"/>
  <c r="Y463" i="1"/>
  <c r="V464" i="1"/>
  <c r="Y464" i="1"/>
  <c r="V465" i="1"/>
  <c r="Y465" i="1"/>
  <c r="V466" i="1"/>
  <c r="Y466" i="1"/>
  <c r="V467" i="1"/>
  <c r="Y467" i="1"/>
  <c r="V468" i="1"/>
  <c r="Y468" i="1"/>
  <c r="V469" i="1"/>
  <c r="Y469" i="1"/>
  <c r="V470" i="1"/>
  <c r="Y470" i="1"/>
  <c r="V471" i="1"/>
  <c r="Y471" i="1"/>
  <c r="V472" i="1"/>
  <c r="Y472" i="1"/>
  <c r="V473" i="1"/>
  <c r="Y473" i="1"/>
  <c r="V474" i="1"/>
  <c r="Y474" i="1"/>
  <c r="V475" i="1"/>
  <c r="Y475" i="1"/>
  <c r="V476" i="1"/>
  <c r="Y476" i="1"/>
  <c r="V477" i="1"/>
  <c r="Y477" i="1"/>
  <c r="V478" i="1"/>
  <c r="Y478" i="1"/>
  <c r="V479" i="1"/>
  <c r="Y479" i="1"/>
  <c r="V480" i="1"/>
  <c r="Y480" i="1"/>
  <c r="V481" i="1"/>
  <c r="Y481" i="1"/>
  <c r="V482" i="1"/>
  <c r="Y482" i="1"/>
  <c r="V483" i="1"/>
  <c r="Y483" i="1"/>
  <c r="V484" i="1"/>
  <c r="Y484" i="1"/>
  <c r="V485" i="1"/>
  <c r="Y485" i="1"/>
  <c r="V486" i="1"/>
  <c r="Y486" i="1"/>
  <c r="V487" i="1"/>
  <c r="Y487" i="1"/>
  <c r="V488" i="1"/>
  <c r="Y488" i="1"/>
  <c r="V489" i="1"/>
  <c r="Y489" i="1"/>
  <c r="V490" i="1"/>
  <c r="Y490" i="1"/>
  <c r="V491" i="1"/>
  <c r="Y491" i="1"/>
  <c r="V492" i="1"/>
  <c r="Y492" i="1"/>
  <c r="V493" i="1"/>
  <c r="Y493" i="1"/>
  <c r="V494" i="1"/>
  <c r="Y494" i="1"/>
  <c r="V495" i="1"/>
  <c r="Y495" i="1"/>
  <c r="V496" i="1"/>
  <c r="Y496" i="1"/>
  <c r="V497" i="1"/>
  <c r="Y497" i="1"/>
  <c r="V498" i="1"/>
  <c r="Y498" i="1"/>
  <c r="V499" i="1"/>
  <c r="Y499" i="1"/>
  <c r="V500" i="1"/>
  <c r="Y500" i="1"/>
  <c r="V501" i="1"/>
  <c r="Y501" i="1"/>
  <c r="V502" i="1"/>
  <c r="Y502" i="1"/>
  <c r="V503" i="1"/>
  <c r="Y503" i="1"/>
  <c r="V504" i="1"/>
  <c r="Y504" i="1"/>
  <c r="V505" i="1"/>
  <c r="Y505" i="1"/>
  <c r="V506" i="1"/>
  <c r="Y506" i="1"/>
  <c r="V507" i="1"/>
  <c r="Y507" i="1"/>
  <c r="V508" i="1"/>
  <c r="Y508" i="1"/>
  <c r="V509" i="1"/>
  <c r="Y509" i="1"/>
  <c r="V510" i="1"/>
  <c r="Y510" i="1"/>
  <c r="V511" i="1"/>
  <c r="Y511" i="1"/>
  <c r="V512" i="1"/>
  <c r="Y512" i="1"/>
  <c r="V513" i="1"/>
  <c r="Y513" i="1"/>
  <c r="V514" i="1"/>
  <c r="Y514" i="1"/>
  <c r="V515" i="1"/>
  <c r="Y515" i="1"/>
  <c r="V516" i="1"/>
  <c r="Y516" i="1"/>
  <c r="V517" i="1"/>
  <c r="Y517" i="1"/>
  <c r="V518" i="1"/>
  <c r="Y518" i="1"/>
  <c r="V519" i="1"/>
  <c r="Y519" i="1"/>
  <c r="V520" i="1"/>
  <c r="Y520" i="1"/>
  <c r="V521" i="1"/>
  <c r="Y521" i="1"/>
  <c r="V522" i="1"/>
  <c r="Y522" i="1"/>
  <c r="V523" i="1"/>
  <c r="Y523" i="1"/>
  <c r="V524" i="1"/>
  <c r="Y524" i="1"/>
  <c r="V525" i="1"/>
  <c r="Y525" i="1"/>
  <c r="V526" i="1"/>
  <c r="Y526" i="1"/>
  <c r="V527" i="1"/>
  <c r="Y527" i="1"/>
  <c r="V528" i="1"/>
  <c r="Y528" i="1"/>
  <c r="V529" i="1"/>
  <c r="Y529" i="1"/>
  <c r="V530" i="1"/>
  <c r="Y530" i="1"/>
  <c r="V531" i="1"/>
  <c r="Y531" i="1"/>
  <c r="V532" i="1"/>
  <c r="Y532" i="1"/>
  <c r="V533" i="1"/>
  <c r="Y533" i="1"/>
  <c r="V534" i="1"/>
  <c r="Y534" i="1"/>
  <c r="V535" i="1"/>
  <c r="Y535" i="1"/>
  <c r="V536" i="1"/>
  <c r="Y536" i="1"/>
  <c r="V537" i="1"/>
  <c r="Y537" i="1"/>
  <c r="V538" i="1"/>
  <c r="Y538" i="1"/>
  <c r="V539" i="1"/>
  <c r="Y539" i="1"/>
  <c r="V540" i="1"/>
  <c r="Y540" i="1"/>
  <c r="V541" i="1"/>
  <c r="Y541" i="1"/>
  <c r="V542" i="1"/>
  <c r="Y542" i="1"/>
  <c r="V543" i="1"/>
  <c r="Y543" i="1"/>
  <c r="V544" i="1"/>
  <c r="Y544" i="1"/>
  <c r="V545" i="1"/>
  <c r="Y545" i="1"/>
  <c r="V546" i="1"/>
  <c r="Y546" i="1"/>
  <c r="V547" i="1"/>
  <c r="Y547" i="1"/>
  <c r="V548" i="1"/>
  <c r="Y548" i="1"/>
  <c r="V549" i="1"/>
  <c r="Y549" i="1"/>
  <c r="V550" i="1"/>
  <c r="Y550" i="1"/>
  <c r="V551" i="1"/>
  <c r="Y551" i="1"/>
  <c r="V552" i="1"/>
  <c r="Y552" i="1"/>
  <c r="V553" i="1"/>
  <c r="Y553" i="1"/>
  <c r="V554" i="1"/>
  <c r="Y554" i="1"/>
  <c r="V555" i="1"/>
  <c r="Y555" i="1"/>
  <c r="V556" i="1"/>
  <c r="Y556" i="1"/>
  <c r="V557" i="1"/>
  <c r="Y557" i="1"/>
  <c r="V558" i="1"/>
  <c r="Y558" i="1"/>
  <c r="V559" i="1"/>
  <c r="Y559" i="1"/>
  <c r="V560" i="1"/>
  <c r="Y560" i="1"/>
  <c r="V561" i="1"/>
  <c r="Y561" i="1"/>
  <c r="V562" i="1"/>
  <c r="Y562" i="1"/>
  <c r="V563" i="1"/>
  <c r="Y563" i="1"/>
  <c r="V564" i="1"/>
  <c r="Y564" i="1"/>
  <c r="V565" i="1"/>
  <c r="Y565" i="1"/>
  <c r="V566" i="1"/>
  <c r="Y566" i="1"/>
  <c r="V567" i="1"/>
  <c r="Y567" i="1"/>
  <c r="V568" i="1"/>
  <c r="Y568" i="1"/>
  <c r="V569" i="1"/>
  <c r="Y569" i="1"/>
  <c r="V570" i="1"/>
  <c r="Y570" i="1"/>
  <c r="V571" i="1"/>
  <c r="Y571" i="1"/>
  <c r="V572" i="1"/>
  <c r="Y572" i="1"/>
  <c r="V573" i="1"/>
  <c r="Y573" i="1"/>
  <c r="V574" i="1"/>
  <c r="Y574" i="1"/>
  <c r="V575" i="1"/>
  <c r="Y575" i="1"/>
  <c r="V576" i="1"/>
  <c r="Y576" i="1"/>
  <c r="V577" i="1"/>
  <c r="Y577" i="1"/>
  <c r="V578" i="1"/>
  <c r="Y578" i="1"/>
  <c r="V579" i="1"/>
  <c r="Y579" i="1"/>
  <c r="V580" i="1"/>
  <c r="Y580" i="1"/>
  <c r="V581" i="1"/>
  <c r="Y581" i="1"/>
  <c r="V582" i="1"/>
  <c r="Y582" i="1"/>
  <c r="V583" i="1"/>
  <c r="Y583" i="1"/>
  <c r="V584" i="1"/>
  <c r="Y584" i="1"/>
  <c r="V585" i="1"/>
  <c r="Y585" i="1"/>
  <c r="V586" i="1"/>
  <c r="Y586" i="1"/>
  <c r="V587" i="1"/>
  <c r="Y587" i="1"/>
  <c r="V588" i="1"/>
  <c r="Y588" i="1"/>
  <c r="V589" i="1"/>
  <c r="Y589" i="1"/>
  <c r="V590" i="1"/>
  <c r="Y590" i="1"/>
  <c r="V591" i="1"/>
  <c r="Y591" i="1"/>
  <c r="V592" i="1"/>
  <c r="Y592" i="1"/>
  <c r="V593" i="1"/>
  <c r="Y593" i="1"/>
  <c r="V594" i="1"/>
  <c r="Y594" i="1"/>
  <c r="V595" i="1"/>
  <c r="Y595" i="1"/>
  <c r="V596" i="1"/>
  <c r="Y596" i="1"/>
  <c r="V597" i="1"/>
  <c r="Y597" i="1"/>
  <c r="V598" i="1"/>
  <c r="Y598" i="1"/>
  <c r="V599" i="1"/>
  <c r="Y599" i="1"/>
  <c r="V600" i="1"/>
  <c r="Y600" i="1"/>
  <c r="V601" i="1"/>
  <c r="Y601" i="1"/>
  <c r="V602" i="1"/>
  <c r="Y602" i="1"/>
  <c r="V603" i="1"/>
  <c r="Y603" i="1"/>
  <c r="V604" i="1"/>
  <c r="Y604" i="1"/>
  <c r="V605" i="1"/>
  <c r="Y605" i="1"/>
  <c r="V606" i="1"/>
  <c r="Y606" i="1"/>
  <c r="V607" i="1"/>
  <c r="Y607" i="1"/>
  <c r="V608" i="1"/>
  <c r="Y608" i="1"/>
  <c r="V609" i="1"/>
  <c r="Y609" i="1"/>
  <c r="V610" i="1"/>
  <c r="Y610" i="1"/>
  <c r="V611" i="1"/>
  <c r="Y611" i="1"/>
  <c r="V612" i="1"/>
  <c r="Y612" i="1"/>
  <c r="V613" i="1"/>
  <c r="Y613" i="1"/>
  <c r="V614" i="1"/>
  <c r="Y614" i="1"/>
  <c r="V615" i="1"/>
  <c r="Y615" i="1"/>
  <c r="V616" i="1"/>
  <c r="Y616" i="1"/>
  <c r="V617" i="1"/>
  <c r="Y617" i="1"/>
  <c r="V618" i="1"/>
  <c r="Y618" i="1"/>
  <c r="V619" i="1"/>
  <c r="Y619" i="1"/>
  <c r="V620" i="1"/>
  <c r="Y620" i="1"/>
  <c r="V621" i="1"/>
  <c r="Y621" i="1"/>
  <c r="V622" i="1"/>
  <c r="Y622" i="1"/>
  <c r="V623" i="1"/>
  <c r="Y623" i="1"/>
  <c r="V624" i="1"/>
  <c r="Y624" i="1"/>
  <c r="V625" i="1"/>
  <c r="Y625" i="1"/>
  <c r="V626" i="1"/>
  <c r="Y626" i="1"/>
  <c r="V627" i="1"/>
  <c r="Y627" i="1"/>
  <c r="V628" i="1"/>
  <c r="Y628" i="1"/>
  <c r="V629" i="1"/>
  <c r="Y629" i="1"/>
  <c r="V630" i="1"/>
  <c r="Y630" i="1"/>
  <c r="V631" i="1"/>
  <c r="Y631" i="1"/>
  <c r="V632" i="1"/>
  <c r="Y632" i="1"/>
  <c r="V633" i="1"/>
  <c r="Y633" i="1"/>
  <c r="V634" i="1"/>
  <c r="Y634" i="1"/>
  <c r="V635" i="1"/>
  <c r="Y635" i="1"/>
  <c r="V636" i="1"/>
  <c r="Y636" i="1"/>
  <c r="V637" i="1"/>
  <c r="Y637" i="1"/>
  <c r="V638" i="1"/>
  <c r="Y638" i="1"/>
  <c r="V639" i="1"/>
  <c r="Y639" i="1"/>
  <c r="V640" i="1"/>
  <c r="Y640" i="1"/>
  <c r="V641" i="1"/>
  <c r="Y641" i="1"/>
  <c r="V642" i="1"/>
  <c r="Y642" i="1"/>
  <c r="V643" i="1"/>
  <c r="Y643" i="1"/>
  <c r="V644" i="1"/>
  <c r="Y644" i="1"/>
  <c r="V645" i="1"/>
  <c r="Y645" i="1"/>
  <c r="V646" i="1"/>
  <c r="Y646" i="1"/>
  <c r="V647" i="1"/>
  <c r="Y647" i="1"/>
  <c r="V648" i="1"/>
  <c r="Y648" i="1"/>
  <c r="V649" i="1"/>
  <c r="Y649" i="1"/>
  <c r="V650" i="1"/>
  <c r="Y650" i="1"/>
  <c r="V651" i="1"/>
  <c r="Y651" i="1"/>
  <c r="V652" i="1"/>
  <c r="Y652" i="1"/>
  <c r="V653" i="1"/>
  <c r="Y653" i="1"/>
  <c r="V654" i="1"/>
  <c r="Y654" i="1"/>
  <c r="V655" i="1"/>
  <c r="Y655" i="1"/>
  <c r="V656" i="1"/>
  <c r="Y656" i="1"/>
  <c r="V657" i="1"/>
  <c r="Y657" i="1"/>
  <c r="V658" i="1"/>
  <c r="Y658" i="1"/>
  <c r="V659" i="1"/>
  <c r="Y659" i="1"/>
  <c r="V660" i="1"/>
  <c r="Y660" i="1"/>
  <c r="V661" i="1"/>
  <c r="Y661" i="1"/>
  <c r="V662" i="1"/>
  <c r="Y662" i="1"/>
  <c r="V663" i="1"/>
  <c r="Y663" i="1"/>
  <c r="V664" i="1"/>
  <c r="Y664" i="1"/>
  <c r="V665" i="1"/>
  <c r="Y665" i="1"/>
  <c r="V666" i="1"/>
  <c r="Y666" i="1"/>
  <c r="V667" i="1"/>
  <c r="Y667" i="1"/>
  <c r="V668" i="1"/>
  <c r="Y668" i="1"/>
  <c r="V669" i="1"/>
  <c r="Y669" i="1"/>
  <c r="V670" i="1"/>
  <c r="Y670" i="1"/>
  <c r="V671" i="1"/>
  <c r="Y671" i="1"/>
  <c r="V672" i="1"/>
  <c r="Y672" i="1"/>
  <c r="V673" i="1"/>
  <c r="Y673" i="1"/>
  <c r="V674" i="1"/>
  <c r="Y674" i="1"/>
  <c r="V675" i="1"/>
  <c r="Y675" i="1"/>
  <c r="V676" i="1"/>
  <c r="Y676" i="1"/>
  <c r="V677" i="1"/>
  <c r="Y677" i="1"/>
  <c r="V678" i="1"/>
  <c r="Y678" i="1"/>
  <c r="V679" i="1"/>
  <c r="Y679" i="1"/>
  <c r="V680" i="1"/>
  <c r="Y680" i="1"/>
  <c r="V681" i="1"/>
  <c r="Y681" i="1"/>
  <c r="V682" i="1"/>
  <c r="Y682" i="1"/>
  <c r="V683" i="1"/>
  <c r="Y683" i="1"/>
  <c r="V684" i="1"/>
  <c r="Y684" i="1"/>
  <c r="V685" i="1"/>
  <c r="Y685" i="1"/>
  <c r="V686" i="1"/>
  <c r="Y686" i="1"/>
  <c r="V687" i="1"/>
  <c r="Y687" i="1"/>
  <c r="V688" i="1"/>
  <c r="Y688" i="1"/>
  <c r="V689" i="1"/>
  <c r="Y689" i="1"/>
  <c r="V690" i="1"/>
  <c r="Y690" i="1"/>
  <c r="V691" i="1"/>
  <c r="Y691" i="1"/>
  <c r="V693" i="1"/>
  <c r="Y693" i="1"/>
  <c r="V694" i="1"/>
  <c r="Y694" i="1"/>
  <c r="V695" i="1"/>
  <c r="Y695" i="1"/>
  <c r="V696" i="1"/>
  <c r="Y696" i="1"/>
  <c r="V697" i="1"/>
  <c r="Y697" i="1"/>
  <c r="V698" i="1"/>
  <c r="Y698" i="1"/>
  <c r="V699" i="1"/>
  <c r="Y699" i="1"/>
  <c r="V700" i="1"/>
  <c r="Y700" i="1"/>
  <c r="V701" i="1"/>
  <c r="Y701" i="1"/>
  <c r="V702" i="1"/>
  <c r="Y702" i="1"/>
  <c r="V703" i="1"/>
  <c r="Y703" i="1"/>
  <c r="V704" i="1"/>
  <c r="Y704" i="1"/>
  <c r="V705" i="1"/>
  <c r="Y705" i="1"/>
  <c r="V706" i="1"/>
  <c r="Y706" i="1"/>
  <c r="V707" i="1"/>
  <c r="Y707" i="1"/>
  <c r="V708" i="1"/>
  <c r="Y708" i="1"/>
  <c r="V709" i="1"/>
  <c r="Y709" i="1"/>
  <c r="V710" i="1"/>
  <c r="Y710" i="1"/>
  <c r="V711" i="1"/>
  <c r="Y711" i="1"/>
  <c r="V712" i="1"/>
  <c r="Y712" i="1"/>
  <c r="V713" i="1"/>
  <c r="Y713" i="1"/>
  <c r="V714" i="1"/>
  <c r="Y714" i="1"/>
  <c r="V715" i="1"/>
  <c r="Y715" i="1"/>
  <c r="V716" i="1"/>
  <c r="Y716" i="1"/>
  <c r="V717" i="1"/>
  <c r="Y717" i="1"/>
  <c r="V718" i="1"/>
  <c r="Y718" i="1"/>
  <c r="V719" i="1"/>
  <c r="Y719" i="1"/>
  <c r="V720" i="1"/>
  <c r="Y720" i="1"/>
  <c r="V721" i="1"/>
  <c r="Y721" i="1"/>
  <c r="V722" i="1"/>
  <c r="Y722" i="1"/>
  <c r="V723" i="1"/>
  <c r="Y723" i="1"/>
  <c r="V724" i="1"/>
  <c r="Y724" i="1"/>
  <c r="V725" i="1"/>
  <c r="Y725" i="1"/>
  <c r="V727" i="1"/>
  <c r="Y727" i="1"/>
  <c r="V728" i="1"/>
  <c r="Y728" i="1"/>
  <c r="V729" i="1"/>
  <c r="Y729" i="1"/>
  <c r="V730" i="1"/>
  <c r="Y730" i="1"/>
  <c r="V731" i="1"/>
  <c r="Y731" i="1"/>
  <c r="V732" i="1"/>
  <c r="Y732" i="1"/>
  <c r="V733" i="1"/>
  <c r="Y733" i="1"/>
  <c r="V734" i="1"/>
  <c r="Y734" i="1"/>
  <c r="V735" i="1"/>
  <c r="Y735" i="1"/>
  <c r="V736" i="1"/>
  <c r="Y736" i="1"/>
  <c r="V737" i="1"/>
  <c r="Y737" i="1"/>
  <c r="V738" i="1"/>
  <c r="Y738" i="1"/>
  <c r="V739" i="1"/>
  <c r="Y739" i="1"/>
  <c r="V740" i="1"/>
  <c r="Y740" i="1"/>
  <c r="V741" i="1"/>
  <c r="Y741" i="1"/>
  <c r="V742" i="1"/>
  <c r="Y742" i="1"/>
  <c r="V743" i="1"/>
  <c r="Y743" i="1"/>
  <c r="V744" i="1"/>
  <c r="Y744" i="1"/>
  <c r="V745" i="1"/>
  <c r="Y745" i="1"/>
  <c r="V746" i="1"/>
  <c r="Y746" i="1"/>
  <c r="V747" i="1"/>
  <c r="Y747" i="1"/>
  <c r="V748" i="1"/>
  <c r="Y748" i="1"/>
  <c r="V749" i="1"/>
  <c r="Y749" i="1"/>
  <c r="V759" i="1"/>
  <c r="Y759" i="1"/>
  <c r="V782" i="1"/>
  <c r="Y782" i="1"/>
  <c r="V783" i="1"/>
  <c r="Y783" i="1"/>
  <c r="V784" i="1"/>
  <c r="Y784" i="1"/>
  <c r="V785" i="1"/>
  <c r="Y785" i="1"/>
  <c r="V786" i="1"/>
  <c r="Y786" i="1"/>
  <c r="V787" i="1"/>
  <c r="Y787" i="1"/>
  <c r="V788" i="1"/>
  <c r="Y788" i="1"/>
  <c r="V789" i="1"/>
  <c r="Y789" i="1"/>
  <c r="V790" i="1"/>
  <c r="Y790" i="1"/>
  <c r="V792" i="1"/>
  <c r="Y792" i="1"/>
  <c r="V793" i="1"/>
  <c r="Y793" i="1"/>
  <c r="V794" i="1"/>
  <c r="Y794" i="1"/>
  <c r="V795" i="1"/>
  <c r="Y795" i="1"/>
  <c r="V796" i="1"/>
  <c r="Y796" i="1"/>
  <c r="V797" i="1"/>
  <c r="Y797" i="1"/>
  <c r="V798" i="1"/>
  <c r="Y798" i="1"/>
  <c r="Z150" i="1"/>
  <c r="Z152" i="1"/>
  <c r="Z153" i="1"/>
  <c r="Z156" i="1"/>
  <c r="Z151" i="1"/>
  <c r="Z154" i="1"/>
  <c r="Z155" i="1"/>
  <c r="Z157" i="1"/>
  <c r="Z158" i="1"/>
  <c r="Z159" i="1"/>
  <c r="Z160" i="1"/>
  <c r="Z161" i="1"/>
  <c r="Z162" i="1"/>
  <c r="Z163" i="1"/>
  <c r="Z164" i="1"/>
  <c r="Z165" i="1"/>
  <c r="Z166" i="1"/>
  <c r="Z167" i="1"/>
  <c r="Z168" i="1"/>
  <c r="Z169" i="1"/>
  <c r="Z170" i="1"/>
  <c r="Z171" i="1"/>
  <c r="Z172" i="1"/>
  <c r="Z173" i="1"/>
  <c r="AJ854" i="1"/>
  <c r="AK854" i="1"/>
  <c r="AN854" i="1"/>
  <c r="AJ855" i="1"/>
  <c r="AK855" i="1"/>
  <c r="AN855" i="1"/>
  <c r="AJ856" i="1"/>
  <c r="AK856" i="1"/>
  <c r="AN856" i="1"/>
  <c r="AJ857" i="1"/>
  <c r="AK857" i="1"/>
  <c r="AN857" i="1"/>
  <c r="AJ858" i="1"/>
  <c r="AK858" i="1"/>
  <c r="AN858" i="1"/>
  <c r="AJ859" i="1"/>
  <c r="AK859" i="1"/>
  <c r="AN859" i="1"/>
  <c r="AJ860" i="1"/>
  <c r="AK860" i="1"/>
  <c r="AN860" i="1"/>
  <c r="AJ861" i="1"/>
  <c r="AK861" i="1"/>
  <c r="AN861" i="1"/>
  <c r="AJ862" i="1"/>
  <c r="AK862" i="1"/>
  <c r="AN862" i="1"/>
  <c r="AJ863" i="1"/>
  <c r="AK863" i="1"/>
  <c r="AN863" i="1"/>
  <c r="AJ864" i="1"/>
  <c r="AK864" i="1"/>
  <c r="AN864" i="1"/>
  <c r="AJ865" i="1"/>
  <c r="AK865" i="1"/>
  <c r="AN865" i="1"/>
  <c r="AJ866" i="1"/>
  <c r="AK866" i="1"/>
  <c r="AN866" i="1"/>
  <c r="AJ867" i="1"/>
  <c r="AK867" i="1"/>
  <c r="AN867" i="1"/>
  <c r="AJ868" i="1"/>
  <c r="AK868" i="1"/>
  <c r="AN868" i="1"/>
  <c r="AJ869" i="1"/>
  <c r="AK869" i="1"/>
  <c r="AN869" i="1"/>
  <c r="AJ870" i="1"/>
  <c r="AK870" i="1"/>
  <c r="AN870" i="1"/>
  <c r="AJ871" i="1"/>
  <c r="AK871" i="1"/>
  <c r="AN871" i="1"/>
  <c r="AJ872" i="1"/>
  <c r="AK872" i="1"/>
  <c r="AN872" i="1"/>
  <c r="AJ873" i="1"/>
  <c r="AK873" i="1"/>
  <c r="AN873" i="1"/>
  <c r="AJ874" i="1"/>
  <c r="AK874" i="1"/>
  <c r="AN874" i="1"/>
  <c r="AJ875" i="1"/>
  <c r="AK875" i="1"/>
  <c r="AN875" i="1"/>
  <c r="AJ876" i="1"/>
  <c r="AK876" i="1"/>
  <c r="AN876" i="1"/>
  <c r="AJ877" i="1"/>
  <c r="AK877" i="1"/>
  <c r="AN877" i="1"/>
  <c r="AJ878" i="1"/>
  <c r="AK878" i="1"/>
  <c r="AN878" i="1"/>
  <c r="AJ879" i="1"/>
  <c r="AK879" i="1"/>
  <c r="AN879" i="1"/>
  <c r="AJ880" i="1"/>
  <c r="AK880" i="1"/>
  <c r="AN880" i="1"/>
  <c r="AJ881" i="1"/>
  <c r="AK881" i="1"/>
  <c r="AN881" i="1"/>
  <c r="AJ882" i="1"/>
  <c r="AK882" i="1"/>
  <c r="AN882" i="1"/>
  <c r="AJ883" i="1"/>
  <c r="AK883" i="1"/>
  <c r="AN883" i="1"/>
  <c r="AJ884" i="1"/>
  <c r="AK884" i="1"/>
  <c r="AN884" i="1"/>
  <c r="AJ853" i="1"/>
  <c r="AK853" i="1"/>
  <c r="AN853" i="1"/>
  <c r="AM884" i="1"/>
  <c r="AM854" i="1"/>
  <c r="AM855" i="1"/>
  <c r="AM856" i="1"/>
  <c r="AM857" i="1"/>
  <c r="AM858" i="1"/>
  <c r="AM859" i="1"/>
  <c r="AM860" i="1"/>
  <c r="AM861" i="1"/>
  <c r="AM862" i="1"/>
  <c r="AM863" i="1"/>
  <c r="AM864" i="1"/>
  <c r="AM865" i="1"/>
  <c r="AM866" i="1"/>
  <c r="AM867" i="1"/>
  <c r="AM868" i="1"/>
  <c r="AM869" i="1"/>
  <c r="AM870" i="1"/>
  <c r="AM871" i="1"/>
  <c r="AM872" i="1"/>
  <c r="AM873" i="1"/>
  <c r="AM874" i="1"/>
  <c r="AM875" i="1"/>
  <c r="AM876" i="1"/>
  <c r="AM877" i="1"/>
  <c r="AM878" i="1"/>
  <c r="AM879" i="1"/>
  <c r="AM880" i="1"/>
  <c r="AM881" i="1"/>
  <c r="AM882" i="1"/>
  <c r="AM883" i="1"/>
  <c r="AM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AL884" i="1"/>
  <c r="AL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53" i="1"/>
  <c r="AH854" i="1"/>
  <c r="AH855" i="1"/>
  <c r="AH856" i="1"/>
  <c r="AH857" i="1"/>
  <c r="AH858" i="1"/>
  <c r="AH859" i="1"/>
  <c r="AH860" i="1"/>
  <c r="AH861" i="1"/>
  <c r="AH862" i="1"/>
  <c r="AH863" i="1"/>
  <c r="AH864" i="1"/>
  <c r="AH865" i="1"/>
  <c r="AH866" i="1"/>
  <c r="AH867" i="1"/>
  <c r="AH868" i="1"/>
  <c r="AH869" i="1"/>
  <c r="AH870" i="1"/>
  <c r="AH871" i="1"/>
  <c r="AH872" i="1"/>
  <c r="AH873" i="1"/>
  <c r="AH874" i="1"/>
  <c r="AH875" i="1"/>
  <c r="AH876" i="1"/>
  <c r="AH877" i="1"/>
  <c r="AH878" i="1"/>
  <c r="AH879" i="1"/>
  <c r="AH880" i="1"/>
  <c r="AH881" i="1"/>
  <c r="AH882" i="1"/>
  <c r="AH883" i="1"/>
  <c r="AH884" i="1"/>
  <c r="AH853" i="1"/>
  <c r="X854" i="1"/>
  <c r="Y854" i="1"/>
  <c r="Z854" i="1"/>
  <c r="AA854" i="1"/>
  <c r="AG854" i="1"/>
  <c r="X855" i="1"/>
  <c r="Y855" i="1"/>
  <c r="Z855" i="1"/>
  <c r="AA855" i="1"/>
  <c r="AG855" i="1"/>
  <c r="X856" i="1"/>
  <c r="Y856" i="1"/>
  <c r="Z856" i="1"/>
  <c r="AA856" i="1"/>
  <c r="AG856" i="1"/>
  <c r="X857" i="1"/>
  <c r="Y857" i="1"/>
  <c r="Z857" i="1"/>
  <c r="AA857" i="1"/>
  <c r="AG857" i="1"/>
  <c r="X858" i="1"/>
  <c r="Y858" i="1"/>
  <c r="Z858" i="1"/>
  <c r="AA858" i="1"/>
  <c r="AG858" i="1"/>
  <c r="X859" i="1"/>
  <c r="Y859" i="1"/>
  <c r="Z859" i="1"/>
  <c r="AA859" i="1"/>
  <c r="AG859" i="1"/>
  <c r="X860" i="1"/>
  <c r="Y860" i="1"/>
  <c r="Z860" i="1"/>
  <c r="AA860" i="1"/>
  <c r="AG860" i="1"/>
  <c r="X861" i="1"/>
  <c r="Y861" i="1"/>
  <c r="Z861" i="1"/>
  <c r="AA861" i="1"/>
  <c r="AG861" i="1"/>
  <c r="X862" i="1"/>
  <c r="Y862" i="1"/>
  <c r="Z862" i="1"/>
  <c r="AA862" i="1"/>
  <c r="AG862" i="1"/>
  <c r="X863" i="1"/>
  <c r="Y863" i="1"/>
  <c r="Z863" i="1"/>
  <c r="AA863" i="1"/>
  <c r="AG863" i="1"/>
  <c r="X864" i="1"/>
  <c r="Y864" i="1"/>
  <c r="Z864" i="1"/>
  <c r="AA864" i="1"/>
  <c r="AG864" i="1"/>
  <c r="X865" i="1"/>
  <c r="Y865" i="1"/>
  <c r="Z865" i="1"/>
  <c r="AA865" i="1"/>
  <c r="AG865" i="1"/>
  <c r="X866" i="1"/>
  <c r="Y866" i="1"/>
  <c r="Z866" i="1"/>
  <c r="AA866" i="1"/>
  <c r="AG866" i="1"/>
  <c r="X867" i="1"/>
  <c r="Y867" i="1"/>
  <c r="Z867" i="1"/>
  <c r="AA867" i="1"/>
  <c r="AG867" i="1"/>
  <c r="X868" i="1"/>
  <c r="Y868" i="1"/>
  <c r="Z868" i="1"/>
  <c r="AA868" i="1"/>
  <c r="AG868" i="1"/>
  <c r="X869" i="1"/>
  <c r="Y869" i="1"/>
  <c r="Z869" i="1"/>
  <c r="AA869" i="1"/>
  <c r="AG869" i="1"/>
  <c r="X870" i="1"/>
  <c r="Y870" i="1"/>
  <c r="Z870" i="1"/>
  <c r="AA870" i="1"/>
  <c r="AG870" i="1"/>
  <c r="X871" i="1"/>
  <c r="Y871" i="1"/>
  <c r="Z871" i="1"/>
  <c r="AA871" i="1"/>
  <c r="AG871" i="1"/>
  <c r="X872" i="1"/>
  <c r="Y872" i="1"/>
  <c r="Z872" i="1"/>
  <c r="AA872" i="1"/>
  <c r="AG872" i="1"/>
  <c r="X873" i="1"/>
  <c r="Y873" i="1"/>
  <c r="Z873" i="1"/>
  <c r="AA873" i="1"/>
  <c r="AG873" i="1"/>
  <c r="X874" i="1"/>
  <c r="Y874" i="1"/>
  <c r="Z874" i="1"/>
  <c r="AA874" i="1"/>
  <c r="AG874" i="1"/>
  <c r="X875" i="1"/>
  <c r="Y875" i="1"/>
  <c r="Z875" i="1"/>
  <c r="AA875" i="1"/>
  <c r="AG875" i="1"/>
  <c r="X876" i="1"/>
  <c r="Y876" i="1"/>
  <c r="Z876" i="1"/>
  <c r="AA876" i="1"/>
  <c r="AG876" i="1"/>
  <c r="X877" i="1"/>
  <c r="Y877" i="1"/>
  <c r="Z877" i="1"/>
  <c r="AA877" i="1"/>
  <c r="AG877" i="1"/>
  <c r="X878" i="1"/>
  <c r="Y878" i="1"/>
  <c r="Z878" i="1"/>
  <c r="AA878" i="1"/>
  <c r="AG878" i="1"/>
  <c r="X879" i="1"/>
  <c r="Y879" i="1"/>
  <c r="Z879" i="1"/>
  <c r="AA879" i="1"/>
  <c r="AG879" i="1"/>
  <c r="X880" i="1"/>
  <c r="Y880" i="1"/>
  <c r="Z880" i="1"/>
  <c r="AA880" i="1"/>
  <c r="AG880" i="1"/>
  <c r="X881" i="1"/>
  <c r="Y881" i="1"/>
  <c r="Z881" i="1"/>
  <c r="AA881" i="1"/>
  <c r="AG881" i="1"/>
  <c r="X882" i="1"/>
  <c r="Y882" i="1"/>
  <c r="Z882" i="1"/>
  <c r="AA882" i="1"/>
  <c r="AG882" i="1"/>
  <c r="X883" i="1"/>
  <c r="Y883" i="1"/>
  <c r="Z883" i="1"/>
  <c r="AA883" i="1"/>
  <c r="AG883" i="1"/>
  <c r="X884" i="1"/>
  <c r="Y884" i="1"/>
  <c r="Z884" i="1"/>
  <c r="AA884" i="1"/>
  <c r="AG884" i="1"/>
  <c r="X853" i="1"/>
  <c r="Y853" i="1"/>
  <c r="Z853" i="1"/>
  <c r="AA853" i="1"/>
  <c r="AG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53" i="1"/>
  <c r="AC844" i="1"/>
  <c r="AC845" i="1"/>
  <c r="AC846" i="1"/>
  <c r="AC847" i="1"/>
  <c r="AC848" i="1"/>
  <c r="AC849" i="1"/>
  <c r="J234" i="2"/>
  <c r="J235" i="2"/>
  <c r="J236" i="2"/>
  <c r="J237" i="2"/>
  <c r="J238" i="2"/>
  <c r="J239" i="2"/>
  <c r="J240" i="2"/>
  <c r="J241" i="2"/>
  <c r="J242" i="2"/>
  <c r="J233" i="2"/>
  <c r="Z836" i="1"/>
  <c r="Y845" i="1"/>
  <c r="Z837" i="1"/>
  <c r="Y846" i="1"/>
  <c r="Y836" i="1"/>
  <c r="Z845" i="1"/>
  <c r="Y837" i="1"/>
  <c r="Z846" i="1"/>
  <c r="X837" i="1"/>
  <c r="X846" i="1"/>
  <c r="AA837" i="1"/>
  <c r="AA846" i="1"/>
  <c r="AB837" i="1"/>
  <c r="AB846" i="1"/>
  <c r="W837" i="1"/>
  <c r="W846" i="1"/>
  <c r="X836" i="1"/>
  <c r="X845" i="1"/>
  <c r="AA836" i="1"/>
  <c r="AA845" i="1"/>
  <c r="AB836" i="1"/>
  <c r="AB845" i="1"/>
  <c r="W836" i="1"/>
  <c r="W845" i="1"/>
  <c r="X832" i="1"/>
  <c r="X833" i="1"/>
  <c r="X834" i="1"/>
  <c r="X835" i="1"/>
  <c r="X844" i="1"/>
  <c r="Y832" i="1"/>
  <c r="Y833" i="1"/>
  <c r="Y834" i="1"/>
  <c r="Y835" i="1"/>
  <c r="Z844" i="1"/>
  <c r="Z832" i="1"/>
  <c r="Z833" i="1"/>
  <c r="Z834" i="1"/>
  <c r="Z835" i="1"/>
  <c r="Y844" i="1"/>
  <c r="AA832" i="1"/>
  <c r="AA833" i="1"/>
  <c r="AA834" i="1"/>
  <c r="AA835" i="1"/>
  <c r="AA844" i="1"/>
  <c r="AB832" i="1"/>
  <c r="AB833" i="1"/>
  <c r="AB834" i="1"/>
  <c r="AB835" i="1"/>
  <c r="AB844" i="1"/>
  <c r="X838" i="1"/>
  <c r="X847" i="1"/>
  <c r="Y838" i="1"/>
  <c r="Z847" i="1"/>
  <c r="Z838" i="1"/>
  <c r="Y847" i="1"/>
  <c r="AA838" i="1"/>
  <c r="AA847" i="1"/>
  <c r="AB838" i="1"/>
  <c r="AB847" i="1"/>
  <c r="X839" i="1"/>
  <c r="X848" i="1"/>
  <c r="Y839" i="1"/>
  <c r="Z848" i="1"/>
  <c r="Z839" i="1"/>
  <c r="Y848" i="1"/>
  <c r="AA839" i="1"/>
  <c r="AA848" i="1"/>
  <c r="AB839" i="1"/>
  <c r="AB848" i="1"/>
  <c r="X840" i="1"/>
  <c r="X849" i="1"/>
  <c r="Y840" i="1"/>
  <c r="Z849" i="1"/>
  <c r="Z840" i="1"/>
  <c r="Y849" i="1"/>
  <c r="AA840" i="1"/>
  <c r="AA849" i="1"/>
  <c r="AB840" i="1"/>
  <c r="AB849" i="1"/>
  <c r="W840" i="1"/>
  <c r="W849" i="1"/>
  <c r="W839" i="1"/>
  <c r="W848" i="1"/>
  <c r="W838" i="1"/>
  <c r="W847" i="1"/>
  <c r="W832" i="1"/>
  <c r="W833" i="1"/>
  <c r="W834" i="1"/>
  <c r="W835" i="1"/>
  <c r="W844" i="1"/>
  <c r="Y831" i="1"/>
  <c r="AA831" i="1"/>
  <c r="AB831" i="1"/>
  <c r="Z831" i="1"/>
  <c r="X831" i="1"/>
  <c r="W831" i="1"/>
  <c r="I175" i="2"/>
  <c r="V813" i="1"/>
  <c r="V804" i="1"/>
  <c r="V803" i="1"/>
  <c r="I127" i="2"/>
  <c r="I197" i="2"/>
  <c r="V139" i="1"/>
  <c r="V82" i="1"/>
  <c r="V772" i="1"/>
  <c r="I8" i="2"/>
  <c r="V750" i="1"/>
  <c r="V114" i="1"/>
  <c r="V110" i="1"/>
  <c r="V115" i="1"/>
  <c r="V116" i="1"/>
  <c r="V111" i="1"/>
  <c r="V113" i="1"/>
  <c r="V109" i="1"/>
  <c r="V117" i="1"/>
  <c r="V118" i="1"/>
  <c r="V119" i="1"/>
  <c r="V120" i="1"/>
  <c r="V121" i="1"/>
  <c r="V122" i="1"/>
  <c r="V123" i="1"/>
  <c r="V124" i="1"/>
  <c r="V125" i="1"/>
  <c r="V126" i="1"/>
  <c r="V112" i="1"/>
  <c r="V26" i="1"/>
  <c r="V32" i="1"/>
  <c r="V27" i="1"/>
  <c r="V33" i="1"/>
  <c r="V34" i="1"/>
  <c r="V79" i="1"/>
  <c r="V35" i="1"/>
  <c r="V24" i="1"/>
  <c r="V36" i="1"/>
  <c r="V80" i="1"/>
  <c r="V37" i="1"/>
  <c r="V38" i="1"/>
  <c r="V39" i="1"/>
  <c r="V161" i="1"/>
  <c r="V160" i="1"/>
  <c r="V162" i="1"/>
  <c r="V150" i="1"/>
  <c r="V163" i="1"/>
  <c r="V153" i="1"/>
  <c r="V164" i="1"/>
  <c r="V165" i="1"/>
  <c r="V156" i="1"/>
  <c r="V152" i="1"/>
  <c r="V752" i="1"/>
  <c r="V753" i="1"/>
  <c r="V754" i="1"/>
  <c r="V755" i="1"/>
  <c r="V756" i="1"/>
  <c r="V151" i="1"/>
  <c r="V166" i="1"/>
  <c r="V154" i="1"/>
  <c r="V167" i="1"/>
  <c r="V168" i="1"/>
  <c r="V169" i="1"/>
  <c r="V159" i="1"/>
  <c r="V170" i="1"/>
  <c r="V89" i="1"/>
  <c r="V90" i="1"/>
  <c r="V91" i="1"/>
  <c r="V92" i="1"/>
  <c r="V88" i="1"/>
  <c r="V93" i="1"/>
  <c r="V94" i="1"/>
  <c r="V95" i="1"/>
  <c r="V791" i="1"/>
  <c r="V757" i="1"/>
  <c r="V758" i="1"/>
  <c r="V214" i="1"/>
  <c r="V128" i="1"/>
  <c r="V129" i="1"/>
  <c r="V130" i="1"/>
  <c r="V131" i="1"/>
  <c r="V132" i="1"/>
  <c r="V806" i="1"/>
  <c r="V807" i="1"/>
  <c r="V805" i="1"/>
  <c r="V808" i="1"/>
  <c r="V40" i="1"/>
  <c r="V41" i="1"/>
  <c r="V42" i="1"/>
  <c r="V81" i="1"/>
  <c r="V43" i="1"/>
  <c r="V103" i="1"/>
  <c r="V104" i="1"/>
  <c r="V107" i="1"/>
  <c r="V106" i="1"/>
  <c r="V105" i="1"/>
  <c r="V760" i="1"/>
  <c r="V761" i="1"/>
  <c r="V762" i="1"/>
  <c r="V134" i="1"/>
  <c r="V133" i="1"/>
  <c r="V135" i="1"/>
  <c r="V136" i="1"/>
  <c r="V98" i="1"/>
  <c r="V96" i="1"/>
  <c r="V97" i="1"/>
  <c r="V99" i="1"/>
  <c r="V85" i="1"/>
  <c r="V86" i="1"/>
  <c r="V87" i="1"/>
  <c r="V799" i="1"/>
  <c r="V800" i="1"/>
  <c r="V801" i="1"/>
  <c r="V143" i="1"/>
  <c r="V141" i="1"/>
  <c r="V142" i="1"/>
  <c r="V157" i="1"/>
  <c r="V158" i="1"/>
  <c r="V171" i="1"/>
  <c r="V815" i="1"/>
  <c r="V816" i="1"/>
  <c r="V817" i="1"/>
  <c r="V763" i="1"/>
  <c r="V181" i="1"/>
  <c r="V183" i="1"/>
  <c r="V182" i="1"/>
  <c r="V146" i="1"/>
  <c r="V148" i="1"/>
  <c r="V147" i="1"/>
  <c r="V764" i="1"/>
  <c r="V44" i="1"/>
  <c r="V45" i="1"/>
  <c r="V765" i="1"/>
  <c r="V766" i="1"/>
  <c r="V179" i="1"/>
  <c r="V180" i="1"/>
  <c r="V20" i="1"/>
  <c r="V21" i="1"/>
  <c r="V101" i="1"/>
  <c r="V102" i="1"/>
  <c r="V46" i="1"/>
  <c r="V47" i="1"/>
  <c r="V692" i="1"/>
  <c r="V140" i="1"/>
  <c r="V48" i="1"/>
  <c r="V49" i="1"/>
  <c r="V175" i="1"/>
  <c r="V176" i="1"/>
  <c r="V50" i="1"/>
  <c r="V22" i="1"/>
  <c r="V51" i="1"/>
  <c r="V52" i="1"/>
  <c r="V819" i="1"/>
  <c r="V820" i="1"/>
  <c r="V767" i="1"/>
  <c r="V768" i="1"/>
  <c r="V769" i="1"/>
  <c r="V770" i="1"/>
  <c r="V771" i="1"/>
  <c r="V773" i="1"/>
  <c r="V774" i="1"/>
  <c r="V775" i="1"/>
  <c r="V812" i="1"/>
  <c r="V811" i="1"/>
  <c r="V824" i="1"/>
  <c r="V825" i="1"/>
  <c r="V216" i="1"/>
  <c r="V217" i="1"/>
  <c r="V53" i="1"/>
  <c r="V827" i="1"/>
  <c r="V776" i="1"/>
  <c r="V821" i="1"/>
  <c r="V172" i="1"/>
  <c r="V190" i="1"/>
  <c r="V777" i="1"/>
  <c r="V12" i="1"/>
  <c r="V18" i="1"/>
  <c r="V178" i="1"/>
  <c r="V127" i="1"/>
  <c r="V54" i="1"/>
  <c r="V218" i="1"/>
  <c r="V144" i="1"/>
  <c r="V810" i="1"/>
  <c r="V137" i="1"/>
  <c r="V177" i="1"/>
  <c r="V822" i="1"/>
  <c r="V19" i="1"/>
  <c r="V13" i="1"/>
  <c r="V83" i="1"/>
  <c r="V84" i="1"/>
  <c r="V55" i="1"/>
  <c r="V173" i="1"/>
  <c r="V809" i="1"/>
  <c r="I172" i="2"/>
  <c r="V100" i="1"/>
  <c r="V56" i="1"/>
  <c r="V823" i="1"/>
  <c r="V814" i="1"/>
  <c r="V828" i="1"/>
  <c r="V10" i="1"/>
  <c r="V826" i="1"/>
  <c r="V778" i="1"/>
  <c r="V818" i="1"/>
  <c r="V145" i="1"/>
  <c r="V23" i="1"/>
  <c r="V802" i="1"/>
  <c r="V155" i="1"/>
  <c r="V57" i="1"/>
  <c r="V138" i="1"/>
  <c r="V779" i="1"/>
  <c r="V11" i="1"/>
  <c r="V25" i="1"/>
  <c r="V780" i="1"/>
  <c r="V174" i="1"/>
  <c r="V58" i="1"/>
  <c r="V149" i="1"/>
  <c r="V108" i="1"/>
  <c r="V781" i="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 i="2"/>
  <c r="I2" i="2"/>
  <c r="I3" i="2"/>
  <c r="I4" i="2"/>
  <c r="V59" i="1"/>
  <c r="V60" i="1"/>
  <c r="V61" i="1"/>
  <c r="V62" i="1"/>
  <c r="V63" i="1"/>
  <c r="V64" i="1"/>
  <c r="V65" i="1"/>
  <c r="V66" i="1"/>
  <c r="V67" i="1"/>
  <c r="V68" i="1"/>
  <c r="V69" i="1"/>
  <c r="V70" i="1"/>
  <c r="V71" i="1"/>
  <c r="V28" i="1"/>
  <c r="V29" i="1"/>
  <c r="V30" i="1"/>
  <c r="V72" i="1"/>
  <c r="V73" i="1"/>
  <c r="V74" i="1"/>
  <c r="V75" i="1"/>
  <c r="V76" i="1"/>
  <c r="V77" i="1"/>
  <c r="V31" i="1"/>
  <c r="V78" i="1"/>
  <c r="I5" i="2"/>
  <c r="V751" i="1"/>
  <c r="I6" i="2"/>
  <c r="I7" i="2"/>
  <c r="G9"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3" i="2"/>
  <c r="I174" i="2"/>
  <c r="I176" i="2"/>
  <c r="I177" i="2"/>
  <c r="I178" i="2"/>
  <c r="I179" i="2"/>
  <c r="I180" i="2"/>
  <c r="I181" i="2"/>
  <c r="I182" i="2"/>
  <c r="I183" i="2"/>
  <c r="I184" i="2"/>
  <c r="I185" i="2"/>
  <c r="I186" i="2"/>
  <c r="I187" i="2"/>
  <c r="I188" i="2"/>
  <c r="I189" i="2"/>
  <c r="I190" i="2"/>
  <c r="I191" i="2"/>
  <c r="I192" i="2"/>
  <c r="I193" i="2"/>
  <c r="I194" i="2"/>
  <c r="I195" i="2"/>
  <c r="I196"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F222" i="2"/>
  <c r="F168" i="2"/>
  <c r="F9" i="2"/>
  <c r="L9" i="2"/>
  <c r="F29" i="2"/>
  <c r="F30" i="2"/>
  <c r="F31" i="2"/>
  <c r="F32" i="2"/>
  <c r="F33" i="2"/>
  <c r="F35" i="2"/>
  <c r="F39" i="2"/>
  <c r="F40" i="2"/>
  <c r="F42" i="2"/>
  <c r="F43" i="2"/>
  <c r="F44" i="2"/>
  <c r="F46" i="2"/>
  <c r="F48" i="2"/>
  <c r="F49" i="2"/>
  <c r="F50" i="2"/>
  <c r="F51" i="2"/>
  <c r="F52" i="2"/>
  <c r="F53" i="2"/>
  <c r="F54" i="2"/>
  <c r="F55" i="2"/>
  <c r="F56" i="2"/>
  <c r="F57" i="2"/>
  <c r="F58" i="2"/>
  <c r="F60" i="2"/>
  <c r="F61" i="2"/>
  <c r="F62" i="2"/>
  <c r="F63" i="2"/>
  <c r="F66" i="2"/>
  <c r="F67" i="2"/>
  <c r="F70" i="2"/>
  <c r="F72" i="2"/>
  <c r="F73" i="2"/>
  <c r="F74" i="2"/>
  <c r="F76" i="2"/>
  <c r="F77" i="2"/>
  <c r="F78" i="2"/>
  <c r="F79" i="2"/>
  <c r="F80" i="2"/>
  <c r="F81" i="2"/>
  <c r="F82" i="2"/>
  <c r="F83" i="2"/>
  <c r="F84" i="2"/>
  <c r="F85" i="2"/>
  <c r="F86" i="2"/>
  <c r="F88" i="2"/>
  <c r="F89" i="2"/>
  <c r="F90" i="2"/>
  <c r="F91" i="2"/>
  <c r="F92" i="2"/>
  <c r="F93" i="2"/>
  <c r="F94" i="2"/>
  <c r="F95" i="2"/>
  <c r="F96" i="2"/>
  <c r="F98" i="2"/>
  <c r="F100" i="2"/>
  <c r="F101" i="2"/>
  <c r="F102" i="2"/>
  <c r="F103" i="2"/>
  <c r="F104" i="2"/>
  <c r="F107" i="2"/>
  <c r="F108" i="2"/>
  <c r="F109" i="2"/>
  <c r="F110" i="2"/>
  <c r="F111" i="2"/>
  <c r="F112" i="2"/>
  <c r="F113" i="2"/>
  <c r="F115" i="2"/>
  <c r="F116" i="2"/>
  <c r="F119" i="2"/>
  <c r="F120" i="2"/>
  <c r="F121" i="2"/>
  <c r="F122" i="2"/>
  <c r="F123" i="2"/>
  <c r="F124" i="2"/>
  <c r="F125" i="2"/>
  <c r="F126" i="2"/>
  <c r="F127" i="2"/>
  <c r="F129" i="2"/>
  <c r="F130" i="2"/>
  <c r="F131" i="2"/>
  <c r="F132" i="2"/>
  <c r="F133" i="2"/>
  <c r="F135" i="2"/>
  <c r="F136" i="2"/>
  <c r="F137" i="2"/>
  <c r="F139" i="2"/>
  <c r="F140" i="2"/>
  <c r="F141" i="2"/>
  <c r="F142" i="2"/>
  <c r="F143" i="2"/>
  <c r="F144" i="2"/>
  <c r="F145" i="2"/>
  <c r="F146" i="2"/>
  <c r="F148" i="2"/>
  <c r="F149" i="2"/>
  <c r="F151" i="2"/>
  <c r="F152" i="2"/>
  <c r="F153" i="2"/>
  <c r="F154" i="2"/>
  <c r="F155" i="2"/>
  <c r="F156" i="2"/>
  <c r="F158" i="2"/>
  <c r="F159" i="2"/>
  <c r="F160" i="2"/>
  <c r="F161" i="2"/>
  <c r="F162" i="2"/>
  <c r="F163" i="2"/>
  <c r="F165" i="2"/>
  <c r="F166" i="2"/>
  <c r="F171" i="2"/>
  <c r="F173" i="2"/>
  <c r="F174" i="2"/>
  <c r="F177" i="2"/>
  <c r="F178" i="2"/>
  <c r="F179" i="2"/>
  <c r="F180" i="2"/>
  <c r="F181" i="2"/>
  <c r="F182" i="2"/>
  <c r="F183" i="2"/>
  <c r="F184" i="2"/>
  <c r="F185" i="2"/>
  <c r="F187" i="2"/>
  <c r="F189" i="2"/>
  <c r="F191" i="2"/>
  <c r="F193" i="2"/>
  <c r="F194" i="2"/>
  <c r="F195" i="2"/>
  <c r="F196" i="2"/>
  <c r="F197" i="2"/>
  <c r="F198" i="2"/>
  <c r="F199" i="2"/>
  <c r="F200" i="2"/>
  <c r="F203" i="2"/>
  <c r="F206" i="2"/>
  <c r="F207" i="2"/>
  <c r="F208" i="2"/>
  <c r="F210" i="2"/>
  <c r="F212" i="2"/>
  <c r="F215" i="2"/>
  <c r="F216" i="2"/>
  <c r="F217" i="2"/>
  <c r="F218" i="2"/>
  <c r="F219" i="2"/>
  <c r="F220" i="2"/>
  <c r="F221" i="2"/>
  <c r="F223" i="2"/>
  <c r="F224" i="2"/>
  <c r="F225" i="2"/>
  <c r="F227" i="2"/>
  <c r="F228" i="2"/>
  <c r="F3" i="2"/>
  <c r="F4" i="2"/>
  <c r="F5" i="2"/>
  <c r="F6" i="2"/>
  <c r="F7" i="2"/>
  <c r="F10" i="2"/>
  <c r="F12" i="2"/>
  <c r="F13" i="2"/>
  <c r="F15" i="2"/>
  <c r="F16" i="2"/>
  <c r="F17" i="2"/>
  <c r="F18" i="2"/>
  <c r="F19" i="2"/>
  <c r="F20" i="2"/>
  <c r="F21" i="2"/>
  <c r="F22" i="2"/>
  <c r="F23" i="2"/>
  <c r="F24" i="2"/>
  <c r="F25" i="2"/>
  <c r="F26" i="2"/>
  <c r="F27" i="2"/>
  <c r="F2" i="2"/>
</calcChain>
</file>

<file path=xl/sharedStrings.xml><?xml version="1.0" encoding="utf-8"?>
<sst xmlns="http://schemas.openxmlformats.org/spreadsheetml/2006/main" count="12886" uniqueCount="3114">
  <si>
    <t xml:space="preserve"> Free and Almost Free in Pittsburgh</t>
  </si>
  <si>
    <t xml:space="preserve"> Pittsburgh</t>
  </si>
  <si>
    <t xml:space="preserve"> Musicians; Singles; Watching Movies; Live Music; Nightlife; Language &amp; Culture; Social; Outdoors; Fun Times; Adventure; Artists; Volunteering; Writing; Performing Arts; Theater; Fun and Free; </t>
  </si>
  <si>
    <t xml:space="preserve"> Stretch and flex with Barre in the Parks. Schenley Plaza Oakland!</t>
  </si>
  <si>
    <t xml:space="preserve"> Stretch and flex at this free barre class in Schenley Plaza courtesy of Pure Barre! Participants are invited to bring their own mat to this event. Must register at https:clients.mindbodyonline.comclassichome?studioid=29229 Please note: By attending this class you agree to Pure Barre Pittsburgh's liability waiver (contact studio for details) and give permission to have your image used for promotional purposes.</t>
  </si>
  <si>
    <t xml:space="preserve"> Schenley Plaza</t>
  </si>
  <si>
    <t xml:space="preserve"> 4100 Forbes Ave</t>
  </si>
  <si>
    <t xml:space="preserve"> End of Summer Block Party at Carnegie Library Pittsburgh-Woods Run</t>
  </si>
  <si>
    <t xml:space="preserve"> Lets celebrate the end of summer together at the library with music food and a superhero obstacle course! Dress up as your favorite superhero for a chance to win amazing prizes! We will have activities for all ages including a garden swap and DJ Kellymom will help us dance the night away! We hope to see you here! The event is FREE and open to everyone!</t>
  </si>
  <si>
    <t xml:space="preserve"> CLP-Woods Run</t>
  </si>
  <si>
    <t xml:space="preserve"> 1201 Woods Run Ave.</t>
  </si>
  <si>
    <t xml:space="preserve"> Salsa Dance classes @ Youtopia Studio: Beginner Cuban style salsa!</t>
  </si>
  <si>
    <t xml:space="preserve"> Beginner salsa lessons 7-8pm. Mixed level Cuban style salsa (must already know the basics) 8-9pm on Thursday nights! at Youtopia Dance Studio 1918 Murray Avenue Squirrel Hill PA Always $5 for students with ID and $5 for non-students who say they saw it on Free and Almost Free! meet up.  Wear shoes that you can do a turn in (sneakers not recommended) and wear light weight clothing or layers that you can remove. See you there. Come on down - bring a friend! http:SalsaRitmoDance.org</t>
  </si>
  <si>
    <t xml:space="preserve"> Youtopia dance studio</t>
  </si>
  <si>
    <t xml:space="preserve"> 1918 Murray Avenue</t>
  </si>
  <si>
    <t xml:space="preserve"> Introduction to Urban Beekeeping</t>
  </si>
  <si>
    <t xml:space="preserve"> Urban beekeeping doesn't have to be a scary experience for you and your neighbors. Come learn the basics---explore bee behavior learn how to care for them extract honey and discover why bees are so important to plant and human life. Presented by: Jana Thompson Burgh Bees</t>
  </si>
  <si>
    <t xml:space="preserve"> Carnegie Library of Pittsburgh - Downtown &amp; Business Branch</t>
  </si>
  <si>
    <t xml:space="preserve"> 612 Smithfield Street</t>
  </si>
  <si>
    <t xml:space="preserve"> Free Movie:"Interstellar"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</si>
  <si>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Wed 5-Aug Interstellar Sun 9-Aug When the Game Stands Tall Wed 12-Aug Selma Sun 16-Aug The Princess and the Frog Wed 19-Aug Captain America: The Winter Soldier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</si>
  <si>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Schenley Park Flagstaff Hill</t>
  </si>
  <si>
    <t xml:space="preserve"> 4500 Schenley Dr.</t>
  </si>
  <si>
    <t xml:space="preserve"> Rooftop Power Flow at SkyBAR</t>
  </si>
  <si>
    <t xml:space="preserve"> This class is a donations based class for walk ins. Rooftop Power Flow at SKYBAR is a part of our summer series of classes and is offered every Tuesday night. If it is storminglightning  we may have to move inside downstairs to Diesel. Plan to sweat during this 75 minute flow! Power Flow provides a good workout and strong connection between movement and breath. This class is welcome to yogis of all levels however a knowledge of yoga is encouraged as we will move at a faster pace. Pre-register at www.yogadigs.com</t>
  </si>
  <si>
    <t xml:space="preserve"> Skybar Pittsburgh</t>
  </si>
  <si>
    <t xml:space="preserve"> 1601 East Carson Street Sky Level</t>
  </si>
  <si>
    <t xml:space="preserve"> Free Concert Hartwood Acres-Eileen Ivers w Heather Kropf! Celtic Folk Music!</t>
  </si>
  <si>
    <t xml:space="preserve"> Hartwood Acres Park Amphitheater (412)[masked] For more info on Hartwood Acres Park: http:www.alleghenycounty.usparkshwfac.aspx For more info on 2015 Summer Concert Series:http:www.alleghenycounty.ussummerindex.aspx August 9Eileen Ivers with special guest Heather Kropf (CelticFolk)  7:30 p.m.http:www.eileenivers.comhttp:heatherkropf.com August 16Pittsburgh Ballet Theatre (Ballet)  7:30 p.m.http:www.pbt.org August 23Howard Jones (Pop)  7:30 p.m.http:www.howardjones.com August 30River City Brass Band (ClassicalPopsJazz)  7:30 p.m.http:rivercitybrass.org</t>
  </si>
  <si>
    <t xml:space="preserve"> Hartwood Acres Amphitheater</t>
  </si>
  <si>
    <t xml:space="preserve"> Allison Park</t>
  </si>
  <si>
    <t xml:space="preserve"> 4000 Middle Road</t>
  </si>
  <si>
    <t xml:space="preserve"> Sassafras Grove Lughnassadh Games and Ritual</t>
  </si>
  <si>
    <t xml:space="preserve"> Lughnassadh (Summer Cross Quarter) Rite and GamesSaturday August 8 2015Games Begin at 1:00 pm; Ritual at 4:00 pmLakeview Grove North Park (North of Pittsburgh PA) Join the Druids of Sassafras Grove for our annual Lughnassadh ritual and games on Saturday August 8 2014!Our rite will honor the Irish god Lugh the Lord of Skills as he is wed to the Lady of Sovereignty the goddess of our land our rivers and our community. We acknowledge the first harvest by celebrating the work of the Grove on our 22nd anniversary and asking for the blessings of the royal couple on the work of our own lives. Schedule of Events:1:00 pm: Games begin3:00 pm: Snack break4:00 pm: Ritual begins5:30 pm: Potluck picnic What to Bring:* Offerings for Lugh and the Lady of Sovereignty. Particularly appropriate offerings include something that showcases your skills or first fruits from your gardenlocal market.* A chairblanket if you wish to sit during the ritual* A dish to share at the potluck picnic* An entry for the cookingbakingbrewing competition which could also serve as your potluck dish (see below)* A donation of pet food for Animal Friends' "Chow Wagon" pet pantry (see below) This years Lughnassadh Games will include:Warriors1. Agility &amp;amp; Perseverance: egg (plastic ) on spoon race2. Accuracy &amp;amp; Fearsomeness: Rock toss with Battle cry3. Strength &amp;amp; Cooperation: Tug of War Sages1. 9 ADF Virtues2. Identify 9 local plants (will be provided)3. Name at least 9 local (tri state) waters: lakes rivers streams creeks springs. Artisans1. Bardic: one song poem or story no longer than 3 minutes in length2. Culinary: one item baked cooked or brewed brewing need not be alcoholic (may be pot luck contribution)3. Creation: 30 minutes to make either a drawing sculpture or painting in the theme of First Harvests While alcohol is permitted at this event glass bottles and containers are not allowed at this site. Please plan accordingly. Sassafras Grove expects all guests who choose to drink alcohol to do so legally and responsibly. Our rites and events are free and open to the community but we do rely on the monetary donations of those who are able to defray the cost of space rental and ritual supplies. Support your local Druids! Tickets will also be available for our Brighid Blanket raffle so bring some extra cash if youd like a chance to win this gorgeous handmade item. For more information about this event Sassafras Grove in general or our parent church r nDraocht Fin: A Druid Fellowship (ADF) please feel free to email us at [masked]. Bright BlessingsNicholas EgelhoffScribe Sassafras Grove ADFwww.sassafrasgrove.orgCelebrating 22 Years of Serving the Gods and the Folk Chow WagonSassafras Grove supports Animal Friends' Chow Wagon Program. If you can please consider bringing a package of cat or dog food (canned or dry) cat litter foodwater bowls treats or toys for donation to the Program. Donations must be new and unopened. Chow Wagon serves over 1000 local families by distributing food and toys through food pantries. See http:www.thinkingoutsidethecage.org for more information about Animal Friends.Directions to Lakeview GroveEnter North Park via McKnight and Babcock Boulevard; Turn east off of McKnight onto Babcock. Follow Babcock onto Pearce Mill Road; Turn Right (uphill) onto North Ridge Road; follow North Ridge Road uphill past many smaller groves. Lake View Grove will be on your left near a crest in the hill. There is ample graveled parking but the Grove itself is not visible from the road. For a map please visit the Parks Web site at: http:www.county.allegheny.pa.usparksmaps.aspx.</t>
  </si>
  <si>
    <t xml:space="preserve"> Lakeview Grove-North Park</t>
  </si>
  <si>
    <t xml:space="preserve"> North Ridge Lane </t>
  </si>
  <si>
    <t xml:space="preserve"> Donation Yoga Class at Dobra Tea in Squirrel Hill</t>
  </si>
  <si>
    <t xml:space="preserve"> Donation (Pay What You Can) Yoga ClassEvery Sunday10:00-11:00AMDobra Tea (Pittsburgh PA) 1937 Murray Avenue Donation based (pay what you can) yoga class with Sara every Sunday at Dobra Tea. This is a gentle vinyasa flow style class including energizing sun salutes a variety of standing poses breath work and relaxation. All levels (including beginners) are welcome! Class is from 10:00 - 11:00 AM every Sunday.</t>
  </si>
  <si>
    <t xml:space="preserve"> Dobra Tea</t>
  </si>
  <si>
    <t xml:space="preserve"> 1937 Murray Ave Pittsburgh Pennsylvania</t>
  </si>
  <si>
    <t xml:space="preserve"> Overcoming Trauma</t>
  </si>
  <si>
    <t xml:space="preserve"> When something traumatic happens the shock can reverberate in our thoughts and feelings for extended periods of time. Join therapist media contributor and author Tmara Hill as she discusses the psychological emotional physiological and neurological effects of trauma. Get tips on coping and ultimately overcoming your own trauma. Presented by: Tmara Hill MS LPC-BE Bagged lunches are welcome</t>
  </si>
  <si>
    <t xml:space="preserve"> Frick Environmental Center Public Hard Hat Tour</t>
  </si>
  <si>
    <t xml:space="preserve"> You will be given a hard hat to tour this construction site of the Frick Environmental Center. You will see and hear about environmentally-friendly upgrades and additions. If you have gone on an earlier tour you can see the progress since then. The tour is free but you must register at https:www.eventbrite.comefrick-environmental-center-public-hard-hat-tour-registration-16019226939  .</t>
  </si>
  <si>
    <t xml:space="preserve"> Frick Environmental Center </t>
  </si>
  <si>
    <t xml:space="preserve"> 2005 Beechwood Boulevard</t>
  </si>
  <si>
    <t xml:space="preserve"> Join us for Caf Scientifique on Monday August 10!</t>
  </si>
  <si>
    <t xml:space="preserve"> FREE Science Lecture. Join us for Caf Scientifique on Monday August 10! RSVP AT &amp;lt;a&amp;gt;http:www.carnegiesciencecenter.orgprogramsadult-programs-cafe-sci&amp;lt;a&amp;gt; CafSci: The Wily Land Snails of Pennsylvania Monday Aug. 10. A local scientist is working to increase our knowledge about Pennsylvanias land snails. He'll discuss the "wily land snails" of Pennsylvania where they live and which ones are rare. Dr. Timothy Pearce Assistant Curator &amp;amp; Head Section of Mollusks Carnegie Museum of Natural History. "Wily Land Snails of Pennsylvania: Where Do They Live and Which Are Rare?"A local scientist's work is dramatically increasing what we know about Pennsylvania's 129 land snail species. For the Pennsylvania Land Snail Atlas Project Dr. Timothy Pearce collected 17472 records of Pennsylvania land snails from modern field work and museum specimens documenting thousands of new county records. Many minute species are now known to be widespread although they previously seemed to be rare. Dr. Pearce assistant curator and head of the section of mollusks at Carnegie Museum of Natural History will discuss his work in "Wily Land Snails of Pennsylvania: Where Do They Live and Which Are Rare?" at Caf Scientifique. Dr. Pearce gained an important historical perspective on ecology while working toward a master's degree in snail paleontology at University of California at Berkeley then he continued studying snail ecology for a PhD at University of Michigan. During a year-long post-doctoral study in Madagascar he helped find more than 600 undescribed land snail species. During his first curator job at the Delaware Museum he was awarded that institution's first National Science Foundation grant. His current research at Carnegie Museum of Natural History ecological snail studies in the northeastern and northwestern regions of the United States and in Colombia South America. Date: Monday Aug. 10 2015 Time: Doors open at 6 pm and the program is 7-9 pm. Location: Carnegie Science Center Admission: FREE! Parking: $5 Cash bar: Open from 6-7:30 pm RSVP AT http:www.carnegiesciencecenter.orgprogramsadult-programs-cafe-sci</t>
  </si>
  <si>
    <t xml:space="preserve"> Carnegie Science Center</t>
  </si>
  <si>
    <t xml:space="preserve"> 1 Allegheny Avenue</t>
  </si>
  <si>
    <t xml:space="preserve"> Banjo Night!   at Elk's Club every Wed in Northside!  Very cool event!</t>
  </si>
  <si>
    <t xml:space="preserve"> I've been to this a couple of times it's fun... Frank the Admin The Pittsburgh Banjo Club is a non-profit organization made up of men and women from all walks of life with a common goal - the encouragement and preservation of the banjo Americas Native Instrument. Founded on December 15 1988 by Frank Rossi the Pittsburgh Banjo Club is dedicated to keeping the music of the Golden Age of the Banjo alive [masked]). Frank Rossi was inducted into the National Four-String Banjo Hall of Fame on May 24 2001. The Banjo Hall of Fame is located at the American Banjo Museum in Oklahoma City Oklahoma. The Pittsburgh Banjo Club includes banjos trumpets tubas and bass. Dressed in bright colorful uniforms the Pittsburgh Banjo Club makes a striking appearance while playing the happiest music in the world putting a smile on your face a tap in your toe and a song in your heart! The happiest sound in the world is a banjo and the Pittsburgh Banjo Club provides miles of smiles! The Pittsburgh Banjo Club program consists of sing-alongs vocals banjo solos music from the 20s and 30s polkas and Dixieland.</t>
  </si>
  <si>
    <t xml:space="preserve"> Elk's Lodge 339</t>
  </si>
  <si>
    <t xml:space="preserve"> 400 Cedar Avenue</t>
  </si>
  <si>
    <t xml:space="preserve"> Drinking Liberally Pittsburgh Monthly Gathering</t>
  </si>
  <si>
    <t xml:space="preserve"> Share your politics while you share a pitcher at your local progressive drinking club. An informal gathering of like-minded left-leaners who may want to trade ideas get more involved or just enjoy each others company. No cover charge - just whatever you order. Seating is in the back restaurant area of the Sharp Edge Beer Emporium in the Friendship area of Pittsburgh. Please join the Drinking Liberally Pittsburgh Facebook page and the official list for Drinking Liberally Pittsburghhttp:www.facebook.comhome.php?sk=group_198247803541567 http:livingliberally.orgdrinkingchaptersPApittsburgh</t>
  </si>
  <si>
    <t xml:space="preserve"> Sharp Edge Beer Emporium</t>
  </si>
  <si>
    <t xml:space="preserve"> 302 S St Clair St</t>
  </si>
  <si>
    <t xml:space="preserve"> Yoga at the Library (Dormont South Hills)</t>
  </si>
  <si>
    <t xml:space="preserve"> This is a traditional Hatha class taught with a vinyasa flow. We flow from one position to the next and focus on alignment posture breath increased flexibility strength and balance. Class is held in the Keith Seminar Center upstairs at Dormont Library. It's private has dimmer lights carpet and we play music. I do the practice as I teach it. I tend to break a sweat and others do too but it depends how much you put into it. The classes are usually 5050 men and women. Lots of couples - couples friends sisters - attend. The class is donation-based. $5 donation is suggested. All classes are from 7:00  8:00 pm. Beginners are welcome. $5 donation suggested. Loaner mats available. Visit: https:www.facebook.comdormontyoga for more info. Hope to see you soon.</t>
  </si>
  <si>
    <t xml:space="preserve"> Dormont Library</t>
  </si>
  <si>
    <t xml:space="preserve"> 2950 W Liberty Ave  Pittsburgh PA 15216</t>
  </si>
  <si>
    <t xml:space="preserve"> Free Concert: Friday on the Front Steps @New Hazlett Theater</t>
  </si>
  <si>
    <t xml:space="preserve"> FREE and OPEN to the public. Join us after the farmers' market and celebrate summer with a community day on the front steps of the theater. We'll also have music performances by Wreck Loose and Molly Alphabet AIR: Artists Image Resource will be giving some DIY screen printing demonstrations and there are plenty of other family-friendly arts events lined up too. Pittsburgh Bike Share will be setting up a tent and Franktuary The Pop Stop and others will be parking their food trucks out front. And we'll have equally delicious and refreshing drinks at our bar inside. The New Hazlett will be throwing open our doors and giving tours of our historic space. (Did you know we were the first Carnegie Music Hall?) Some of our very own CSA artists may even stop by to tell you about their upcoming performances. https:www.facebook.comevents971790736207097</t>
  </si>
  <si>
    <t xml:space="preserve"> New Hazlett Theater</t>
  </si>
  <si>
    <t xml:space="preserve"> 6 Allegheny Sq</t>
  </si>
  <si>
    <t xml:space="preserve"> $5 Improv Comedy</t>
  </si>
  <si>
    <t xml:space="preserve"> Catch some fresh cutting edge improv comedy at our weekly showcase. Each week the Arcade features two of their house teams alongside a special guest troupe.</t>
  </si>
  <si>
    <t xml:space="preserve"> Arcade Comedy Theater</t>
  </si>
  <si>
    <t xml:space="preserve"> 811 Liberty Aveune 15222</t>
  </si>
  <si>
    <t xml:space="preserve"> See the Battle of Bushy Run</t>
  </si>
  <si>
    <t xml:space="preserve"> The Bushy Run Battlefield annual reenactment is August 1st and 2nd. There will be two battle reenactments each day. The one in the morning will take place around 11 a.m. and the one in the afternoon will begin at 2 p.m. Those will feature reenactors recreating the actions that occurred 252 years ago and changed the face of the relationship between the British and the Native Americans. During the day when the battle reenactment is not going on the reenactors will be in their camps and will be more than willing to answer questions about the role they play and the period they are demonstrating. In addition to that we will have a children's area where period games will be taught and the children can do crafts. The museum will also be open to all attendees. Guides will be available to talk to you about some of the artifacts in the museum and there will be some artists on site to discuss their art. On Saturday we will also be having wargaming demonstrations of the Battle of Bushy Run. There will also be a dedication of the Byerly Trail at 12:30. On Sunday at 12:30 there will be a presentation in the Stone Room on Rangers from the period. The event runs from 10 a.m. to 4 p.m. each day. Cost is $5. There will be food and drinks available on site.</t>
  </si>
  <si>
    <t xml:space="preserve"> Bushy Run Battlefield</t>
  </si>
  <si>
    <t xml:space="preserve"> Jeanette</t>
  </si>
  <si>
    <t xml:space="preserve"> 1253 Bushy Run Rd.</t>
  </si>
  <si>
    <t xml:space="preserve"> Free Concert Hartwood Acres-Pittsburgh Ballet Theatre</t>
  </si>
  <si>
    <t xml:space="preserve"> Hartwood Acres Park Amphitheater (412)[masked] For more info on Hartwood Acres Park: http:www.alleghenycounty.usparkshwfac.aspx For more info on 2015 Summer Concert Series:http:www.alleghenycounty.ussummerindex.aspx August 16Pittsburgh Ballet Theatre (Ballet)  7:30 p.m.http:www.pbt.org August 23Howard Jones (Pop)  7:30 p.m.http:www.howardjones.com August 30River City Brass Band (ClassicalPopsJazz)  7:30 p.m.http:rivercitybrass.org</t>
  </si>
  <si>
    <t xml:space="preserve"> BREW's Uncommon Game Nite!</t>
  </si>
  <si>
    <t xml:space="preserve"> BREW on Broadway Coffee shop is having board game night Sunday August 16th. Bring some friends make some new ones bring some games you might want to try out or learn some new ones from our stash!</t>
  </si>
  <si>
    <t xml:space="preserve"> Brew on Broadway</t>
  </si>
  <si>
    <t xml:space="preserve"> 1557 Broadway Avenue</t>
  </si>
  <si>
    <t xml:space="preserve"> Free Concert South Park: Paul Luc and The Commonheart</t>
  </si>
  <si>
    <t xml:space="preserve"> South Park Amphitheater [masked])MORE INFO: http:www.alleghenycounty.ussummerindex.aspx Aug. 7Paul Luc and The Commonheart (RockSoul)  7:30 pm.http:lucmusic.comhttp:www.thecommonheart.com Aug. 14Southside Johnny &amp;amp; The Asbury Jukes with Joe Grushecky (Jersey SoundSoul) 7:30 p.m.http:www.southsidejohnny.comhttp:www.grushecky.comhomeindex Aug. 21BNY Mellon Jazz presents Dirty Dozen Brass Band (New Orleans Jazz)  7:30 p.m.http:www.dirtydozenbrass.com Aug. 28Duquesne University Tamburitzans (Eastern European Music &amp;amp; Dance)  7:30p.m.http:www.duq.edulife-at-duquesnetamburitzans Sept. 4Dancing Queen (Disco)  7:30 p.m.http:dancingqueen911.com</t>
  </si>
  <si>
    <t xml:space="preserve"> South Park Amphitheatre</t>
  </si>
  <si>
    <t xml:space="preserve"> South Park</t>
  </si>
  <si>
    <t xml:space="preserve"> Brownsville Rd</t>
  </si>
  <si>
    <t xml:space="preserve"> Lunch and Learn Films: The Vaccine War</t>
  </si>
  <si>
    <t xml:space="preserve"> DVD 60 minutes Now in 2015 measles mumps and whooping cough are all making a comeback. Building on years of research this updated documentary explores both the roots of the vaccine debate and the latest chapter in the heated controversy: Are parents who choose not to vaccinate their children putting the health of our nation at risk? Bagged lunches are welcome</t>
  </si>
  <si>
    <t xml:space="preserve"> Preventing Alzheimer's: What New Research is Telling Us</t>
  </si>
  <si>
    <t xml:space="preserve"> Join Dr. Eve Markowitz Preston New York City-based psychologist as she discusses advances in the treatment and prevention of Alzheimers and provides a range of self-help tips for maintaining a healthy brain. Bagged lunches are welcome</t>
  </si>
  <si>
    <t xml:space="preserve"> Summer Daze Festival! South Hills Castle Shannon!</t>
  </si>
  <si>
    <t xml:space="preserve">  A collection of Pittsburgh premier art craft and gift exhibits. - Local Artists- Craftsmen from the Tri-state area- Local gift vendors- Comfort Food Cafe- FREE admission!- 100+ indoor &amp;amp; outdoor exhibits! Shop from our vendors early! Visit www.SummerDaze.info or https:www.facebook.comevents389792121226384 Vendor space is still available! Send your email to [masked]</t>
  </si>
  <si>
    <t xml:space="preserve"> Castle Shannon Fire Department Fire Hall</t>
  </si>
  <si>
    <t xml:space="preserve"> 3600 Library Rd</t>
  </si>
  <si>
    <t xml:space="preserve"> LAWRENCEVILLE's FREE MUSIC FESTIVAL: R.A.N.T.</t>
  </si>
  <si>
    <t xml:space="preserve"> LAWRENCEVILLE's HUGE FREE MUSIC FESTIVAL: R.A.N.T.This Saturday Aug 15th from 12 NOON to 2am on the 16th! MEETUP PEOPLE: I will be at Arsenal Park at 2pm at the Midnight Munchies Food Booth will be there from 2pm to 2:15pm meet me there. Will be wandering around after that mostly watching bands at Arsenal Park.  FREE...Over 120 full bands and over 30 solo artists...Craft vendors Art Classic Cars and a few surprises...  Savor the sweet notes of musical jams.  Activities will begin at noon in Arsenal Park and last into the wee hours of the night in Lawrenceville...  FB EVENT PAGE:https:www.facebook.comevents1594185154177719Official Rock All Night Tour (RANT) website: IMPORTANThttp:rantpittsburgh.com  RANT Map: IMPORTANT!http:rantpittsburgh.commaps.html  RANT Schedule: IMPORTANT!http:rantpittsburgh.comschedule.html  #rantpgh2015  OUTDOOR BAND Schedule below:Indoor band look at the Schedule link there is too many to list!!!Arsenal Park12 PM to 7 PM  Colonel Eagleburger's Highstepping Goodtime BandThe GoodfootsSunburst School of Music Young Band ShowcaseThe ArmadillosThe Buckle DownsTimbelezaRound Black Ghosts  Stinky's Bar and Grill Outdoors with The Blacktop Cannibals Car Club12 PM to 7 PM  Thirty Years LaterCharlie Wheeler TrioQuiet HollersMolly AlphabetStone Cold KillerPhoto Joe and The NegativesThe Bessemers  Nied's HotelOUTDOOR Country Stage12 PM to 7 PM12 PM: Slim Forsythe &amp;amp; the New Payday Loners1 PM: Triple A (Alex Andy Adam)2 PM: Nameless in August3 PM: Emily Rogers Band4 PM: Essential Machine5 PM: Brewers Row6 PM: Devin Moses &amp;amp; the Saved7 PM: Mark Cyler &amp;amp; the Lost Coins8 PM: Mickey &amp;amp; the Snake Oil Boys9 PM: Wolves in Sheeps' Clothing</t>
  </si>
  <si>
    <t xml:space="preserve"> Arsenal Park</t>
  </si>
  <si>
    <t xml:space="preserve"> 40th St</t>
  </si>
  <si>
    <t xml:space="preserve"> Free screening of the movie Persepolis banned in Iran</t>
  </si>
  <si>
    <t xml:space="preserve"> This event is free but you must get a ticket at https:cityofasylumpittsburgh.secure.force.comticket#sections_a0Fi000000GyuuSEAR This is part of City of Asylums Silenced Films series which celebrates films banned or censored in their country of origin. All films are co-presented by Silk Screen.  A live poetry reading by Persian Pittsburgh will be at 7:30. The movie starts at 8:00 pm.Based on Satrapis graphic novel about her life in pre and post-revolutionary Iran and then in Europe. The film traces Satrapis growth from child to rebellious punk-loving teenager in Iran. In the background are the growing tensions of the political climate in Iran in the 70s and 80s with members of her liberal-leaning family detained and then executed and the background of the disastrous IranIraq war. The film was co-winner of the Jury Prize at the 2007 Cannes Film Festival and was also nominated for the Academy Award for Best Animated Feature. However it has drawn complaints from the Iranian government and was initially banned in Lebanon after some clerics found it to be offensive to Iran and Islam. On 7 October 2011 the film was shown on the Tunisian private television station Nessma. A day later a demonstration formed and marched on the station. Nabil Karoui the owner of Nessma TV faced trial in Tunis on charges of violating sacred values and disturbing the public order. He was found guilty and ordered to pay a fine of 2400 dinars ($1700; 1000) a much more lenient punishment than predicted. A live poetry reading by Persian Pittsburgh will precede the screening.</t>
  </si>
  <si>
    <t xml:space="preserve"> Alphabet City Tent</t>
  </si>
  <si>
    <t xml:space="preserve"> 320 Sampsonia Way</t>
  </si>
  <si>
    <t xml:space="preserve"> Free Concert South Park: Southside Johnny &amp; The Asbury Jukes wJoe Grushecky</t>
  </si>
  <si>
    <t xml:space="preserve"> South Park Amphitheater [masked])MORE INFO: http:www.alleghenycounty.ussummerindex.aspx Aug. 14 Southside Johnny &amp;amp; The Asbury Jukes with Joe Grushecky (Jersey SoundSoul) 7:30 p.m.http:www.southsidejohnny.comhttp:www.grushecky.comhomeindex Aug. 21BNY Mellon Jazz presents Dirty Dozen Brass Band (New Orleans Jazz)  7:30 p.m.http:www.dirtydozenbrass.com Aug. 28Duquesne University Tamburitzans (Eastern European Music &amp;amp; Dance)  7:30p.m.http:www.duq.edulife-at-duquesnetamburitzans Sept. 4Dancing Queen (Disco)  7:30 p.m.http:dancingqueen911.com</t>
  </si>
  <si>
    <t xml:space="preserve"> South Park Amphitheater</t>
  </si>
  <si>
    <t xml:space="preserve"> McCorkle Road and Brownsville Road</t>
  </si>
  <si>
    <t xml:space="preserve"> India Day 2015: Celebrating Innovation Development Achievement</t>
  </si>
  <si>
    <t xml:space="preserve"> The event includes parade cultural programs and flag hoisiting.For more info please visit: http:www.nationalityrooms.pitt.edunews-eventsindia-day-2015</t>
  </si>
  <si>
    <t xml:space="preserve"> Cathedral of Learning </t>
  </si>
  <si>
    <t xml:space="preserve"> University of Pittsburgh</t>
  </si>
  <si>
    <t xml:space="preserve"> Free Movie:"Captain America Winter Soldier"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</si>
  <si>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Wed 19-Aug Captain America: The Winter Soldier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</si>
  <si>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Power Vinyasa Flow</t>
  </si>
  <si>
    <t xml:space="preserve"> 75 minutes of transformational Vinysasa Yoga. Michael teaches an electric physical practice fueled by breath and focused on mindfulness techniques that yield fast results in stress reduction fitness connectedness focus and overall peace of mind. The floors are heated. The people are friendly. The art is some of the best in Pittsburgh. And the price is just right!www.loveevolutionyoga.com</t>
  </si>
  <si>
    <t xml:space="preserve"> Irma Freeman Center for Imagination</t>
  </si>
  <si>
    <t xml:space="preserve"> 5006 Penn Ave </t>
  </si>
  <si>
    <t xml:space="preserve"> ZUMBA &amp; Ditch the workout with Sarita Wells</t>
  </si>
  <si>
    <t xml:space="preserve"> ONLY $5.00 DONATION (1st Timers)when You mention you are coming from this meet up or send an email to: [masked] adding Code ZUMBA16 on the subject :) Party Your Self Into Shape :)Come out every Saturday and get together with a group of cool people that love to have Fun at Zumba Club Atmosphere Style $7.00 at the DoorPunch Card: $35.00 (5 classes + 1 FREE)Card expires every 7 weeks.</t>
  </si>
  <si>
    <t xml:space="preserve"> Youtopia Studio</t>
  </si>
  <si>
    <t xml:space="preserve"> Squirrel Hill</t>
  </si>
  <si>
    <t xml:space="preserve"> 1918 Murray Ave</t>
  </si>
  <si>
    <t xml:space="preserve"> Summer Weekly Yoga on the Terrace - South Side Works</t>
  </si>
  <si>
    <t xml:space="preserve">  This class will be a donation based class for walk ins. Summer Yoga on the Terrace hosted by Yoga Digs is part of our summer series of outdoor yoga classes. Every Saturday morning the class will take place on the terrace at the Hyatt House at South Side Works! The terrace is a peaceful place which overlooks the river and riverfront park. The class will be a moderately paced 60 minute All Levels flow. The student can adopt modifications or advancements as they see fit for their practice. The terrace has an outdoor tent therefore if it rains the class can still be held rain or shine! There will also be a smoothie bar for after class! Please check the YD Facebook page for any class updateschanges or visit www.yogadigs.comYoga Digs is a non heated Power Yoga studio located at 1224 E. Carson St.</t>
  </si>
  <si>
    <t xml:space="preserve"> HYATT house Pittsburgh-South Side</t>
  </si>
  <si>
    <t xml:space="preserve"> 2795 S Water St</t>
  </si>
  <si>
    <t xml:space="preserve"> Smithfield Critics Book Discussion Group</t>
  </si>
  <si>
    <t xml:space="preserve"> The Smithfield Critics meet at 12:00 pm on the third Wednesday of each month. This months selection is: "Just Kids" by Patti Smith In the tumultuous 1969 summer of love and riots a chance encounter leads two young people from Brooklyn on a path of art devotion and initiation. Patti Smith would evolve as a poet and performer and Robert Mapplethorpe would direct his highly provocative style toward photography. A true fable "Just Kids" is a portrait of two young artists' ascent a prelude to fame.</t>
  </si>
  <si>
    <t xml:space="preserve"> It's a 'Burgh Thing Bike Ride N'at</t>
  </si>
  <si>
    <t xml:space="preserve">  Come ride with us from one of the gems of Pittsburgh Bicycle Heaven. The short ride will detail some of the more beautiful locations of the city. Pittsburgh's Goodwill Ambassador Burgh Man will entertain at stops along the route. You don't want to miss our planned stop at Randyland Pittsburgh (most painted house in America). This ride is appropriate for all ages comfortable riding 10 miles and along some city streets. Route is generally level except 3 blocks up on Arch Street. Ride at your own risk and helmets are highly recommended Bicycle &amp;amp; Helmet rentals available at Bicycle Heaven. Call ahead[masked] Questions??? Contact Snakeguy [masked] View Flyer Online--&amp;gt; https:goo.gl4hTf0k Part of Bike Pittsburgh's BikeFest 2015--&amp;gt; Click Here Facebook Event: Click Here</t>
  </si>
  <si>
    <t xml:space="preserve"> Bicycle Heaven Museum</t>
  </si>
  <si>
    <t xml:space="preserve"> 1800 Preble &amp; Columbus Ave in the RJ Casey Industrial Park</t>
  </si>
  <si>
    <t xml:space="preserve"> Free Concert Hartwood Acres-Bootsy's Rubber Band</t>
  </si>
  <si>
    <t xml:space="preserve"> Hartwood Acres Park Amphitheater (412)[masked] For more info on Hartwood Acres Park: http:www.alleghenycounty.usparkshwfac.aspx For more info on 2015 Summer Concert Series:http:www.alleghenycounty.ussummerindex.aspx August 2Bootsys Rubber Band (Funk &amp;amp; Soul)  7:30 p.m.http:bootsycollins.com August 9Eileen Ivers with special guest Heather Kropf (CelticFolk)  7:30 p.m.http:www.eileenivers.comhttp:heatherkropf.com August 16Pittsburgh Ballet Theatre (Ballet)  7:30 p.m.http:www.pbt.org August 23Howard Jones (Pop)  7:30 p.m.http:www.howardjones.com August 30River City Brass Band (ClassicalPopsJazz)  7:30 p.m.http:rivercitybrass.org</t>
  </si>
  <si>
    <t xml:space="preserve"> Moonstruck Full Moon Hike</t>
  </si>
  <si>
    <t xml:space="preserve"> Access Boyce Mayview Park at night and hike under the light of the full moon! We will venture into the forest as the animals prepare for winter. Registration is required for large groups and can be completed here: http:www.theoutdoorclassroompa.orgevent_registration.asp Cost: $4 per person over the age of 2 years old.</t>
  </si>
  <si>
    <t xml:space="preserve"> The Outdoor Classroom</t>
  </si>
  <si>
    <t xml:space="preserve"> 1531 Mayview Rd </t>
  </si>
  <si>
    <t xml:space="preserve"> Dance For Wishes - Free Charity Event</t>
  </si>
  <si>
    <t xml:space="preserve"> Dance For Wishes is a FREE charity event for people of all ages! It will be a dance fitness class with FREE drinks and food being provided. For every person that attends Condition Your Life Fitness will donate $1.00 to Make-A-Wish Greater Pennsylvania and West Virginia! You attend and we donate! We will have a live DJ (DJ Big Ed from Royal Grandeur) playing some of your favorite music as Scott Fichter (Co-OwnerGroup Fitness Instructor from Condition Your Life Fitness) will instruct the class! Registration and Check-In will start at 6:00PM. The fitness class will be from 6:30PM to 7:30PM but we encourage people to stay afterwards for food drinks and an opportunity to socialize! Donations will be accepted at the event for people willing to donate! There will also be a Chinese Auction with many great donation baskets and a 5050 Raffle! During the event we will be using #danceforwishes to post pictures and updates of the awesome time we have! If you have any questions please contact Scott Fichter via phone or email Dance For Wishes is presented by: Condition Your Life Fitness Royal Grandeur Cleanse Pittsburgh and Bronze Beauty Spray Tanning.</t>
  </si>
  <si>
    <t xml:space="preserve"> Ross Township Community Center</t>
  </si>
  <si>
    <t xml:space="preserve"> 1000 Ross Municipal Drive</t>
  </si>
  <si>
    <t xml:space="preserve"> Woo Hoo! FREE MOVIE! "Guardians of the Galaxy!" 2nd to last Free Movie of Summer</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</si>
  <si>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</si>
  <si>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Mindful Chinese</t>
  </si>
  <si>
    <t xml:space="preserve"> This meeting includes sitting and listening meditation learning and discussing one or two mindful Chinese words or phrases (pronunciation form and meaning) from Laozi. All levels of Chinese speakers are welcome. Please also feel free to suggest time and location if current ones do not work for you.</t>
  </si>
  <si>
    <t xml:space="preserve"> Panera Bread</t>
  </si>
  <si>
    <t xml:space="preserve"> 136 Bakery Square Blvd</t>
  </si>
  <si>
    <t xml:space="preserve"> Community Yoga at the Brillobox</t>
  </si>
  <si>
    <t xml:space="preserve"> Every Sunday at 5:30 and Tuesday at 6:30 Pay what you can! Power yoga in a non-heated room. Suitable for people of any level of experience. Stop by it's fun! Bring your own mat we have some blocks. [masked] or https:www.facebook.comTessaPowerYoga for more info</t>
  </si>
  <si>
    <t xml:space="preserve"> Brillobox</t>
  </si>
  <si>
    <t xml:space="preserve"> 4104 Penn Avenue</t>
  </si>
  <si>
    <t xml:space="preserve"> Red Ripe and Roasted </t>
  </si>
  <si>
    <t xml:space="preserve"> 11th annual tomato and garlic festival with farmers activities and cooking demos. FREE admission with a bag of fresh produce for the Pittsburgh Community Food Bank. More info at www.phipps.conservatory.org.</t>
  </si>
  <si>
    <t xml:space="preserve"> Phipps Conservatory and Botanical Gardens</t>
  </si>
  <si>
    <t xml:space="preserve"> 1 Schenley Park</t>
  </si>
  <si>
    <t xml:space="preserve"> FREE COMEDY " Best of the Burgh" Comedy Showcase at Buckhead Saloon</t>
  </si>
  <si>
    <t xml:space="preserve"> That's right we moved to Tuesday.....NO COVER CHARGE NO DRINK MINIMUM $2 16oz Miller Lite Drafts 8-11....Showtime is 8:30 ( be there early to get a seat ) 21 and over only..... The MEETUPS: 4-5 Tables reserved for them. (There will be signs the say:"Reserved MEETUP" on them). This is cross-posted on several meetups and usually get about 30-70 people showing from Meetup. Since this is one of the Larger Better meetup events... INTRODUCE YOURSELF say Hi! Talk and enjoy the show! Any questions txt Frank at[masked]-0784. We have a awesome show lined up featuring the comedy of David Kaye Matt Wohlfarth Derek Minto and Tommy Kupiec. No open mic here this an all pro show. We are doing comedy the way it should be great comedy at a great price. Tell your friends and we will see you at the Buckhead Saloon.  </t>
  </si>
  <si>
    <t xml:space="preserve"> Buckhead Saloon</t>
  </si>
  <si>
    <t xml:space="preserve"> 225 Station Square</t>
  </si>
  <si>
    <t xml:space="preserve"> Power Yoga - Pay What You Can Afford</t>
  </si>
  <si>
    <t xml:space="preserve"> Hosted by Yoga Digs through August ALL classes are Pay What You Can Afford. Plan to sweat! This 60minute class is welcome to yogis of all levels however a knowledge of yoga is encouraged. A good workout and strong connection between movement and breath. www.yogadigs.com</t>
  </si>
  <si>
    <t xml:space="preserve"> Yoga Digs </t>
  </si>
  <si>
    <t xml:space="preserve"> 1224 E Carson St. 3rd floor (use 13th st entrance)</t>
  </si>
  <si>
    <t xml:space="preserve"> The Fitness Barre's Sip and Sweat First Friday Happy Hour in Cranberry!</t>
  </si>
  <si>
    <t xml:space="preserve"> Join in on a fun Happy Hour event hosted by a hip barre studio in Cranberry PA! Come join in the fun with us &amp;amp; partake in a little Sip and Sweat action on AUGUST 14th from 6-7pm for TFB's First Friday Happy Hour event! (Moved to 2nd Friday due to the Cranberry Cup!) This month we'll be burning up calories with BootCamp! instructed by Morgan! Free for all members and non-members - $5 donation requested. All proceeds go to TFB's chosen charityfundraiser of the month!Share this with your fit-minded friends or make it a fun date night with your significant other! Learn about future happy hours and promotions by liking the TFB Facebook page!https:www.facebook.comfitbarrectwp</t>
  </si>
  <si>
    <t xml:space="preserve"> The Fitness Barre</t>
  </si>
  <si>
    <t xml:space="preserve"> 132 Graham Park Dr. Ste. 100 Cranberry Twp. PA 16066</t>
  </si>
  <si>
    <t xml:space="preserve"> Live Love Latch Free Kids Community Event </t>
  </si>
  <si>
    <t xml:space="preserve"> Join us on Saturday August 29 2015 for La Leche League of Pittsburgh Norths Live Love Latch FREE Community Event 10-11:30am at Northland Public Library 300 Cumberland Rd Pittsburgh PA 15237. Event will feature a Music Together class with Mary Lynne story time with Lauren from Usborne Books a raffle and face painting. Enter to win raffle items from The Childrens Museum Happy Baby Company Mothers Boutique Crayon Creations by Jess and more! Live Love Latch! is a National Breastfeeding Month (August 1-31) celebration presented by La Leche League USA and hosted by LLL Groups throughout the country. Live Love Latch! is an event to celebrate breastfeeding and to highlight breastfeeding support. Everyone is invited to attend and sign the declaration of support. You do not need to be breastfeeding to be included. Family friends doctors lactation consultants midwives businesses legislators and anyone else who supports breastfeeding in our community are welcome. The key goal of Live Love Latch! is to raise awareness of how a supportive community can help nursing dyads breastfeed successfully. The secondary goal is to break the previous year's record for breastfeeding supporters attending. Last year's national record was 9028! In the spirit of the Surgeon General's Call to Action to Support Breastfeeding this celebration provides an opportunity to educate everyone about how they can be supportive to breastfeeding families and how this natural way of parenting effects the community as a whole. Any businesses interested in sponsoring the event through a donation are welcome to contact us ([masked])</t>
  </si>
  <si>
    <t xml:space="preserve"> Northland Public Library</t>
  </si>
  <si>
    <t xml:space="preserve"> 300 Cumberland Road</t>
  </si>
  <si>
    <t xml:space="preserve"> Beginners Yoga - Pay What You Can Afford</t>
  </si>
  <si>
    <t xml:space="preserve"> Hosted by Yoga Digs through August ALL classes are Pay What You Can Afford. Begin your yoga journey with a class that offers a slower pace along with the balance of effort and ease for the new student. All Building Blocks classes are designed to give you the time and support to understand the proper alignment of Yoga asanas (postures) and breathing technique. This class is also advantageous for those looking to refine their core practice. www.yogadigs.com</t>
  </si>
  <si>
    <t xml:space="preserve"> Learn about Feng Shui the ancient Chinese art of placement</t>
  </si>
  <si>
    <t xml:space="preserve"> Feeling "stuck"? Wishful of more prosperity better relationships andor good health? See how Feng Shui the ancient Chinese art of placement can help to improve your life! Join us at 824 for our first Feng Shui event Introduction to the Bagua presented by Ann Dunham! Seating is limited so reserve your spot today with your payment of $5. Tickets should be paid in advance at the shop or via PayPal (824consignments@gmail).</t>
  </si>
  <si>
    <t xml:space="preserve"> 824: The Consignment Shop</t>
  </si>
  <si>
    <t xml:space="preserve"> 824 Brookline Blvd</t>
  </si>
  <si>
    <t xml:space="preserve"> Pittsburgh's First VegFest</t>
  </si>
  <si>
    <t xml:space="preserve"> See the Post-Gazette article at http:www.post-gazette.comlifefood-column20150812Food-Column-Feast-on-vegan-delights-at-VegFeststories201508120002 . This is Pittsburgh's first VegFest a blend of fun and activism. Vegan food booths from local restaurants such as Randita's Loving Hut Double Wide Grill El Burro and others. Animal rights groups will also participate. Admission is free.</t>
  </si>
  <si>
    <t xml:space="preserve"> Allegheny Commons East</t>
  </si>
  <si>
    <t xml:space="preserve"> 255 E Ohio St</t>
  </si>
  <si>
    <t xml:space="preserve"> Listen to big-band jazz at Cedar Creek Park Westmoreland County!</t>
  </si>
  <si>
    <t xml:space="preserve"> The Pittsburgh Big Band Legends are performing for the Westmoreland County summer concert series. I'm Rick I'll be performing but say hi when there is an intermission and mention you are from meetup!</t>
  </si>
  <si>
    <t xml:space="preserve"> Cedar Creek Park</t>
  </si>
  <si>
    <t xml:space="preserve"> Rostraver</t>
  </si>
  <si>
    <t xml:space="preserve"> Route 51</t>
  </si>
  <si>
    <t xml:space="preserve"> FREE Kids Comedy Cabaret </t>
  </si>
  <si>
    <t xml:space="preserve"> The Kids Comedy Cabaret showcases local talent that specializes in children and family entertainment! Before the show you and your family will have the chance to create costumes props and make up suggestions for characters in our collaboration stations. The KCC's hosts Uke &amp;amp; Tuba are Pittsburgh's finest ukuleletuba band and dance accompaniest and play pop songs that guarantee to have you singing and grooving along! The Arcade Comedy Theater's family show The Penny Arcade will take your crafts and ideas from the collaboration stations and make up an improvised show based on your ideas right on the spot. Then be amazed as you magically burst into laughter with Pittsburgh's own Vince Charming who integrates illusion and magic with uplifting comedy to provide quality entertainment. Truly fun for the entire family! Reserve Your Ticket here:http:pittsburghcomedyfestival.orgeventkids-comedy-cabaret</t>
  </si>
  <si>
    <t xml:space="preserve"> Henry Heymann Theater</t>
  </si>
  <si>
    <t xml:space="preserve"> 4301 Forbes Ave  </t>
  </si>
  <si>
    <t xml:space="preserve"> The Hi-Frequencies at Surfin' Burgh Surf Music Festival in Arsenal Park</t>
  </si>
  <si>
    <t xml:space="preserve"> A well a everybody's heard about the BurghB-b-b Burgh Burgh Burgh B-Burgh's the wordSurfin' Burgh! This Sunday 2pm-4pm at the Surfin' Burgh Surf Music Festival: The Hi-Frequencies Family friendly snacks for sale September 27: The Retro Agents</t>
  </si>
  <si>
    <t xml:space="preserve"> Free Concert: Riverview Jazz Series '- John Hall!</t>
  </si>
  <si>
    <t xml:space="preserve"> FREE CONCERTS IN THE PARK! Riverview Jazz Series (FREE MOVIE AFTERWARDS!)  When: Saturday evenings June 6  August 29 2015   Time: 7 - 8:30 p.m.  Location: Riverview Park   COST:FREE "Stars at Riverview" brings Pittsburgh's premier jazz to Riverview Park on Saturday evenings! So bring a lawn chair or spread a blanket on Observatory Hill for an entire summer of incredible musical entertainment. ***After the concerts stay for Dollar Bank Cinema in the Park - movies the entire family can enjoy - beginning at dusk.*** LINK FOR MOVIE SCHEDULE FOR RIVERVIEW PARK  http:pittsburghpa.govcitiparkscinema-riverview For more information call[masked]-2493. Note: Inclement weather may cause concert cancellations. In the event of concert cancellations a recorded message will play on the concert hotline [masked]) and a message will appear at the top of this website page. http:pittsburghpa.govcitiparksriverview-jazz-series Date  Performer June 6   Poogie Bell Band June 13  Max Leake June 20  Yoko Suzuki June 27  Roger Humphries July 4   HOLIDAY NO JAZZ (i has a sad...) July 11  Kenia July 18  Thomas Wendt July 25  Velvet Heat August 1  John Hall August 8  Donna Davis August 15  Kevin Howard August 22  Reggie Watkins August 29  Dwayne Dolphin</t>
  </si>
  <si>
    <t xml:space="preserve"> Riverview Park</t>
  </si>
  <si>
    <t xml:space="preserve"> 1 Riverview Ave</t>
  </si>
  <si>
    <t xml:space="preserve"> Power Up Writing With Poetry - Free</t>
  </si>
  <si>
    <t xml:space="preserve"> * Invigorate the mind* Expand awareness* Improve all writing whether creative or business In this fun workshop we'll learn to write two structured poems: Cinquain and Sonnet. Writing poetry stretches the imagination touches the heart and awakens the senses. The skills and inventiveness required will improve expressiveness while energizing the mind. Painting is silent poetry and poetry is painting that speaks. Simonides The presenter is an accomplished author artist and educator. For more information see: SandraGouldFord.EventBrite.com</t>
  </si>
  <si>
    <t xml:space="preserve"> Carnegie Library of Pittsburgh - East Liberty</t>
  </si>
  <si>
    <t xml:space="preserve"> 130 S Whitfield St</t>
  </si>
  <si>
    <t xml:space="preserve"> Brookline Community Yard Sale</t>
  </si>
  <si>
    <t xml:space="preserve"> The Brookline Community Yard Sale takes place Saturday 8.15.15. Over 50 homes and businesses are taking part in the sale. Maps of the community and yard sale locations are available at 824: The Consignment Shop (824 Brookline Blvd) Cannon Coffee (802 Brookline Blvd) and Moore Park.</t>
  </si>
  <si>
    <t xml:space="preserve"> Cannon Coffee</t>
  </si>
  <si>
    <t xml:space="preserve"> 802 Brookline Boulevard</t>
  </si>
  <si>
    <t xml:space="preserve"> Happy Hour at the Cabana Beach Bar in Wexford! DJ &amp; Dancing Free Buffet!</t>
  </si>
  <si>
    <t xml:space="preserv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&amp;amp; DANCING!!!  FUN FUN FUN! See you there! </t>
  </si>
  <si>
    <t xml:space="preserve"> The Cabana Bar at the Oxford Club</t>
  </si>
  <si>
    <t xml:space="preserve"> Wexford</t>
  </si>
  <si>
    <t xml:space="preserve"> 100 Village Club Drive </t>
  </si>
  <si>
    <t xml:space="preserve"> Garden Party &amp; Free Concert by Boilermaker Jazz Quartet</t>
  </si>
  <si>
    <t xml:space="preserve"> Rendezvous in the Rodef Shalom Garden with friends and neighbors for the final FREE happy hour performance of 2015. Hors doeuvres and live music will be provided and Wigle Whiskey will be on site with a cash bar. Performing in August is the Boilermaker Jazz Band Quartet who interprets the great American song book in their own unique fashion bringing the swinging sounds of the jazz age back to life. Rodef Shalom Garden is located at the corner of Fifth &amp;amp; Devonshire in Shadyside. Free parking. RAIN PLAN: Indoor Courtyard.</t>
  </si>
  <si>
    <t xml:space="preserve"> Rodef Shalom Congregation</t>
  </si>
  <si>
    <t xml:space="preserve"> 4905 Fifth Avenue</t>
  </si>
  <si>
    <t xml:space="preserve"> Free Concert: Riverview Jazz Series '- Donna Davis!</t>
  </si>
  <si>
    <t xml:space="preserve"> Murrysville Relay for Life Artist Market</t>
  </si>
  <si>
    <t xml:space="preserve"> Get some relief from the August heat! Come with friends and family; show your support for local artists and the Murrysville Relay for Life! A portion of all proceeds will be donated to the American Cancer Society.</t>
  </si>
  <si>
    <t xml:space="preserve"> Murrysville Community Center</t>
  </si>
  <si>
    <t xml:space="preserve"> 3091 Carson Ave. Murrysville 15668</t>
  </si>
  <si>
    <t xml:space="preserve"> Free Concert: Riverview Jazz Series '- Kevin Howard!</t>
  </si>
  <si>
    <t xml:space="preserve"> The Homewood Cemetery: 3rd Annual Founder's Day Celebration!</t>
  </si>
  <si>
    <t xml:space="preserve"> The Homewood Cemetery Historical Fund invites you to See the World! at their 3rd Annual Founders Day Celebration at The Homewood Cemetery in Pittsburghs East End Saturday August 22. This years celebration will feature performances and information about many of the nationalities represented within the cemetery by both the permanent residents and by the wide variety of memorials found throughout the cemeterys 200 acres. From noon through 4pm Founders Day events will take place on the cemetery grounds and will include:  The musicians and dancers of Camara Drum and Dance will perform music and dance of Guinea and West Africa.  A traditional Chinese Lion Dance performed by Steel Dragon Martial Arts  Multi-instrumentalist and luthier Tom Moran will perform traditional Middle Eastern taqsim on the oud.  A passport for children (and adults) to have stamped at a variety of locations within the cemetery leading them to significant areas within the cemetery including the 1901 Chinese Cemetery the Brown Family Pyramid and the Tudor Gothic Chapel.  Local food trucks.  A genealogy booth where visitors can look for relatives within the cemetery and also receive advice on how to conduct their own genealogical research.  A silent auction the proceeds of which will benefit The Homewood Cemetery Historical Fund.  The cemeterys Chapel and Hospitality Room will be open to the public. The Chapel is available to rent for memorial services weddings and other events. All events are free and open to the public. Parking is free and will be available both within and around the cemetery. The Homewood Cemetery was founded in 1878 as a non-profit non-denominational non-discriminatory burial ground. The Homewood Cemetery is an active burial ground and recently received its official arboretum accreditation through The Arbnet Arboretum Accreditation Program and The Morton Arboretum. The Homewood Cemetery Historical Fund is a Section 501 (c) (3) charitable organization established in 1989 to promote the appreciation and preservation of the cultural historical and natural resources of The Homewood Cemetery. FB event page: https:www.facebook.comevents107947219545659</t>
  </si>
  <si>
    <t xml:space="preserve"> The Homewood Cemetery</t>
  </si>
  <si>
    <t xml:space="preserve"> 1599 South Dallas Avenue</t>
  </si>
  <si>
    <t xml:space="preserve"> FREE MOVIE: The Ecology of Mind</t>
  </si>
  <si>
    <t xml:space="preserve"> Join Sustainable Monroeville on Monday evening August 3 2015 at 7:00 PM in the downstairs program room of the Monroeville Public Library to see the movie An Ecology of Mind. Here's a link to the trailer with Gregory Bateson's daughter Nora Bateson:  https:www.youtube.comwatch?v=AqiHJG2wtPI&amp;amp;app=desktop The movie screening will be followed by a discussion by an amazing lady named Urmi on the idea of complexity vs. complication. Sustainable Monroeville meetings are free and open to the public. Please bring along some friends and neighbors.</t>
  </si>
  <si>
    <t xml:space="preserve"> Monroeville Public Library</t>
  </si>
  <si>
    <t xml:space="preserve"> 4000 Gateway Campus Boulevard</t>
  </si>
  <si>
    <t xml:space="preserve"> SPECIAL-The Jazz Conspiracy Tony Venneri w Dance Lesson sponsored by Dos Equis</t>
  </si>
  <si>
    <t xml:space="preserve"> FYI: This is cross-posted more people are showing up than just rsvp'd here! The BIG BAND is back this week with special vocalist Tony Venneri!! This is a SPECIAL event sponsored by Dos Equis. The Dos Equis girls will be on hand to help with prizes and giveaways!! $2 Dos Equis drafts all night. I'll be giving a beginner swing lesson starting at 7:15. So don't worry if you don't know how to dance I'll teach you the basics! Our crowd grows every time! We had a really GREAT group the last time!! Air Conditioned  FREE parking$5.00 cover.    Come on out &amp;amp; DANCE! Whether you just want to enjoy the sounds of big band music or do some dancing come join us at the Elks on the North Side. Cover ONLY $5.00. Facebook Event Link Just ask for Mark you'll have no trouble finding me.</t>
  </si>
  <si>
    <t xml:space="preserve"> Elks Lodge</t>
  </si>
  <si>
    <t xml:space="preserve"> Fall Gardening 101</t>
  </si>
  <si>
    <t xml:space="preserve"> Join us to learn about the exciting possibilities of cold season harvest. We will discuss how to prepare plant manage harvest and extend the harvest of a variety of hardy vegetables. Presented by: Bob Madden Garden Dreams</t>
  </si>
  <si>
    <t xml:space="preserve"> Free Self Defense workshop - FOR WOMEN ONLY</t>
  </si>
  <si>
    <t xml:space="preserve"> i saw a flyer about this free event. REGISTER BY EMAIL [masked] check out local partner at www.lionessmartialarts.com for questions [masked] nnnEdited by Shelagh - This was confirmed by Lioness Martial Arts as being an event for women only.</t>
  </si>
  <si>
    <t xml:space="preserve"> Winchester Thurston School</t>
  </si>
  <si>
    <t xml:space="preserve"> 555 Morewood Ave</t>
  </si>
  <si>
    <t xml:space="preserve"> Bicycle Heaven Bike Ride Show Swap Meet &amp; Party. Going to be A GREAT TIME!</t>
  </si>
  <si>
    <t xml:space="preserve"> Join us for a 15 mile leisurely bike ride of the city! You can expect great views of the city on this easy pedal with a free tour of Bicycle Heaven Bicycle Museum. About 2 hours of easy pedaling on riverfront trails and some downtown streets. At Bicycle Heaven you will meet owner Craig Morrow of the Worlds Largest Bicycle Museum and Shop right here in our home town! Enjoy the Annual Bike Show  Swap Meet. Food Drinks &amp;amp; Music! Free Admission! See why Bicycle Heaven was Voted Best Bike shop in the Burgh in the Pittsburgh Magazine and Voted Favorite Thing to do in Pittsburgh Best of the Burgh - Pittsburgh Magazine! Bicycle Heaven is in the works for a reality T.V. show! Ride at your own risk and helmets are highly recommended. Bike Rentals Available at Bicycle Heaven for $8. Please allow extra time to rent a bike. Bike Riding skills required. Update 82815  Hey Everyone Look for my sign outside Bicycle Heaven's Mural! Please be there by 10:45am! Remember to allow time to for a bike rental if you need one. Looking forward to seeing everyone!</t>
  </si>
  <si>
    <t xml:space="preserve"> The Reel Story - Free Movie!</t>
  </si>
  <si>
    <t xml:space="preserve"> The Downtown &amp;amp; Business Branch hosts free movies on Tuesdays starting at 12:15 pm. Please join us for this week's film! Call[masked] for more information. DVD 122 Minutes A group of British retirees in India have only a single remaining vacancy at their hotel posing a rooming predicament for two fresh arrivals. The young owner is then able to pursue his dream of opening a second hotel.Starring Judi Dench and Maggie Smith. (2014) Due to licensing restrictions we can't release the title before the showing. Call the library at[masked] for more info on the film.</t>
  </si>
  <si>
    <t xml:space="preserve"> Free Movie:"Earth to Echo"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</si>
  <si>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Sun 2-Aug Earth to Echo Wed 5-Aug Interstellar Sun 9-Aug When the Game Stands Tall Wed 12-Aug Selma Sun 16-Aug The Princess and the Frog Wed 19-Aug Captain America: The Winter Soldier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</si>
  <si>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Free Movie:"Selma"  at Flagstaff Hill!  an AMAZING MOVIE!</t>
  </si>
  <si>
    <t xml:space="preserve"> Retirement Planning and Beyond</t>
  </si>
  <si>
    <t xml:space="preserve"> A secure enjoyable retirement is every professional's dream and its never too early or too late to start planning. Join us for an interactive workshop and explore how 401ks pension funds 403bs IRAs social security benefits and other major retirement options fit in with your retirement vision. Presented by: Brian Bohn Merrill LynchBagged lunches are welcome</t>
  </si>
  <si>
    <t xml:space="preserve"> GeoPupping</t>
  </si>
  <si>
    <t xml:space="preserve"> Join The Outdoor Classroom in our 3rd annual GeoPupping event! This is a family and dog friendly FREE community event. Donations for local rescue FurKid Rescue are greatly appreciated in lieu of an event fee. Temporary doggie friendly geocaches will be out for you to find. Not a geocacher? No problem! There will be plenty of other dog and nature lovers out enjoying the sunshine and the hiking trails of Boyce Mayview Park. There will be gift baskets and raffle items from the likes of PetCo K-9 Design Petagogy Pet Supplies Plus Wetpets and more! Prizes will be awarded for the largest smallest and best dressed dog so come in your best (or silliest) attire! We will take a group photo and award prizes and enjoy a pot luck lunch (please bring goodies to share!) at noon. Adoptable dogs from FurKid Rescue will be on site looking for their fur-ever homes! Please see our website www.theoutdoorclassroompa.org to register or give our Senior Program Facilitator Julie a call at[masked]-0064. See you there!!</t>
  </si>
  <si>
    <t xml:space="preserve"> All Levels Yoga- Pay What You Can Afford</t>
  </si>
  <si>
    <t xml:space="preserve"> Through August ALL classes at Yoga Digs are pay what you can afford! #endofSummer Treat! This class will welcome a wide range of yoga practitioners. It is aimed towards a moderately vigorous level with modifications given for both beginners and more advanced yogis. Although not neccesary some yoga experience is recommended. Visit www.yogadigs.com to view more information.</t>
  </si>
  <si>
    <t xml:space="preserve"> Pitt SBDC Workshop: Mechanics of Starting a Small Business</t>
  </si>
  <si>
    <t xml:space="preserve"> SBDC Program (Pitt Small Business Development Center): The First Step  Mechanics of Starting a Small Business When: Friday August 7 2015Time: 7:30-10:00 AMWhere: Mervis Hall University of PittsburghThinking of starting a small business? Begin exploring the size of your market and what marketing tools you will need to attract customers learn about business structures access helpful resources. Please note if you plan to attend this workshop you need to register at www.entrepreneur.pitt.edu. For more information about SBDC and upcoming events please visit: http:entrepreneur.pitt.eduevents</t>
  </si>
  <si>
    <t xml:space="preserve"> 105 Mervis Hall Kartz Business School</t>
  </si>
  <si>
    <t xml:space="preserve"> The University of Pittsburgh</t>
  </si>
  <si>
    <t xml:space="preserve"> BREW on Broadway Coffee shop is having board game night Sunday August 2nd. Bring some friends make some new ones bring some games you might want to try out or learn some new ones from our stash! Leave Candyland at home these are big kid games ;) BYOB...</t>
  </si>
  <si>
    <t xml:space="preserve"> Party at Schwartz Living Market</t>
  </si>
  <si>
    <t xml:space="preserve"> SAVE the DATE for a fun Pre-Party at Schwartz Living Market prior to the Pittsburgh premier of the documentary PurePlant Nation The pre-party will be from 5:00 to 6:30 PM on Thursday August 27 2015 at 1317 East Carson Street the home of extraVEGANza and Schwartz Living Market. Suggested donation for the pre-party at Schwartz Living Market is $5.00 that will go towards some healthy movie treats.extraVEGANza serves amazing whole food plant based fare and delicious juices including wheat grass juice! The film will be shown at the South Side Cinema at 7:30 PM. Free parking available behind Schwartz Living Market across Bingham Street. Feel free to leave the car in our lot while you watch the movie if you are going to take the 14 block hike with us to the theatre leaving Schwartz Living Market at 6:30 PM! Go to PlantPureNation.com to purchase tickets for the PlantPure Nation film on August 27 2015 at 7:30 PM.Summer Blessings</t>
  </si>
  <si>
    <t xml:space="preserve"> Schwartz Living Market</t>
  </si>
  <si>
    <t xml:space="preserve"> 1317 East Carson Street</t>
  </si>
  <si>
    <t xml:space="preserve">  This class will be a donation based class for walk ins. Summer Yoga on the Terrace hosted by Yoga Digs is part of our summer series of outdoor yoga classes. Every Saturday morning the class will take place on the terrace at the Hyatt House at South Side Works! The terrace is a peaceful place which overlooks the river and riverfront park. The class will be a moderately paced 60 minute All Levels flow. The student can adopt modifications or advancements as they see fit for their practice. The terrace has an outdoor tent therefore if it rains the class can still be held rain or shine! Please check the YD Facebook page for any class updateschanges or visit www.yogadigs.com Yoga Digs is a non heated Power Yoga studio located at 1224 E. Carson St.</t>
  </si>
  <si>
    <t xml:space="preserve"> KILTED Happy Hour! at "Tilted Kilt" North Shore on the Outdoor Patio!</t>
  </si>
  <si>
    <t xml:space="preserve"> Now a Kilted Happy Hour! If you know anyone with a kilt bring them along and have them wear it! I'll be wearing my Kilt to this Happy Hour! (with my special Sporran) If you have a Kilt wear it to this Happy Hour! (I'm not sure if that is incentive or dis-insentive). So far we have 47 rsvp's from the Meetup groups subtracting out the duplicates. Hope to see you there!Changed the time from 5:30 to 8pm for this Happy Hour FYI: Our Next Happy Hour is Tilted Kilt on their PATIO with a great view of the River! Here is the Link for that Happy Hour (Pgh Social Club Meetup): http:www.meetup.comPittsburgh-Social-Clubevents224136441 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</si>
  <si>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Tilted Kilt Pub &amp; Eatery</t>
  </si>
  <si>
    <t xml:space="preserve"> 353 North Shore Drive</t>
  </si>
  <si>
    <t xml:space="preserve"> Chinese for Beginners in Mellon Square Park</t>
  </si>
  <si>
    <t xml:space="preserve"> The Pittsburgh Downtown Community Development Corporation (PDCDC) will hold "Chinese for Beginners" at lunch break time in Mellon Square Park (near the big fountain square). The first session includes the introduction of Chinese language and three basic daily phrases. Bring your notebook and join us this relaxing and fruitful lunch time. Please RSVP by 89 Sunday to help us better prepare for it.</t>
  </si>
  <si>
    <t xml:space="preserve"> Mellon Square Park</t>
  </si>
  <si>
    <t xml:space="preserve"> 529 -540 Smithfield St</t>
  </si>
  <si>
    <t xml:space="preserve"> Three Rivers Thing: Viking Community Picnic at Settler's Cabin Park!</t>
  </si>
  <si>
    <t xml:space="preserve"> Come out and join the "Hearth of Yggdrasil" VIKING Group for the Third Annual THREE RIVERS THING! This is a Viking themed community picnic with games vendors a silent auction a raffle a drum circle and lots of other great entertainment. You can find out more on our Facebookhttps:www.facebook.comgroupsthreeriversthing A Community day full of Fun Frith and Frivolity! We will be at the Algonquin Pavilion the first one on the left from the main park entrance (opposite wave pool). August 15th 201511- Evening *Vendors*Food*Raffle*5050* Flea market sale* Games*Kubb Tournament *Drum Circle * Ticket Valkyrie* Speakers* Tyr Blot! Opening Ritual will be at 11 am! It will be a great day rain or shine make sure to bring lots of money for our great vendors! We are boasting some of the best the Three Rivers area has to offer!</t>
  </si>
  <si>
    <t xml:space="preserve"> Algonquin Grove - Settler's Cabin Park</t>
  </si>
  <si>
    <t xml:space="preserve"> 1225 Greer Rd.</t>
  </si>
  <si>
    <t xml:space="preserve"> LAST Jam on Walnut for the Summer! Multi-block party! Dancing Queen Playing!</t>
  </si>
  <si>
    <t xml:space="preserve"> 90 RSVP's (excluding duplicates) between 7 meetups! Try to meet on the Hour 7pm or 8pm SHARP would be best for meeting up with other meetup people at my stand. ASK FOR FRANK! JAM ON WALNUT LAST JAM of the SUMMER! 2 Bands! The bands for the 2015 Jam on Walnut season have been announced! Three Saturdays each Summer we block off Walnut Street for an outdoor concert to benefit Cystic Fibrosis Foundation Western PA Chapter Each of the three events attracts approximately 5000 people for the citys best block party! August 22 2015 @ 7:00pm The TWO BANDS ARE: Dancing Queen Kelsey Friday *** Meet at my Food Stand at corner of Walnut &amp;amp; Filbert Street on the Hour 7pm 8pm to see other meetup people. </t>
  </si>
  <si>
    <t xml:space="preserve"> Jam on Walnut</t>
  </si>
  <si>
    <t xml:space="preserve"> Corner of Filbert St. and Walnut Street</t>
  </si>
  <si>
    <t xml:space="preserve"> Free Concert Hartwood Acres - River City Brass Band</t>
  </si>
  <si>
    <t xml:space="preserve"> Hartwood Acres Park Amphitheater (412)[masked] For more info on Hartwood Acres Park: http:www.alleghenycounty.usparkshwfac.aspx For more info on 2015 Summer Concert Series:http:www.alleghenycounty.ussummerindex.aspx August 30River City Brass Band (ClassicalPopsJazz)  7:30 p.m.http:rivercitybrass.org</t>
  </si>
  <si>
    <t xml:space="preserve"> Food Truck Festival</t>
  </si>
  <si>
    <t xml:space="preserve"> We're going to be having a food truck festival at Bushy Run Battlefield out in Penn Township. The Bushy Run Picnic at the Battlefield will be held from noon - 5 p.m. at Bushy Run Battlefield. We will have food from Franktuary Pgh Crepes Pgh Halal and the Kona Ice Truck. We'll also have music two bands and a DJ will be providing musical entertainment while you enjoy your food and the wonderful environment the park provides. For the children and those young at heart we will have various games going on in the large field above the performance area. Admission to the event will be free although normal museum charges will apply. Admission to the museum is $5 for adults with discounts for AAA seniors and children. That day we will be having a leather working class in the museum which will be free with admission.</t>
  </si>
  <si>
    <t xml:space="preserve"> Free Concert South Park: Duquesne University Tamburitzans</t>
  </si>
  <si>
    <t xml:space="preserve"> South Park Amphitheater [masked]) MORE INFO: http:www.alleghenycounty.ussummerindex.aspx Aug. 28Duquesne University Tamburitzans (Eastern European Music &amp;amp; Dance)  7:30p.m.http:www.duq.edulife-at-duquesnetamburitzans Sept. 4Dancing Queen (Disco)  7:30 p.m.http:dancingqueen911.com</t>
  </si>
  <si>
    <t xml:space="preserve"> Free Concert Hartwood Acres - Howard Jones</t>
  </si>
  <si>
    <t xml:space="preserve"> Hartwood Acres Park Amphitheater (412)[masked] For more info on Hartwood Acres Park: http:www.alleghenycounty.usparkshwfac.aspx For more info on 2015 Summer Concert Series:http:www.alleghenycounty.ussummerindex.aspx  August 23Howard Jones (Pop)  7:30 p.m.http:www.howardjones.com August 30River City Brass Band (ClassicalPopsJazz)  7:30 p.m.http:rivercitybrass.org</t>
  </si>
  <si>
    <t xml:space="preserve"> Free Concert South Park: BNY Mellon Jazz presents Dirty Dozen Brass Band</t>
  </si>
  <si>
    <t xml:space="preserve"> South Park Amphitheater [masked])MORE INFO: http:www.alleghenycounty.ussummerindex.aspx Aug. 21BNY Mellon Jazz presents Dirty Dozen Brass Band (New Orleans Jazz)  7:30 p.m.http:www.dirtydozenbrass.com Aug. 28Duquesne University Tamburitzans (Eastern European Music &amp;amp; Dance)  7:30p.m.http:www.duq.edulife-at-duquesnetamburitzans Sept. 4Dancing Queen (Disco)  7:30 p.m.http:dancingqueen911.com</t>
  </si>
  <si>
    <t xml:space="preserve"> Open Discussion: Stones Crystals and Rocks</t>
  </si>
  <si>
    <t xml:space="preserve"> One effort Sparkle and I (Rebekah Gamble http:rebekahgambleholisticpractitioner.com) are making for our communities this year is something we're calling "Open Discussion." This is a donation based event we're going to bring you once or twice a month. Basically I will be available in the shop during an hour to an hour and a half one evening a month in order to take questions and have an open discussion on a pre-chosen topic for that time period. We wanted to do something different and maybe a little new age-y and talk about rocks and such. I'm going to bring my stones and show you how they are used in my practice for mediation journeying and healing work including the stones I used in my successful recovery from several feminine disorders. I will also share with you how some of these rocks were used in ancient medicine and healing practices and how some are used today. A friend of mine Dan happens to be a rock person and is going to bring some of his favorites to talk about too. Joyce has many varieties of some of these stones in shop for sale if you would like to take them home (and she's incredibly reasonable so I often buy stones here). This is going to be as interactive as you want it to be; you will have the ability to work with these stones if you choose to but nothing will be forced on you in the least. If we can answer your questions we will. If we don't know the answer I'll point you in the direction you need to go either towards a practitioner or towards a book. This event is being offered without charge in the interest of building a healthy community but if you'd like to support my work and the shop donations are happily accepted. Look for a new topic and a new conversation in September!</t>
  </si>
  <si>
    <t xml:space="preserve"> Sparkledragon's Magical Emporium</t>
  </si>
  <si>
    <t xml:space="preserve"> 2120 Broadway Ave</t>
  </si>
  <si>
    <t xml:space="preserve"> FREE CONCERT at SOUTH PARK Southside Johnny &amp; The Asbury Jukes w Joe Gruschecky</t>
  </si>
  <si>
    <t xml:space="preserve"> Free Concert in the park</t>
  </si>
  <si>
    <t xml:space="preserve"> Free Family Skate Days at the Iceoplex</t>
  </si>
  <si>
    <t xml:space="preserve"> Free Family Skate Day at the Iceoplex! 826 5:30-6:40 Family Skate</t>
  </si>
  <si>
    <t xml:space="preserve"> Iceoplex at Southpointe</t>
  </si>
  <si>
    <t xml:space="preserve"> Canonsburg</t>
  </si>
  <si>
    <t xml:space="preserve"> 114 Southpointe Blvd</t>
  </si>
  <si>
    <t xml:space="preserve"> How to be a Savvy Traveler</t>
  </si>
  <si>
    <t xml:space="preserve"> Traveling any time of year can be a stressful endeavor. Join us for an interactive workshop and get helpful tips on how to travel smarter. Learn about booking flights and hotels travel alerts currency customs and more to ensure you have the best travel experience possible. Presented by: Lindsay Garvin Xstream Travel</t>
  </si>
  <si>
    <t xml:space="preserve"> SPECIAL VOCALIST!!! The Jazz Conspiracy BIG BAND with dance lesson at the Elks</t>
  </si>
  <si>
    <t xml:space="preserve"> FYI: This is cross-posted more people are showing up than just rsvp'd here! The BIG BAND is back this week with special vocalist Judy Figel!! Our crowd grows every time! We had a really GREAT group the last time!! I'll be giving a beginner swing lesson starting at 7:15. So don't worry if you don't know how to dance I'll teach you the basics! Come check out the new dance floor!$5.00 cover. Free parking! Air-conditioned! $2.00 Drafts! Come on out &amp;amp; DANCE! Whether you just want to enjoy the sounds of big band music or do some dancing come join us at the Elks on the North Side. Cover ONLY $5.00. Facebook Event Just ask for Mark you'll have no trouble finding me.   FYI: This is cross-posted more people are showing up than just rsvp'd here!</t>
  </si>
  <si>
    <t xml:space="preserve"> Fantasy authors Delia Sherman &amp; Ellen Kushner  to speak @ YA Lecture Series CMU</t>
  </si>
  <si>
    <t xml:space="preserve"> Lecture Speakers: Ellen Kushner and Delia ShermanDate: Saturday August 1 2015Time: 2:00  3:00 pmLocation: Doherty Hall Room 2315 Carnegie Mellon University 5000 Forbes Ave Pittsburgh PA 15213. The book signing will follow the lecture in the same room.RegistrationFee: There is no charge to attend the lecture and registration is not required for this portion of the program. All ages. Ellen Kushner began her career in publishing as a fiction editor in New York City but left to write her first novel Swordspoint which has become a cult classic hailed as the progenitor of the mannerpunk (or Fantasy of Manners) school of urban fantasy. Swordspoint was followed by Thomas the Rhymer (World Fantasy Award and the Mythopoeic Award) and two more novels in her Riverside series. Her short fiction appears regularly in various anthologies. Ellen Kushners fiction has been translated into numerous languages including Japanese French Dutch German Spanish Latvian and Finnish. She has narrated and co-produced illuminated versions of all three of the Riverside novels with SueMedia Productions for Neil Gaiman Presents at Audible.comand won a 2013 Audie Award for Swordspoint. Other recent projects include the urban fantasy anthology Welcome to Bordertown (co-edited with Holly Black) and The Witches of Lublin a musical audio drama written with Elizabeth Schwartz &amp;amp; Yale Strom (Gabriel Gracie and Wilbur Awards). Delia Sherman was born in Tokyo Japan and brought up in New York City. Delias short fiction for adults has appeared most recently in the anthologies Naked City and Queen Victorias Book of Spells. Stories for teen readers have appeared in numerous anthologies including Steampunk! and Under My Hat. CATNYP a story of a magical New York Between inspired her first novel for children Changeling. The sequel The Magic Mirror of the Mermaid Queen followed in 2009. The Freedom Maze a time-travel fantasy set in Louisiana was awarded the Norton Award the Prometheus Award and the Mythopoeic Award. Her recent collection of short fiction Young Woman in a Garden has appeared on PWs list of Best SF of 2014. She has worked as a contributing editor for Tor Books and has co-edited the fantasy anthology The Horns of Elfland with Ellen Kushner and Donald G. Keller as well as The Essential Bordertown with Terri Windling as well as two anthologies of Interstitial fiction Interfictions 1 with Theodora Goss and Interfictions 2 with Christopher Barzak. She is Executive Editor of Interfictions Online: A Journal of Interstitial Arts. Writing Workshop: MaryTurzillo and Geoffry Landis Date: Saturday August 1 2015Time: 11:00 am  1:00 pmLocation: Danforth Lounge Cohon University Center Carnegie Mellon University 5000 Forbes Ave Pittsburgh PA 15213RegistrationFee: Registration is required to attend the workshop (seating is limited) and there is a suggested $10 donation* (but it is not required). All ages all skill levels. Registration will open soon.http:parsec-sff.orglecture-series SponsorsParsec Inc. is a Pittsburgh non-profit charitable organization seeking to promote literacy through the enjoyment of science fiction fantasy and horror. Carnegie Mellon University supports the YA Lecture Series though its ProSEED_Crosswalk grant so the lectures can be free and open to the public. The Series is also sponsored by the CMU English Department and two student groups: AB Lectures and Partners in Speculative Fiction. Science Fiction and Fantasy Writers of America is the international organization of professional speculative fiction writers. Founded in 1965 SFWA is a non-profit organization composed of 1800 professional genre authors and is dedicated promoting literacy supporting its members and presenting the annual Nebula Awards to the finest science fiction and fantasy writers in the world. The Pittsburgh Foundation included Parsec in its Annual PittsburghGives Day of Giving matching some funds and encouraging individual donors to contribute to the YA Lecture Series. The Pittsburgh Foundation is one of the nations oldest community foundations.</t>
  </si>
  <si>
    <t xml:space="preserve"> 2315 Doherty Hall Carnegie Mellon University</t>
  </si>
  <si>
    <t xml:space="preserve"> 5000 Forbes Ave</t>
  </si>
  <si>
    <t xml:space="preserve"> Art on the Blvd!</t>
  </si>
  <si>
    <t xml:space="preserve"> Come mingle with some of Pittsburghs fine artists and see a sampling of their works while enjoying music from indie artists Amy Carson and Janie Wilcox. Local artists with works displayed during the event include: Allison OczkoAyana CooperChristopher VisgitisCrystal FloraJuan DuqueKathryn HolroydLois MongioviMarinda StretavskyNancy PalmerineRosemary Nulton Admission is FREE. Ages 21+. Hope to see you there!</t>
  </si>
  <si>
    <t xml:space="preserve"> Adults' Board Game Night @ Brookline Library</t>
  </si>
  <si>
    <t xml:space="preserve"> Board games are provided feel free to bring your favorites. We tend to play "Euro" style games and are always happy to teach &amp;amp; share. Usually about 5-8 people show up. Free. No registration required. Show up and play! The third Tuesday of every month Library's page about the event</t>
  </si>
  <si>
    <t xml:space="preserve"> Brookline Library </t>
  </si>
  <si>
    <t xml:space="preserve"> 708-710 Brookline Blvd.</t>
  </si>
  <si>
    <t xml:space="preserve"> Free Movie:"the Princess and the Frog"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</si>
  <si>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Sun 16-Aug The Princess and the Frog Wed 19-Aug Captain America: The Winter Soldier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</si>
  <si>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Let's Hike The Rachael Carson Trail</t>
  </si>
  <si>
    <t xml:space="preserve"> 3 - 5 mile hike or more if the group wants.</t>
  </si>
  <si>
    <t xml:space="preserve"> Rachel Carson Trail</t>
  </si>
  <si>
    <t xml:space="preserve"> Different start points</t>
  </si>
  <si>
    <t xml:space="preserve"> Drinking Partners LIVE @ Grist House Brewing Company</t>
  </si>
  <si>
    <t xml:space="preserve"> Epicast TV presents another LIVE episode of the comedy podcast Drinking Partners (@partnerspod). This month we visit our friends over at Grist House for happy hour to sample their wares and learn their craft because comedy pairs well with any brew. We'll also play our Drinking Partners game "Ask Answer or Drink" with the audience. So come thirsty &amp;amp; keen! Free event. Seats are limited. </t>
  </si>
  <si>
    <t xml:space="preserve"> Grist House Brewing</t>
  </si>
  <si>
    <t xml:space="preserve"> 10 E Sherman St</t>
  </si>
  <si>
    <t xml:space="preserve"> Free Movie:"McFarland USA"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</si>
  <si>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</si>
  <si>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Learn to Square Dance! Greater Pittsburgh Square and Modern Pattern Dance Group!</t>
  </si>
  <si>
    <t xml:space="preserve"> Modern Pattern Dancing combines the simplicity and excitement of Contra dancing with the versatility and smoothness of Modern Western Style Square Dancing.  It is danced to modern music ranging from Country to Hip Hop and is not confined to square formations. Pairs Triangles Rectangles Hexagons Kaleidoscopes Sicilian Circle and many others formations are also employed. Couples Singles and groups of all ages are always welcome.  No experience necessaryAdmission $5.00 includes lesson and light refreshmentsEvery Monday 7:00 to 10.00 PM FYI: Scott Brown This group does meet every Mondayand is open to everybody including beginners. The average attendance is between 16 to 25 people. Beginners should come at 7:00 for an introduction.</t>
  </si>
  <si>
    <t xml:space="preserve"> Independance Twp. Community Center</t>
  </si>
  <si>
    <t xml:space="preserve"> Aliquippa 15001</t>
  </si>
  <si>
    <t xml:space="preserve"> 116 School Rd. </t>
  </si>
  <si>
    <t xml:space="preserve"> World Kaleidoscope presents Carl Rahkonen (Finnish Music + Rune Singing)</t>
  </si>
  <si>
    <t xml:space="preserve"> Carl Rahkonen will provide an overview of Finnish music from its earliest forms such as rune singing and kantele playing to Finnish-American music composed as recently as 2010 with live performances on a variety of traditional instruments. Rahkonen is a Music Librarian and Professor at Indiana University of Pennsylvania. A practicing musician who plays classical popular and folk music in a variety of ensembles Rahkonen served as the 2011 Finlandia Foundation Lecturer of the Year presenting "The Finnish-American Musical Journey". This magical Finnish musical tour starts here at the Library! </t>
  </si>
  <si>
    <t xml:space="preserve"> Carnegie Library of Pittsburgh - Main</t>
  </si>
  <si>
    <t xml:space="preserve"> 4400 Forbes Avenue</t>
  </si>
  <si>
    <t xml:space="preserve"> Bach Beethoven &amp; Brunch</t>
  </si>
  <si>
    <t xml:space="preserve"> This longtime favorite series entertains music lovers on the lawn at Mellon Park. Satisfy your appetite for classical music by treating yourself to a special Sunday morning composed of Bach Beethoven and Brunch. Join us for this delightful buffet of classical melodies. Attendees could bring picnic blankets and a brunch food item to share with everyone... FROM Lisa Hi everyone! I thought we could all meet at the statue of a face in the ground on in front of the Pittsburgh Center for the Arts on 5th Avenue.</t>
  </si>
  <si>
    <t xml:space="preserve"> Mellon Park </t>
  </si>
  <si>
    <t xml:space="preserve"> Shady Ave &amp; 5th</t>
  </si>
  <si>
    <t xml:space="preserve"> Space Art: An Evening in the Stars</t>
  </si>
  <si>
    <t xml:space="preserve"> SPACE ART: An Evening in the StarsAn event on space art curated by Dan WilcoxSunday August 23rd 7:00 PM - 10:00 PM (doors at 6:30PM)Neu Kirche Contemporary Art Center 1000 Madison Avenue Pittsburgh PA 15212Neu Kirche Contemporary Art Center will host an event on Space Art curated and organized by artist Dan Wilcox titled: SPACE ART: An Evening in the Stars. The event is a single night only as an evening soiree  performing arts event with small intermissions. It will take place on the 2nd floor in NKs sanctuary - close to the stars.Fans of Cosmos with Neil deGrasse Tyson (American astrophysicist cosmologist) will make sure to catch this event! It will feature a mix of installation art performance music film and spoken word that explores the realities and aspirations of life in space including the materials of the Apollo program a voyage to the Red Planet and the question "How do you make art for aliens?".The artist and initiator of this event Dan Wilcox says: We feel there is a greater discussion going on in the national space agencies private companies (such as SpaceX) and research laboratories that should involve *everyone*. Humanity heading into space in this century will directly impact our society so we should all be on board.Artists and presenters involved include local artist-musician-engineer performer Dan Wilcox local new media sculptor Anika Hirt local astronomer and author Diane Turnshek documentary filmmaker Jonathan Minard New York based media artistphilosopher Sofy Yuditskaya and Brooklyn based audio engineer and composer Christopher Botta.The program with times and further details will be released on www.spaceart.xyzImages and further information are available by contacting Anika Hirt [masked]Contact: Oreen CohenNeu Kirche Contemporary Art Center1000 Madison Avenue Pittsburgh PA 15212Phone:[masked] email: [masked]</t>
  </si>
  <si>
    <t xml:space="preserve"> Neu Kirche Contemporary Art Center</t>
  </si>
  <si>
    <t xml:space="preserve"> 1000 Madison Avenue</t>
  </si>
  <si>
    <t xml:space="preserve"> Pittsburgh Mass Mob XIII at Our Lady of the Angels Church</t>
  </si>
  <si>
    <t xml:space="preserve"> Brother John Harvey has graciously allowed the Pittsburgh Mass Mob to visit our gorgeous historic Saint Augustine Catholic Church in the Lawrenceville section of Pittsburgh . The church's Romanesque style was designed by architect John T. Comes [masked]) for the firm Rutan and Russell. Comes also designed Saint John the Baptist Church also in Lawrenceville for the Beezer Brothers architectural firm. Construction for St. Augustine Church began in September of 1899 and was dedicated on May 21 1901. The beautiful stained glass windows are also wonderful pieces of history. They were imported from Munich Germany. The parish has been operated by the Franciscan Order of Friars Minor Capuchin (OFM Cap) since the 1870s when there was a call for German speaking priests put out by Bishop Domenec early in the history of the Diocese of Pittsburgh. There will be a tour of the church immediately following Mass. We can't wait for you to witness the beauty of this exquisite example of German Romanesque Catholic Churches in Pittsburgh! Bring your cameras invite family friends and neighbors to help rediscover another one of Pittsburgh's hidden gems that deserves to be a part of our vibrant community once more! You will not be disappointed! We will be welcoming people outside in front of the church. We will have a space for our group to sit in. Please be sure to introduce yourself so that we can give you a name tag.</t>
  </si>
  <si>
    <t xml:space="preserve"> Our Lady of the Angels Parish</t>
  </si>
  <si>
    <t xml:space="preserve"> 225 37th Street</t>
  </si>
  <si>
    <t xml:space="preserve"> 19th Annual Shadyside...The Art Festival on Walnut Street</t>
  </si>
  <si>
    <t xml:space="preserve"> The 19th Annual ShadysideThe Art Festival on Walnut Street which started out as a neighborhood street fair is now regarded as one of the top shows in Pittsburgh. Join us August 29th and 30th as we transform Shadyside into an outdoor art gallery. Shadyside features boutiques shops and galleries mingled with national retailers in a neighborhood of tree-lined streets historic homes hip events and distinctive restaurants. Wrap up your summer season with one of Howard Alan Event's strongest shows. Meet the artists and get to know the secrets of their inspiration and techniques. Register to win the Featured Artist Giveaway featuring the work of participating artist Melanie Rolfes. She is best known for her work with color as an abstract atmospheric expressionist. The prize a 30 x 30 print valued at $650 will be on display in her booth where registration will also take place. No purchase will be necessary to participate. A winner will be selected in the final hour of the show. To learn more about this artist go to http:www.melanierolfes.com Show hours are Saturday 10AM - 7PM and Sunday 10AM - 5PM. Admission is free and open to the public.</t>
  </si>
  <si>
    <t xml:space="preserve"> Walnut Street in Shadyside</t>
  </si>
  <si>
    <t xml:space="preserve"> Walnut Street</t>
  </si>
  <si>
    <t xml:space="preserve"> Don't Get Angry Get Assertive</t>
  </si>
  <si>
    <t xml:space="preserve"> Did you know that anger can harm your personal and professional relationships and even put a strain on your physical health? Join us as Dr. Preston psychologist and life coach demonstrates how to channel your anger into productivity through the use of simple assertive behaviors that promote better moods and functioning at work home and play. Presented by: Dr. Eve Markowitz Preston Bagged lunches are welcome</t>
  </si>
  <si>
    <t xml:space="preserve"> Podcamp Pittsburgh X</t>
  </si>
  <si>
    <t xml:space="preserve"> A free and very helpful 2-day series of workshops for internet-based communications and communicators (video audio blogging).For more information and to register see: http:www.podcamppittsburgh.com Upon registration at the PodCamp Pittsburgh web site you'll be issued a ticket which will be required for admission.</t>
  </si>
  <si>
    <t xml:space="preserve"> Point Park College</t>
  </si>
  <si>
    <t xml:space="preserve"> University Center 414 Wood Street</t>
  </si>
  <si>
    <t xml:space="preserve"> Second Wednesday Meditation Group</t>
  </si>
  <si>
    <t xml:space="preserve"> Whether youre a seasoned meditator or just a beginner join us for a meditation practice session on the second Wednesday of the month. Each session will feature an audio guided meditation followed by time for silent meditation. Doors open at noon close at 12:15 and the sessions last a total of about 35 minutes.</t>
  </si>
  <si>
    <t xml:space="preserve"> Carnegie Library of Pittsburgh</t>
  </si>
  <si>
    <t xml:space="preserve"> 612 Smithfield St</t>
  </si>
  <si>
    <t xml:space="preserve"> Homewood Cemetery Founders Day</t>
  </si>
  <si>
    <t xml:space="preserve"> Saturday August 22 noon to 4 PM Free event. Music bands scavenger hunt tours dance stories vintage cars food trucks Egyptian oud music Chinese lion dance. 1599 South Dallas St Pittsburgh PA 15217</t>
  </si>
  <si>
    <t xml:space="preserve"> Free Concert: Riverview Jazz Series '- Reggie Watkin's</t>
  </si>
  <si>
    <t xml:space="preserve"> FREE CONCERTS IN THE PARK! Riverview Jazz Series (FREE MOVIE AFTERWARDS!)  When: Saturday evenings June 6  August 29 2015  Time: 7 - 8:30 p.m.  Location: Riverview Park  COST:FREE "Stars at Riverview" brings Pittsburgh's premier jazz to Riverview Park on Saturday evenings! So bring a lawn chair or spread a blanket on Observatory Hill for an entire summer of incredible musical entertainment. ***After the concerts stay for Dollar Bank Cinema in the Park - movies the entire family can enjoy - beginning at dusk.*** For more information call[masked]-2493. Note: Inclement weather may cause concert cancellations. In the event of concert cancellations a recorded message will play on the concert hotline [masked]) and a message will appear at the top of this website page. http:pittsburghpa.govcitiparksriverview-jazz-series LINK FOR MOVIE SCHEDULE FOR RIVERVIEW PARK http:pittsburghpa.govcitiparkscinema-riverview Date Performer June 6 Poogie Bell Band June 13 Max Leake June 20 Yoko Suzuki June 27 Roger Humphries July 4 HOLIDAY NO JAZZ (i has a sad...) July 11 Kenia July 18 Thomas Wendt July 25 Velvet Heat August 1 John Hall August 8 Donna Davis August 15 Kevin Howard August 22 Reggie Watkins August 29 Dwayne Dolphin</t>
  </si>
  <si>
    <t xml:space="preserve"> Almost Free Henna</t>
  </si>
  <si>
    <t xml:space="preserve"> Hi all! We are doing Henna again - this time almost free. We chose 18 designs ranging from $5 to $20. We will need to make appointments this time with each appointment lasting 30 min. So we will have the cut off at 10 people for wiggle room. Please comment with name and time. RSVP's will be open from 6pm 83 to 2pm 84.Feel free to ask questions if any of the details aren't clear for you. Blessings!!</t>
  </si>
  <si>
    <t xml:space="preserve"> Shifted Past  is holding a FREE Performance at Biddles Escape!</t>
  </si>
  <si>
    <t xml:space="preserve"> Come see "Shifted Past" at Biddles Escape. Say hi to me: "Tim" when we have a break and mention you are from Meetup! Looking forward to this it's my first MEETUP SHOW! SORRY ABOUT ALL THE CHANGES THIS IS WHY SINGERS SHOULD NOT BOOK SHOWS! COME JOIN US IT WILL BE FUN!</t>
  </si>
  <si>
    <t xml:space="preserve"> Biddle's Escape</t>
  </si>
  <si>
    <t xml:space="preserve"> 401 Biddle Ave (Regent Square) 15221</t>
  </si>
  <si>
    <t xml:space="preserve"> Yard &amp; Sidewalk Sale</t>
  </si>
  <si>
    <t xml:space="preserve"> Lots of reasonably priced tems</t>
  </si>
  <si>
    <t xml:space="preserve"> Multi-Family and local church included</t>
  </si>
  <si>
    <t xml:space="preserve"> Corner of Ella St and Shingiss Streets</t>
  </si>
  <si>
    <t xml:space="preserve"> Open Discussion: Herbs and Oils</t>
  </si>
  <si>
    <t xml:space="preserve"> Hi there! This is Rebekah (http:rebekahgambleholisticpractitioner.com). One effort Sparkle and I are making for our communities this year is something we're calling "Open Discussion." This is a donation based event we're going to bring you once or twice a month. Basically I will be available in the shop during an hour to an hour and a half one evening a month in order to take questions and have an open discussion on a pre-chosen topic for that time period. Sparkle and I have both noticed discussions on when it's better to use herbs or essential oils going on around us so we decided that should be one of our topics this month. I will bring a bunch of dried herbs supplements essences and the like and she and I will both bring oils to this event. I am a qualified herbalist and holistic practitioner and Sparkle just so happens to have gone to school at Aroma Apothecary a school for aromatherapy. So you've got two good and qualified people on your hands and lots of fun stuff to play with this month. Which herbs do what? What's the difference between an infusion and a decoction and how do I know when to make each? How do I make and use each? How much of an essential oil should I use for which purpose? How can I tell the quality of herbs teas and oils? How does aromatherapy work?We can answer questions like these and many many more. If we can answer your questions we will. If we don't know the answer I'll point you in the direction you need to go either towards a practitioner or towards a book. This event is being offered without charge in the interest of building a healthy community but if you'd like to support my work and the shop donations are happily accepted. Look for a new topic and a new conversation in September!</t>
  </si>
  <si>
    <t xml:space="preserve"> Freedom Summer - Free Documentary!</t>
  </si>
  <si>
    <t xml:space="preserve"> The Downtown &amp;amp; Business Branch hosts free movies on Tuesdays starting at 12:15 pm. Please join us for this week's film! Call[masked] for more information. DVD 120 Minutes "American Experience" tells the story of over 700 student volunteers who joined with organizers and local African Americans in a historic effort to shatter the foundations of white supremacy in Mississippi in 1964 even in the face of intimidation physical violence and death. Presented by PBS.</t>
  </si>
  <si>
    <t xml:space="preserve"> Free Concert: Riverview Jazz Series '- Dwane Dolphin!</t>
  </si>
  <si>
    <t xml:space="preserve"> FREE CONCERTS IN THE PARK! Riverview Jazz Series (FREE MOVIE AFTERWARDS!)  When: Saturday evenings June 6  August 29 2015  Time: 7 - 8:30 p.m.  Location: Riverview Park  COST:FREE "Stars at Riverview" brings Pittsburgh's premier jazz to Riverview Park on Saturday evenings! So bring a lawn chair or spread a blanket on Observatory Hill for an entire summer of incredible musical entertainment. ***After the concerts stay for Dollar Bank Cinema in the Park - movies the entire family can enjoy - beginning at dusk.*** For more information call[masked]-2493. Note: Inclement weather may cause concert cancellations. In the event of concert cancellations a recorded message will play on the concert hotline [masked]) and a message will appear at the top of this website page. http:pittsburghpa.govcitiparksriverview-jazz-series  LINK FOR MOVIE SCHEDULE FOR RIVERVIEW PARK http:pittsburghpa.govcitiparkscinema-riverview  Date Performer June 6 Poogie Bell Band June 13 Max Leake June 20 Yoko Suzuki June 27 Roger Humphries July 4 HOLIDAY NO JAZZ (i has a sad...) July 11 Kenia July 18 Thomas Wendt July 25 Velvet Heat August 1 John Hall August 8 Donna Davis August 15 Kevin Howard August 22 Reggie Watkins August 29 Dwayne Dolphin </t>
  </si>
  <si>
    <t xml:space="preserve"> Outdoor Tennis</t>
  </si>
  <si>
    <t xml:space="preserve"> Skiing; Tennis; Sports and Recreation; Social; Outdoor Tennis; </t>
  </si>
  <si>
    <t xml:space="preserve"> Wednesday evening tennis - at Moon park</t>
  </si>
  <si>
    <t xml:space="preserve"> Hi All We're meeting at 6:00 at the tennis court of Moon 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</si>
  <si>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Moon Park</t>
  </si>
  <si>
    <t xml:space="preserve"> Coraopolis</t>
  </si>
  <si>
    <t xml:space="preserve"> 1350 Ewing Rd</t>
  </si>
  <si>
    <t xml:space="preserve"> Monday evening Tennis</t>
  </si>
  <si>
    <t xml:space="preserve"> Hi All We're meeting at 7:00 at the tennis court of Schenley park and will play 2 hours or more.If there are some people who want to play some tennis please bring your racket and let's play together. This is the event for all levels.If you have any questions please let me know</t>
  </si>
  <si>
    <t xml:space="preserve"> No venue</t>
  </si>
  <si>
    <t xml:space="preserve"> Thursday evening tennis</t>
  </si>
  <si>
    <t xml:space="preserve"> We're meeting at 7:00 at the tennis court of Schenley park and will play 2 hours or more.If there are some people who want to play some tennis please bring your racket and let's play together. This is the event for all levels.If you have any questions please let me know.</t>
  </si>
  <si>
    <t xml:space="preserve"> Sunday morning tennis for all levels - Schenley Park</t>
  </si>
  <si>
    <t xml:space="preserve"> Hi All We're meeting at 09:00AM at the tennis court ofSchenleypark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Nima</t>
  </si>
  <si>
    <t xml:space="preserve"> Schenley Park tennis courts</t>
  </si>
  <si>
    <t xml:space="preserve"> Overlook Drive</t>
  </si>
  <si>
    <t xml:space="preserve"> Monday evening tennis - at Moon park</t>
  </si>
  <si>
    <t xml:space="preserve"> Saturday Morning Tennis At Schenley Park - Intermediate (Level 3.0 And Higher)</t>
  </si>
  <si>
    <t xml:space="preserve"> We start at 9 a.m. Please send a message if you are going to be late more than 15 minutes. This is for doubles play intermediate levels 3.0 and higher.</t>
  </si>
  <si>
    <t xml:space="preserve"> Hi All We're meeting at 09:00AM at the tennis court ofSchenleypark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</si>
  <si>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Highland Park Tennis Courts</t>
  </si>
  <si>
    <t xml:space="preserve"> 6798 Stanton Ave</t>
  </si>
  <si>
    <t xml:space="preserve"> Monday night tennis for all levels.</t>
  </si>
  <si>
    <t xml:space="preserve"> Hi All We're meeting at 8:30 at the tennis court of Schenley 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</si>
  <si>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Wednesday night tennis for all levels</t>
  </si>
  <si>
    <t xml:space="preserve"> Hi All We're meeting at 8:00 at the tennis court of Schenley 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</si>
  <si>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Thursday evening tennis - at Moore park (All Levels)</t>
  </si>
  <si>
    <t xml:space="preserve"> Hi All We're meeting at 8:00pm at the tennis court of Moore park and will play 2.5 hours. If there are some people who want to play some tennis please bring your racket and let's play together. Nima will lead the event. Please find Nima at the court.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Nima</t>
  </si>
  <si>
    <t xml:space="preserve"> Moore Park</t>
  </si>
  <si>
    <t xml:space="preserve"> 1900 block of Pioneer Ave</t>
  </si>
  <si>
    <t xml:space="preserve"> Wednesday evening tennis for all levels</t>
  </si>
  <si>
    <t xml:space="preserve"> Hi All We're meeting at 7:30 at the tennis court of Schenley 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</si>
  <si>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Thursday Evening Tennis</t>
  </si>
  <si>
    <t xml:space="preserve"> Hi All We're meeting at 7:00 at the tennis court of Schenley park and will play 2 hours or more.If there are some people who want to play some tennis please bring your racket and let's play together. This is the event for all levels.If you have any questions please let me know.</t>
  </si>
  <si>
    <t xml:space="preserve"> Let's Meetup and Play Tennis-SINGLES GamesRallies-INTERMEDIATES (3.0 and above)</t>
  </si>
  <si>
    <t xml:space="preserve"> Let's meetup and play some singles games or singles hit around and rally from 8:30am - 10:00am. This session is for intermediates (level 3.0 and above) and will be limited to the first 4 players to sign up (myself plus the next 3). If you don't know your playing level click this link to find out: http:www.usta.comAdult-TennisUSTA-Leaguentrp Look forward to seeing you on the court!</t>
  </si>
  <si>
    <t xml:space="preserve"> Saturday morning INTERMEDIATE (level 3.0 and higher) tennis at Schenley park</t>
  </si>
  <si>
    <t xml:space="preserve"> Hi AllWe're meeting at 10:00 at the tennis court of Schenley park. Please send a message if you are going to be late more than 15 min.This is a double play event for intermediate levels (3.0 and higher).PLEASE NOTE: please be courteous to your friends and avoid same day cancelation. If you had an emergency call me directly at[masked]-6377.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t>
  </si>
  <si>
    <t xml:space="preserve"> Monday evening tennis for all levels</t>
  </si>
  <si>
    <t xml:space="preserve"> Let's play tennis</t>
  </si>
  <si>
    <t xml:space="preserve"> All levels are welcomed</t>
  </si>
  <si>
    <t xml:space="preserve"> Friday evening tennis - at Moon park</t>
  </si>
  <si>
    <t xml:space="preserve"> Hi All We're meeting at 6:00 at the tennis court of Moon park and will play 2 hours or more.If there are some people who want to play some tennis please bring your racket and let's play together. Olia will lead the event. Please find Olia at the court.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</si>
  <si>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Saturday Morning Tennis For All Levels - Doubles</t>
  </si>
  <si>
    <t xml:space="preserve"> We meet at 9 am at the courts. Please send a message if you are going to be late more than 15 min. This is for all levels and for double play.</t>
  </si>
  <si>
    <t xml:space="preserve"> NCG Gamers - Pittsburgh Chapter</t>
  </si>
  <si>
    <t xml:space="preserve"> Dungeons &amp; Dragons; Renaissance Faire; Card Games; Social; Outdoors; Fun Times; Adventure; Games; Roleplaying Games (RPGs); Tabletop Role Playing and Board Games; Pittsburgh area; Board Games; </t>
  </si>
  <si>
    <t xml:space="preserve"> Great Lakes Medieval Faire 2015 season : Everyone is encouraged to attend!</t>
  </si>
  <si>
    <t xml:space="preserve"> Please join the North Coast Gamers Greater Pittsburgh Area chapter Meetup group members and thousands of other fine people as we journey to see and interact with our friends at theGreat Lakes Medieval Faire for a fun and festive good time. Please feel free to RSVP if you plan to attend during one of the many upcoming events. For more information about the GLMF please click here. http:medievalfaire.comindex.htm For more information about the NCG-GPA's experiences at the GLMF please click here. http:www.meetup.comNCGGreaterPittsburghAreaboardsthread732198860 We at the NCG-GPA strongly recommend that you attend this event. I Brom B. (Brutal Brom) have been attending RenaissanceFestivalsFaires since 1994.Over the years I have developed a strong relationship with many of the local fairesfestivals as well asan affinity for the fine and talented performers thatbring such magic and mirthto life for us all to enjoy. Also if you attend any of the dates please feel free to upload photos of your time there.</t>
  </si>
  <si>
    <t xml:space="preserve"> Pennsylvania Renaissance Faire 2015 season : Everyone is encouraged to attend!</t>
  </si>
  <si>
    <t xml:space="preserve"> Please join the North Coast Gamers Greater Pittsburgh Area chapter Meetup group members and thousands of others as we journey to see and interact with our friends at thePennsylvania Renaissance Faire for a fun and festive good time. This road trip is well worth it! Please feel free toRSVP if you plan to attendduring one of the many upcoming events. For more information about the Pennsylvania Renaissance Faire please click here. http:www.parenfaire.comfaireindex.php For more information about the NCG-GPA's experiences at thePA RenFaire please click here. http:www.meetup.comNCGGreaterPittsburghAreamessagesboardsthread732198860 We at the NCG-GPA strongly recommend that you attend this event. I Brom B. (Brutal Brom) have been attending RenaissanceFestivalsFaires since 1994. Over the years I have developed a strong relationship with many of the local fairesfestivals as well asan affinityfor the fine and talented performers thatbring such magic and mirthto life for us all to enjoy. Also if you attend any of the dates please feel free to upload photos of your time there.</t>
  </si>
  <si>
    <t xml:space="preserve"> Pittsburgh Renaissance Festival 2015 season : Everyone is encouraged to attend!</t>
  </si>
  <si>
    <t xml:space="preserve"> Please join the North Coast Gamers Greater Pittsburgh Area chapter Meetup group members and thousands of other fine people as we journey to see and interact with our friends at thePittsburgh Renaissance Festival for a fun and festive good time. Please feel free toRSVP if you plan to attendduring one of the many upcoming events. For more information about the Pittsburgh Renaissance Festival please click here. http:pittsburghrenfest.com For more information about the NCG-GPA's experiences at thePitt RenFest please click here. http:www.meetup.comNCGGreaterPittsburghAreamessagesboardsthread732198860 We at the NCG-GPA strongly recommend that you attend this event. I Brom B. (Brutal Brom) have been attending RenaissanceFestivalsFaires since 1994. Over the years I have developed a strong relationship with many of the local fairesfestivals as well asan affinityforthe fine and talented performers thatbring such magic and mirthto life for us all to enjoy. Also if you attend any of the dates please feel free to upload photos of your time there. </t>
  </si>
  <si>
    <t xml:space="preserve"> Board Games!</t>
  </si>
  <si>
    <t xml:space="preserve"> We'll meet again in the "community room" at the University Center Panera. Bring any games! Last time I was there we played Ticket to ride The Captain is Dead fluxx and a few others but we had an excellent turnout and a bunch of games like Pandemic Catan and Cards against Humanity were still out there. Bring what you have!</t>
  </si>
  <si>
    <t xml:space="preserve"> 3401 Blvd Of The Allies</t>
  </si>
  <si>
    <t xml:space="preserve"> MEEPLE (MEEt Play Learn)</t>
  </si>
  <si>
    <t xml:space="preserve"> Like boardgames and card games and find yourself looking for a friendly open group of like minded folks to throw some dice with? MEEPLE is for you. Come on out to the Carnegie Library in Oakland for an afternoon of great games and laughs. Regular attendees bring all sorts of games from simple to sophisticated for those into gateway games to those into complex Euros. There's a space and place for all players. You won't find a warmer welcome! First timers new and inexperienced players are encouraged to attend. If there are specific games or types of games you'd like to play drop a note in the meetup for the group to discuss. In particular if you have an interest in trying an RPG please let me know so I can let you know if that can be arranged.</t>
  </si>
  <si>
    <t xml:space="preserve"> 4400 Forbes </t>
  </si>
  <si>
    <t xml:space="preserve"> We'll meet again in the "community room" at the University Center Panera. Bring any games! last time we played Ticket to ride The Captain is Dead fluxx and a few others but we had an excellent turnout and a bunch of games like Pandemic Catan and Cards against Humanity were still out there. Bring what you have!</t>
  </si>
  <si>
    <t xml:space="preserve"> Japanese Language Study Group</t>
  </si>
  <si>
    <t xml:space="preserve"> Anime; Manga; Japanese Language; Japanese Food; Japanese Culture; </t>
  </si>
  <si>
    <t xml:space="preserve"> Japanese Study Group level 1 Beginner</t>
  </si>
  <si>
    <t xml:space="preserve"> We use the book "Japanese for Busy People" kana version 3 first of the series.We always meet on Sundays in the small meeting room at the Squirrel Hill Library.</t>
  </si>
  <si>
    <t xml:space="preserve"> Carnegie Library Squirrel Hill</t>
  </si>
  <si>
    <t xml:space="preserve"> 5801 Forbes Avenue</t>
  </si>
  <si>
    <t xml:space="preserve"> Japanese study group level 2 for intermediate</t>
  </si>
  <si>
    <t xml:space="preserve"> Hi All The text book for this class is An integrated approach to inter.mediate Japanese.This class will be from 4:00 pm to 5:00 pm. The location is the meeting room C of the Carnegie library squirrel hill.Please RSVP and let me know if you have any questions. Let's try to think up some interesting ways to improve upon what we are learning. Should we be taking regular quizzes or doing some other in class practice?  Last week we left off at the end of Lesson 5 and ready to move on to Lesson 6. If there is anything anyone would like to cover outside of the book or on any other topic also please let us know.</t>
  </si>
  <si>
    <t xml:space="preserve"> Japanese Study Group Beg level 1 EXTENTION! Interemediate level 1 EXTENTION!</t>
  </si>
  <si>
    <t xml:space="preserve"> Since we have no students in the Beginnner 2 class this week we will extend the Beginner class 1 for a half hour. Possibly doing a quiz and some intro to Kanji. The second Half hour (2:30 - 3:00) will be an early extention of teh INtermediate 1 class. Again posible quiz and extra practice. nnnnWe use the book "Japanese for Busy People" kana version 3 first in the series.We meet in the small meeting room in the Squirrel Hill Library.</t>
  </si>
  <si>
    <t xml:space="preserve"> We use the book "Japanese for Busy People" kana version 3 first of the series.We always meet on Sundays in the small meeting room at the Squirrel Hill Library. Last week we got about halfway through page 62 in Lesson 7. Prepare to pick up from there and remember to practice your days of the week months and days of the month.</t>
  </si>
  <si>
    <t xml:space="preserve"> Japanese Study Group level 1 Intermediate</t>
  </si>
  <si>
    <t xml:space="preserve"> We will be working through lesson 8 in the book. "Japanese for Busy People" book 2 version 3.  As usual we'll meet in Classroom C. Let's try to figure out how we can improve upon what we are learning so that we can make it both more interactive and at the same time begin to really use our language skills. Do we want to try having more quizzes? Interactive dialog? Roleplaying? Last week we left off at the end of Lesson 7 and decided to study the Lesson 7 Kanji as well as the first three pages of the Lesson 7 workbook exercises. After we review those we will pick up with Lesson 8. If anyone has any ideas for other things they'd like to try let me know.</t>
  </si>
  <si>
    <t xml:space="preserve"> After-class dinner @ Max's Tavern</t>
  </si>
  <si>
    <t xml:space="preserve"> We sometimes grab dinner after class and it was suggested I post a formal meet-up for it this week. In addition a good friend and member of the group from a couple years ago Yuya is back from Japan and should be joining us this time. This week we were planning on something a little different and have German food at Max's Allegheny Tavern in the north side. Here is a map with directions: https:goo.glmapsirzp7 We'll leave after the Intermediate 2 class at 5:00 and it will take 15-20 minutes to drive there. If you'd like to join us and need a ride (or would like to offer one) post here and we've probably got a few empty seats available. If you aren't joining the Intermediate 2 class but would like to join us either join us at the library at 5:00 and we'll drive over from there or join us at the restaurant at 5:15-5:20 or so. Please sign up so I can make a reservation for us and if you aren't planning to join Intermediate 2 let us know if we should expect you at the library or not. Hope to see some of you there!</t>
  </si>
  <si>
    <t xml:space="preserve"> Max's Allegheny Tavern</t>
  </si>
  <si>
    <t xml:space="preserve"> 537 Suismon St</t>
  </si>
  <si>
    <t xml:space="preserve"> Japanese study group for intermediate #2</t>
  </si>
  <si>
    <t xml:space="preserve"> We will be working through the book. "Japanese for Busy People" book 2 version 3.  As usual we'll meet in Classroom C. This week we will have a quiz and review the lesson 9 kanji. If we have time we'll move on to lesson 10. Note that this week we are shuffling things around and extending them a bit the class will meet from 2:30 to 4:00 this week. If anyone has any ideas for other things they'd like to try let me know.</t>
  </si>
  <si>
    <t xml:space="preserve"> Japanese Study Group level 2 Beginner</t>
  </si>
  <si>
    <t xml:space="preserve"> We use the book "Japanese for Busy People" kana version 3 first in the series.We meet in meeting room C in the Squirrel Hill Library. Last week we left off on page 229 in lesson 24. We'll continue from there and likely begin lesson 25 this week.</t>
  </si>
  <si>
    <t xml:space="preserve"> Drama night and potluck dinner</t>
  </si>
  <si>
    <t xml:space="preserve"> We starteda new show which is "Doctor X" and we will continue to watch.The location will be sent to you if you RSVP. Well watch the Japanese TV drama but will have potluck dinner before starting watching.Trying cooking is another way of learning culture. So please just dont buy a food from Japanese restaurant and hope you can try to cook some food you want to trycook and please share with other members.Well have 4 category of food which are meattofufishricenoodlevegetablesdessert Please let me know what kind of food you want to try when you RSVP.If you have any questions please let me know.See you soon  Jason</t>
  </si>
  <si>
    <t xml:space="preserve"> After-class dinner</t>
  </si>
  <si>
    <t xml:space="preserve"> We sometimes grab dinner after class and it was suggested I post a formal meet-up for it this week. Feel free to suggest any restaurants you might be interested in otherwise we could go to Eat 'n Park or Silk Elephant again. If you don't plan to join the Intermediate 2 class but would like to join us for food and conversation please sign up and let's meet in front of the Squirrel Hill library.</t>
  </si>
  <si>
    <t xml:space="preserve"> Pittsburgh Ultimate Frisbee Meetup Group</t>
  </si>
  <si>
    <t xml:space="preserve"> Ultimate Frisbee; </t>
  </si>
  <si>
    <t xml:space="preserve"> Play ultimate on Saturday (at Koenig)</t>
  </si>
  <si>
    <t xml:space="preserve"> </t>
  </si>
  <si>
    <t xml:space="preserve"> Koenig Field</t>
  </si>
  <si>
    <t xml:space="preserve"> 401 Greendale Avenue</t>
  </si>
  <si>
    <t xml:space="preserve"> Play Ultimate in Greensburg (Swede Hill Park)</t>
  </si>
  <si>
    <t xml:space="preserve"> Our first meeting had enough for a small game so we're going to continue this meetup. Invite your friends and spread the word! We'll be at the baseball field unless the soccer field is free.</t>
  </si>
  <si>
    <t xml:space="preserve"> Swede Hill Park</t>
  </si>
  <si>
    <t xml:space="preserve"> Greensburg</t>
  </si>
  <si>
    <t xml:space="preserve"> 311 Willow Crossing Road</t>
  </si>
  <si>
    <t xml:space="preserve"> Pick-up at Riverview Park 8:30-11:30</t>
  </si>
  <si>
    <t xml:space="preserve"> CPU has Riverview Park (a lit turf field) reserved on Tuesdays from 8:30-10:30. Come out and enjoy the best field in the city. We play even when it's raining. This game is for members of Pittsburgh-Ultimate.org. It costs $5 to join and helps pay for our permits of this wonderful field. Please join. http:pittsburgh-ultimate.orgbecome-a-member nnnnhttps:www.google.commaps?q=139+Mairdale+Ave%0D%0APittsburgh+PA&amp;amp;t=h&amp;amp;z=17</t>
  </si>
  <si>
    <t xml:space="preserve"> 139 Mairdale Ave</t>
  </si>
  <si>
    <t xml:space="preserve"> Play ultimate on Thursday (at Lower Frick)</t>
  </si>
  <si>
    <t xml:space="preserve"> Lower Frick Park Parking Lot</t>
  </si>
  <si>
    <t xml:space="preserve"> 1000 Lancaster Ave</t>
  </si>
  <si>
    <t xml:space="preserve"> Pick-up at Riverview Park 8:30-10:30</t>
  </si>
  <si>
    <t xml:space="preserve"> (This is the last game before we move to 9pm starting time) CPU has Riverview Park (a lit turf field) reserved on Tuesdays from 8:30-10:30. Come out and enjoy the best field in the city. We play even when it's raining. This game is for members of Pittsburgh-Ultimate.org. It costs $5 to join and helps pay for our permits of this wonderful field. Please join. http:pittsburgh-ultimate.orgbecome-a-member https:www.google.commaps?q=139+Mairdale+Ave%0D%0APittsburgh+PA&amp;amp;t=h&amp;amp;z=17</t>
  </si>
  <si>
    <t xml:space="preserve"> Sunday 10am at the IM Fields (Behind the Cost Center)</t>
  </si>
  <si>
    <t xml:space="preserve"> This weekend is beautiful. Let's throw together the old Sunday morning game for a weekend. Spread the word (and RSVP)!</t>
  </si>
  <si>
    <t xml:space="preserve"> Cost Center Outdoor IM Fields</t>
  </si>
  <si>
    <t xml:space="preserve"> Robinson Street Extension</t>
  </si>
  <si>
    <t xml:space="preserve"> Pick-up at Riverview Park (New Time) 9-11pm</t>
  </si>
  <si>
    <t xml:space="preserve"> CPU has Riverview Park (a lit turf field) reserved on Tuesdays from 9-11. Come out and enjoy the best field in the city. We play even when it's raining. This game is for members of Pittsburgh-Ultimate.org. It costs $5 to join and helps pay for our permits of this wonderful field. Please join. http:pittsburgh-ultimate.orgbecome-a-member https:www.google.commaps?q=139+Mairdale+Ave%0D%0APittsburgh+PA&amp;amp;t=h&amp;amp;z=17</t>
  </si>
  <si>
    <t xml:space="preserve"> Play Ultimate in Westmoreland County</t>
  </si>
  <si>
    <t xml:space="preserve"> We're starting up a game in Greensburg to address the shameful lack of Ultimate in Westmoreland County. We'll start off meeting Wednesday evenings at Swede Hill park but the day and venue can change if necessary. If you can't make it on the 5th but you're still interested in future games in Greensburg please leave a comment letting us know.</t>
  </si>
  <si>
    <t xml:space="preserve"> Play Ultimate in Oakland</t>
  </si>
  <si>
    <t xml:space="preserve"> We play an approachable but intense game of pickup Ultimate on Flagstaff Hill every Wednesday and Sunday. Our field has a slight slope but it really adds to the flavor of the game. Additionally we have extra space to spread out. In cases where numbers are high we can set up two or even three fields to keep up to 40 players in the game simultaneously.</t>
  </si>
  <si>
    <t xml:space="preserve"> Flagstaff Hill</t>
  </si>
  <si>
    <t xml:space="preserve"> 4800 Frew Street</t>
  </si>
  <si>
    <t xml:space="preserve"> Play ultimate on Saturday then have a BBQ (at Koenig)</t>
  </si>
  <si>
    <t xml:space="preserve"> Play ultimate on Saturday (AT LOWER FRICK)</t>
  </si>
  <si>
    <t xml:space="preserve"> The Pittsburgh Social Club!</t>
  </si>
  <si>
    <t xml:space="preserve"> Singles; New In Town; Travel; Social; Weekend Adventures; Singles 30's-50's; Happy Hour; 20's &amp; 30's Social; Dancing; 30s and 40s; Pubs and Bars; Dating and Relationships; Singles 20's  &amp; 30's; </t>
  </si>
  <si>
    <t xml:space="preserve"> LAST Jam on Walnut for the Summer! Multi-block party! 2 BANDS! Dancing Queen!</t>
  </si>
  <si>
    <t xml:space="preserve"> 90 RSVP's (excluding duplicates) between 7 meetups! Try to meet on the Hour 7pm or 8pm SHARP would be best for meeting up with other meetup people at my stand. LAST JAM on Walnut of the SUMMER! 2 Bands!Dancing Queen &amp;amp; Kelsey Friday! The bands for the 2015 Jam on Walnut season have been announced! Three Saturdays each Summer we block off Walnut Street for an outdoor concert to benefit Cystic Fibrosis Foundation Western PA Chapter Each of the three events attracts approximately 5000 people for the citys best block party! August 22 2015 @ 7:00pm The TWO BANDS ARE:  Dancing Queen Kelsey Friday *** Meet at my Food Stand at corner of Walnut &amp;amp; Filbert Street on the Hour 7pm 8pm or 9pm to see other meetup people.</t>
  </si>
  <si>
    <t xml:space="preserve"> It's Right TurnClyde at the Spoon Wood Brewing Company! Bethel Park!</t>
  </si>
  <si>
    <t xml:space="preserve"> Join Right TurnClyde (Dwayne and Clyde) as we bring the party to the hottest spot in Bethel Park - The Spoon Wood Brewing Company ... Ok so you're probably asking just who is the "Right Turn Clyde" .. well we are a very cool mix of Contemporary hits. Modern and classic rock with a little Country for a hell of a good time ! Right TurnClyde is your host .. Please say HI to Clyde and the boys when you get the chance and mention you are with Meetup! when there is a BREAKIntermission in the SETS. For instant updates on when we're coming to your part of town follow us on face book at https:www.facebook.compagesRight-TurnClyde707612469361704?fref=nf or on twitter @RightTurnClydeB and join the Right TurnClyde Party Nation ! The Spoon Wood Brewing Company features an excellent staff and they are phenomenal and the entertainment is always an added bonus to the visit.</t>
  </si>
  <si>
    <t xml:space="preserve"> Spoonwood Brewing Company </t>
  </si>
  <si>
    <t xml:space="preserve"> Bethel Park</t>
  </si>
  <si>
    <t xml:space="preserve"> 5981 Baptist Road</t>
  </si>
  <si>
    <t xml:space="preserve"> Morning Meditations: Connecting Energy Above + Below Quantum Touch</t>
  </si>
  <si>
    <t xml:space="preserve"> Each month I (Rebekah http:rebekahgambleholisticpractitioner.com) host a meditation event in my office space in Pittsburgh with a new local practitioner as a guest. The format is mostly the same: one of us does a guided meditation we have a brief break if needed and then the other does a complementary meditation. The whole event takes about an hour. We have some folding chairs a couch and some cushions to sit on but feel free to bring a mat or something to sit on if you have special needs to ensure they are accommodated. Tea coffee and water are available at the event in the lobby. I am excited to welcome Bob Lardin to be my guest at this months event. Robert W Lardin Jr. is a former Catholic Deacon and a retired systems analyst. He is currently active at Allegheny General Hospital in the Holistic Medicine program where he practices Reiki. Bob is a certified hypnotherapist a Knights Templar Reiki Master and is certified in Quantum touch. He enjoys working with all sorts of conditions and situations in the hospital as well as teaching his methods when the opportunity arises. Bob teaches hypnosis Reiki and meditation in his spare time and spends lots of time practicing. I will open the event with a meditation on connecting to the sky and earth energies. We will work on feeling the upward and downward flow of energy in the body which is the foundation for energy work shamanic journeying and many other practices. You will start to notice different aspects of this energy flow during the meditation which has the goal of helping your overall awareness of your field and its energetic anatomy. After a break following this first meditation you will draw on these flows and this ground work as Bob assists you with a meditation that has roots in the Templar form of Reiki. This second meditation will use oils. Bob will then demonstrate the different forms of energy he works with in Reiki and Quantum Touch and show you how to use these different energies in your meditation practice to heal and create change. The event is $10 pre-registered or $15 at the door. You may send pre-registration or pre-payments to [masked] through paypal. We are very limited on space for these events and preference is given to those who register ahead of time. Hope to see you there!</t>
  </si>
  <si>
    <t xml:space="preserve"> Embody Healing LLC</t>
  </si>
  <si>
    <t xml:space="preserve"> 2609 Brownsville Road</t>
  </si>
  <si>
    <t xml:space="preserve"> CABANA BEACH BAR Happy Hour (Wexford)!  DJ &amp; Dancing Free Buffet!</t>
  </si>
  <si>
    <t xml:space="preserv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 </t>
  </si>
  <si>
    <t xml:space="preserve"> Oxford Athletic Club</t>
  </si>
  <si>
    <t xml:space="preserve"> 100 Village Club Dr</t>
  </si>
  <si>
    <t xml:space="preserve"> FREE JAZZ FESTIVAL-Monroeville Tall Trees Ampetheatre!</t>
  </si>
  <si>
    <t xml:space="preserve"> FREE JAZZ FESTIVAL-Monroeville Tall Trees Amphitheater! nnAround 6:30 pm... Callie: I'll be down front next to the big tree in the middle :-) The 2015 MONROEVILLE JAZZ FESTIVAL will be held on Saturday August 22 at the Tall Trees Amphitheater in Monroeville Community Park Monroeville PA. The opening act at 6 PM is a local group of well known jazz musicians called the First Roots Sextet. At 7:30 PM the featured performers will be the Lisa Ferraro Sextet with Houston Person. The festival is free but everyone is encouraged to bring a donation of a bag of non-perishables andor cash to our partner the Greater Pittsburgh Community Food Bank. There is plenty of free parking including handicap parking. Great food and beverages will be available from on-site vendors. Our website is www.monroevillejazz.org </t>
  </si>
  <si>
    <t xml:space="preserve"> Tall Trees Amphitheater - Monroeville Community Park West</t>
  </si>
  <si>
    <t xml:space="preserve"> 2447 Tilbrook Road</t>
  </si>
  <si>
    <t xml:space="preserve"> listen to big-band jazz</t>
  </si>
  <si>
    <t xml:space="preserve"> The Pittsburgh Big Band Legends are playing for Westmoreland County's summer concert series -- I play with this group.</t>
  </si>
  <si>
    <t xml:space="preserve"> Cedar Creek Park </t>
  </si>
  <si>
    <t xml:space="preserve"> Belle Vernon</t>
  </si>
  <si>
    <t xml:space="preserve"> 305 Port Royal Drive</t>
  </si>
  <si>
    <t xml:space="preserve"> StudioPM Coloring Book Social (for adults) &amp; Wine Tasting - Village Tavern AUG19</t>
  </si>
  <si>
    <t xml:space="preserve">  StudioPM - A creative studio experience to create art play drink and socialize. Greetings! Join me Wednesday August 19 for a creative social artsy event AND WINE TASTING. No artistic skills necessary ....I'll guide you along the way. COLORING BOOK ART SOCIAL (for adults) &amp;amp; Wine Tasting! Have you heard about the new and fun way to relax? Pick up a marker or colored pencil and a coloring book! WEDNESDAY AUGUST 19 from 6:30 pm to 9:30 pm ~ $20 admission includes WINE TASTING ONE PREMIUM coloring book (some mylar page books available) from our wide selection that you can TAKE HOME AT THE END OF THE NIGHT plus use of a variety of colored pencils and markers to use during the event. No artistic experience necessary! Just join us to color like you are a kid again sip a beverage socialize and relax. Reservations (option to pay at the door): https:studiopm-villagetavern-coloringbook-aug19.eventbrite.com Advance reservations ARE REQUIRED for this event. Seating is limited. Payment options include credit (online) or check and cash (at the door) with reservation. StudioPM welcomes all skill levels. This is NOT A BYOB EVENT. Wine tasting included with ticket cost wine beverage and food specials available for separate purchase. Food and drink specials to be announced. Event admission includes:-- Wine tasting-- Learn various colored pencil techniques or explore on your own Coloring book pages are perforated- swap pages with others from their coloring books-- Sip wine (or beverage of choice) create and socialize with friends-- Take your coloring book home at the end of the session Plan to arrive early to assure parking and to get started on time. Great for community groups fundraisers corporate team building reunions non-profits and private parties. For private bookings and group discount please email [masked] to request details. For more StudioPM locations and news visit: http:studiopminfo.wix.comstudiopm</t>
  </si>
  <si>
    <t xml:space="preserve"> Village Tavern and Trattoria</t>
  </si>
  <si>
    <t xml:space="preserve"> 424 S Main St</t>
  </si>
  <si>
    <t xml:space="preserve"> 2nd annual Summer Daze Festival</t>
  </si>
  <si>
    <t xml:space="preserve"> A collection of Pittsburgh premier art craft and gift exhibits. - Local Artists- Craftsmen from the Tri-state area- Local gift vendors- Comfort Food Cafe- FREE admission!- 100+ indoor &amp;amp; outdoor exhibits! Shop from our vendors early! Visit www.SummerDaze.info or https:www.facebook.comevents389792121226384 Vendor space is still available! Send your email to [masked]</t>
  </si>
  <si>
    <t xml:space="preserve"> Our Lady Of the Angels</t>
  </si>
  <si>
    <t xml:space="preserve"> 225 37th Street </t>
  </si>
  <si>
    <t xml:space="preserve"> Just Announced! Mayor Bill Peduto Joining the Epicast Party!!!</t>
  </si>
  <si>
    <t xml:space="preserve"> Use discount code -Marta to get $5 off ticketswhile they last! Come to the most fun party of the summer! I will be sitting in on some podcasts and mingling with the crowd! Stop up and say hello to me the Mayor Mikey and Big Bob and other Pgh people! https:www.purplepass.comepicastpresents &amp;lt;a&amp;gt;www.martaonthemove.com.&amp;lt;a&amp;gt;   Receive a wristband at the door&amp;lt;a&amp;gt; by RandomDealApp"&amp;gt; granting&amp;lt;a&amp;gt; you access to an interactive creative event hosted by Epicast. Join us for a celebration of talent with complimentary live podcast recordings vibrant inspiring art displays hand selected interactive soundtracks local food Black Forge Coffee Full Pint craft beer crafted cocktails stand up comedy  and live jazzhip hop.  11:00AM - Kit Mueller of Fygment.com sits with a VERY&amp;lt;a&amp;gt; by RandomDealApp"&amp;gt; special&amp;lt;a&amp;gt; guest (limitedInvite only)  12:00PM - Doors open at The Hardware&amp;lt;a&amp;gt; by RandomDealApp"&amp;gt; Store&amp;lt;a&amp;gt; (Work Hard PGH).  1:00PM - Partycast!&amp;lt;a&amp;gt; by RandomDealApp"&amp;gt; hosted&amp;lt;a&amp;gt; by Gio Attisano.Guests:Marta from Marta On The Move Jayke&amp;lt;a&amp;gt; by RandomDealApp"&amp;gt; Orvis&amp;lt;a&amp;gt; Sean Collier Ian Insect Majestic Lane Knowledge Divine Brian SIKES HoweLength - 2 hours  3:30PM - 10 minutes of KnowledgeGuests: D.S. KinselLength - 10-20 minutes 4:00PM - Drinking PartnersGuests: Bill Crawford Length - 60 - 80 minutes 5:30PM - Professor Buzzkill - Mini Myth (The Great IPA Debate)Guests: Full Pint BrewingLength - 20 minutes 6:00PM - Does This Hold UpGuests: Mikey and Big BobLength - 30 minutes 6:50PM - End Hardware Store events 6:00PM - Doors open at Black Forge&amp;lt;a&amp;gt; by RandomDealApp"&amp;gt; Coffee&amp;lt;a&amp;gt; House  6:30PM - The Millennials Grand Premier 7:25PM - Comedy starts. : 5-10 minute introTom Henry: 15 minutesShannon Norman: 20 minutes &amp;lt;a&amp;gt; by RandomDealApp"&amp;gt; Andy&amp;lt;a&amp;gt;Picarro: 20 minutesTim&amp;lt;a&amp;gt; by RandomDealApp"&amp;gt; Ross&amp;lt;a&amp;gt;: 35 minutes  9:15PM - Shad Ali w Trio+ starts 10:00PM - Show ends Event ends nnnLevity is now a proud sponsor for Marta On The Move. Use&amp;lt;a&amp;gt; by RandomDealApp"&amp;gt; promo code&amp;lt;a&amp;gt; Marta when booking your next float! &amp;lt;a&amp;gt;www.floatlevity.com.&amp;lt;a&amp;gt; Sensory Deprivation rocks!  Puzzlepax is offering $5 off your orders with code&amp;lt;a&amp;gt; by RandomDealApp"&amp;gt; MOVE on&amp;lt;a&amp;gt; www.puzzlepax.com </t>
  </si>
  <si>
    <t xml:space="preserve"> The Hardware Store</t>
  </si>
  <si>
    <t xml:space="preserve"> 744 E. Warrington Ave. </t>
  </si>
  <si>
    <t xml:space="preserve"> Pizza &amp; More 52 Cross-Post Pgh Pizza Parade!</t>
  </si>
  <si>
    <t xml:space="preserve"> BOB has an AMAZING MEETUP called the Pittsburgh Pizza Parade that twice a month they go to a different cool place and meet and split the cost of the Pizza's. You save money have fun hanging out with others and just a good time in general. This Thursday's get together is CHURCH BREW WORKS at 6:00pm! If you want to know about more join the Pittsburgh Pizza Parade here: http:www.meetup.comPittsburgh-Pizza-Parade</t>
  </si>
  <si>
    <t xml:space="preserve"> Church Brew Works</t>
  </si>
  <si>
    <t xml:space="preserve"> 3525 Liberty Ave</t>
  </si>
  <si>
    <t xml:space="preserve"> SPEED DATING @LATITUDE 360 ON THE PATIO!! Ages 30-49</t>
  </si>
  <si>
    <t xml:space="preserve"> AGES 30-49 COME OUT BRING YOUR FRIENDS AND ENJOY AN EVENING OF SPEED DATING! THIS IS A FUN AND CASUAL WAY TO MEET NEW PEOPLE! THE LAST EVENT SOLD OUT YOU DON'T WANT TO MISS THIS EVENT! LOTS OF FUN! http:suziqsinglesspeeddating.eventbrite.com?s=40765837</t>
  </si>
  <si>
    <t xml:space="preserve"> latitude 360</t>
  </si>
  <si>
    <t xml:space="preserve"> 200 Quinn Dr Pittsburgh PA 15275</t>
  </si>
  <si>
    <t xml:space="preserve"> Free Comedy! "Best Of The Burgh" Comedy Showcase at Buckhead Saloon</t>
  </si>
  <si>
    <t xml:space="preserve"> That's right we moved to Tuesday.....NO COVER CHARGE NO DRINK MINIMUM $2 16oz Miller Lite Drafts 8-11....Showtime is 8:30 ( be there early to get a seat ) 21 and over only..... The MEETUPS: 4-5 Tables reserved for them. (There will be signs the say:"Reserved MEETUP" on them). This is cross-posted on several meetups and usually get about 30-70 people showing from Meetup. Since this is one of the Larger Better meetup events... INTRODUCE YOURSELF say Hi! Talk and enjoy the show! Any questions txt Frank at[masked]-0784. We have a awesome show lined up featuring the comedy ofDavid KayeMatt WohlfarthDerek MintoandTommy Kupiec. No open mic here this an all pro show. We are doing comedy the way it should be great comedy at a great price. Tell your friends and we will see you at the Buckhead Saloon.  </t>
  </si>
  <si>
    <t xml:space="preserve"> Happy Hour at "Tilted Kilt" North Shore on the Outdoor Patio!</t>
  </si>
  <si>
    <t xml:space="preserve"> Now a KILTED Happy Hour! Now a Kilted Happy Hour! If you know anyone with a kilt bring them along and have them wear it! I'll be wearing my Kilt to this Happy Hour! (with my special Sporran) If you have a Kilt wear it to this Happy Hour! (I'm not sure if that is incentive or dis-insentive). So far we have 47 rsvp's from the Meetup groups subtracting out the duplicates. Hope to see you there!WOO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</si>
  <si>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Tilted Kilt</t>
  </si>
  <si>
    <t xml:space="preserve"> 353 North Shore Drive Pittsburgh PA 15212</t>
  </si>
  <si>
    <t xml:space="preserve"> BAND TOGETHER FOR A GOOD CAUSE...w THE NIED'S HOTEL BANDFox Chapel Yacht Club!</t>
  </si>
  <si>
    <t xml:space="preserve">  BENEFITTING THE LUPUS FOUNDATION .............. JOIN THE NIED'S HOTEL BAND FOR AN AFTERNOON OF MUSIC AND FUN; 5050 AND CHINESE AUCTION .................. ALL FOR A GOOD CAUSE. * unhosted event but a table towards the front of the stage will be reserved for Meetup friends. I (Trish Higgins) personally will be assisting with the benefit; but I do hope to see you there !!! </t>
  </si>
  <si>
    <t xml:space="preserve"> Fox Chapel Yacht Club - Baja Bar and Grill</t>
  </si>
  <si>
    <t xml:space="preserve"> 1366 Old Freeport Road</t>
  </si>
  <si>
    <t xml:space="preserve"> Cranberry Travel MeetUp!</t>
  </si>
  <si>
    <t xml:space="preserve">  AT  If you need a Roommate We can Help! We have Singlesthat what to Travel with US! Come to our Social Events or  Call Sam at[masked] for more Details!  Southern Caribbean Cruise (Jan 15 - 23 2016) One Night at The San Juan Marriott 8 Day - 7 Night Cruise on Royal Caribbean. 42Spots already SOLD. $[masked] per person (DBL) nnnPanama Land Tour (Feb 16 - 23 2016) 8 Day - 7 nights at The Country Inn Amador on the Canal 5 Days of Guided Tours (Please read Itinerary) Daily Breakfast &amp;amp; many lunches. $[masked] per person (DBL) African Safari 4 (March 30 - April 11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nnnTrips we are working on for 2016 &amp;amp; 2017 ItalySpainFrance Cruise &amp;amp; Tour (Sept 14 - 26 2016) South American Cruise (January 2017) nnnCLICK on "See The World Tours" Below  For more Information &amp;amp; Complete Website   www.SeeTheWorldTours.com or Call[masked]   Group Trips Escorted by   Sam Jordon  (Experienced Trip Leader)  Call[masked]  Click link below for Past Trips &amp;amp; Comments  www.SeeTheWorldTours.comComments.html </t>
  </si>
  <si>
    <t xml:space="preserve"> The Sports Grille at Cranberry</t>
  </si>
  <si>
    <t xml:space="preserve"> 1294 Freedom Road</t>
  </si>
  <si>
    <t xml:space="preserve"> Quantum Cranberry: Exploring Your Infinite Possibilities</t>
  </si>
  <si>
    <t xml:space="preserve"> Cranberry Twp</t>
  </si>
  <si>
    <t xml:space="preserve"> Philosophy; Meditation; Self-Improvement; Consciousness; Spirituality; Intellectual Discussion; Science and Spirituality; Positive Thinking; Spiritual Growth; Quantum Physics; Spiritual Development; Transformation; The Science of Spirituality; Spiritual Discussion; Spiritual Awakening; </t>
  </si>
  <si>
    <t xml:space="preserve"> Level 20 - Sola Fide: Ya Gotta Believe (and the math proves it!)</t>
  </si>
  <si>
    <t xml:space="preserve"> The first 11 "physical" levels and many of the next 11 "mental" levels are heavily science-focused but guess what? You can throw all of that out! You do not need science to understand spirit. In Luke 17:20 Jesus says "The kingdom of God is not coming in ways that can be observed." And for all intents and purposesbrilliant mathematician Kurt Gdel proved precisely that! This group begins to set the stage for the final 11 "spiritual" levels of truth.</t>
  </si>
  <si>
    <t xml:space="preserve"> Quantum Counseling Services</t>
  </si>
  <si>
    <t xml:space="preserve"> One Landmark North Suite 205A 20399 Route 19 Brandt Drive</t>
  </si>
  <si>
    <t xml:space="preserve"> Quantum Miracles: Charting Your Course</t>
  </si>
  <si>
    <t xml:space="preserve"> A Course in Miracles has been around for nearly 50 years but its wisdom is timeless. And truly miraculous! This meetup done with the flair of quantum physics as a guide will dive deep into the text and process its soul-inspiring concepts encouraging all participants to walk their pathway toward Truth. (Note: this is a heavily spiritual group with a strong emphasis on the presence of God in all of our lives ... we will use science as support for the concepts in the course but the focus is primarily spiritual.)</t>
  </si>
  <si>
    <t xml:space="preserve"> Level 18 - The Costume Party: Life Is But A Dream</t>
  </si>
  <si>
    <t xml:space="preserve"> Now that we have established that reality is an illusion (we have established that by now hopefully ... if not we need to review!) what actually IS this physical place we are temporarily calling home? Well there are many ways to think of it ... a dream ... a playground ... or my favorite way of thinking of it a Costume Party! In this group we will explore this concept and look closely at what your costume is - your human ego.</t>
  </si>
  <si>
    <t xml:space="preserve"> Level 10 - Entanglement: Everything is Connected</t>
  </si>
  <si>
    <t xml:space="preserve"> This scientific concept even shocked Albert Einstein as he called quantum entanglement "spooky action at a distance" ... because even he was a bit weirded out by its implications. There are many applications to entanglement but our purposes are primarily for spiritual insight. Beliefs such as "everything happens for a reason" and "we are all one" along with karma and even some principles of the Kabbalah can be linked to entanglement (in addition to computers cell phones the internet etc. but we will stick with the easy stuff for this meetup).</t>
  </si>
  <si>
    <t xml:space="preserve"> Fight Club: Ready ... Set ... Action!</t>
  </si>
  <si>
    <t xml:space="preserve"> The "Incito Veritas" founding fathers (which included females of courseas no soul has a gender) originally called this group "Fight Club" and first intended to keep thatnamewhile maintaining secrecy. So much for that. But the spirit of Fight Club remains the idea of trying to bring out the best in each other through the evolution of consciousness. As Brad Pitt said about the movie "Fight Club is a metaphor for the need to push through the walls we put around ourselves and just go for it." And not fear the pain! In this meetupwe discuss ways that concepts introduced during the Incito Veritas series can be applied to our daily lives. We will learn and grow as we process our experiences. Bottom line: Knowing and Not Doing is Not Knowing or as it says in James 2:26 "For as the body without the spirit is dead so faith without works is dead."</t>
  </si>
  <si>
    <t xml:space="preserve"> Level 9 - The Observer Phenomenon: Believing Is Seeing</t>
  </si>
  <si>
    <t xml:space="preserve"> The most replicated and examined scientific study in history - the double-slit experiment - presents some earth-shattering implications. Reality is not "out there" as much as it is "in here." When Jesus stated in Luke 17:21that "the kingdom of God is within you" he was referring to the Observer Phenomenon ... well maybe not specifically but during this group we will demonstrate the link between the "observer" (i.e. you) and the physical world with which you interact.</t>
  </si>
  <si>
    <t xml:space="preserve"> Level 8 - Superposition: Infinite Possibilities</t>
  </si>
  <si>
    <t xml:space="preserve"> One of the most head-scratching - and potentially life-altering - concepts to come out of quantum physics is the principle of superposition. Scientifically it means that "things" can be in more than one place at a given time. Spiritually it is the backbone for Matthew 19:26 when Jesus says "With God all things are possible."</t>
  </si>
  <si>
    <t xml:space="preserve"> Level 7 - Relativity: The Maze</t>
  </si>
  <si>
    <t xml:space="preserve"> When Albert Einstein revealed hisincredible Theory of Relativity a century ago it sparked great debate in the scientific community ...in addition toa lot of confusion in science classrooms around the world! Fortunately relativity as applied to spirituality is much easier to grasp. This group will review Einstein's Theory of Relativity (only the interesting parts no math skills required!) and link it to the search for the Holy Grail.</t>
  </si>
  <si>
    <t xml:space="preserve"> Level 19 - The Immaculate Deception: Evolve or Revolve</t>
  </si>
  <si>
    <t xml:space="preserve"> As we discussed in Levels 17 (Duality) and 18 (The Costume Party) you are two ... now what to do? Once you realize that reality is about the evolution of your consciousness (Level 12) you either succeed at it or try again and again and again (and again if necessary) until you succeed at it. As they say in A Course In Miracles "Free will does not mean thatyoucanestablish the curriculum it meansonlythatyoucan elect whatyouwant to takeat a giventime" ... and fortunately there is no such thing as time (Level 15) so you have eternity to succeed! (That takes the pressure off.) In this group we will watch scenes from the movie "Revolver" and process the delicate battle between one's ego and soul.</t>
  </si>
  <si>
    <t xml:space="preserve"> Level 16 - The Projector: You Are A Movie Star</t>
  </si>
  <si>
    <t xml:space="preserve"> Science really doesn't much cooler than this: over the past few decades it has become more and more clear that we are living in a hologram! What does that mean? Well for starters it means that life is much more like a movie than you could ever possibly imagine. And thanks to concepts discussed in earlier levels it also means that YOU are the director and scriptwriter and the actoractress and the key grip (we'll explain that one later) of this movie. However you are not the producer. That duty belongs to God. :-)</t>
  </si>
  <si>
    <t xml:space="preserve"> Level 17 - Duality: To Be or Not To Be?</t>
  </si>
  <si>
    <t xml:space="preserve"> Shakespeare had it precisely correct ...and sounded strikingly similar to Jesus in the Gospel of Thomas when he said "When you become two what will you do?" To be or not to be? Be or not bewhat?!? We will answer that question in this group after we process what it means! The first 16 groups have led up to this point - the halfway point of the series - where we begin to gradually shift the focus away from the science of the material world and more toward the soul of the spiritual world.</t>
  </si>
  <si>
    <t xml:space="preserve"> Level 11 - Memento Mori: What's Next?</t>
  </si>
  <si>
    <t xml:space="preserve"> In Latin memento mori means "remember that you must die." That's depressing ... unless you see it another way. In our efforts to merge science and spirituality that is precisely the goal for you to seedeath another way! In this group we link together the "rules" of the physical world and show you their ultimate purpose: for you to see the spiritual world.</t>
  </si>
  <si>
    <t xml:space="preserve"> MONDO ITALIANO: Pittsburgh Italian Meetup</t>
  </si>
  <si>
    <t xml:space="preserve"> Italian Language; Dining Out; Watching Movies; Social Networking; Expat Italian; Language &amp; Culture; Italian Film; Italian Food; Italian Culture; Movie Nights; Italian Wines; Cooking; Recipes; Italiano; </t>
  </si>
  <si>
    <t xml:space="preserve"> ITALIAN BOOTCAMP - (Advanced students)</t>
  </si>
  <si>
    <t xml:space="preserve">  ITALIAN BOOTCAMP 60 minutes of uninterrupted Italian.ADVANCED Students will engage in debatesconversations simulations of real-life scenarios and much more for a high-intensity hour of fun! COST: $20sessionorBUY 10 sessions at $180! (ALL MATERIAL INCLUDED) CLICK HERE TO VISIT OUR WEBSITE or TO REGISTER: http:home.earthlink.net~mondoitalianoid9.html If you are not using Paypal you can mail your check to: MONDO ITALIANO - 2310 Woodstock Avenue Pittsburgh PA 15218 For information send us an email at: [masked] GRAZIE!</t>
  </si>
  <si>
    <t xml:space="preserve"> Wilkins School Community Center</t>
  </si>
  <si>
    <t xml:space="preserve"> 7604 Charleston Ave</t>
  </si>
  <si>
    <t xml:space="preserve"> ITALIANO-ESPRESSO ( Italian conversation group)</t>
  </si>
  <si>
    <t xml:space="preserve">   VOTED as 1 of 10 TOP THINGS TO DO IN PITTSBURGH by the Pittsburgh Magazine! http:www.pittsburghmagazine.comPittsburgh-MagazineApril-2012Top-10 About Italiano-Espresso: Italiano-Espresso was created with the idea ofhaving weekly conversation get-togethers forall Italophiles to meet practice andor learn something Italian or in Italian. Each week there is one suggestedscheduled activity that will engage all speakers (from beginners to advanced and natives) in a fun and welcoming atmophere. Spontaneousconversation is also welcome. For those looking for a more structured learning environmentcome and join us on Tuesdays (beginners) or Thursdays (intermediate) for Italian class (6:45pmWilkins School Community Center). Italiano-Espresso is mainly held in coffeshops (i.e. the name "Italiano Espresso) and the location is chosen by the attendees on a monthly bases. So com'on outif you'd like to see us bring ITALIANO-ESPRESSO in your neck of the woods.  BIG NEWS: we have a BLOG!   nnnnnn    The blog of Italiano Espresso is now online! Wanna know more about our meetings? Check here the funniest topics we mention every Sunday:http:mondoitaliano.tumblr.com</t>
  </si>
  <si>
    <t xml:space="preserve"> Adv. INTERMEDIATE ITALIAN (10 sessions)</t>
  </si>
  <si>
    <t xml:space="preserve">  ADV. INTERMEDIATE: For those students who have taken our Intermediate class and are looking to take their Italian language skills to the next level. </t>
  </si>
  <si>
    <t xml:space="preserve"> FERRAGOSTO - Our biggest and best Social Saturday get-together</t>
  </si>
  <si>
    <t xml:space="preserve"> Cari amicitime to reinstate "Social Saturday" our regular evening get together where EVERYONE is welcome to join.The aim of "Social Saturday" is to welcome you all (new and old members) to our "famiglia" while doing fun activites such as watching a movie playing games sharing food and drinking wine. Basically we will be experiencing LA DOLCE VITA all together.Our first Social Saturday will feature SCOPA night and a movie (a comedy that you don't want to miss- subtitled in English) and anything else that you like to propose. </t>
  </si>
  <si>
    <t xml:space="preserve"> Advanced Beginners (Evening class)</t>
  </si>
  <si>
    <t xml:space="preserve">  ADVANCED BEGINNERS CLASS: For those of you who have taken the Beginners class and are looking to improve speaking skills and vocabulary. </t>
  </si>
  <si>
    <t xml:space="preserve"> BOCCE TOURNMENT - Heinz History Center</t>
  </si>
  <si>
    <t xml:space="preserve"> Saturday August 15 2015  10:00 am - 6:00 pmHeinz History CenterCorporations will challenge one another at throwing for a worthy cause at the History Centers Sixth Annual Bocce Tournament and Festival! Blessing and opening remarks at 10:45 a.m. The tournament begins at 11 a.m. Admission is free for all spectators. All proceeds from the event benefit the Italian American Program which is dedicated to preserving the history and culture of Italian Americans in Western Pennsylvania. All court and team sponsorships have been sold but make sure to stop by and watch the competition and enjoy delicious Italian fare from Common Plea catering. Some courts will open to the public in the late afternoon. The courts are on One Waterfront Place down under the Veterans Bridge overpass (DUVBO) adjacent to 13th Street. Waterfront Place runs parallel to Smallman St. between the History Center and the Allegheny River.SCHEDULE OF EVENTS 10 a.m.  Registration10:45 a.m.  Blessing11 a.m.  Tournament Begins2  3 p.m.  Entertainment: Jimmy Sapienza3:15  4:15 p.m.  Entertainment: Daniela Pasquini4:30  6 p.m.  Entertainment: Pure Gold6 p.m.  Bocce Tournament Winners Announced Awards</t>
  </si>
  <si>
    <t xml:space="preserve"> Senator John Heinz History Center</t>
  </si>
  <si>
    <t xml:space="preserve"> 1212 Smallman Street</t>
  </si>
  <si>
    <t xml:space="preserve"> INTERMEDIATE ITALIAN (10 sessions)</t>
  </si>
  <si>
    <t xml:space="preserve">  INTERMEDIATE CLASS: For those of you who are looking for a conversational class that will offer practice of known expressions as well as the opportunity to increase your vocabulary and exposure to more comprehensive facets of the Italian language. This class will be an effective and enjoyable continuation of your studies in a relaxed and friendly atmosphere. CLICK HERE TO VISIT OUR WEBSITE or TO &amp;lt;a&amp;gt;REGISTER&amp;lt;a&amp;gt;: http:home.earthlink.net~mondoitalianoid9.html If you are not using &amp;lt;a&amp;gt;Paypal&amp;lt;a&amp;gt; you can mail your check to: MONDO ITALIANO - 2310 Woodstock Avenue Pittsburgh PA 15218 For information send us an email at: [masked] GRAZIE!</t>
  </si>
  <si>
    <t xml:space="preserve"> L.L.Bean Pittsburgh Outdoor Adventure Club</t>
  </si>
  <si>
    <t xml:space="preserve"> Fitness; Yoga; Camping; Bicycling; Kayaking; Hiking; Paddling; Snowshoeing; Outdoors; Adventure; Outdoor Adventures; Nature Walks; Family Friendly; Fly Tying; Fly  Casting; </t>
  </si>
  <si>
    <t xml:space="preserve"> Stand-Up Paddleboard Discovery</t>
  </si>
  <si>
    <t xml:space="preserve"> You must register on&amp;lt;a&amp;gt;llbean.compittsburgh&amp;lt;a&amp;gt;prior to attending this event. Equipment is limited. Our stand-up paddleboarding starter experience is a great way to try this fun and easy sport. Learn all the basic paddling techniques and safety skills you'll need to play on the water. To register click here. Prerequisite: None Activity level: Easy Minimum age: 8 (14 and under with parent or guardian) Questions?Please call[masked]</t>
  </si>
  <si>
    <t xml:space="preserve"> North Park Lake</t>
  </si>
  <si>
    <t xml:space="preserve"> Corner of Pearce Mill Road and Babcock Blvd.</t>
  </si>
  <si>
    <t xml:space="preserve"> Free In-Store Clinic - How to Pack for Kayak Camping</t>
  </si>
  <si>
    <t xml:space="preserve">                            Click Here Planning a kayak camping trip and wondering how you're going to fit all that gear into your kayak's bulkheads? Our experts will help you determine what gear you'll need demonstrate how to use it and show you the best way to pack it so it all fits. Thank you for your interest in our free "How to Pack for Kayak Camping Clinic." L.L.Bean has a new centralized reservation system. To guarantee your space you must first confirm your reservation on our new centralized reservation system and if appropriate fill out a participant agreement. Please visitwww.llbean.compittsburgh find this event on the "Event Calendar" and register.We look forward to seeing you! Learn the skills for a lifetime of adventure:  L.L.Bean Outdoor Discovery Schools LLBean.comAdventure&amp;lt;a&amp;gt; Need help preparing for your next adventure? Visit &amp;lt;a href="http:www.llbean.comllbshop1000001727"&amp;gt;L.L.Bean Store at Ross Park Mall and ask to speak with an Outdoor Product Specialist. L.L.Bean will fit you with the right clothing and gear for all of life's adventures. L.L.Bean Store at Ross Park Mall1000 Ross Park Mall Drive (Map)Pittsburgh PA 15237L.L.Bean Outdoor Discovery SchoolsWebsite || Meetup || Twitter || Facebook&amp;lt;a&amp;gt;&amp;lt;a href="http:llbean.comadventure"&amp;gt;</t>
  </si>
  <si>
    <t xml:space="preserve"> L.L.Bean Store at Ross Park Mall</t>
  </si>
  <si>
    <t xml:space="preserve"> 1000 Ross Park Mall Drive</t>
  </si>
  <si>
    <t xml:space="preserve"> Our stand-up paddleboarding starter experience is a great way to try this fun and easy sport. Learn all the basic paddling techniques and safety skills you'll need to play on the water. To register click here. Prerequisite: None Activity level: Easy Minimum age: 8 (14 and under with parent or guardian) Questions?Please call[masked]</t>
  </si>
  <si>
    <t xml:space="preserve"> Bike Three Rivers Heritage Trail</t>
  </si>
  <si>
    <t xml:space="preserve">                      Click Here Come explore the Three Rivers Heritage Trail with our experts. We'll meet at the Millvale Riverfront Park Pavilion and pedal roughly 15 miles along the river enjoying the sights of downtown. Please bring your bike and helmet as they are required.Show up a few minutes early so we can help you with a quick safety check on your bike. We highly recommend you bring a small day pack with extra clothes snacks water and any personal medications you may need. Thank you for your interest in our free "Bike Three Rivers Heritage Trail Outing." L.L.Bean has a new centralized reservation system. To guarantee your space you must first confirm your reservation on our new centralized reservation system and if appropriate fill out a participant agreement. Please visit www.llbean.compittsburgh (on a computer and not a mobile device) find this event on the "Event Calendar" and register. We look forward to seeing you! Activity Level:Physical AbilityCardiovascular Demand: EasyLevel of Experience: Introduction ***Important Information*** Your bicycle must be in good condition and ready to ride. Review the L.L.Bean Cycling Checklist to help you determine if your bicycle is in the appropriate riding condition. Meeting location on llbean.com is not exactly accurate. Please note you should back in the parking lot just past the Pavilion and meet at the Pavilion! Distance will be ~15 miles. What to bring:Bicycling helmet (Required)Dress in layers (avoid Cotton)Cycling glovesWater to stay hydratedSnacksSpare inner tubeCable or U-LockYou may complete an L.L.Bean participant agreement when you register on llbean.com. If you miss that opportunity you may download--&amp;gt; Click Here  Additional: Lip Balm Camera Eye Protection Personal Medicines Minimum Age 12: This outing is open to ages 12 and above. Children 12 to 14 years of age need to be accompanied by a participating adult. Children 15 to 17 years old can participate alone after their parent has signed the L.L.Bean participant agreement for minors. Need help preparing for your next adventure? Visit L.L.Bean Store at Ross Park Mall and ask to speak with an Outdoor Product Specialist. L.L.Bean will fit you with the right clothing and gear for all of life's adventures. L.L.Bean Store at Ross Park Mall1000 Ross Park Mall Drive (Map)Pittsburgh PA 15237L.L.Bean Outdoor Discovery SchoolsWebsite || Meetup || Twitter || Facebook</t>
  </si>
  <si>
    <t xml:space="preserve"> Millvale Riverfront Park</t>
  </si>
  <si>
    <t xml:space="preserve"> 70 River Front Drive</t>
  </si>
  <si>
    <t xml:space="preserve"> You must register on&amp;lt;a&amp;gt;llbean.compittsburgh&amp;lt;a&amp;gt;prior to attending this event. Equipment is limited. Our stand-up paddleboarding starter experience is a great way to try this fun and easy sport. Learn all the basic paddling techniques and safety skills you'll need to play on the water. To register click here. Prerequisite:  None Activity level: Easy Minimum age: 8 (14 and under with parent or guardian) Questions? Please call[masked]</t>
  </si>
  <si>
    <t xml:space="preserve"> Dog Day Afternoon Hike &amp; Concert</t>
  </si>
  <si>
    <t xml:space="preserve">                    Click Here Our Dog Day Afternoon Hike &amp;amp; Concert Outing at Hartwood Acres is a great way to take your four legged friend out on an adventure  plus a great opportunity for you and your pet to make new friends have some laughs get some exercise and enjoy the beautiful outdoors. We will do a short hike around the grounds and head to the Amphitheater to view Eileen Ivers. Bring a dish or beverage to share.. All dogs must be on a leash and under control. Thank you for your interest in our free "Dog Day Afternoon Hike &amp;amp; Concert Outing." L.L.Bean has a new centralized reservation system. To guarantee your space you must first confirm your reservation on our new centralized reservation system and if appropriate fill out a participant agreement. Please visit www.llbean.compittsburgh (on a computer and not a mobile device) find this event on the "Event Calendar" and register. We look forward to seeing you! Activity Level:Physical AbilityCardiovascular Demand: EasyLevel of Experience: Intro Hike distance will be ~4 miles. L.L.Bean Adventure Quick List:Stay up-to-date on L.L.Beans Courses &amp;amp; Tours: Experience an Adventure LLBean.comAdventure&amp;lt;a&amp;gt; What to bring:Dish or Beverage to ShareDress in Layers (avoid Cotton)Hiking Boots or Shoes with TreadWater to stay hydratedSnacksCompleted and signed L.L.Bean participant agreement &amp;lt;a href="http:files.meetup.com3349842Participant_Agreement_Form_110514.pdf"&amp;gt;Click Here Optional: Optics Lip Balm Camera Change of Shoes Dry Bag Walking Stick or Trekking Poles Personal Medicines Eye Protection Minimum Age 8: This outing is open to dogs and humans. Humans ages 8 and above. Children 8 to 14 years of age need to be accompanied by a participating adult. Children 15 to 17 years old can participate alone after their parent has signed the L.L.Bean participant agreement for minors. Dog-friendly: Leashed people friendly vaccinated well socialized outdoor dogs are welcome on the hike. Need help preparing for your next adventure? Visit L.L.Bean Store at Ross Park Mall and ask to speak with an Outdoor Product Specialist. L.L.Bean will fit you with the right clothing and gear for all of life's adventures. L.L.Bean Store at Ross Park Mall1000 Ross Park Mall Drive (Map)Pittsburgh PA 15237L.L.Bean Outdoor Discovery SchoolsWebsite || Meetup || Twitter || Facebook</t>
  </si>
  <si>
    <t xml:space="preserve"> Hartwood Acres Park - Middle Road Parking Lot</t>
  </si>
  <si>
    <t xml:space="preserve"> Intersection of Middle Rd and Woodland Rd</t>
  </si>
  <si>
    <t xml:space="preserve"> Connect with Nature  Yoga Hike in North Park</t>
  </si>
  <si>
    <t xml:space="preserve">                           CLICK HERE Connect with nature hike and practice yoga on this amazing outing with experts from our L.L.Bean Pittsburgh Retail Store. We'll hike the beautiful trails of North Park followed by an invigorating yoga session infused with the same techniques we use for our Stand-Up Paddleboarding Courses in the summer. Please make sure you wear appropriate hiking clothing waterproof footwear (if possible) and dress for the weather (layers; no cotton.) Please bring a small day pack with extra clothes snacks water and any personal medications you may need.Ages 8 and up are welcome.Hope to see you on the trail! Learn the skills for a lifetime of adventure:  L.L.Bean Outdoor Discovery Schools LLBean.comAdventure&amp;lt;a&amp;gt; Thank you for your interest in our free "Yoga Hike Outing." L.L.Bean has a new centralized reservation system. To guarantee your space you must first confirm your reservation on our new centralized reservation system and if appropriate fill out a participant agreement. Please visit &amp;lt;a href="http:www.llbean.compittsburgh"&amp;gt;www.llbean.compittsburgh find this event on the "Event Calendar" and register. We look forward to seeing you! Activity Level:Physical AbilityCardiovascular Demand: EasyLevel of Experience: Intro What to Bring:Dress comfortably for both hiking and yogaHiking Boots or Trail ShoesDay PackWater to stay hydratedSnacksYoga Mat Towel or BlanketCompleted and signed L.L.Bean participant agreement--&amp;gt; Click Here Optional: Optics Lip Balm Camera Walking Stick or Trekking Poles Personal Medicines Minimum Age 8: This outing is open to ages 8 and above. Children 8 to 14 years of age need to be accompanied by a participating adult. Children 15 to 17 years old can participate alone after their parent has signed the L.L.Bean participant agreement for minors. Dog-friendly: Leashed people friendly vaccinated well socialized outdoor dogs are welcome on this hike outing. Need help preparing for your next adventure? VisitL.L.Bean Store at Ross Park Malland ask to speak with an Outdoor Product Specialist. L.L.Bean will fit you with the right clothing and gear for all of life's adventures. L.L.Bean Store at Ross Park Mall1000 Ross Park Mall Drive (Map)Pittsburgh PA 15237L.L.Bean Outdoor Discovery SchoolsWebsite || Meetup || Twitter || Facebook&amp;lt;a href="http:www.llbean.comllbods"&amp;gt;&amp;lt;a&amp;gt;</t>
  </si>
  <si>
    <t xml:space="preserve"> Pie Traynor Field Parking Lot</t>
  </si>
  <si>
    <t xml:space="preserve"> S Ridge Rd</t>
  </si>
  <si>
    <t xml:space="preserve"> Free In-Store Clinic - Basic Bike Maintenance</t>
  </si>
  <si>
    <t xml:space="preserve">                             Click Here Have you ever wanted to learn the skills to take care of your bike? Our bike shop experts would be happy to show you plenty of things you can do to keep your bike safe and running well in this Basic Bike Maintenance Clinic. Thank you for your interest in our free "Basic Bike Maintenance Clinic." L.L.Bean has a new centralized reservation system. To guarantee your space you must first confirm your reservation on our new centralized reservation system and if appropriate fill out a participant agreement. Please visitwww.llbean.compittsburgh find this event on the "Event Calendar" and register.We look forward to seeing you! Learn the skills for a lifetime of adventure:  L.L.Bean Outdoor Discovery Schools LLBean.comAdventure&amp;lt;a&amp;gt; Need help preparing for your next adventure? Visit &amp;lt;a href="http:www.llbean.comllbshop1000001727"&amp;gt;L.L.Bean Store at Ross Park Mall and ask to speak with an Outdoor Product Specialist. L.L.Bean will fit you with the right clothing and gear for all of life's adventures. L.L.Bean Store at Ross Park Mall1000 Ross Park Mall Drive (Map)Pittsburgh PA 15237L.L.Bean Outdoor Discovery SchoolsWebsite || Meetup || Twitter || Facebook&amp;lt;a&amp;gt;&amp;lt;a href="http:llbean.comadventure"&amp;gt;</t>
  </si>
  <si>
    <t xml:space="preserve"> Full Moon Paddle on North Park Lake</t>
  </si>
  <si>
    <t xml:space="preserve">   Click Here Discover the beauty of nature at night as you paddle through calm waters under the glow of the full moon. We believe a full moon enhances the beauty of water and creates a truly memorable adventure. Please make sure you bring all necessary paddling equipment and drinking water. PFD's are required. Thank you for your interest in our free "Full Moon Paddle on North Park Lake." L.L.Bean has a newcentralized reservation system. To guarantee your space you must first confirm your reservation on our new centralized reservation system and if appropriate fill out a participant agreement. Please visitwww.llbean.compittsburgh find this event on the "Event Calendar" and register.We look forward to seeing you! Activity Level:Physical AbilityCardiovascular Demand: EasyLevel of Experience: Intro ***Watercrafts &amp;amp; Supporting Equipment*** This is an L.L.Bean "Outing" you're responsible to supply your own equipment. L.L.Bean does not currently rent watercrafts andor supporting equipment. Learn the skills for a lifetime of adventure:  L.L.Bean Outdoor Discovery Schools LLBean.comAdventure Kayaking Courses &amp;amp; Tours Click Here Fly-Casting Courses Click Here Stand-Up Paddleboarding Courses Tours &amp;amp; Yoga Click Here What to bring:Required Items:Kayak or CanoePersonal Flotation Device (PFD)Sound Device  pealess whistle works wellWhite light source (PA Law: a white light either hand-held or installed ready to be displayed in time to avoid a collision)Closed toed shoes (no Flip Flops) Recommended Items:Camera*SnacksOne-quart water bottle or hydration system filledStrap for glassesSwimsuit andor synthetic shorts or pants and topRainwear andor nylon wind shellInsect RepellentPersonal medicines such as EpiPen or InhalerDry bag or Pelican caseChange of clothes and footwear for the ride homeCompleted and signed L.L.Bean participant agreement--&amp;gt; Click Here *Electronic devices may become wet and should be stored in a dry bag or Pelican case. Minimum Age 8: This outing is open to ages 8 and above. Children 8 to 14 years of age need to be accompanied by a participating adult. Children 15 to 17 years old can participate alone after their parent has signed the L.L.Bean participant agreement for minors.  Need help preparing for your next adventure? VisitL.L.Bean Store at Ross Park Malland ask to speak with an Outdoor Product Specialist. L.L.Bean will fit you with the right clothing and gear for all of life's adventures. L.L.Bean Store at Ross Park Mall1000 Ross Park Mall Drive (Map)Pittsburgh PA 15237L.L.Bean Outdoor Discovery SchoolsWebsite || Meetup || Twitter || Facebook</t>
  </si>
  <si>
    <t xml:space="preserve"> Steel City Ukuleles</t>
  </si>
  <si>
    <t xml:space="preserve"> Ukulele; Live Music; Social; Music; Jam Sessions; Acoustic Music; Ukulele Strummers; Ukulele Jam; </t>
  </si>
  <si>
    <t xml:space="preserve"> Gig - Mt. Lebanon Library Outdoor Concert Series</t>
  </si>
  <si>
    <t xml:space="preserve"> Please plan on arriving by 6:45 for setup. You must attend at least one rehearsal to perform though we prefer you try to attend two. Rehearsals: 3) Tues Aug 11 at 6:30 pm nnnSETLIST ( PLAYING ORDER) Five Foot Two (365) You Are My Sunshine (365) The Lion Sleeps Tonite Somewhere over the Rainbow medley Cindy(365) Sweet Child O Mine(picking part) (tab) Country Roads Stealin' I'll Fly Away in C Lazy John I Walk the Line (365) Wagon Wheel in G Shangri-La City of New Orleans Under the Boardwalk (365) Rocky Top (365) Rough on Rats (pg 3 of link) Tonite You BelongMoon Medley (pg 3-4 of link) The Round(but this should be memorized!!) Oh Susanna (365) Hound Dog (365)</t>
  </si>
  <si>
    <t xml:space="preserve"> Mt. Lebanon Public Library</t>
  </si>
  <si>
    <t xml:space="preserve"> 16 Castle Shannon Blvd</t>
  </si>
  <si>
    <t xml:space="preserve"> Beginner Ukulele Jam -- NOTE AUG 11 LOCATION CHANGE</t>
  </si>
  <si>
    <t xml:space="preserve"> For the August 11 jam only the library is not able to accommodate us. We will play at the Unitarian Universalist Church of the South Hills 1240 Washington Rd. Mt. Lebanon. See above for directions. For those beginner ukulele players in the South Hills of Pittsburgh you can jam with other newer players at Mt. Lebanon Library the 2nd and 4th Tuesday of each month. This is for players who have had a few lessons or know some basic chords and want to learn more while playing with others. We will experiment with basic strums alternate chords and how to move from one chord to the next. We will play songs slowly at first and then again only faster. The group will decide what songs they want to play using "The Daily Ukulele 365 Songs for Better Living" by Liz and Jim Beloff. This book is available from local music stores and on line. Bring your ukulele and a floor music stand along with the music book. If you want to play songs other than what is in this book please notify the group the week prior so copies can be made. As the group progresses we will introduce the group to more advanced players and more challenging music selections. If you have any questions please contact Patty Williams at [masked].</t>
  </si>
  <si>
    <t xml:space="preserve"> Unitarian Universalist Church of The South Hills</t>
  </si>
  <si>
    <t xml:space="preserve"> 1240 Washington Rd</t>
  </si>
  <si>
    <t xml:space="preserve"> Beginner Ukulele Jam - 4th Tuesday</t>
  </si>
  <si>
    <t xml:space="preserve"> http:img2.meetupstatic.comimg1723755200050492932723smileysbiggrin.gifBeginner ukulele players in the South Hills of Pittsburgh. Now you can jam with other newer players at Mt. Lebanon Library the 2nd and 4th Tuesday of each month. These sessions are for players who have had a few lessons or know some basic chords and want to learn more while playing with others. We will experiment with basic strums alternate chords and how to move from one chord to the next. We will play songs slowly at first and then again only faster. The group will choose the songs they want to play using "The Daily Ukulele 365 Songs for Better Living" by Liz and Jim Beloff. This book is available from local music stores and online. Bring your ukulele and a floor music stand along with the music book. If you want to play songs other than what is in this book please notify the group the week prior so copies can be made. As we progress we will open the group to more advanced players and more challenging music selections. If you have any questions please contact Patty Williams at [masked].</t>
  </si>
  <si>
    <t xml:space="preserve"> 2nd Sunday Jams at Hambone's Pub</t>
  </si>
  <si>
    <t xml:space="preserve"> Ukulele players of all skill levels are invited to come and Jam at Hambone's Pub.Come to play ukulele sing along or even just to watch. We play from 5-7 pm. Come earlier and sample Hambone's menu; meet other players over a beverage or just tune up. The beer is cold and the food is GREAT! Parking is free on Sundays and there is a small city lot across the street. We had a lot of fun using the new format at the past two Hambone's Jams. Rather than having a set playlist participants will choose songs from either of the Daily Ukulele Books or Drew's iPad list. Song charts are projected on the screen for all to see. "I'm looking forward to a great turnout this Sunday" saysDrew. PS: Sign up now to attend this "Jam." See you at Hambone's.</t>
  </si>
  <si>
    <t xml:space="preserve"> Hambone's</t>
  </si>
  <si>
    <t xml:space="preserve"> 4207 Butler Street</t>
  </si>
  <si>
    <t xml:space="preserve"> 1st Wednesday of Month - Regent Square Area</t>
  </si>
  <si>
    <t xml:space="preserve"> Leader: Renee "Those Old Fashioned Camp Songs"--Remember camp? Scouts church adventure tenting? Tonight we will bring back some of those old songs we used to sing around the evening campfire to rekindle memories and just have a good time. Most of the songs on the Adobe list consist of less than five easy chords so the emphasis is not on learning fancy fingering but on just singing with one another. Some of the songs are downright silly so come and have some fun with us! Come at 6:45 pm to tune-up and talk. We play from 7 to 9 pm starting with the playlist below followed by requests.No experience required! All levels are welcome from beginners to professionals. If you don't know the chords... just sing louder.Here is a photo of Biddle's Deck.  Biddle's invites Food Trucks every Wednesday. The food is always GREAT. But come early if you want to order food from the truck - the lines are always long and slow (but well worth the wait). Here is a link to the schedule. Please try to order your drinks from Biddle's - they treat Steel City Ukuleles quite well. 1st and 3rd Wednesday evenings of each month.Winter locale is Wilkins School Community Center 7604 Charleston Ave. Regent Square PA 15218.Summer locale is Biddle's Escape 401 Biddle Ave. Regent Square PA 15221. ---------------------------------------------------------------------------------------- PLAYLIST: From Renee: The following songs are in a PDF HERE: There Was an Old Lady Who Swallowed a Fly; John Jacob Jingleheimerschmidt; I'm Being Eaten By A Boa Constrictor; Found a Peanut; She'll Be Comin' Round the Mountain; On Top of Spaghetti; Boom Boom Ain't It Great To Be Crazy; She Waded in the Water; The Limerick Song; What Did Delaware?; John Brown's Baby. See the PDF for some links to YouTube Versions. From 365 (Yellow): Carolina in the Morning P 52 Do Lord P 65 Down in the Valley P 69 He's Got the Whole World P 107 Home on the Range P 110 If I Had a Hammer P 119 I'll Fly Away P 124 Jada P 138 Kumbaya P 142 The Bear Went Over the Mountain P 314 I've Been Working on the Railroad P 134 Blowin' In The Wind P 36 WHAT YOU NEED: Uke a tuner a music stand The Daily Ukulele book by the Beloffs. (yellow) Good to have! The Daily Ukulele Leap Year Edition by the Beloffs. (blue) If you would like to introduce a new song to the group please bring a minimum of 20 copies to pass out. Participants are also welcome to bring snacks and drinks to share during the mid-session break. Please contact us if you would like to recommend a future "theme" or if you want to lead a future session.</t>
  </si>
  <si>
    <t xml:space="preserve"> 401 Biddle Avenue</t>
  </si>
  <si>
    <t xml:space="preserve"> GIG rehearsal</t>
  </si>
  <si>
    <t xml:space="preserve"> REHEARSAL FOR MT. LEBO GIG. Please see Gig Meetup for the playlist. You must attend at least one rehearsal to perform but we prefer you attend at least 2. nnnSETLIST (PLAYING ORDER) nnnFive Foot Two (365) You Are My Sunshine (365) The Lion Sleeps Tonite Somewhere over the Rainbow medley Cindy(365) Sweet Child O Mine(picking part) (tab) Country Roads Stealin' I'll Fly Away in C Lazy John I Walk the Line (365) Wagon Wheel in G Shangri-La City of New Orleans Under the Boardwalk (365) Rocky Top (365) Rough on Rats(pg 3 of link) Tonite You BelongMoon Medley (pg 3-4 of link) The Round(but this should be memorized!!) Oh Susanna(365) Hound Dog (365)</t>
  </si>
  <si>
    <t xml:space="preserve"> UNDER THE BOARDWALK Workshop</t>
  </si>
  <si>
    <t xml:space="preserve"> Dynamic Duo Workshop with Craig and Sarah at the Chatham Village Clubhouse in Mt. Washington. We'll take a break on the porchfor Happy Hour Cocktails and Light Appetizers from Thin Man Sandwich Shop before we regroup and enjoy alate afternoon Mini- House Concert.  nnnDATE:Saturday August 22 2015 TIME: 3:00 workshop Happy Hour wrap with a mini-concert. Out by 6pm. WORKSHOP: Theworkshop focuses on performing as a group. Let's call it: Ukulele Ensemble. Wewill discuss arranging for a group which includes: arranging prior to the event as well as on the spot arranging. There will be multiple parts for every level of player.We will use a song that is popular with SCU members: UNDER THE BOARDWALK ADMISSION: ONLY $30 in advance. $35 day of event. Children welcome: Age 12 &amp;amp; Over Full Price; Under 12 - Half Price  CONTACTSIGN UP: http:www.meetup.comSteel-City-Ukuleles Or Email: [masked] PAY : Give check (payable to Steel City Ukuleles) or cash to Marlene or Jack; PayPal - Go to PayPal and make payment to [masked]. Contact Jack if you have questions. ( DO NOT send email to this address - for PayPal purpose only) DIRECTIONS: Chatham Village Clubhouse; 655 Pennridge Road 15211 From North &amp;amp; East: Go across Liberty Bridge; at end of bridge right onto P.J. McArdle Roadway; at top of hill (light) go straight across intersection (becomes Merrimac); turn right onto Virginia Avenue (at next light); then left onto Bigham at the crest of the hill. Bigham becomes Pennridge then house is on the left. From Route 51: Go up Woodruff Street (this intersects Route 51 between Liberty Tunnel and Ft. Pitt Tunnel) stay in left lane; bear left onto Merrimac; turn left onto Virginia Avenue (at light) then left onto Bigham at the crest of the hill. Bigham becomes Pennridge then house is on the left.</t>
  </si>
  <si>
    <t xml:space="preserve"> Chatham Village Clubhouse</t>
  </si>
  <si>
    <t xml:space="preserve"> 655 Pennridge Road</t>
  </si>
  <si>
    <t xml:space="preserve"> Dinner  Drinks Before Jake Concert</t>
  </si>
  <si>
    <t xml:space="preserve"> PLEASE READ TOTAL WRITEUP: We are making plans with the restaurant "Dorothy 6 Blast Furnace Cafe" to meet for dinner andor drinks before the Jake Concert on August 28th. Dorothy 6 is very nice - check out their website at http:dorothysix.com. They have great drinks nice wines tempting appetizers excellent sandwiches and tasty dinners. If weather is nice we will reserve space on their patio; if raining we will be inside. IF YOU WANT TO JOIN US YOU MUST RSVP AS WE NEED TO LET THE RESTAURANT KNOW HOW MANY AHEAD OF TIME. ALSO PLEASE HONOR YOUR RSVP. THIS IS A BUSY RESTAURANT AND WE DON'T WANT TO RESERVE SPACE THAT WE WILL NOT USE. Please note that Jake visited us at our last pre-concert dinner; we are in contact with his "peeps" and although there are no promises yet you never know! Dorothy 6 restaurant is close to the concert venue but I do not believe that it is within walking distance. Since the concert starts at 8pm we will have to leave the restaurant by 7pm in order to drive to the venue and find parking space. This is why we are starting this meetup at 5 pm. Busking: We are also thinking about playing a song or two on the steps of the concert venue so if you like please bring a ukulele and wear an SCU shirt.</t>
  </si>
  <si>
    <t xml:space="preserve"> Dorothy 6 Blast Furnace Cafe</t>
  </si>
  <si>
    <t xml:space="preserve"> Homestead</t>
  </si>
  <si>
    <t xml:space="preserve"> 224 E Eighth Avenue</t>
  </si>
  <si>
    <t xml:space="preserve"> 3rd Wednesday of Month - Regent Square Area</t>
  </si>
  <si>
    <t xml:space="preserve"> LEADER: Sunny PLAYLIST 365 Yellow: Close To You 56 Don't Be Cruel 66 Ob-la-di Ob-la-da 174 Pennies From Heaven 188 366 Blue: Moonglow 251 Big Girls Don't Cry 44 Every Breath You Take 110 Non book: Build Me Up Buttercup Dream a Little Dream House of the Rising Sun Plenty of Gin Wonderwall Will You Still Love me Tomorrow Fancy Beer nnnCome at 6:45 pm to tune-up and talk. We play from 7 to 9 pm starting with the playlist below followed by requests. No experience required! All levels are welcome from beginners to professionals. If you don't know the chords... just sing louder. Please bring your own folding chair to Biddle's so that their regular customers have seats. Here is a photo of Biddle's deck.  Biddle's invites Food Trucks every Wednesday. Here is a schedule for 2015. Arrive early if you want to order from the Food Trucks as the lines are always long and slow. Please purchase your drinks from Biddle's - they treat us well and we should return the favor. 1st and 3rd Wednesday evenings of each month. Winter locale is Wilkins School Community Center 7604 Charleston Ave. Regent Square PA 15218. Summer locale is Biddle's Escape 401 Biddle Ave. Regent Square PA 15221. ---------------------------------------------------------------------------------------- WHAT YOU NEED: Uke a tuner a music stand The Daily Ukulele book by the Beloffs If you would like to introduce a new song to the group please bring a minimum of 20 copies to pass out. Participants are also welcome to bring snacks and drinks to WSCC Meetups to share during the mid-session break. Please contact us if you would like to recommend a future "theme" or if you want to lead a future session.</t>
  </si>
  <si>
    <t xml:space="preserve"> REHEARSAL FOR MT. LEBO GIG. Please see Gig Meetup for the playlist. You must attend at least one rehearsal to perform but we prefer you attend at least 2. Rehearsals: 1) Wed July 22 at 7pm (Biddles) 2) Sun Aug 2 at 4pm (location tba) 3) Tues Aug 11 at 6:30 pm (location tba) nnnSETLIST (NOT IN PLAYING ORDER) (notice that a majority are those from Friendship gig) Five Foot Two (365) You Are My Sunshine (365) The Lion Sleeps Tonite Somewhere over the Rainbow medley Cindy(365) Country Roads Stealin' I'll Fly Away in C Lazy John I Walk the Line (365) Shangri-La City of New Orleans Under the Boardwalk (365) Rocky Top (365) Rough on Rats(pg 3 of link) Tonite You BelongMoon Medley (pg 3-4 of link) The Round(but this should be memorized!!) Oh Susanna(365) Hound Dog (365) PRACTICE THESE MORE: Downtown Bluestab Sweet Child O Mine(picking part) (tab) Clocks Wagon Wheel Someone To Lava</t>
  </si>
  <si>
    <t xml:space="preserve"> 1st Monday Ukulele in North Hills</t>
  </si>
  <si>
    <t xml:space="preserve"> Come and play ukulele with us at the Unitarian Universalist Church of the North Hills on the first and third Mondays of each month. All levels of play are welcome and we are novice-friendly. Some people who come have never even held a ukulele and if you contact Sandy ahead of time she will bring an extra ukulele for you to try. Try Ukulele.... It's Really Fun! Music is usually selected from "The Daily Ukulele... 365 Songs for Better Living" by Liz and Jim Beloff. This book is readily available at music stores book stores and Amazon.com. Sometimes members bringother musicto play (bring 15 copies to share). We play seated at a large conference table. Bring a table-top music stand if you have one. Snacks and libations to share are welcome. For more information contact Sandy at [masked] Directions to the Church: Take I279 North to Wexford exit. Turn right at the end of the exit. Right at the light onto Brandt School Road. Right onto West Ingomar Road to 2359. Note: Watch for the large Church sign and turn right then you will follow a narrow road back through the trees to the Church. We meet in a room just inside the door. If you are driving North from Pittsburgh on I-279 take Exit 8 Camp Horne Road Go north and then take Rochester Road. West Ingomar Road is just past the Franklin Inn (turn right and then a quick left and the Church driveway is in sight on your left. Look for this sign. Note: it is lit at night </t>
  </si>
  <si>
    <t xml:space="preserve"> Unitarian Universalist Church of North Hills</t>
  </si>
  <si>
    <t xml:space="preserve"> 2359 West Ingomar Road </t>
  </si>
  <si>
    <t xml:space="preserve"> 3rd Monday in North Hills</t>
  </si>
  <si>
    <t xml:space="preserve"> Come and play ukulele with us at the Unitarian Universalist Church of the North Hills on the first and third Mondays of each month. All levels of play are welcome and we are novice-friendly. Some people who come have never even held a ukulele and if you contact Sandy ahead of time she will bring an extra ukulele for you to try. Try it -- it's fun! Music is usually selected from "The Daily Ukulele... 365 Songs for Better Living" by Liz and Jim Beloff. This book is readily available at music stores book stores and Amazon.com. Sometimes members bring other music to play (bring 15 copies to share). We play at a large conference table so bring a table-top music stand if you have one. Snacks and libations to share are welcome. For more information contact Sandy at [masked] Directions to the Church: Take I279 North to Wexford exit. Turn right at the end of the exit. Right at the light onto Brandt School Road. Right onto West Ingomar Road to 2359. Note - watch for the large sign for the Church and then you will follow a narrow roadway back through the trees to the Church. Depending on where you start there may be a better route to the Church. Please check your GPS for different directions. </t>
  </si>
  <si>
    <t xml:space="preserve"> Ensemble--4th Wednesday</t>
  </si>
  <si>
    <t xml:space="preserve"> Ensemble Rehearsal: We'll revisit what we learn in the workshop as well as some new stuff: Ja-Da--Big Band Arrangement This Little Light of Mine Cherry Cherry Sweet Child of Mine--picking parts Wipe Out Tequila  Be BOLD! And please don't worry about the notation. I'll be teaching many of the parts by ear. Please bring your ideas for a song you would like us to perform for SCUketoberFest! I have a few ideas that could be easily arranged pun intended... :-)</t>
  </si>
  <si>
    <t xml:space="preserve"> Pittsburgh Sword Fighters</t>
  </si>
  <si>
    <t xml:space="preserve"> Martial Arts; Medieval History; Fencing; Knife Fighting; Sword Fighting; Western Martial Arts; Historic European Martial Arts; Medieval Martial Arts; Medieval Interests; Fencing Archery and Medieval Martial Arts; German Longsword; Renaissance Martial Arts; hema; Medieval Sword Fighting; renaissance sword fighting; </t>
  </si>
  <si>
    <t xml:space="preserve"> Open sparring and practice</t>
  </si>
  <si>
    <t xml:space="preserve"> This an open sparpractice "whatever" you want night. Please bring your sparring gear or weapons you would like to work on. Josh will be running the sparring ring and Jim will be working on technique and drills. if you are a Monthly pre-pay member ($40) this session is covered by your membership.If you are a pay per class a $15 floor fee is required. (Another reason the pre-pay is awesome!) Hope to see everyone there.</t>
  </si>
  <si>
    <t xml:space="preserve"> En Garde Fencing Club </t>
  </si>
  <si>
    <t xml:space="preserve"> 352 Butler Street Etna PA 15223</t>
  </si>
  <si>
    <t xml:space="preserve"> Broken Plow weekly practice</t>
  </si>
  <si>
    <t xml:space="preserve"> Introduction class...First time students are FREE. Returning students... $15 per 2 hour class or $40 a month Basic gear...Loose athletic clothing and tennis shoes (or fencing uniform) Advanced gear...(not required)Padded glovesFencing maskElbow and knee protectionAthletic supporter(Cup fellas! Seriously! ) We highly recommend lacrosse gear as it offers the necessary protection and flexibility for the sport. Pittsburgh Lacrosse Store is a great family owned retail location offering exceptional pricing on their "wall o' sale" check them out! Club gear is of course availble for intro students. Come be a part of the revitalization of a fantastic martial art and become a member of a great martial arts club! Feel free to bring a friend! (One you would like to hit with a sword) :-)</t>
  </si>
  <si>
    <t xml:space="preserve"> Intro Longsword Class</t>
  </si>
  <si>
    <t xml:space="preserve"> This is a introduction class that will teach you Safety and the very basics ofGermanlongsword. $40 a month for the intro program. Please note that if you are brand new to the program you must take a intro course before you are allowed to spar. Come be a part of the revitalization of a fantastic martial art and become a member of a great martial arts club! Feel free to bring a friend! (One you would like to hit with a sword) :-)</t>
  </si>
  <si>
    <t xml:space="preserve"> The Pittsburgh Cultural Arts Meetup Group</t>
  </si>
  <si>
    <t xml:space="preserve"> Watching Movies; Live Music; Performing Arts; Culture; Theater; </t>
  </si>
  <si>
    <t xml:space="preserve"> Classical BBQ with the Pittsburgh Symphony Orchestra</t>
  </si>
  <si>
    <t xml:space="preserve">  A night for the whole family the Pittsburgh Symphony is throwing a Classical BBQ on Saturday July 11 and Sunday August 2 in the Heinz Hall Summer Garden. Two festive evenings of great music and food each Classical BBQ is filled with favorite orchestral works in a fun-filled atmosphere including pre- and post-concert entertainment and a chance to mingle with the Pittsburgh Symphony musicians. Each BBQ concert is about one hour long with an outdoor party in the garden before the concert and live jazz after. All tickets are $30 and include general admission to the concert food happy hour drink prices and pre- and post-concert entertainment. The August 2 BBQ event -- Summer Spectacular! -- will celebrate the musical color and virtuosity of the Pittsburgh Symphony musicians. AUGUST 2 2015 Concert Program Copland:Fanfare for the Common Man Tchaikovsky: Romeo and Juliet Overture-fantasy Bizet:"Minuet" from Suite No. 1 from L'Arlsienne De Falla:Spanish Dance No. 1 from La Vida Breve Elgar:"Nimrod" from Variations on an Original Theme Opus 36"Enigma Variations" X. "Nimrod" Moderato Sibelius:Finlandia Opus 26 No. 7 Beethoven:Symphony No. 7 in A major Opus 92 IV. Allegro con brio Please note that the pre-concert BBQ and live jazz after partywill be held in the beautiful Heinz Hall outdoor garden courtyard which has beautifully illuminated water sculptures and a unique view of downtown at night.  This event is expected to sell out -- and so don't wait too long to buyyour tickets. Please note that while we're not scheduling a Meetup for the Saturday July 11 Classical BBQ Concert (as there are other events the same night plus we're expecting the July 11 event to sell out more quickly as compared to the Sunday August 2 Classical BBQ Concert) everyone is certainly welcome to attend on July 11 as it will also bea wonderful event. About This Performance - MENU - Beef Sliders with Sweet and Tangy BBQ sauce Crispy Onion Straws on a Slider Bun with Cornichon and Tomato- Corn Cake Slider with White Wisconsin Cheddar Tomato and Arugula- Watermelon Salad with Lemon Feta Aged Balsamic Glaze Sea Salt and Fresh Mint- Mini Apple Strudel with Caramel Sauce Happy Hour Drink Prices and Customized Cocktails - CASH BAR -- $5 Specialty Cocktails Fresco LemonadeSparkling Prosecco Blueberry Vodka and Lemonade Russian MeadowVodka Iced Tea Lemon Juice and Mint Strawberry Basil ChillerStrawberry Basil Lemonade with a shot of either:Vodka Rum or Tequila Substitute Rum or Tequila for any of the specialty cocktails with Vodka. TICKETS All tickets are $30 and include general admission to the concert food happy hour drink prices and pre- and post-concert entertainment. This can be done by visiting or calling the Heinz Hall Box Office [masked]) visiting or calling the TheaterSquare Box Office[masked])or going online http:www.pittsburghsymphony.orgproduction45741classical-bbq-with-the-pittsburgh-symphony-orchestra Please note this event is general admission -- and because the capacity of the Heinz Hall Courtyard (for holding the BBQ) is much smaller than the Heinz Hall concertseating area this Classical BBQ event is expected to sell out in advance. Discount for Multiple Summer Concert Purchases:Those interested in attending more than one summer PSO concert can craft their own series of concerts at a discounted price! Buy tickets to two concerts and receive 10% off the ticket price; three concerts receive 20% off the ticket price; and four or more concerts receive 30% off the ticket price! These discounts are only available via phone or in person at the Heinz Hall Box Office.Please note that this package includes all July and early August concerts.Those who have already purchased tickets to Thursday Icons: Diana Krall will receive the next-highest discount tier for any additional concert ticket purchases. Pittsburgh Symphony subscribers can receive a 15% subscriber discount by calling their patron services representative (PSR). For more information about the PSO and other concerts coming up please visit http:www.pittsburghsymphony.orgpso_home As always it is also fine if you'd like to attend this concert on your own with familyfriends instead. Stay tuned for updates! Parking Here is the ParkPGH website with real-time info on downtown parking garage availability http:parkpgh.org where you can also download apps get garage availability via text messaging etc. You can also call[masked]-8980.</t>
  </si>
  <si>
    <t xml:space="preserve"> Heinz Hall</t>
  </si>
  <si>
    <t xml:space="preserve"> 600 Penn Ave</t>
  </si>
  <si>
    <t xml:space="preserve"> Idina Menzel Concert ... with ticket offer &amp; pre-show gathering with live jazz</t>
  </si>
  <si>
    <t xml:space="preserve">  Tony Award-winning icon Idina Menzel has a diverse career that traverses stage film television and music. Menzels voice can be heard as Elsa in Disneys global box office smash "Frozen" in which she sings the films Oscar-winning song Let It Go. After Menzels performance of the multi-platinum song at the 86th annual Academy Awards she made history as the first person with both a Billboard Top 10 hit and a Tony Award for acting. Menzel earned her first Tony nomination as Maureen in the Pulitzer Prize winner "Rent" and won the award for her performance as Elphaba in "Wicked". Other notable roles include Rachel Berrys mother Shelby Corcoran on the hit television show Glee as well as starring opposite Susan Sarandon and Amy Adams in Disneys Enchanted. Menzel starred in her own PBS special "Barefoot at the Symphony" with an accompanying live album of the same name and her highly successful international concert tour recently included a sold-out performance at Radio City Music Hall. In addition to cast albums Menzels prolific recording career includes the solo albums "I Stand" "Here" and "Still I Cant Be Still". Her first-ever Christmas album "Holiday Wishes" released October 2014 on Warner Bros. Records debuted at #1 on Billboards Holiday Albums chart and is already receiving rave reviews. Menzel can currently be seen on Broadway as Elizabeth in the original production "IfThen" for which she earned critical acclaim and her third Tony nomination and performed Always Starting Over from the musical at this years Tony Awards. For more information about Idina Menzel please visit her official website www.idinamenzel.com or Wikipedia https:en.wikipedia.orgwikiIdina_Menzel For more information about this August 25th concert at the Benedum Center please visit http:trustarts.culturaldistrict.orgproduction43708idina-menzel Check out this video from the "Wicked" Original Broadway Cast as Idina Menzel &amp;amp; Kristin Chenoweth Sing "For Good" https:www.youtube.comwatch?v=2fR4JotwwWo Check out this video of "Brave" https:www.youtube.comwatch?v=luiRqbZ7t8U Check out these great articles from the Post Gazette and Trib about the concert http:www.post-gazette.comaemusic20150822Concert-preview-Idina-Menzel-brings-big-voice-to-Benedumstories201508220134 http:triblive.comaandemusic8820177-74menzel-music-says#axzz3jbub0xge Meetup Ticket Offer Please note that while this concert is very close to a sell out -- with people paying much higher prices at aftermarket websites (such as stubhub vividseats etc. where tickets can range from $80 (last few rows in upper balcony) to $550+ for the best seats) -- the Pittsburgh Cultural Trust has come up with another offer which will include great Director's Circle seats to the concert as well as a pre-show gathering with a free drink at the nearby Backstage Bar (655 Penn Avenue) where we'll also have the option of enjoying live jazz outside at Katz Plaza (corner of 7th and Penn) before walking over to the concert one block away at the Benedum. Also if you prefer the free drink coupon could also be used after the concert or any other time at the Backstage BarCabaret Theater. We realize that not everyone can arrive downtown early on a Friday night so this is why we're planning both pre-show and after concert options for the group. Please note that availability is limited. This offer will expire once tickets have been exhausted. Tickets will be processed in the order they are received. To order your Meetuptickets ($104.50 each) please visit https:pct.formstack.comformsidinamenzelmeetup New contributors will also receive a one year Partners membership with the Pittsburgh Cultural Trust. This offer will expire once tickets have been exhausted. Tickets will be processed in the order they are received. The formstack link takes only a couple minutes to submit and then you'll get a confirmation email from JennPittsburgh Cultural Trust. Please note it is also OK if people would like to get their own concert tickets or just join the group for some free live jazz at Katz Plaza (from 5-7 PM with the James Johnson III jazz band). As always it is also fine if you wish to enjoy the concert on your own with family and friends instead. In considering the $104.50 Meetup tickets this would ordinarily have a value of over $160 counting the tickets free drinkand Trust membership. In addition a one-year membership with the Pittsburgh Cultural Trust includes all of these benefits:  -- Invitations toCast Partiesfor more upcoming shows  -- Discounts and specials at Cultural District restaurants  -- Member discount for Cosmopolitan Pittsburgh tickets  -- Receive TrustOvations Member Newsletter and Trust Events Catalogue  -- The opportunity to purchase tickets for annual Members Night on Broadway Event  -- Support the Education and Community Outreach Department and send a student to a School Day Matinee Series performance master-class or provide art supplies for a workshop activity -- Make your mark on downtown Pittsburgh's Cultural District which offers performing and visual arts children's programming public parks festivals and so much more. As a reminder this 1-year membership is by householdaddress so this is important if you're thinking about this offer as a gift or bringing friendsfamily. Please contact Jenn at the Pittsburgh Cultural Trust if you have any questions for including the membership for others such as if you could pay for this but give another address for the membership [masked] Please note that tickets will be processed in the order that they are received. It may take a week for processing. Again this offer is extended only through the Pittsburgh Cultural Trust development department so you must use the link to the form. The link will be deactivated once the limit has been reached. For more information on the Pittsburgh Cultural Trust Sustaining Partner program please visit http:trustarts.orgsupportIndividual-Givingpartners-membership Regular Tickets Of course it will also be fine for those that wish to only purchase tickets on their own for the Idina Menzel concert. And perhaps they could meet the rest of the group at the Backstage BarKatz Plaza (before the concert) or inside the Benedum lobby. For more information about this concert please visit http:trustarts.culturaldistrict.orgproduction43708idina-menzel or call[masked] or visit the Theater Square Box Office. As always it is also fine if you wish to enjoy the concert on your own with family and friends instead. Parking Here is the ParkPGH website with real-time info on downtown parking garage availability http:parkpgh.org where you can also download apps get garage availability via text messaging etc. You can also call[masked]-8980. &amp;lt;a href="http:www.idinamenzel.com"&amp;gt;&amp;lt;a&amp;gt;</t>
  </si>
  <si>
    <t xml:space="preserve"> Benedum Center For the Performing Arts</t>
  </si>
  <si>
    <t xml:space="preserve"> 719 Liberty Ave</t>
  </si>
  <si>
    <t xml:space="preserve"> Dance Lesson Wine Session ... and Little Italy Days!</t>
  </si>
  <si>
    <t xml:space="preserve">  First we'llhave the option to check out of one of our region's great traditions --Little ItalyDays in Bloomfield -- where we'llhave achance toexperience a vibrant atmosphere of wonderfulfood wine tasting aromas live music dancing interactive activities and community spirit while also checking out some unique shops. We'll able to get somegreat street food free wine tastings (featuring PA wineries)or perhaps dine in one of the local restaurants depending on the interests of the groupand how soon people may be interested in arriving on Sunday afternoon or early evening in Bloomfield. For more information on thefree LittleItaly Days festivalplease visit http:littleitalydays.com We'll also have the option to check out the fun outdoor stage performance "The Lady Gaga Experience Starring Renee Cole (a NYC professional actress and singer)  Americas #1 Lady Gaga impersonator &amp;amp; show" which begins at 5 PM. This show takes place at the outdoor stage near the corner of Liberty Avenue &amp;amp; Taylor Street at one end of the festival about 3 blocks from the Pittsburgh Dance Center. FYI here is the Little Italy Days entertainment line-up http:littleitalydays.com2015-entertainment Please know it is also OK if you'd like to RSVP only for the free Little Italy Days portion of this event. The group could meet at 5 PM and check out the rest of the festival until 7 PM or so. But for those that are interested we'll also have a chance todance off some calories as we continue the 'Dance Lesson Wine Session' series at the Pittsburgh Dance Center located in the heart of Bloomfield near the Little Italy Days festival. And to make this edition that much more fun and special we'll also be learningsome dances to Italian music with songs from Dean MartinFrank Sinatra Louis PrimaandAndrea Bocelli -- while enjoying Italian wines and pastries!   The fun ballroom dance lessonswill be suitable for beginners with all levels welcome. The doors will open around 6:00 PM so we'll have a bit more time for socializing before the first lesson begins. The dance class is only $10 which also includes complimentary pastries and lite snacks -- although some of us may not beas hungry after taking in Little Italy Days. As a reminder this event is BYOwine -- Italian wines suggested! With so many people in the Meetup sometimes it can be challenge meetingmingling especially for relatively new members when attending other events at busy art galleries outdoor festivals andperformances at large venues such as the Benedum. So perhaps a series of funactivities that bring lots of people together would also help withintroductions and spotting othermembers at future events. In terms of the Meetup for the Little Italy Days portion of the event there areseveral options although everyone is encouraged to arrive asearly as possible to enjoy all the festivities including live music and great street food.  -- Please gather at the Pittsburgh Dance Center (4765 Liberty Ave above Starbucks)at 5 PM where you can drop off the wines andthen thegroup can walk aroundto check out Little Italy Days. We hope tosee everyoneback at the studio at 6-6:30 PM to enjoy some winepastries and then we will get the party started with a Foxtrotclass at 7 PM! After the first 45-minutelessonpeople will have the optionto continue dancing until 9:30 PMorsimply enjoy someItalian winessnacks good conversation and lots oflaughs. And there will even be a second 45-minute class for those that are interested!! This will be a fantastic event bringing people together --Meetup groups PDC clients and others from the community that may alsostop by after Little Italy Days. In addition to the usual dance lessons people expect (salsa rhumba etc.)just wait until we learn some dances to Italian music with familiar songs from Dean Martin Frank Sinatra Andrea Boccelli Louis Primaetc. while enjoying Italian wines! While Pittsburgh has a vibrant cultural scene including classical and contemporary dance this is our chance to experiencebeing a bit more than spectators while learning more about the art of dance. Unlike a restaurant where people spend most of the time talking with those seated nearby the 'Dance Lesson Wine Lesson' will be less formal so people should be able to meet many others while enjoying the group dance lesson and sharing pizzawine. Whilethere areother Meetup groups and organizations in the region that are specifically focused on dancethis event is alsoan opportunity for people to see if they might enjoy taking up dancein a relaxed informal atmosphere. Becausesome might be more comfortable bringing a friend for the dance lesson guests are certainly welcome. So when you RSVP please indicate if you'll bringing one or more friends. This event costs only $10person -- please bring cash at thedoor -- and is BYOB wine. The $10 includes complimentary pastries andsnacks. What a great deal! Butto make the wine appreciation session more interesting please feel free to bring either your favorite bottle of wine -- or something you've never tried before -- which costs less than $15bottle. Italian wine is suggested for this event although there will also be local Pennsylvania wineries participating at Little Italy Days for wine tastingspurchases and so you could also bring a bottle back to the dance studio. For those that live close to the larger state stores thismight be a chance to check out one of the Chairmen's Selection wines. It would be fantastic if this event included a variety of white and red wines representing different regions of Italy for the group to try. And if you don't drink that iscertainly OK as this event is about having fun bringing people together and learning a little more about ballroomdance. To enhance this event it would be great if those that were interested in arriving a bit earlieronSunday afternoon August 23to Little Italy Days could post some comments. Perhaps a group could be organized to check out even more of the festival or having a dinner before the dance lesson. Alsoplease let us know ifyouhave any preferences on the dance lesson (in addition to thedances for Italianmusic) We hope to see everyone on SundayAugust 23! For more information on the Pittsburgh Dance Center please visit http:www.pittsburghdancecenter.com  For more information LittleItaly Days during August 20-23 please visit http:littleitalydays.com</t>
  </si>
  <si>
    <t xml:space="preserve"> Pittsburgh Dance Center</t>
  </si>
  <si>
    <t xml:space="preserve"> 4765 Liberty Ave.</t>
  </si>
  <si>
    <t xml:space="preserve"> Pittsburgh Mass Mob XIII at Pittsburgh's gorgeous Our Lady of the Angels Church</t>
  </si>
  <si>
    <t xml:space="preserve">  In case anyone might be interested please feel to join the Pittsburgh Mass Mob friends as we rediscover another one of Pittsburgh's hidden jewels another neighborhood historic church. Please note that there will be a tour of the church immediately following Mass (which is usually less than an hour long) As a reminder it is important to recognize that while everyone may have different religious beliefs we should also try to be respectful and welcoming and realize that we can sometimes have a tendency to overlook historical things in our own region. As always it is also fine if you wish to attend on your own with familyfriends instead. Pittsburgh Mass Mob is a group that enjoys going to different churches which have historical significance in terms of architecture rich ethniccultural tradition etc. Typically 30-80 from the Pittsburgh Mass Mob group visit a different church which is selected each month. Of note is that their are similar Mass Mob groups all across the country where visitors are struck by what they experience with comments such as Its like walking back in history. Brother John Harvey has graciously invited the Pittsburgh Mass Mob to visit the gorgeous historic Saint Augustine Catholic Church (which is also known as Our Lady ofAngels Parish)in the Lawrenceville section of Pittsburgh. The church's Romanesque style was designed by architect John T. Comes [masked]) for the firm Rutan and Russell. Comes also designed Saint John the Baptist Church also in Lawrenceville for the Beezer Brothers architectural firm. Construction for St. Augustine Church began in September of 1899 and was dedicated on May 21 1901. The beautiful stained glass windows are also wonderful pieces of history. They were imported from Munich Germany. The parish has been operated by the Franciscan Order of Friars Minor Capuchin (OFM Cap) since the 1870s when there was a call for German speaking priests put out by Bishop Domenec early in the history of the Diocese of Pittsburgh. Our Lady of the Angels was established in 1993 as part of the diocese's reorganization and revitalization project in part driven by declining populations in various neighborhoods. The parish was formed by the merger of St. Augustine Holy Family St. John the Baptist and St. Mary. Of the four churches St. John the Baptist was sold shortly after the merger. The remaining three churches at first remained open. However after a few years the parish determined that the congregation could not support three church buildings. St. Mary Church closed in November of 2004. Holy Family Church closed on Dec. 28 2008. St. Augustine Church remains open and continues to serve the parish. There will be a tour of the church immediately following Mass.  For more information on the history of Saint Augustine Catholic Church please visit http:freepages.genealogy.rootsweb.ancestry.com~njm1StAugJub3.html We can't wait for you to witness the beauty of this exquisite example of German Romanesque Catholic Churches in Pittsburgh! Bring your cameras invite family friends and neighbors to help rediscover another one of Pittsburgh's hidden gems that deserves to be a part of our vibrant community once more! You will not be disappointed! We will be welcoming people outside in front of the church. We will have a space for our group to sit in. Please be sure to introduce yourself so that we can give you a name tag. And if you can't make it on August16 please feel free to check out one of their other massservices during weekdays or weekends http:www.oloa.org&amp;lt;a href="http:www.goodshepherdbraddock.org"&amp;gt;&amp;lt;a&amp;gt;</t>
  </si>
  <si>
    <t xml:space="preserve"> Shadyside Arts Festival during August 29-30</t>
  </si>
  <si>
    <t xml:space="preserve">  19th Annual Shadyside Arts Festival on Walnut StreetAugust 29th &amp;amp; 30th 2015 Saturday 10am - 7pm &amp;amp; Sunday 10am - 5pm Free Admission! This will be a greatopportunityto spend a weekend afternoon in a relaxing atmosphereat one of our region's signature festivals.We'll walk around a bit while checking outbooths featuringlocal artists as well as a wide range of artists from around the country working in different mediums (painting sculpture etc.). We'll have a chance to visitvarious Shadyside boutiques shops and galleries mingled with national retailers in a neighborhood of tree-lined streets andhistoric homesand distinctive restaurants. Depending on the interests of the group we'll also have plenty of time to take some breaks for ice cream cool drinks and perhaps evena lunch or dinner. The Shadyside Arts Festival involves hundreds of artistsactivities along Walnut Street -- centered primarily between the intersections with S. Aikenand Ivy. What started out as a neighborhood street fair is now regarded as one of the top shows in our region. The complete schedule of artists and activities will probably be announced sometime during late Spring or early summerand then we'll plan some specific Meetup opportunities to check out artist booths. For more information on the Shadyside Art Festival festival please visit http:www.artfestival.comFestivalsShadyside_The_Art_Festival_on_Walnut_Street_Pittsburgh_Pennsylvania_August.ASPX MEETUP Considerations Since the weekend forecast is looking pretty good we'll arrange Meetup groups for both Saturday and Sunday afternoon. As always it is also fine ifpeople prefer to checkout the festival on their own (with familyfriends)or in smaller groups. One gathering location is at Brueggers (corner of S. Aiken and Walnut) on Saturday August 29 from 2:30-3 PM and 4:30-5 PM and Sunday August 30 from 3-3:30 PM. We'd also like to give members a few more options. While some may spend only an hour or two at the festival others will stay longer or may want to have lunch or dinner or go shopping along Walnut Street. When you RSVP please indicate if you might also like to consideralunchdinner at a local Shadysiderestaurant so we may be able to adjust the meetingtimes. We can also post additional locationstimes so members have a chance to meetmingle depending on when they arrive and how long they decide to stay at the festival. Parking While there is a Pittsburgh Parking Authority garage in Shadysidewhichcharges fairly reasonable rates ($3-$10 depending on how long one stays) the garage may be busy and thus many people visiting Shadyside Arts Festival opt for street parking and then just walk as there are many side streets in this neighborhood. But if you want to try swinging by the garage it is located at 714 Bellefonte Street (a short distance off Walnut Street) or call[masked] or visit their website http:www.pittsburghparking.comshadyside-garage There is also plenty of public transportation that serves this neighborhood with stops within2 blocks of the festival (6471B71D 75) and3-5 blocks of the festival (P1 71A 71C 82 86) Stay tuned for updates!</t>
  </si>
  <si>
    <t xml:space="preserve"> "The Light in the Piazza" (during August 21-30)</t>
  </si>
  <si>
    <t xml:space="preserve">  Please join us for Front Porch Theatricals highly anticipated production of the musical "The Light in the Piazza" whichfeatures a beautifully crafted score by Adam Guettel (Richard Rodgers grandson) and book by Craig Lucas. The musical was nominated for eleven Tony awards winning six including for Best Orchestration and Best Original Score. It ran for 504 performances on Broadway in 2005-2006. "The Light in the Piazza" tells the poignant story of Margaret Johnson a wealthy Southern woman and her beautiful daughter Clara as they tour Italy and the Tuscan countryside during the summer of 1953. While sightseeing Clara loses her hat to a sudden gust of wind. As if guided by an unseen hand her hat lands at the feet of Fabrizio Naccarelli a handsome young Florentine man who returns it to Clara. This brief episode charged with coincidence and fate sparks an immediate and intense romance between Clara and Fabrizio. Margaret extremely protective of her daughter attempts to keep Clara and Fabrizio apart as we learn of Claras secret. Unable to suppress the truth about her daughter Margaret is forced to reconsider not only Clara's future but her own deep seated hopes and regrets as well. As Tony Award winner for Best Original Score Adam Guettels score breaks from the 21st century tradition of pop music on Broadwaywith unexpected harmonic shifts and extended melodic structures. Check out these great articles and reviews from the Post Gazette and Trib about the show http:www.post-gazette.comaetheater-dance20150820Stage-preview-Front-Porch-Theatricals-tackles-classical-operatic-score-of-Light-in-the-Piazza-with-gustostories201508200009 http:triblive.comaandetheaterarts8840085-74audience-piazza-says#axzz3jbub0xge http:www.post-gazette.comaetheater-dance20150823Stage-review-Passionate-Light-in-the-Piazza-brings-the-heatstories201508230186 http:triblive.comaandetheaterarts8840093-74margaret-fabrizio-piazza#axzz3jqg16xQR http:www.pghcitypaper.compittsburghthe-light-in-the-piazza-at-front-porch-theatricalsContent?oid=1849661 http:pghstage.comdrupal_oldnode633 If you haven't had a chance to check out Front Porch Theatricals before (a local professional musical theater company which began in 2009) here is some background information with links to great reviews of their recent productions which have featured great casts elaborate setscostumes etc. with shows that have really touched audiences http:frontporchpgh.comEventsNewsNews  Here is the link with more information including the cast for their upcoming production of "The Light in the Piazza" which will have8 performances at the New Hazlett Theater http:frontporchpgh.comcast&amp;lt;a&amp;gt;   FridayAugust 21at 8 PM (Opening Night)  Saturday August 22 at 8 PM   Sunday August23 at 2 PM  ThursdayAugust 27 at 8 PM Friday August 28 at 8 PM  SaturdayAugust29 at2 PM  SaturdayAugust29 at 8 PM   Sunday August 30 at 2 PM (Closing Performance) As always it is also fine if you wish to enjoy this show on your own with family and friends instead. TICKETS While adult tickets are $30 advance $24 and $35 at the door (with $24 student tickets) -- there will be a small discount for the Meetup where people can pay $30 at the door for the August 28 performances. And if you can't make it on August 28 please consider checking out the show on one of the other performance dates August21-30 Or perhaps post some comments below for some other suggested dates in case people would like to get together in smaller groups. For more information and advance tickets for"The Light in the Piazza" please visit &amp;lt;a href="http:www.showclix.comeventTheLightinthePiazza"&amp;gt;http:www.showclix.comeventTheLightinthePiazza For more information about Front Porch Theatricals including their upcoming production of the musical "Light in the Piazza" during August 21-30 2015 at the New Hazlett Theater please visit http:frontporchpgh.com Stay tuned for updates! </t>
  </si>
  <si>
    <t xml:space="preserve"> 6 Allegheny Square E</t>
  </si>
  <si>
    <t xml:space="preserve"> Drinking Partners LIVE @ Grist House Brewing Company </t>
  </si>
  <si>
    <t xml:space="preserve">  Epicast TV presents another LIVE episode of the comedy podcast Drinking Partners (@partnerspod). This month we visit our friends over at Grist House for happy hour to sample their wares and learn their craft because comedy pairs well with any brew. We'll also play our Drinking Partners game "Ask Answer or Drink" with the audience. So come thirsty &amp;amp; keen! Free event. Seats are limited. For more information about Grist House Brewing please visit http:gristhousebrewing.com</t>
  </si>
  <si>
    <t xml:space="preserve"> Grist House Brewery</t>
  </si>
  <si>
    <t xml:space="preserve"> 10 Sherman Street</t>
  </si>
  <si>
    <t xml:space="preserve"> Arts &amp; Drafts ... and featuring the band Cello Fury visual art food &amp; drinks</t>
  </si>
  <si>
    <t xml:space="preserve">  Please join us for thethird installment of the Arts &amp;amp; Draftshappy hour series downtown in the Cultural District where 150+ guests will enjoy an eclectic mix ofexperiences featuring light bites libations and entertainment by Cello Fury with on site art creation by Chris Galiyas for an unbelievable arts experience you wont want to miss! Where:[masked] Liberty Avenue 4th Floor When: August 6 5:30-7:30 pm Cost: $25 per person includes light bites and two drink tickets Continue your Cultural District night out after Arts &amp;amp; Drafts! Show your wristband just around the corner at Proper Brick Oven &amp;amp; Tap Room to receive a one night only special of $1.00 off per drink! Proceeds benefit the mission of the Pittsburgh Cultural Trust which seeks to enrich the regions vibrancy and prosperity through the arts and make downtown Pittsburgh a destination where millions live work and play. New friends of the Cultural Trust receive a one-year Partners membership which includes many great benefits such as a member discount on tickets to our summer event Cosmopolitan Pittsburgh. Of course there will also be wine and cocktails! For more information and tickets for "Arts &amp;amp; Drafts" please visit http:trustarts.culturaldistrict.orgevent8951arts-and-drafts About theArtist &amp;amp; Performers  Cello Fury  A cello rock powerhouse featuring three cellists and a drummer Cello Furys original music combines the emotive and symphonic sounds of the cello with driving rock beats to create a cinematic progressive rock sound. A rarity in the music world Cello Fury appeals to a diverse audience throughout the United States and abroad performing in venues ranging from concert halls to rock clubs. Continually developing their own unique style of cello rock music cellists Simon Cummings Ben Muoz and Nicole Myers along with drummer David Throckmorton unleash vitality and rhythmic drive in their music and dare to venture past classical expectations. Cello Fury http:www.cellofury.com Artist Chris Galiyas   Chris Galiyas is an Art Education teacher at West Mifflin Area School District originally from Glassport PA. He has been interested in the arts painting specifically since he was a young kid. Growing up in the 80's and 90's in an area tested by the closing of steel mills he has been inspired by graffiti art and his surroundings throughout his life. Since he began his teaching career he has found more inspiration and motivation from his students and their learning process that he guides them through on a day to day basis. He hopes that his passion for Art and exploration through painting transfers to his students and they find something positive that they are passionate about and can spend their time appreciating and enriching their life with. Chris Galiyas http:www.post-gazette.comlocalwest20140327Art-exhibit-in-Carnegiestories201403270037 nnnTICKETS -- This event may sell out so please buy your tickets in advance byvisiting http:trustarts.culturaldistrict.orgevent8951arts-and-drafts#tab=registrationItonly takes a couple minutes to submit the online form and then you'll get a confirmation email regarding your tickets. Asa reminder this 1-year Pittsburgh Cultural Trust membership is by householdaddress so this is important if you're thinking about this offer as a gift or bringing friendsfamily. Please contact Jenn at the Pittsburgh Cultural Trust if you have any questions for including the membership for others such as if you could pay for this but give another address for the membership [masked] For more information on the Pittsburgh Cultural TrustPartner program please visit &amp;lt;a&amp;gt;&amp;lt;a href="http:trustarts.orgsupportIndividual-Givingpartners-membership"&amp;gt;http:trustarts.orgsupportIndividual-Givingpartners-membership&amp;lt;a href="http:trustarts.orgsupportIndividual-Givingpartners-membership"&amp;gt;&amp;lt;a&amp;gt; nnn&amp;lt;a&amp;gt; Parking Here is the ParkPGH website with real-time info on downtown parking garage availability &amp;lt;a href="http:parkpgh.org"&amp;gt;http:parkpgh.org where you can also download apps get garage availability via text messaging etc. You can also call[masked]-8980. Stay tuned for updates!! </t>
  </si>
  <si>
    <t xml:space="preserve"> The Trust Arts Education Center</t>
  </si>
  <si>
    <t xml:space="preserve"> 805 Liberty Ave</t>
  </si>
  <si>
    <t xml:space="preserve"> Comedian Stewart Huff at Hambone's with Krish Mohan</t>
  </si>
  <si>
    <t xml:space="preserve"> Nationally Touring Comedian Stewart Huff coming to Pittsburgh PA for one night at Hambones Restaurant on August 8 2015 at 8pm. Stewart has performed all across the country and has been featured in the Aspen Comedy Festival Boston Comedy and is a hit on various Fringe Festivals. He has recorded several comedyCDs such as "I Don't Think I Believe Us" and "The Pressure of Your Expectations is Overwhelming" and is working his next CD hourandhitting the road. Hes popular with humanist groups and has been featured on NPR stations &amp;amp; the Wall St. Journal. He is alsofeatured in the documentary Road Comics: Big Work on Small Stages which wasreleased in Fall 2009. Check out this Pittsburgh City Paper article about the show http:www.pghcitypaper.compittsburghstewart-huff-brings-his-philosophical-comedy-to-hambonesContent?oid=1845235 Clip: https:www.youtube.comwatch?feature=player_embedded&amp;amp;v=ic-dOo2A5gw Tickets For more information and advance tickets ($10) please visit www.purplepass.comstewarthuffpittsburgh For more information about Stewart Huff please visit www.stewarthuff.com For more information about Hambone's please visit http:www.hambonespittsburgh.com</t>
  </si>
  <si>
    <t xml:space="preserve"> FREE JAZZ FESTIVAL!</t>
  </si>
  <si>
    <t xml:space="preserve"> http:www.monroevillejazz.org</t>
  </si>
  <si>
    <t xml:space="preserve"> Mothers and More of the South Hills</t>
  </si>
  <si>
    <t xml:space="preserve"> Moms; Stay-at-Home Moms; Playdates; Working Moms; Babies; Kids; New Moms; Moms Support; Toddlers; Preschoolers; Expecting Moms; Stay at Home Moms and Working Moms; </t>
  </si>
  <si>
    <t xml:space="preserve"> Dormont Pool</t>
  </si>
  <si>
    <t xml:space="preserve"> 1801 Dormont Ave</t>
  </si>
  <si>
    <t xml:space="preserve"> Book Club</t>
  </si>
  <si>
    <t xml:space="preserve"> Book for this month is Orphan Train.</t>
  </si>
  <si>
    <t xml:space="preserve"> Uptown Coffee</t>
  </si>
  <si>
    <t xml:space="preserve"> 723 Washington Road</t>
  </si>
  <si>
    <t xml:space="preserve"> Kids Play in Market Square</t>
  </si>
  <si>
    <t xml:space="preserve"> Children and their familiescaregivers can enjoy fun and educational programs and activities complete with crafts stories and special guests. The theme for this week in Penguin Encounter with The National Aviary and FitUnited. The free program series produced by the Pittsburgh Downtown Partnership (PDP) introduces children to a new and exciting learning experience in one of Downtown's most popular destinations. Programs are geared toward preschool age children Following KidsPlay be sure to visit with Carnegie Library of Pittsburghs Reading Room on Tuesdays. After the special childrens programming visitors can walk a few short steps to the mobile library and choose a new book for only $1 or $2.</t>
  </si>
  <si>
    <t xml:space="preserve"> Market Square</t>
  </si>
  <si>
    <t xml:space="preserve"> 5 Market Square</t>
  </si>
  <si>
    <t xml:space="preserve"> Mom's Night Out!!</t>
  </si>
  <si>
    <t xml:space="preserve"> Mom's Night Out at Spoonwood Brewery in Bethel Park!</t>
  </si>
  <si>
    <t xml:space="preserve"> Water Steps</t>
  </si>
  <si>
    <t xml:space="preserve"> Northshore River Front Water Steps</t>
  </si>
  <si>
    <t xml:space="preserve"> 247 North Shore Drive</t>
  </si>
  <si>
    <t xml:space="preserve"> Black and Gold Playground</t>
  </si>
  <si>
    <t xml:space="preserve"> Corrigan Drive</t>
  </si>
  <si>
    <t xml:space="preserve"> Municipal Park at Upper St Clair</t>
  </si>
  <si>
    <t xml:space="preserve"> Sarah will be collecting hospital activity boxes here!! For more information please message Sarah R. </t>
  </si>
  <si>
    <t xml:space="preserve"> Municipal Park in Upper St Clair</t>
  </si>
  <si>
    <t xml:space="preserve"> 1820 McLaughlin Run Road</t>
  </si>
  <si>
    <t xml:space="preserve"> Mt. Lebanon Park</t>
  </si>
  <si>
    <t xml:space="preserve"> Sarah will be collecting hospital activity boxes here!!! For more information please message Sarah R.</t>
  </si>
  <si>
    <t xml:space="preserve"> 900 Cedar Blvd</t>
  </si>
  <si>
    <t xml:space="preserve"> Peterswood Park</t>
  </si>
  <si>
    <t xml:space="preserve"> Venetia</t>
  </si>
  <si>
    <t xml:space="preserve"> Meredith Dr</t>
  </si>
  <si>
    <t xml:space="preserve"> Nature Play Date</t>
  </si>
  <si>
    <t xml:space="preserve"> Join us for this parent led time in our Natural Outdoor Classroom located in our White Pine Forest. You will have an afternoon of discovery challenges building &amp;amp; creative play. Spend as little or as long as you like! You can bring a picnic lunch and they will have a small craft each week too</t>
  </si>
  <si>
    <t xml:space="preserve"> Fern Hollow Nature Center</t>
  </si>
  <si>
    <t xml:space="preserve"> Sewickley</t>
  </si>
  <si>
    <t xml:space="preserve"> 1901 Glen Mitchell Rd</t>
  </si>
  <si>
    <t xml:space="preserve"> Skate Pittsburgh - Three Rivers Inline Club (TRIC)</t>
  </si>
  <si>
    <t xml:space="preserve"> Inline Skating; Roller Skating; Sports and Recreation; Outdoors; Outdoor  Fitness; in line skating; Inline Speed Skating; Roller Blading; Inline Skating Clinics; </t>
  </si>
  <si>
    <t xml:space="preserve"> TRIC  NSP - Wednesday Beginners Skates &amp; FREE Skate Lessons</t>
  </si>
  <si>
    <t xml:space="preserve"> Regular season weekly Wednesday Start and Stop Clinic and organized street skates in Shadyside.  "FREE" Lessons start at 6:30 pm &amp;amp; the street skates start at 7:00 pm. If you need loaner skates helmetwrist guardsfor lessons please call [masked]) at least 2 days in advance or email at: [masked] Two (2) street skates available: Beginners Skate (7:15pm) is for those new to skatingand having learnedsome of the basic skating and braking skills. Lasts about 45 minutes. Skate is on fairly level back streets of Shadyside with minimal traffic. This is a patrolled skate. Advanced Beginners Skate (7:00pm) for those who can brake and skate with confidence and are ready to improve their skills. Ability to skate small hills and some street traffic. Skate lasts from about 1 to 1 12 hours. Skate route is generally from Shadyside to Oakland Pitt CMU and surrounding areas. This is a patrolled skate. Helmets and wrist guards required as a minimum on all skates. Occasional post skate tailgate gathering orwalk to local eateries after the skate. Note: All skates are weather permitting. Ifthe streets aredry weshould be skating! Lessons are conducted by the National Skate Patrol.</t>
  </si>
  <si>
    <t xml:space="preserve"> Liberty Elementary School</t>
  </si>
  <si>
    <t xml:space="preserve"> 601 Filbert Street</t>
  </si>
  <si>
    <t xml:space="preserve"> Sunday Morning Social City Skate.  9:00am to 11:30am</t>
  </si>
  <si>
    <t xml:space="preserve"> Join us for ourweekly regular seasonSunday Morning Social City Skate. This is an intermediate level social skate of 10-15 mile mostly flat route with minor inclines at bridges ramps and other similar areas. Enjoying the scenic views of the Southside Strip District downtown Station Sq. Mexican War Streets and Northside.  An optional coffee stop is includednear the end of the skate. The intermediate skater should be comfortable skating in street traffic braking on both flat and inclines and manueving curbs pot holes etc.  The steepest hills are the bridge decks and the 10-15 miles are at a relaxed paced. This skate is a slightly more challenging then the Wednesday advanced beginner skate. Skate will be led and patrolled by the National Skate Patrol. Cyclists are welcome and encouraged to join. Also a good way to try the Sunday Skate route on your bike if you haven't skated it before. Skate is weather permitting. If it is dry we should be skating! </t>
  </si>
  <si>
    <t xml:space="preserve"> TRICNSP - Tuesday Night One Hour Fitness Skate</t>
  </si>
  <si>
    <t xml:space="preserve"> Regular season weekly street skate. Cometour the east end of Pittsburgh onour Tuesday Advanced One Hour Fitness Skate. Helmet and wrist guards required at a minimum. Must know how to brake do curbs skate around potholes negotiate hills manuever in street traffic etc. We return after about1 hour skatingOakland Highland Park Squirrel Hill Bloomfieldand other venues that takes us5  8 miles up and down hills and on flat roadway.  We skateon the streets parks and trailsfor a great workout. See you there! Patrolled skate. Be ready to roll by6:30 PM. Cyclists are welcome to join us! Bike with us to enjoy an evening tour of the city. Also if you have not skated this meetup biking is a good way to check it out. NOTE: All skates are "weather permitting". If it is dry we should be skating.</t>
  </si>
  <si>
    <t xml:space="preserve"> Let's Dance! Pittsburgh</t>
  </si>
  <si>
    <t xml:space="preserve"> Singles; Salsa; New In Town; Ballroom Dancing; Nightlife; Social; Dancing; Latin Dance; Singles Dancing Parties; Dance Lessons; Social Dancing; </t>
  </si>
  <si>
    <t xml:space="preserve"> CAVO LATINO!!</t>
  </si>
  <si>
    <t xml:space="preserve">  Salsa412 and Cavo joins forces to bring you the HOTTEST Latin Night in the city of Pittsburgh every Friday night!! Welcome to.........CAVO LATINO!!! If you love to dance enjoy some delicious drinks listen to great music meet beautiful people and want go home happy......Cavo Latino on Fridays is the place to be!!! If you haven't visited CAVO yet this is your opportunity to enjoy BIG CITY nightclublounge atmosphere at it's finest! Over 10000 sq.ft. of PURE ELEGANCE!! *lounge with dance area and barsound system *huge separate bar with lounge seating *beautiful club room with private seating areagorgeous chandelier and waterfall *VIP balcony and bar nnn10:00PM *SALSA ROOM :Salsa412 ignites the FLAME and sets CAVO on FIRE!! Dance to the HOTTEST Salsa-Bachata-Electro Latino-Reggaeton *DRINK SPECIALS ALL EVENING LONG!! *NO COVER!! *FREE STREET PARKING!! (the other side of Smallman is paid) *FREE PROFESSIONAL PHOTOGRAPHY ALL NIGHT!! *DRESS TO IMPRESS!! Cavo Restaurant Lounge Nightclub 1900 Smallman St. Pittsburgh PA 15222</t>
  </si>
  <si>
    <t xml:space="preserve"> CAVO Pittsburgh  </t>
  </si>
  <si>
    <t xml:space="preserve"> 1916 Smallman St. (The Strip District)</t>
  </si>
  <si>
    <t xml:space="preserve"> Noche Latina at The Steel Cactus-South Side!</t>
  </si>
  <si>
    <t xml:space="preserve"> Steel Cactus and Salsa412 is proud to present: **NOCHE LATINA!! on TUESDAYS!!** Welcome to the NEW Tuesday Latin Night Party! You have been invited to join us on TUESDAYS to enjoy a Latin Experience at an AMAZING venue! We have the WHOLE upstairs to ourselves! THIS IS UPSCALE BRAND NEW and BEAUTIFUL!! The Steel Cactus owners and management is welcoming the LatinSalsa community with open arms!! This wonderful collaboration will make it so enjoyable for everyone! GORGEOUS SPACIOUS HARD WOOD FLOOR!! AWESOME SOUND SYSTEM!! GREAT FOOD and DRINKS!! CONVENIENT LOCATION!! NO COVER!! -All starts at 9pm with a FREE salsa class taught by Salsa412. -Dancing begins promptly after class. nnnSteel Cactus Mexican Restaurant &amp;amp; Cantina 1831 East Carson Street Pittsburgh PA 15203  </t>
  </si>
  <si>
    <t xml:space="preserve"> Steel Cactus</t>
  </si>
  <si>
    <t xml:space="preserve"> 1831 E Carson St</t>
  </si>
  <si>
    <t xml:space="preserve"> ABSOLUTE SALSA on SUNDAYS!!</t>
  </si>
  <si>
    <t xml:space="preserve">   ***Absolute Salsa on Sundays!!*** (every 12nd and 4th Sunday in the winter) Guest Instructors performances DJsGive away FREE CDs and private lessons!!  7:00pm-Advance Class 7:00pm-Beginner 101 7:45pm-Intermediate Class 7:45pm-Progressive Beginner Class 8:30-11:00pm-Salsa Social only $10 ($8 for social) Refreshments wine beer snacks with small appetizers are included. BYOB is always welcomed! nnnFREE PARKING!! Absolute Ballroom Dance Center6617 Hamilton Ave.[masked]www.absoluteballroompgh.com  </t>
  </si>
  <si>
    <t xml:space="preserve"> Absolute Ballroom Dancing</t>
  </si>
  <si>
    <t xml:space="preserve"> 6617 Hamilton Ave</t>
  </si>
  <si>
    <t xml:space="preserve"> Miami Night Pool Party</t>
  </si>
  <si>
    <t xml:space="preserve"> Salsa412 and SKYBAR Pittsburgh are teaming up to bring you a Miami style pool party right in the heart of the Southside of Pittsburgh! Come dance drink and......swim!? All while listening to the hottest Latin and Carribbean sounds by DJ Loyal! The pool will be open all night!! **We have our own Meetup section at one of the private Cabanas!** 9 - 11pm BachataKizomba 11pm - 2am Latin Beats NO COVER Kizomba Lesson Taught by Mike and Melissa at 9pm! $5 More details to come soon!</t>
  </si>
  <si>
    <t xml:space="preserve"> Dance For Wishes (Free Charity Event)</t>
  </si>
  <si>
    <t xml:space="preserve"> Dance For Wishes is a FREE charity event for people of all ages! It will be a dance fitness class with FREE drinks and food being provided. For every person that attends Condition Your Life Fitness will donate $1.00 to Make-A-Wish Greater Pennsylvania and West Virginia! You attend and we donate! We will have a live DJ (DJ Big Ed from Royal Grandeur) playing some of your favorite music as Scott Fichter (Co-OwnerGroup Fitness Instructor from Condition Your Life Fitness) will instruct the class! Registration and Check-In will start at 6:00 PM. The fitness class will be from 6:30 PM to 7:30 PM but we encourage people to stay afterwards for food drinks and an opportunity to socialize! Donations will be accepted at the event for people willing to donate! There will also be a Chinese Auction with many great donation baskets and a 5050 Raffle! During the event we will be using #danceforwishes to post pictures and updates of the awesome time we have! If you have any questions please contact Scott Fichter via phone or email Dance For Wishes is presented by: Condition Your Life Fitness Royal Grandeur Cleanse Pittsburgh and Bronze Beauty Spray Tanning.</t>
  </si>
  <si>
    <t xml:space="preserve"> Ross Township Municipal Center</t>
  </si>
  <si>
    <t xml:space="preserve"> 1000 Ross Municipal Road</t>
  </si>
  <si>
    <t xml:space="preserve"> Let's End Isolation caused by depression anxiety</t>
  </si>
  <si>
    <t xml:space="preserve"> Depression; Generalized Anxiety Disorder; Social Anxiety; Anxiety Depression and Panic; Anxiety; Healing Depression and Anxiety; Depression  Support Group; Depression Support; overcoming social anxiety; Overcoming Depression; Overcoming depression and anxiety; </t>
  </si>
  <si>
    <t xml:space="preserve"> Let's Meet up and Go to Eat 'N Park in Bethel Park</t>
  </si>
  <si>
    <t xml:space="preserve"> Cross-posted toPittsburgh area anxiety shyness and depression meetup nnnLet's meet up for chatting and a meal at Eat 'N Park. Originally planned to be at Starbucks but number of RSVPs makes it more practical to go to Eat 'N Park nearby.</t>
  </si>
  <si>
    <t xml:space="preserve"> Eat'n Park</t>
  </si>
  <si>
    <t xml:space="preserve"> 5220 Library Rd</t>
  </si>
  <si>
    <t xml:space="preserve"> Kennywood!</t>
  </si>
  <si>
    <t xml:space="preserve"> Cross-posted to the Pittsburgh Area Anxiety Shyness and Depression Meetup group. nnnTime to go to Kennywood! We will go early to avoid the crowds but others can join us later!  nnnI am going to leave for a late lunch around 3ish and will return about 5ish. </t>
  </si>
  <si>
    <t xml:space="preserve"> Kennywood Park</t>
  </si>
  <si>
    <t xml:space="preserve"> Kennywood Drive</t>
  </si>
  <si>
    <t xml:space="preserve"> Let's meet up at the Brookline Library</t>
  </si>
  <si>
    <t xml:space="preserve"> Cross-posted to thePittsburgh area anxiety shyness and depression meetup. RSVPing to only group is necessary. nnnhttp:www.carnegielibrary.orglocationsbrookline nnnnThis will be our third meetup at the library in Brookline. I was able to reserve the larger room this time so there will not need to be a cap. This room fits about 40 people. The library closes at 5:00 so we will need to head out immediately once the meetup is over. nnnParking is either diagonal on the side of the street the library is on or parallel on the opposite side. It is never difficult to find a spot to park but paid parking is enforced on Saturdays unless you find a side street to park on for free so be sure to pay at a pay station because they do ticket on Saturdays. nnnnTopics you would like to discuss are always welcome and please feel free to contact me with any suggestions. I'm learning this as I go but hope that our meetings are productive and helpful to those who go. As I said at our last meeting getting that foot out the door can be the hardest part but is often very rewarding once you do so. </t>
  </si>
  <si>
    <t xml:space="preserve"> Carnegie Library of Pittsburgh - Brookline</t>
  </si>
  <si>
    <t xml:space="preserve"> 708 Brookline Blvd</t>
  </si>
  <si>
    <t xml:space="preserve"> Let's meet up and take a Just Ducky tour!</t>
  </si>
  <si>
    <t xml:space="preserve"> https:www.justduckytours.com  nnnWe recommend parking at the garage across from the Sheraton Hotel or in the lot next to the H.O.V. Wabash Tunnel. The Just Ducky station is located next to the Hard Rock Cafe. Date of August 1st is set. I have contacted Just Ducky to get more info on how this will work with our group.  This is a family friendly event and people of all ages are welcome. Admission prices are as follows:Adults $22.00Children (3-12 years) $15.00Infants (0-2 years) $5.00 Each vehicle can accommodate 30 people. Tours last approximately one hour. Check in is required 30 mins. prior to departure time and leaves from Station Square. Just Ducky Tours does not hold tour departure times for groups running late. One payment is required for groups over 4 people. nnnMore details can be found at the website at the top of the page.</t>
  </si>
  <si>
    <t xml:space="preserve"> Just Ducky Tours</t>
  </si>
  <si>
    <t xml:space="preserve"> 125 W Station Square Dr</t>
  </si>
  <si>
    <t xml:space="preserve"> Burlesque is Coming: a tribute to the works of George R. R. Martin</t>
  </si>
  <si>
    <t xml:space="preserve">  The show: http:www.burlesqueiscoming.comburlesque-is-coming.html Online tickets:http:burlesqueiscoming.ticketleap.comcruze-bar If you are interested in carpooling from Mt. Lebanon contact me either through meet up or by text message[masked]-6467. I plan to leave about 6pm Sunday.</t>
  </si>
  <si>
    <t xml:space="preserve"> Cruze Bar</t>
  </si>
  <si>
    <t xml:space="preserve"> 1600 Smallman Street</t>
  </si>
  <si>
    <t xml:space="preserve"> Learn to Crochet</t>
  </si>
  <si>
    <t xml:space="preserve"> Kari has offered to teachpeople how to crochet! This will be her first attempt but she has teaching experience so I would anticipate the best. Please bring a skein of yarn to use.</t>
  </si>
  <si>
    <t xml:space="preserve"> Learn to Crochet!</t>
  </si>
  <si>
    <t xml:space="preserve"> Back by popular demand!  Kari has offered to teachpeople how to crochet! Please bring a skein of yarn to use. If you have questions please email Kari at [masked] to insure a response.</t>
  </si>
  <si>
    <t xml:space="preserve"> Game Night at Katie's!</t>
  </si>
  <si>
    <t xml:space="preserve"> Game night! Bring a game cards and some snacks or drinks to share! This is a casual no pressure evening to be around people that understand.  nnn212 North McDonald Street McDonald PA 15057</t>
  </si>
  <si>
    <t xml:space="preserve"> Let's Meet up and Go to the Brookline Community Yard Sale</t>
  </si>
  <si>
    <t xml:space="preserve">  nnnnnnAugust 15th is the first Brookline community yard sale. I'll be selling items on my front porch (yes you have to climb up all those steps) and would like to invite anyone to stop by browse or just hang out for a bit and chat or have a drink with me while the sale is going on. Feel free to walk around the neighborhood and see what others have to sell. nnnBrookline is a very walkable neighborhood. I'm mostly selling women's clothes shoes and nail polish at my sale. Who knows what treasures you might find just walking around to people's sales. nnnI will provide my address to anyone who would like to stop by but won't post it publicly here. Contact me if interested and I can provide my phone number andor address.</t>
  </si>
  <si>
    <t xml:space="preserve"> Brookline neighborhood</t>
  </si>
  <si>
    <t xml:space="preserve"> The Pittsburgh 30ish Social Group</t>
  </si>
  <si>
    <t xml:space="preserve"> Dining Out; New In Town; Self-Improvement; Nightlife; Social Networking; Cocktails; Social; Fun Times; 20's &amp; 30's Social; Foodie; Exploring New Restaurants; </t>
  </si>
  <si>
    <t xml:space="preserve"> 21+ Night at the Carnegie Science Center!</t>
  </si>
  <si>
    <t xml:space="preserve"> An extra-special 21+ Night on Friday Aug.14 will explore the science ofbeer. A $19 ticket includes 10 beer samples from local breweries plus a souvenir glass commemorating theevent. Sip suds by: North Country Brewing Company Hop Farm Brewing Company Draai Laag Gristhouse Spoonwood Brewing Duquesne Brewing Company Block House Brewing Company and Straub Beer! This year they've added more brewers and a lowered the event capacity to alleviate congestion andlines. Keeping with the bubbly beer theme learn more about bubbles at BubbleMania Casey Carle's stage show that combines science art and comedy. Explore how bubbles form why they're spherical how to make a cube bubble and the science of bubble bursting  each topic related to the physical laws of the naturalworld. All that plus live music by local band Daily Grind and four floors of Science Centerfun. Proper identification is required and all guests must show ID at the door. Tickets must be purchased inadvance. Buy tickets here!</t>
  </si>
  <si>
    <t xml:space="preserve"> 1 Allegheny Ave</t>
  </si>
  <si>
    <t xml:space="preserve"> Summer Jam Outdoor Concert at Station Square Aug 21st</t>
  </si>
  <si>
    <t xml:space="preserve"> Station Square is offering free outdoor concerts on Fridays in the summer. Let's check one out on Friday Aug. 21st. We will meet at 7:15 in front of the Hard Rock Caf in Station Square. The main act starts at 8 pm &amp;amp; it's a Tom Petty Tribute band. See the following link: http:www.stationsquare.comSummerJam.</t>
  </si>
  <si>
    <t xml:space="preserve"> Hard Rock Cafe</t>
  </si>
  <si>
    <t xml:space="preserve"> Station Square</t>
  </si>
  <si>
    <t xml:space="preserve"> BIG HAPPY HOUR at Cabana Beach Bar! (Wexford) DJ &amp; Dancing Free Buffet NO COVER</t>
  </si>
  <si>
    <t xml:space="preserve"> BIG HAPPY HOUR at the Cabana Beach Bar in Wexford on Sat. Aug 8th. We have 8 meetup groups showing up and usually average about[masked] people showing up for the meetups. OKAY TO INVITE FRIENDS BE PREPARED TO DANCE!Some of the meetups represented: Pittsburgh Social Club Burgh Adults 412 SocialPittsburgh Happy Hour 30 ish Social Group and More! NO COVER! Socializing is FREE There is also a FREE BUFFET and DJ &amp;amp; Dancing! Pay for your own drinks ;-). LOOK FOR THE MEETUP SIGNS!Hope to see you there THIS IS YOUR INVITE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 Look for the MEETUP SIGNS! See you on the Dance Floor!</t>
  </si>
  <si>
    <t xml:space="preserve"> The Cabana Bar</t>
  </si>
  <si>
    <t xml:space="preserve"> Oxford Club</t>
  </si>
  <si>
    <t xml:space="preserve"> Free Comedy Night at Station Square! Tues Aug 4th 8pm-10:30pm!</t>
  </si>
  <si>
    <t xml:space="preserve"> FREE COMEDY NIGHT AT BUCKHEAD SALOON STATION SQUARE! That's right we moved to Tuesday.....NO COVER CHARGE NO DRINK MINIMUM $2 16oz Miller Lite Drafts 8-11....Showtime is 8:30 ( be there early to get a seat ) 21 and over only..... The MEETUPS: 5 Tables reserved for them. (There will be signs the say:"Reserved MEETUP" on them). This is cross-posted on several meetups and usually get about 30-70 people showing from Meetup. Since this is one of the Larger Better meetup events... INTRODUCE YOURSELF say Hi! Talk and enjoy the show! Any questions txt Frank at[masked]-0784. Great Way to meet people! We have a awesome show lined up featuring the comedy of David Kaye Matt Wohlfarth Derek Minto and Tommy Kupiec. No open mic here this an all pro show. We are doing comedy the way it should be great comedy at a great price. Tell your friends and we will see you at the Buckhead Saloon. </t>
  </si>
  <si>
    <t xml:space="preserve"> Buckhead Saloon (in Station Square)</t>
  </si>
  <si>
    <t xml:space="preserve"> 225 West Station Square Drive</t>
  </si>
  <si>
    <t xml:space="preserve"> Outdoor Beer Garden Again at Hofbraus</t>
  </si>
  <si>
    <t xml:space="preserve"> Well let's do it again! Let's head to the outdoor beer garden at Hofbraus on Sat. Aug. 15th for some good beer &amp;amp; good times!</t>
  </si>
  <si>
    <t xml:space="preserve"> Hofbrauhaus Pittsburgh</t>
  </si>
  <si>
    <t xml:space="preserve"> 2705 S. Water Street</t>
  </si>
  <si>
    <t xml:space="preserve"> Disc Golf at Schenley Park Afterparty at Harris Grill in Shadyside</t>
  </si>
  <si>
    <t xml:space="preserve"> Let's try something new! How about disc golf which simply involves throwing a Frisbee in a basket. For basics on disc golf see the following cool video: https:www.youtube.comwatch?v=Sgn6Os4YSW0 . Let's meet at Schenley Park tennis courts close to where the disc golf course is located. We'll meet by the steps leading up to the tennis courts on Saturday Aug 29th at 7:15 pm. Please make sure you bring your own Frisbee. Afterparty is at Harris Grill in Shadyside.</t>
  </si>
  <si>
    <t xml:space="preserve"> Now a Kilted Happy Hour! If you know anyone with a kilt bring them along and have them wear it! I'll be wearing my Kilt to this Happy Hour! (with my special Sporran) If you have a Kilt wear it to this Happy Hour! (I'm not sure if that is incentive or dis-insentive). So far we have 47 rsvp's from the Meetup groups subtracting out the duplicates. Hope to see you there!FYI: Our Next Happy Hour is Tilted Kilt on their PATIO with a great view of the River! Here is the Link for that Happy Hour (Pgh Social Club Meetup): http:www.meetup.comPittsburgh-Social-Clubevents224136441 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</si>
  <si>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Happy Hour at Double Wide Grill!</t>
  </si>
  <si>
    <t xml:space="preserve"> Please join us for happy hour at Double Wide Grill on Thursday August 20th at 6 PM!</t>
  </si>
  <si>
    <t xml:space="preserve"> Double Wide Grill</t>
  </si>
  <si>
    <t xml:space="preserve"> 2339 E Carson St</t>
  </si>
  <si>
    <t xml:space="preserve"> JAM ON WALNUT LAST JAM of the SUMMER! 2 Bands! The bands for the 2015 Jam on Walnut season have been announced! Three Saturdays each Summer we block off Walnut Street for an outdoor concert to benefit Cystic Fibrosis Foundation Western PA Chapter Each of the three events attracts approximately 5000 people for the citys best block party! August 22 2015 @ 7:00pm The TWO BANDS ARE: Dancing Queen Kelsey Friday *** Meet at my Food Stand at corner of Walnut &amp;amp; Filbert Street on the Hour 7pm 8pm or 9pm to see other meetup people.</t>
  </si>
  <si>
    <t xml:space="preserve"> The Pittsburgh Metaphysics Meetup Group</t>
  </si>
  <si>
    <t xml:space="preserve"> Metaphysics; Meditation; Law of Attraction; Spirituality; Self-Healing; </t>
  </si>
  <si>
    <t xml:space="preserve"> Metaphysics Meetup - Tarot Talk with Rebecca Bloom</t>
  </si>
  <si>
    <t xml:space="preserve"> This meeting focuses on Metaphysical topics. We will have a different theme ina specific area of metaphysics every time. nnnThe presenter:Rebecca Bloom  Hi Im Rebecca Bloom and Im a professional Tarot Reader &amp;amp; Teacher Spiritual Counselor and Medium &amp;amp; Reiki Master Teacher. Ive also studied Qabalah the IChing &amp;amp; Numerology at great length and I facilitate an ongoing Tarot class as well as a meditation group. After working with the Tarot for over 23 years and with 13 years of professional experience Im excited to share a brief history of the cards how to determine your soul card as well as some tips on how to work with the cards on a daily basis. During this brief yet fun and interactive presentation its my hope that you gather a few new ideas as to how to connect with your true inner self and your divinity using the cards as your tools. If you have a deck of your own youre more than welcome to bring it along and utilize it I enjoy the hands on experience. Ill have some decks on hand if you would like to use andor explore those as well. A notebook or journal is always a good idea too! I hope youll join me for an enjoyable and informative get-together and lets talk some Tarot! nnnIm available for private readings in my home in Edgewood on the east end of Pittsburgh Tarot Parties and Events &amp;amp; Fundraisers. If youre interested in learning more about the cards I have ongoing Tarot Circle at Journeys of Life in Shadyside on the 1st and 3rd Thursday of the month beginning at 7:30. Also I post a Card of the Week on Facebook every Monday at Intuitive Tarot Readings with Rebecca go ahead and check it out. nnnYou can learn more about me at Readingswithrebecca.com and you connect with me by email [masked] or by phone 412.310.0400. nnnnThis program or event is neither sponsored nor endorsed by the Carnegie Library of Pittsburgh.</t>
  </si>
  <si>
    <t xml:space="preserve"> Introduction to Essential Oils</t>
  </si>
  <si>
    <t xml:space="preserve"> This free class given by Shane and Charlene Browerwill be a fun informative and interactive introduction to essential oils. Whether you are new to essential oils or you simply want to learn more about them this class will improve your understanding of how you can use essential oils to live a more healthy natural lifestyle. We will begin with a discussion of the fundamentals of essential oil usage (what they are how to apply and important considerations) followed by a more in-depth discussion of specific oils for addressing your most common healthcare concerns including depression &amp;amp; anxiety weight loss pain management intimacy women's health and enhancing your immune system. Youll have the opportunity to experience the oils firsthand and to ask questions related to your specific health concerns. There is no obligation to purchase anything after attending this class but there will be a special promotion associated with attending this class for those who are interested in making their first purchase</t>
  </si>
  <si>
    <t xml:space="preserve"> Chatham Commons</t>
  </si>
  <si>
    <t xml:space="preserve"> 5000 Stein Drive</t>
  </si>
  <si>
    <t xml:space="preserve"> Akashic Records Readings with Stephanie Charles</t>
  </si>
  <si>
    <t xml:space="preserve"> The records are a library of all that you have ever done! Stephanie is going to acces your records with your permission and information from your past present and future will be available. She will be able to answer your questions. She will receive all this information from the "Records Keepers" and transmit it to you in a loving way to help you in your life journey. FEE: $ 40.00 - 12 Hour$ 70.00 - 1 Hour$ 85.00 - 1 - 12 Hour To Schedule an appointment callStephanie at[masked]</t>
  </si>
  <si>
    <t xml:space="preserve"> Enlightened Healing Energy</t>
  </si>
  <si>
    <t xml:space="preserve"> 466 Castle Shannon Boulevard</t>
  </si>
  <si>
    <t xml:space="preserve"> Tarot and Oracle Enthusiasts MeetUp</t>
  </si>
  <si>
    <t xml:space="preserve"> This group is for those of all levels of experience who are interested in Tarot Lenormand and Oracle cards. We'll meet once a month to exchange readings share tips learn new spreads work on learning how to use reversals learn how to use Tarot and Oracles for spiritual pathwork how to trim a deck (for large cards) etc. Our mission is to have fun be informative and inspirational as we meet new people and to learn and grow together. Please feel free to join the group on our official MeetUp group page.</t>
  </si>
  <si>
    <t xml:space="preserve"> Playdate 4 kids</t>
  </si>
  <si>
    <t xml:space="preserve"> 2898 Banksville Road</t>
  </si>
  <si>
    <t xml:space="preserve"> Tarot Card and Mediumship Readings with Connie Rhae</t>
  </si>
  <si>
    <t xml:space="preserve"> Come and enjoy a tarot card or mediumship reading with Connie Rhae at The Tea Loft. (On the map it is shown as Tupelo Honey Teas.) Tuesday Aug. 11 from 1:00 pm-6:00 pmTo schedule an appointment please call Danielle at[masked] Walk-ins are welcome but not guaranteed Through the cards I am able to tap into my clairsentient claircognizant and clairvoyant abilities to help you find guidance in life situations or to connect with a loved one who has passed. I have read professionally at Three Little Birds Caf and Grove of Gaia Fest 2015. I am looking forward to talking with you! Connie Rhae $35 (20-30 minutes)  Receive intuitive guidance Connect to those who have passed</t>
  </si>
  <si>
    <t xml:space="preserve"> The Tea Loft</t>
  </si>
  <si>
    <t xml:space="preserve"> 3812 William Flinn Hwy Building 4 2nd floor</t>
  </si>
  <si>
    <t xml:space="preserve"> Metaphysical Discussion Brunch</t>
  </si>
  <si>
    <t xml:space="preserve"> This is a monthly meetup for discussing metaphysical topics over brunch. Comeout and enjoy the company and interesting discussions.</t>
  </si>
  <si>
    <t xml:space="preserve"> Staghorn Home &amp; Garden Cafe</t>
  </si>
  <si>
    <t xml:space="preserve"> 517 Greenfield Ave</t>
  </si>
  <si>
    <t xml:space="preserve"> The South Pittsburgh Dog WalkPlay Meetup</t>
  </si>
  <si>
    <t xml:space="preserve"> Walking; Social Networking; Small Breed Dogs; Active Dogs; Social; Outdoors; Dogs; Dog Parks; Dog Playgroups; Dog Walks; Animals; Pets; Large Breed Dogs; </t>
  </si>
  <si>
    <t xml:space="preserve"> 5th Annual Paws for the Cause (with Shorty Rossi - Animal Planet)</t>
  </si>
  <si>
    <t xml:space="preserve"> 5th Annual Paws for the Cause Saturday August 29 2015  Registration Begins at 8:30 AMKelly Park  55 Steen Hollow Road Oakdale PA 15071 Join us for the 5th annual Paws for the Cause! Come out and meet Nicola  Shortys new service dog. The whole family is welcome at this event. Be sure to bring your dogs and enjoy a wonderful day with the whole crew. Food by 2 Brothers BBQ vendors demos 5050 Chinese auctions games and so much more! $15 donation per registrant includes walk Western Pennsylvania Police Benevolent Foundation t-shirt and access to the full day of activities for the whole family. </t>
  </si>
  <si>
    <t xml:space="preserve"> Kelly Park</t>
  </si>
  <si>
    <t xml:space="preserve"> Oakdale</t>
  </si>
  <si>
    <t xml:space="preserve"> 55 Steen Hollow Road</t>
  </si>
  <si>
    <t xml:space="preserve"> Dog Bathing Fundraiser for Biggies Bullies @ Woody's Dog Wash</t>
  </si>
  <si>
    <t xml:space="preserve">  Woody's Dog Wash &amp;amp; Boutique will be holding a dog bathing fundraiser to benefit our friend's at Biggies Bullies Rescue! </t>
  </si>
  <si>
    <t xml:space="preserve"> Woody's Dog Wash &amp; Boutique</t>
  </si>
  <si>
    <t xml:space="preserve"> 5843 Brownsville Road</t>
  </si>
  <si>
    <t xml:space="preserve"> Monthly Meetup South Park Walk</t>
  </si>
  <si>
    <t xml:space="preserve"> All members welcome! Look for our members with their meetup buttons or bandanas! The first Sunday of each month a great group of members take a go at your own pace walk thru the park. A nice way to start your Sunday with your dog(s) &amp;amp; other dog lovers who want to socialize their pets and have some fun. Enjoy the morning with a brisk walk and maybe even a meetup for coffee afterwards...depending on what everyone decides to do.  For those with a GPS - here's our location we meet at for the monthly walks:Latitude:[masked] Longitude: [masked] Or go to Mapquest andor google earth to get the location from your pc (you can also send the map &amp;amp; directions to your phoneemail from there)</t>
  </si>
  <si>
    <t xml:space="preserve"> Offleash Upper Parking Lot</t>
  </si>
  <si>
    <t xml:space="preserve"> PUP NIGHT @ PNC PARK  (Advanced Registration Required)</t>
  </si>
  <si>
    <t xml:space="preserve"> http:www.wpahumane.orgfiles2015_PUPNIGHT_HumaneSoc.pdf nnnDoes your pup love to cheer on the Buccos? Well now they can enjoy all that a Pittsburgh Pirates Baseball game has to offer by joining us for Pirates Pup Night! A portion of all Pup Night ticket sales comes back to the Western PA Humane Society. For questions or to order by phone please contact KEVIN ROACH at (412)[masked] or [masked]TICKET INFORMATION</t>
  </si>
  <si>
    <t xml:space="preserve"> PNC PARK</t>
  </si>
  <si>
    <t xml:space="preserve"> North Shore</t>
  </si>
  <si>
    <t xml:space="preserve"> Pittsburgh Pup Crawl</t>
  </si>
  <si>
    <t xml:space="preserve"> Pittsburgh Pup Crawl SaturdayAugust 1 ||7:45 p.m. ||Roberto Clemente Bridge The 2015 Pittsburgh Pup Crawl benefits Animal Friends the Animal Rescue League Shelter and Wildlife Center the Western PA Humane Society and the homeless pets in our region. The Pittsburgh Pup Crawl is an evening walk featuring vendors raffles and fun activities for four-legged guests. Register soon at www.pghpupcrawl.org .</t>
  </si>
  <si>
    <t xml:space="preserve"> Roberto Clemente Bridge Pittsburgh PA 15222</t>
  </si>
  <si>
    <t xml:space="preserve"> 1531 Mayview Rd</t>
  </si>
  <si>
    <t xml:space="preserve"> Jurassic Bark in the Park - North Park</t>
  </si>
  <si>
    <t xml:space="preserve"> Jurassic Bark in the Park SundayAugust 23|| Registration 9 a.m. || Humane Hike 10 a.m. ||NorthParkAnimal Friends returns to the Stone Age  and North Park  with this years Bark in the Park: Jurassic Bark! Inspired by this summers hottest blockbusterJurassic World were returning to North Park for our annual end-of-summer dog walk and vendor fair. Dig up some more detailsand register todayon our website atThinkingOutsideTheCage.orgBark2015. Event location: North Park - South Ridge Loop (behind the pool)</t>
  </si>
  <si>
    <t xml:space="preserve"> North Park</t>
  </si>
  <si>
    <t xml:space="preserve"> McCandless Township Pennsylvania</t>
  </si>
  <si>
    <t xml:space="preserve"> Amazing Pittsburgh! Adventures Fun n Friends!</t>
  </si>
  <si>
    <t xml:space="preserve"> Singles; Dining Out; New In Town; Nightlife; Live Music; Social; Fun Times; 20's &amp; 30's Social; Dancing; Pittsburgh area; 30s and 40s; Cool People; Exercise; Cool Bars; pittsburgh singles; </t>
  </si>
  <si>
    <t xml:space="preserve"> Cranberry Travel MeetUp</t>
  </si>
  <si>
    <t xml:space="preserve">  AT  If you need a Roommate We can Help! We have Singlesthat what to Travel with US! Come to our Social Events or  Call Sam at[masked] for more Details!  Southern Caribbean Cruise (Jan 15 - 23 2016 One Night at The San Juan Marriott 8 Day - 7 Night Cruise on Royal Caribbean. 42Spots already SOLD. $[masked] per person (DBL) nnnPanama Land Tour (Feb 16 - 23 2016) 8 Day - 7 nights at The Country Inn Amador on the Canal 5 Days of Guided Tours (Please read Itinerary) Daily Breakfast &amp;amp; many lunches. $[masked] per person (DBL) African Safari 4 (March 30 - April 11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 Trips we are working on for 2016 &amp;amp; 2017 ItalySpainFrance Cruise &amp;amp; Tour (Sept 14 - 26 2016) South American Cruise (January 2017) nnn CLICK on "See The World Tours" Below   For more Information &amp;amp; Complete Website   www.SeeTheWorldTours.com  or Call[masked]    Group Trips Escorted by  Sam Jordon  (Experienced Trip Leader)  Call[masked]  Click link below for Past Trips &amp;amp; Comments  www.SeeTheWorldTours.comComments.html </t>
  </si>
  <si>
    <t xml:space="preserve"> Cranberry Sports Grille</t>
  </si>
  <si>
    <t xml:space="preserve"> 1294 Freedom Rd</t>
  </si>
  <si>
    <t xml:space="preserve"> 90 RSVP's (excluding duplicates) between 7 meetups! Try to meet on the Hour 7pm or 8pm SHARP would be best for meeting up with other meetup people at my stand. ASK FOR FRANK! JAM ON WALNUT final JAM of SUMMER! The bands for the 2015 Jam on Walnut season have been announced! Three Saturdays each Summer we block off Walnut Street for an outdoor concert to benefit Cystic Fibrosis Foundation Western PA Chapter . Each of the three events attracts approximately 5000 people for the citys best block party! August 22 2015 @ 7:00pm Dancing Queen Kelsey Friday *** Meet at my Food Stand at corner of Walnut &amp;amp; Filbert Street on the Hour 7pm 8pm to see other meetup people. try to meet on the Hour sharp! so I can get meetup people together!</t>
  </si>
  <si>
    <t xml:space="preserve"> Now this is a KILTED HAPPY HOUR! If you know someone with a kilt invite them and have them wear it! FYI: Our Next Happy Hour is Tilted Kilt on their PATIO with a great view of the River! Here is the Link for that Happy Hour (Pgh Social Club Meetup): http:www.meetup.comPittsburgh-Social-Clubevents224136441 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</si>
  <si>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Pittsburgh Mass Mob XIII</t>
  </si>
  <si>
    <t xml:space="preserve"> Happy Hour at the Cabana Beach Bar in Wexford!  DJ &amp; Dancing Free Buffet!</t>
  </si>
  <si>
    <t xml:space="preserv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 </t>
  </si>
  <si>
    <t xml:space="preserve"> Homewood Cemetery</t>
  </si>
  <si>
    <t xml:space="preserve"> 1599 South Dallas St</t>
  </si>
  <si>
    <t xml:space="preserve"> Superfood Brunch Remix: Old Time Faves &amp; New Creations</t>
  </si>
  <si>
    <t xml:space="preserve"> Pizza hotdogs cinnamon buns and more.... Gluten free vegan unprocessed and with no refined sugar......yes it's possible. A part of the monthly Saturday Superfood Brunch series this is a one-of-a-kind slow food event that typically runs for 2-3 hours allowing guests to eat mindfully socialize network have intellectual conversations get informed about healing superfood ingredients and enjoy themselves while the food comes out course after course. By eating mindfully and not loading up on empty calories and carbs guests leave more than full nourished and satisfied. This is not a buffet and table manners will be expected.  Milestones: http:vstw.net201504an-evolution-of-eating http:www.muddymelissa.com20150412review-zest-wishes-vegan-brunch http:pittsburgh.cityvoter.combestbrunchgreat-mealspittsburgh http:www.post-gazette.comlifemunch20140828Munch-goes-to-Schwartz-Living-Marketstories201408280139 http:www.wonderaddo.comindex.phpfamily-friendly-vegan-brunch http:muddymelissa.blogspot.com201401vegan-brunch-featuring-chef-mya-zeronis.html?spref=fb http:www.pittsburghmagazine-digital.compittsburghmagazinejanuary_2014?pg=104&amp;amp;pm=1&amp;amp;u1=friend#pg104 http:www.post-gazette.comliferecipes20130919Food-Column-Cook-and-learn-at-pop-up-dinnerstories201309190282 http:www.popcitymedia.comfeaturescreativedinners0918.aspx Enjoy a-whole-new-level vegan brunch items crafted by Chef Mya Zeronis of Lean Chef en RouteextraVEGANza using GMO-free local organic ingredients and NO refined sugar gluten factory-produced processed packaged textured mock meats vegetable protein isolates TVPs and packaged processed vegan cheeses. Chef Mya Zeronis hails from meat-centric butter-drowned flour-covered U.S. restaurant kitchens but identified a need for healthful foods in Pittsburgh and made it her business in 2013. Her business aims to make healthy eating and sustainable living accessible. Nearly a dozen of her recipes won top prizes in national and local contests. Some others were published in magazines and cookbooks. She never attended a culinary school. Cooking comes to her naturally. [4 BEVERAGES]Juice counter for make-your-own raw fresh juice blends: Orange Glow organic carrots Mandarin oranges pineapples gingerBeet Me Up watermelon berries beets cayenne Chilled organic house-brewed loose-leaf green tea with lemonOrganic fair-trade coffee with homemade organic rolled oat-banana milk and grade B dark organic maple syrup [10 DISHES] This is reservation-only event and guests must pay in advance. Cutoff is 48 hours prior to event. Want to get this brunch and upcoming brunches for $15 each? Sign up for a one-year Born To Brunch membership. Link below. 1)Raw pizza with flax-oat-sunflower seed crust spinach-cashew pesto sliced tomatoes basil pea shoots 2)Mixed baby greens with chopped walnuts raw apple cider-maple vinaigrette apples red onions 3)Scrambled cauliflower-chick pea eggs with coconut milk turmeric nutritional yeast scallions 4)Carrot hotdogs marinated with sesame oil. apple cider vinegar non GMO-project-verified light tamari. Served with millet buns and toppings: pickled watermelon rinds pickled beets homemade Sriracha sauerkraut grainy mustard 5)Asian-inspired house sriracha-spiced black bean chili with peppers scallions tamari 6)Homemade sprouted tofu-oat chorizo and potato hash with red onions avocado oil multi-color peppers 7)Chilled raw avocado-cucumber soup with walnut cream cumin cilantro extra virgin olive oil lemon 8)Quinoa-brown rice pasta pine nut parmesan tomato bell pepper basil sauce parsley Wild Purveyors portobello steak 9)Raw cinnamon buns with pecans flax dates raisins coconut butter maple 10)Naturally-sweet blueberry-banana-coconut ice cream Raw fresh ingredients are washed three times using baking soda-sea salt-filtered water solution. Up to two children age 7 or younger accompanied by paying adult eat free. For each additional child or those 8-14 the cost is $10 and it's donated to No Kid Hungry. This is reservation-only event and guests must pay in advance. Cutoff is two days prior to event. Want to get this brunch and upcoming brunches for $15 each? Sign up for a one-year Born To Brunch membership. RSVP link: http:aug15brunch.brownpapertickets.com</t>
  </si>
  <si>
    <t xml:space="preserve"> extraVEGANza Pgh</t>
  </si>
  <si>
    <t xml:space="preserve"> 1317 E Carson Street</t>
  </si>
  <si>
    <t xml:space="preserve"> Bicycle Heaven Bike Ride Show Swap Meet &amp; Party! Going to be a GREAT TIME!</t>
  </si>
  <si>
    <t xml:space="preserve"> Bicycle Heaven Bike Ride Show Swap Meet &amp;amp; Party! Going to be a GREAT TIME! Join us for a 15 mile leisurely bike ride of the city! You can expect great views of the city on this easy pedal with a free tour of Bicycle Heaven Bicycle Museum. About 2 hours of easy pedaling on riverfront trails and some downtown streets. At Bicycle Heaven you will meet owner Craig Morrow of the Worlds Largest Bicycle Museum and Shop right here in our home town! Enjoy the Annual Bike Show  Swap Meet. Food Drinks &amp;amp; Music! Free Admission! See why Bicycle Heaven was Voted Best Bike shop in the Burgh in the Pittsburgh Magazine and Voted Favorite Thing to do in Pittsburgh Best of the Burgh - Pittsburgh Magazine! Bicycle Heaven is in the works for a reality T.V. show! Ride at your own risk and helmets are highly recommended. Bike Rentals Available at Bicycle Heaven for $8. Please allow extra time to rent a bike. Bike Riding skills required. *Update  Hey Everyone Look for my sign outside Bicycle Heaven's Mural! Please be there by 10:45am! Remember to allow time to for a bike rental if you need one. Looking forward to seeing everyone!</t>
  </si>
  <si>
    <t xml:space="preserve"> Pittsburgh Code &amp; Supply</t>
  </si>
  <si>
    <t xml:space="preserve"> Go; Ruby; JavaScript; Web Development; Scala; Mobile Development; Functional Programming; Clojure; Computer programming; DevOps; Front-end Development; golang; Elixir; Rust; </t>
  </si>
  <si>
    <t xml:space="preserve"> Dynamic Libraries and Go for GSSAPI Authentication</t>
  </si>
  <si>
    <t xml:space="preserve"> Phil Pinnock of Apcera will present on how theyauthenticate clients using GSSAPI and Go. Cut through FUD about Go and dynamic libraries learn how dlopen works and how and why to use it with Go as we look at a classic authentication system and how it was integrated. What works what we'd do differently today (ie for a v2). https:github.comapceragssapi</t>
  </si>
  <si>
    <t xml:space="preserve"> Code &amp; Supply at Uptown</t>
  </si>
  <si>
    <t xml:space="preserve"> 544 Miltenberger St</t>
  </si>
  <si>
    <t xml:space="preserve"> Django PGH: Migrations</t>
  </si>
  <si>
    <t xml:space="preserve"> Katrina Hall will be presenting on Django Migrations. Migrations which were introduced with Django 1.7 help you propagate model changes to your database schema and can be an incredibly powerful tool for managing a database on a team project or any project whose model will need to change over time. We'll go through an the basics of using migrations at the start of a project implementing data migrations along with schema-change migrations and how to manage migrations once as your project progresses.</t>
  </si>
  <si>
    <t xml:space="preserve"> Revv Oakland</t>
  </si>
  <si>
    <t xml:space="preserve"> 3710 Forbes Ave.</t>
  </si>
  <si>
    <t xml:space="preserve"> Build Night</t>
  </si>
  <si>
    <t xml:space="preserve"> Let's get together and build some awesome stuff with code. We'll get some food and hold an impromptu co-working space where you can work on a project pair learn and mingle. You can hack on anything! Any language framework publicopen-source personal etc.You dont have to have an idea to hack on! Youre more than welcome to come just to pair with someone. Build Night is built for all skill levels. Come with what you know. If you have something you're interested in learning Build Night is a good place to do so because there will be experts in the room to help with just about anything. Food presented by Apcera check out their available jobs! Event support provided by Rivers Agile and IBM.  Project Inspirations As part of our Build Nights we're going to start maintaining a list of project inspirations. Creative resources or projects that may spark an idea to build something awesome. If you'd like to get something included in this list leave a comment or email Justin. http:image-net.orgindex https:www.codemontage.comprojects https:github.comcolonizerscolonizers http:kinograph.cc https:github.comRupertJSrupert http:publicfiles.org https:github.comopenpgh https:github.comjimkangphonemenon</t>
  </si>
  <si>
    <t xml:space="preserve"> IBM Squirrel Hill</t>
  </si>
  <si>
    <t xml:space="preserve"> 1710 Murray Avenue</t>
  </si>
  <si>
    <t xml:space="preserve"> Config Management with Puppet</t>
  </si>
  <si>
    <t xml:space="preserve"> Ryan Munz will be speaking about how to get started using Puppet.Puppet is a configuration management utility in the same realm as chef cfengine ansible and salt. This is an introductory talk that will include the following major topics: What is puppet? Major components of a typical puppet environment. Where you would or would not use puppet compared to competing tools. Code examples ranging from 'Hello world!' to a small module. Overviews of some of the more advanced features. Some lessons learned through horrific trial and error.</t>
  </si>
  <si>
    <t xml:space="preserve"> #StarterSeries: Intro to Ruby</t>
  </si>
  <si>
    <t xml:space="preserve">  Intro to Ruby Learn how to program in Ruby! We'll cover basic programming concepts using Ruby as our language of choice. Learn: - variables - flow control - object oriented programming - readingwriting files - other!!  $10?! That's right. To encourage attendees to be loyal to their RSVP we will be charging a nominal fee. If the fee is a problem and will prevent you from attending please contact Justin privately using the Meetup messaging feature to have the fee waived. You can pay through Meetup.com or the Code &amp;amp; Supply website athttp:www.codeandsupply.coworkshopsstarterseries-reservation-fee</t>
  </si>
  <si>
    <t xml:space="preserve"> The Cloakroom</t>
  </si>
  <si>
    <t xml:space="preserve"> 5972 Baum Blvd</t>
  </si>
  <si>
    <t xml:space="preserve"> PghQA - Security Testing</t>
  </si>
  <si>
    <t xml:space="preserve"> Over the past several months many large organizations have succumb to cyber attacks. These attacks range from penetrated network perimeters to loss of services to loss of control over a vehicle in motion. Many of these attacks are the result of insufficient testing during the software development lifecycle while others were the result of advanced social engineering techniques. During this presentation we will demonstrate some of the tools hackers use to exploit both computer systems and the people that operate them. It is also intended to identify areas and methods of testing to enable you to protect your users your organization and yourself. Please join us with your questions and experiences. It will be a great discussion. Refreshments will be provided! Speakers: Matt Trevors (Systems Engineer) and Jared Bill (Test Engineer) of Omnyx</t>
  </si>
  <si>
    <t xml:space="preserve"> Omnyx</t>
  </si>
  <si>
    <t xml:space="preserve"> 1251 Waterfront Place</t>
  </si>
  <si>
    <t xml:space="preserve"> How Would Plato Program? : The Ethics of Software Engineering</t>
  </si>
  <si>
    <t xml:space="preserve"> @BillLaboon We all want to write good software... but what does it mean for software to be "good"? If you ask a CEO an open-source developer and a computer science professor you'll get very different answers. We'll take a guided tour of the history of ethical thought and apply it to software development in order to understand how others have defined it and perhaps help to develop your own ethical framework. Along the way we'll answer questions such as: What would Nietzsche say about malware developers? How are contracting companies like Moses? Would Kant write closed-source software? About Bill Laboon A software engineer of one kind or another for over fifteen years Bill also spends his evenings teaching courses in Software Testing and Software Engineering at the University of Pittsburgh. nnn35-45min</t>
  </si>
  <si>
    <t xml:space="preserve"> Ember.js PGH: Using Ember 2.0 to Build an App</t>
  </si>
  <si>
    <t xml:space="preserve"> Ember.js 2.0 has just been officially released! Come see the new features used in an example application and learn what has changed. This month we will continue discussing Ember 2.0's features and updates by showcasing an example application built using the latest features and techniques that are part of 2.0. Ember's 2.0 release is the first major release in 2 years but the Ember core team has managed to make the transition straightforward to go from 1.xx to 2.0. Check out the announcement blog post for the full release details. PS: The Ember Pittsburgh Meetup is joining the Code&amp;amp;Supply family so the event has been cross-posted on both Meetup groups. Make sure to join Code&amp;amp;Supply for updates about future Ember meetups!</t>
  </si>
  <si>
    <t xml:space="preserve"> PITTSBURGH EUROGAMES</t>
  </si>
  <si>
    <t xml:space="preserve"> Settlers of Catan; Puerto Rico Boardgame; EuroGames; Card Games; Social; Fun Times; Carcassonne; Games; Euro Games; Strategy Games; Gaming; Pittsburgh area; Board Games; </t>
  </si>
  <si>
    <t xml:space="preserve"> Play Eurogames!</t>
  </si>
  <si>
    <t xml:space="preserve"> Please sign up and bring your games along and meet others for a fun evening of gaming.Newbies welcome. Incidentally many of our regular players no longer bother to sign up (but I really wish they would!) so if it looks like only one or two people are coming there could actually be quite a few more. Remember I will always cancel a game Meetup if we aren't gaming that day so you won't be sitting there all by yourself waiting for a friend. http:img1.meetupstatic.com3039620944357886359imgsmileysconfused.gif$1.00 will be charged to cover the cost Meetup charges and the cost of buying games for the group.</t>
  </si>
  <si>
    <t xml:space="preserve"> Crazy Mocha - (412) 521-1056</t>
  </si>
  <si>
    <t xml:space="preserve"> Squirrel Hill (corner of Hobart &amp; Murray)</t>
  </si>
  <si>
    <t xml:space="preserve"> Please sign up if you're planning on playing and bring your favorite games!Newbies are very welcome. We have some great teachers to help you get startedon your gaming adventure.Let us know when you sign up what game(s) you'll be bringing. On Sundays there is plenty of free parking on the side streets and even right on Murray. Crazy Mocha serves great coffee specialty drinks snacks and pastries. They do allow us to bring food in if we take our trash with us. We usually play all day break for dinner around 6:00 then it's back to gaming until everybody poops out. Incidentally many of our regular players no longer bother to sign up (but I really wish they would!) so if it looks like only one or two people are coming there could actually be quite a few more. Remember I will always cancel a game Meetup if we aren't gaming that day so you won't be sitting there all by yourself waiting for a friend.  And please remember to change your rsvp to no if you can't make it that day! $1.00 will be charged to help cover the fee Meetup charges and to buy games for the group. Join us and let the games begin!!!</t>
  </si>
  <si>
    <t xml:space="preserve"> Zentanglers in Pittsburgh</t>
  </si>
  <si>
    <t xml:space="preserve"> The Artist's Way; Live Music; Self-Improvement; Art Therapy; Crafts; Creative Circle; Paper Crafts; Drawing; Free-hand Drawing; Creativity; Zentangle; Tanglers create together; Share new tangles; </t>
  </si>
  <si>
    <t xml:space="preserve"> Ribbons: Let's Do the Twist Part 2</t>
  </si>
  <si>
    <t xml:space="preserve"> There was so much to do with our last TWIST class that we only got to cords and beads--so we'll concentrate this time on ribbons. Bring your usual pens 2 pencils and eraser (kneaded is best) tiles sketchbook andor scratch paper. If you came last time bring that handout "Let's Do the Twist". In any case beginners are always welcome. (Beginners do not need to bring supplies; and will receive advice on buying supplies they may want to purchase locally or online.) Group meet-up membershipand instruction are free; donations to defray costs however are welcomed. Recommended $3-5 or whatever is comfortable for you or that you feel the session is worth... Generally Sue Schneider organizer brings all supplies needed for projectsinstruction. (Additional supplies you may want to use at home are available for purchase. If you have a specific request for official Zentangle products kits or tools Sue will be happy to order them for you and deliver at the meet-up--you won't have to pay shipping costs!) If you are a regular attender simply bring your usual kit of supplies and any other materials that may be specified for the particular session. Fun inspiration and good company are guaranteed!!</t>
  </si>
  <si>
    <t xml:space="preserve"> 16 Castle Shannon Boulevard Mount Lebanon Pennsylvania 15228-2252 </t>
  </si>
  <si>
    <t xml:space="preserve"> Squirrel Hill Day Tanglers</t>
  </si>
  <si>
    <t xml:space="preserve"> This is an informal meet-up for those interested in doing Zentangle art together. Not a formal structured class but an exchange of ideas and enthusiasms. Bring along your sketchbook "tiles" (3.5 " square heavyweight paper) pen pencil and a favorite pattern to shareteach to others. "Show &amp;amp; Tell" is always welcome---and will be enthusiastically appreciated!</t>
  </si>
  <si>
    <t xml:space="preserve"> Squirrel Hill Library</t>
  </si>
  <si>
    <t xml:space="preserve"> 5801 Forbes Avenue Pittsburgh PA</t>
  </si>
  <si>
    <t xml:space="preserve"> Pattern Practice: Carnegie Evenings</t>
  </si>
  <si>
    <t xml:space="preserve"> Jennifer Kwiecien Certified Zentangle Teacher (CZT) leads this fun welcoming group every Tuesday evening promptly from 6-7 pm (library closes at 7). With her signature charm wit and humor Jennifer introduces new patterns and explains their construction and application. You will go away with some new ideas to practice and a smile on your face. Beginners are warmly welcomed. Bring your own supplies or use ones that Jennifer generously provides. There is a "donations can" for anyone wishing to help support the ongoing costs for this meet-up and for supplies. BONUS EXTRA: On the first Tuesday of each month some of us continue the evening's entertainment by going together to "The Moth" for live storytelling performances at the Rex Theater Southside 8-10-ish pm tix at door $8.</t>
  </si>
  <si>
    <t xml:space="preserve"> Andrew Carnegie Free Library &amp; Music Hall</t>
  </si>
  <si>
    <t xml:space="preserve"> Carnegie</t>
  </si>
  <si>
    <t xml:space="preserve"> 300 Beechwood Avenue</t>
  </si>
  <si>
    <t xml:space="preserve"> "Straight but not Narrow"</t>
  </si>
  <si>
    <t xml:space="preserve"> Five basic strokes (line dot orb curve S) make up the Zentangle repertoire. This session will focus on straight lines bothpatterns and strings. Bring your usual supplies (pen pencil paper tiles and tortillionblender)--as well as a good sense of playfulness. Beginners are welcome and will be able to jump right in with special attention as always.</t>
  </si>
  <si>
    <t xml:space="preserve"> Squirrel Hill Tanglers</t>
  </si>
  <si>
    <t xml:space="preserve"> NOTE NEW START TIME!AND a Gathering half hour has been added. From 5:15 to 5:45 you can enjoy the Lincoln photos and gather your thoughts exchange inspirations... or come earlier if you like. Jennifer Kwiecien Certified Zentangle Teacher (CZT) leads this fun welcoming group every Tuesday evening promptly from 6-7 pm (library closes at 7). With her signature charm wit and humor Jennifer introduces new patterns and explains their construction and application. You will go away with some new ideas to practice a song in your heart and a smile on your face. Beginners are warmly welcomed. Bring your own supplies or use ones that Jennifer generously provides. There is a "donations can" for anyone wishing to help support the ongoing costs for this meet-up and for supplies. BONUS EXTRA: On the first Tuesday of each month some of us continue the evening's entertainment by going together to "The Moth" for live storytelling performances at the Rex Theater Southside 8-10-ish pm tix at door $8.</t>
  </si>
  <si>
    <t xml:space="preserve"> SPORTSNUTS of Pittsburgh Sports League &amp; Social Club</t>
  </si>
  <si>
    <t xml:space="preserve"> New In Town; Nightlife; Social Networking; Sports and Recreation; Social; Fun Times; Adventure; Pittsburgh area; </t>
  </si>
  <si>
    <t xml:space="preserve"> Ultimate Frisbee -  Junction Hollow Field</t>
  </si>
  <si>
    <t xml:space="preserve"> We used Junction Hollow Field for the first time for Big Ball and this should be a great field for other events. Join us for a game of Ultimate Frisbee. For those unfamiliar with the game it's basically soccer with a frisbee. The goals are endzones similar to football and cleats ARE permitted. Hope we can get another good crowd. Bring a friend!</t>
  </si>
  <si>
    <t xml:space="preserve"> Junction Hollow Field</t>
  </si>
  <si>
    <t xml:space="preserve"> Boundary St</t>
  </si>
  <si>
    <t xml:space="preserve"> Kickball - Armstrong Field (South Side)</t>
  </si>
  <si>
    <t xml:space="preserve"> We're getting a ton of people to our kickball games which is both a blessing and a curse. It's great to have a ton of people at ANY event but we have people leaving early because there are too many people there. Unfortunately it's always impossible to gauge how many people are actually going to show up despite how many people do or do not RSVP. Therefore I have no reason to cap the amount of people that can attend because there's no guarantee everyone who already RSVP'd is actually going to be there. If we have too many people we'll either have something else to do in the deep outfield or find a way to run a mini tournament so everyone gets good playing time. I'm all about making this the most fun it can be and understand the challenges we have with too many people. The new rules definitely worked well and I think we'll keep the bases closer together so we have more scoring in the games. We've been playing on the actual field lately so make sure you prepare with clothing you can slide on the dirt with. I'd advise not wearing jeans or all black as it has been very hot for the games lately. Hope you can join us and can bring some friends!</t>
  </si>
  <si>
    <t xml:space="preserve"> Armstrong Field</t>
  </si>
  <si>
    <t xml:space="preserve"> 13th StreetSarah</t>
  </si>
  <si>
    <t xml:space="preserve"> BlitzballWiffle Ball - Armstrong Field</t>
  </si>
  <si>
    <t xml:space="preserve"> We didn't get enough for an organized game of softball but that doesn't mean we can't still play a similar game. I just got a new version of wiffle ball in the mail called Blitzball. The ball is plastic like a wiffle ball but does not have holes in it like a wiffle ball. Instead it basically looks like a golf ball but with flat sides instead of dimples. Supposedly this ball can go up to 200 ft which is way more than any wiffle ball I've seen. I'm heading to Dick's today to buy some supplies so we have enough bats balls and other equipment in case anything breaks. I have 3 Blitzballs and a Blitzball bat which is a plastic version of a wooden bat. Seems pretty solid.  Like always I'll also have Kan Jam and kickballs with me in the case that we want to do something different. </t>
  </si>
  <si>
    <t xml:space="preserve"> Flag Football - Junction Hollow Field</t>
  </si>
  <si>
    <t xml:space="preserve"> Junction Hollow Field appears to be plenty big for a wide variety of activities. Join us for a game of flag football on Thursday night. It has been requested that we play with a slightly smaller ball than regulation so it can be easier to throw and catch. Two people who have participated in recent events have flagsbelts for us to use but if neither of them are able to make it we'll play touch football instead. It's starting to get to the point where we're going to be losing daylight a lot quicker so plan on being there around 6:30 so we can get a good 90 minutes of playtime in. Don't forget to bring some friends!</t>
  </si>
  <si>
    <t xml:space="preserve"> Big Ball - Junction Hollow Field</t>
  </si>
  <si>
    <t xml:space="preserve"> This game of Big Ball has been specially requested by some people that have never played it before. Join us at the Junction Hollow Soccer Field. To get there type 100 Boundary St Pittsburgh PA into your GPS and once on Boundary St go under the railroad track overpass and you'll soon see the parking lot for the field. Big Ball is more fun than it looks. Check out the details below. No spikes or cleats are permitted for this game. Come join us for this unique but fun game!  This game got quite popular last year and was requested as our Meetup of the week for 7 straight weeks.  The name of the game is Big Ball. I created this game during my junior year at IUP. The best way to describe the game is that it's a mix between Soccer and Ultimate Frisbee but we use a ball that's about 45" in diameter. We played it every week for 2 years on the practice soccer field. There is no physical contact with other players permitted but you can use the ball however you want. Any part of your body can touch the ball and there's no height limit on the goals. Also NO CLEATS OR SPIKES ALLOWED! To see a video of this game in action from 3 years ago check it out here:https:www.youtube.comwatch?v=deBQzfRsBg0 We will be playing this game at Junction Hollow Field off of Second Avenue a bit past the Hot Metal Bridge. Here are some more details &amp;amp; rules. Field size we need is about 60 - 70 yards based on how many players we get (best games are at least 7 vs 7) There are 3 lines that matter in the game...the goal line on each side and the line at the center of the field. There are no out of bounds lines on the sides of the field. Players can dribble roll kick throw or carry the ball for 3 steps The goals are 12 feet wide and there is no height limit on the goal. The game relies heavily on defense. There are also no regulations for goalies or a goalie box. This means your goalie can play mid field if he wants or you can even have 3 goalies...they can even piggyback on each other to be "taller" if they want. You just lose those additional players in the field Both teams start the game and after each goal at mid-field. The team that wins the coin toss or just got scored on start with the ball. As soon as anything crosses mid-field (the ball OR one of your players that's getting a running start) the other team is allowed to cross the line and start playing defense. As mentioned above there is no physical contact with other players but you can use the ball however you want. If you're in the process of taking your 3 steps you can plow people over with the ball. If someone is charging you you can kick the ball at them you can hit people with the ball...I just prefer you don't aim for the head. If you do actually blatantly contact someone you get a warning and a 2 minute penalty. Second offense in the same game gets you ejected from the game. This only happened once in 2 years of playing as the ball does a good enough job of not getting players TOO close to each other... The ball is built like an exercise ball but it's VERY heavy. I would strongly advise players not try to punch the ball while it's in the air hit it with one arm or kick it with your feet as it could easily result in an injury or twisting of the body. On that note it's easiest to "kick" the ball with your knees or thigh hit it with two hands punching close together or hit with the forearms while hands are clenched at the fists. We sometimes have players get into a "scrum" around the ball and it doesn't move for a while. If that happens and the ball doesn't move for 3 - 5 seconds we'll have a jump ball from where the "scrum" took place. Games are normally played until 11 and we switch sides of the field when one team scores 6. We usually take a little half-time break at that point too. We have had many girls play the sport and they loved it. A few of them even had trouble picking the ball up but they still loved the game. Some of them were actually our most die-hard players. We normally start every game kicking and throwing the ball in a circle to get everyone warmed up for how big and heavy the ball actually is The game is actually the most fun in the rain because of our most important rule... NO CLEATS OR SPIKES OF ANY KIND! All players must wear tennis shoes or some other kind of non-grip shoe so they don't have any advantage in the dirt or grass. That's the way we've always played and I feel that makes everyone very even when it comes to maneuverability on the field. You can only imagine what some rain puddles and slick grass add to a game where no one has traction. Good times. Join us on Thursday August 13th at Junction Hollow Field in Squirrel Hill for a game of Big Ball. Just show up to the park to play and bring some friends. Don't forget the number one rule...No SPIKES!</t>
  </si>
  <si>
    <t xml:space="preserve"> I'd be impressed if we could have more people at this game than we've had in any of our previous games. During our game on July 25th we had a random group of guys in Pittsburgh join us that were in town celebrating a Bachelor party so we ended up having 31 people playing kickball at one point. I know there were some people who got stuck in some major traffic and also who were out of town on vacation so hopefully we can have a good turnout for this upcoming game.  The new rules definitely worked well and the new challenge was the distance between bases set at 60'. We got to play on the actual field and had gorgeous weather all day (the heat was a bit intense at times). For those that stuck around all day we ended up playing 3 full games of kickball. Hope you can join us and can bring some friends!</t>
  </si>
  <si>
    <t xml:space="preserve"> Lawn Games and Introduction to Spikeball - Schenley Park Oval</t>
  </si>
  <si>
    <t xml:space="preserve"> I received a Spikeball set for my birthday in May but only got to play it that one time. Since receiving it I have heard it mentioned by at least 5 other people with a few of them being avid players. Since the game is only a 2 vs 2 game and the sets being very expensive ($60 each) I'm going to make this a "Lawn Game" Meetup so we can have a bunch of different activities going on at once. We can do Kan Jam cornhole and Spikeball...and if we have enough space we can try Blitzball which I should be getting in the mail this week. We're going to run this Meetup at the Oval in Schenley Park because we're not going to need a ton of space but we'll definitely need flat ground for all of our events. Look for us at the top of the stairs near the tennis courts. Each game we have needs 4 players to play them so don't hesitate to bring some friends!</t>
  </si>
  <si>
    <t xml:space="preserve"> The Pittsburgh Vegan Meetup</t>
  </si>
  <si>
    <t xml:space="preserve"> Vegetarian; Vegan; Animal Rights; Alternative Medicine; </t>
  </si>
  <si>
    <t xml:space="preserve"> Pizza hotdogs cinnamon buns and more.... Gluten free vegan unprocessed and with no refined sugar......yes it's possible. A part of the monthly Saturday Superfood Brunch series this is a one-of-a-kind slow food event that typically runs for 2-3 hours allowing guests to eat mindfully socialize network have intellectual conversations get informed about healing superfood ingredients and enjoy themselves while the food comes out course after course. By eating mindfully and not loading up on empty calories and carbs guests leave more than full nourished and satisfied. This is not a buffet and table manners will be expected.  Milestones: http:vstw.net201504an-evolution-of-eating http:www.muddymelissa.com20150412review-zest-wishes-vegan-brunch http:pittsburgh.cityvoter.combestbrunchgreat-mealspittsburgh http:www.post-gazette.comlifemunch20140828Munch-goes-to-Schwartz-Living-Marketstories201408280139 http:www.wonderaddo.comindex.phpfamily-friendly-vegan-brunch http:muddymelissa.blogspot.com201401vegan-brunch-featuring-chef-mya-zeronis.html?spref=fb http:www.pittsburghmagazine-digital.compittsburghmagazinejanuary_2014?pg=104&amp;amp;pm=1&amp;amp;u1=friend#pg104 http:www.post-gazette.comliferecipes20130919Food-Column-Cook-and-learn-at-pop-up-dinnerstories201309190282 http:www.popcitymedia.comfeaturescreativedinners0918.aspx Enjoy a-whole-new-level vegan brunch items crafted by Chef Mya Zeronis of Lean Chef en RouteextraVEGANza using GMO-free local organic ingredients and NO refined sugar gluten factory-produced processed packaged textured mock meats vegetable protein isolates TVPs and packaged processed vegan cheeses. Chef Mya Zeronis hails from meat-centric butter-drowned flour-covered U.S. restaurant kitchens but identified a need for healthful foods in Pittsburgh and made it her business in 2013. Her business aims to make healthy eating and sustainable living accessible. Nearly a dozen of her recipes won top prizes in national and local contests. Some others were published in magazines and cookbooks. She never attended a culinary school. Cooking comes to her naturally. [4 BEVERAGES] Juice counter for make-your-own raw fresh juice blends: Orange Glow organic carrots Mandarin oranges pineapples ginger Beet Me Up watermelon berries beets cayenne Chilled organic house-brewed loose-leaf green tea with lemon Organic fair-trade coffee with homemade organic rolled oat-banana milk and grade B dark organic maple syrup [10 DISHES] This is reservation-only event and guests must pay in advance. Cutoff is 48 hours prior to event. Want to get this brunch and upcoming brunches for $15 each? Sign up for a one-year Born To Brunch membership. Link below. 1)Raw pizza with flax-oat-sunflower seed crust spinach-cashew pesto sliced tomatoes basil pea shoots 2)Mixed baby greens with chopped walnuts raw apple cider-maple vinaigrette apples red onions 3)Scrambled cauliflower-chick pea eggs with coconut milk turmeric nutritional yeast scallions 4)Carrot hotdogs marinated with sesame oil. apple cider vinegar non GMO-project-verified light tamari. Served with millet buns and toppings: pickled watermelon rinds pickled beets homemade Sriracha sauerkraut grainy mustard 5)Asian-inspired house sriracha-spiced black bean chili with peppers scallions tamari 6)Homemade sprouted tofu-oat chorizo and potato hash with red onions avocado oil multi-color peppers 7)Chilled raw avocado-cucumber soup with walnut cream cumin cilantro extra virgin olive oil lemon 8)Quinoa-brown rice pasta pine nut parmesan tomato bell pepper basil sauce parsley Wild Purveyors portobello steak 9)Raw cinnamon buns with pecans flax dates raisins coconut butter maple 10)Naturally-sweet blueberry-banana-coconut ice cream Raw fresh ingredients are washed three times using baking soda-sea salt-filtered water solution. Up to two children age 7 or younger accompanied by paying adult eat free. For each additional child or those 8-14 the cost is $10 and it's donated to No Kid Hungry. This is reservation-only event and guests must pay in advance. Cutoff is two days prior to event. Want to get this brunch and upcoming brunches for $15 each? Sign up for a one-year Born To Brunch membership. RSVP link: http:aug15brunch.brownpapertickets.com</t>
  </si>
  <si>
    <t xml:space="preserve"> Join us to learn about the exciting possibilities of cold season harvest. We will discuss how to prepare plant manage harvest and extend the harvest of a variety of hardy vegetables. Presented by: Bob Madden Garden Dreams.</t>
  </si>
  <si>
    <t xml:space="preserve"> PIEROGI NIGHT vs. TORTA!</t>
  </si>
  <si>
    <t xml:space="preserve">  Summer is flying by and you once again are all alone. That summer romance you hoped you would spark with the new neighbors never really took off so here's your next best chance at a sunny fling that guarantees to satisfy. Sure a torta is just a sandwich but its got that special something that you've been craving this whole time. This Mexican hearthrob has got layers: sweet smoky spicy..something you can really sink your teeth into over and over. And if you're already "lucky enough" (eye roll) to have that "special someone" (2nd eye roll) what's wrong with just seeing what else is out there? The days are only going to get shorter. $10 buffet$10 takeout (Torta 5 pierogi) As always all vegan. It's all gluten this time. TBD on nuts. Follow us Pierogi Night and on twitter: @pieroginight</t>
  </si>
  <si>
    <t xml:space="preserve"> Stephen Foster Community Center</t>
  </si>
  <si>
    <t xml:space="preserve"> 286 Main Street</t>
  </si>
  <si>
    <t xml:space="preserve"> PlantPure Nation film screening</t>
  </si>
  <si>
    <t xml:space="preserve"> The documentary focuses on a quest to spread the message of one of the most important health breakthroughs -- the benefits of a whole plant-based diet. Includes the work of Dr. T. Colin Campbell and son Nelson. The film forms the basis for a national grassroots community-based movement--including a developing Pittsburgh-based 'Pod'! Info. @ plantpurenation.com.Purchase tickets via these steps:1) www.clevelandcinemas.commoviedetails.asp?id=58672) scroll down to "Showtimes"; choose Thurs. August 273) Click Southside Works Cinema 08272015: 7:30 PM4) Use the drop-down date box select Thurs. Aug. 275) Select tickets: adult $9.75; child $6.75; senior $6.75;student $8.75 Be part of this important and growing movement!!</t>
  </si>
  <si>
    <t xml:space="preserve"> Southside Works Cinema</t>
  </si>
  <si>
    <t xml:space="preserve"> 425 Cinema Dr</t>
  </si>
  <si>
    <t xml:space="preserve"> Club Veg #5 - Batch Cooking for Easy Weekday Meals</t>
  </si>
  <si>
    <t xml:space="preserve"> Join us at the next meeting of Club Veg on August 4th from 6:30-8:00 pm (just 90 minutes!) for fun and camaraderie when our topics will be: - Batch Cooking for Easy Weekday Meals- A Synopsis of the recent Vegetarian SummerFest- How to make Super Salads that pack a powerful nutritional punch and offer endless variety- Understanding Calorie Density Note our new location for the summer - the Giant Eagle in Bridgeville (where Shop N Save used to be) 2nd-floor meeting room. This location has easy access from I-79 at the Bridgeville exit. Click here for details and to registerhttp:www.gardendish.comupcoming-events Please register in advance so we can plan enough food and materials for everyone. Seating is limited. Mark your calendar for Tuesday August 4th 6:30-8:00 pm. See you there! Caroline Graettinger PhDChief Vegucator Garden Dish Inc.</t>
  </si>
  <si>
    <t xml:space="preserve"> Giant Eagle 2nd floor meeting room</t>
  </si>
  <si>
    <t xml:space="preserve"> Bridgeville</t>
  </si>
  <si>
    <t xml:space="preserve"> 3239 Washington Pike </t>
  </si>
  <si>
    <t xml:space="preserve"> Plant-based Nutrition Support Group (east Pgh.)</t>
  </si>
  <si>
    <t xml:space="preserve"> Meets the last Monday of each month--open to anyone interested in learning &amp;amp; sharing about healthy plant-based food choices.For information or to receive the monthly newsletter contact Sally Lipsky @ [masked].</t>
  </si>
  <si>
    <t xml:space="preserve"> Murrysville Community Library</t>
  </si>
  <si>
    <t xml:space="preserve"> Murrysville</t>
  </si>
  <si>
    <t xml:space="preserve"> 4130 Sardis Rd</t>
  </si>
  <si>
    <t xml:space="preserve"> 412 SocialPittsburgh Happy Hour!</t>
  </si>
  <si>
    <t xml:space="preserve"> Dining Out; New In Town; Nightlife; Social Networking; Cocktails; Social; Fun Times; Young Professionals; Professional Networking; Happy Hour; 20's &amp; 30's Social; Pittsburgh area; 30s and 40s; Pubs and Bars; Singles 20's  &amp; 30's; </t>
  </si>
  <si>
    <t xml:space="preserve"> FREE COMEDY NIGHT AT BUCKHEAD SALOON STATION SQUARE! That's right we moved to Tuesday.....NO COVER CHARGE NO DRINK MINIMUM $2 16oz Miller Lite Drafts 8-11....Showtime is 8:30 ( be there early to get a seat ) 21 and over only.....  The MEETUPS: 5 Tables reserved for them. (There will be signs the say:"Reserved MEETUP" on them). This is cross-posted on several meetups and usually get about 30-70 people showing from Meetup. Since this is one of the Larger Better meetup events... INTRODUCE YOURSELF say Hi! Talk and enjoy the show! Any questions txt Frank at[masked]-0784. Great Way to meet people! We have a awesome show lined up featuring the comedy ofDavid KayeMatt WohlfarthDerek MintoandTommy Kupiec. No open mic here this an all pro show. We are doing comedy the way it should be great comedy at a great price. Tell your friends and we will see you at the Buckhead Saloon. </t>
  </si>
  <si>
    <t xml:space="preserve"> Latitude 360 </t>
  </si>
  <si>
    <t xml:space="preserve"> 200 Quinn Dr</t>
  </si>
  <si>
    <t xml:space="preserve"> Now a Kilted Happy Hour! If you know anyone with a kilt bring them along and have them wear it! I'll be wearing my Kilt to this Happy Hour! (with my special Sporran) If you have a Kilt wear it to this Happy Hour! (I'm not sure if that is incentive or dis-insentive). So far we have 47 rsvp's from the Meetup groups subtracting out the duplicates. Hope to see you there! FYI: Our Next Happy Hour is Tilted Kilt on their PATIO with a great view of the River! Here is the Link for that Happy Hour (Pgh Social Club Meetup): http:www.meetup.comPittsburgh-Social-Clubevents224136441 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</si>
  <si>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BIG HAPPY HOUR at the Cabana Beach Bar in Wexford on Sat. Aug 8th.  We have 8 meetup groups showing up and usually average about[masked] people showing up for the meetups. OKAY TO INVITE FRIENDS BE PREPARED TO DANCE!Some of the meetups represented: Pittsburgh Social Club Burgh Adults 412 SocialPittsburgh Happy Hour 30 ish Social Group and More! NO COVER! Socializing is FREE There is also a FREE BUFFET and DJ &amp;amp; Dancing! Pay for your own drinks ;-). LOOK FOR THE MEETUP SIGNS!Hope to see you there THIS IS YOUR INVITE ;-) ***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&amp;amp; DANCING!!!  FUN FUN FUN! See you there! </t>
  </si>
  <si>
    <t xml:space="preserve">  StudioPM - A creative studio experience to create art play drink and socialize. Greetings! Join me Wednesday August 19 for a creative social artsy event AND WINE TASTING. No artistic skills necessary ....I'll guide you along the way. COLORING BOOK ART SOCIAL (for adults) &amp;amp; Wine Tasting! Have you heard about the new and fun way to relax? Pick up a marker or colored pencil and a coloring book! WEDNESDAY AUGUST 19 from 6:30 pm to 9:30 pm ~ $20 admission includes WINE TASTING ONE PREMIUM coloring book (some mylar page books available) from our wide selection that you can TAKE HOME AT THE END OF THE NIGHT plus use of a variety of colored pencils and markers to use during the event. No artistic experience necessary! Just join us to color like you are a kid again sip a beverage socialize and relax. Reservations (option to pay at the door):https:studiopm-villagetavern-coloringbook-aug19.eventbrite.com Advance reservations ARE REQUIRED for this event. Seating is limited. Payment options include credit (online) or check and cash (at the door) with reservation. StudioPM welcomes all skill levels. This is NOT A BYOB EVENT. Wine tasting included with ticket cost wine beverage and food specials available for separate purchase. Food and drink specials to be announced. Event admission includes:-- Wine tasting-- Learn various colored pencil techniques or explore on your own Coloring book pages are perforated- swap pages with others from their coloring books-- Sip wine (or beverage of choice) create and socialize with friends-- Take your coloring book home at the end of the session Plan to arrive early to assure parking and to get started on time. Great for community groups fundraisers corporate team building reunions non-profits and private parties. For private bookings and group discount please email [masked] to request details. For more StudioPM locations and news visit: http:studiopminfo.wix.comstudiopm</t>
  </si>
  <si>
    <t xml:space="preserve"> Cranberry's Travel MeetUp</t>
  </si>
  <si>
    <t xml:space="preserve">   AT  If you need a Roommate We can Help! We have Singlesthat what to Travel with US! Come to our Social Events or  Call Sam at[masked] for more Details!  Southern Caribbean Cruise (Jan 15 - 23 2016) One Night at The San Juan Marriott 8 Day - 7 Night Cruise on Royal Caribbean. 42Spots already SOLD. $[masked] per person (DBL) nnnPanama Land Tour (Feb 16 - 23 2016) 8 Day - 7 nights at The Country Inn Amador on the Canal 5 Days of Guided Tours (Please read Itinerary) Daily Breakfast &amp;amp; many lunches. $[masked] per person (DBL) African Safari 4 (March 30 - April 11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 Trips we are working on for 2016 &amp;amp; 2017 ItalySpainFrance Cruise &amp;amp; Tour (Sept 14 - 26 2016) South American Cruise (January 2017) nnn CLICK on "See The World Tours" Below    For more Information &amp;amp; Complete Website   www.SeeTheWorldTours.com  or Call[masked]    Group Trips Escorted by      Sam Jordon  (Experienced Trip Leader)  Call[masked]   Click link below for Past Trips &amp;amp; Comments  www.SeeTheWorldTours.comComments.html </t>
  </si>
  <si>
    <t xml:space="preserve"> WOMEN'S SMALL BUSINESS ASSOCIATION TM. - Allegheny County</t>
  </si>
  <si>
    <t xml:space="preserve"> Small Business; Work At Home; Marketing; E-Business Owners; Network Marketing; Business Coaching; Business Referral Networking; Women Entrepreneurs; Online Marketing; Professional Networking; Small Business Marketing Strategy; Business Strategy; Entrepreneurship; Professional Women; Executive Coaching; </t>
  </si>
  <si>
    <t xml:space="preserve"> WSBA The Network Lunch TM-Allegheny Valley</t>
  </si>
  <si>
    <t xml:space="preserve"> Get Heard! Get Noticed! &amp;lt;a&amp;gt;Get Leads&amp;lt;a&amp;gt;! (TM) Hosted by Linda Berkheiser of Shaklee and co hosted byMarcie O'Malleyof Coldwell Banker Real Estate This is an informal networking event open to any business woman who would like to increase her business contacts or clients in the Natrona Heights area. Things to bring: - 10-20 &amp;lt;a&amp;gt;business cards&amp;lt;a&amp;gt; or marketing material - cash for your lunch &amp;lt;a&amp;gt;check&amp;lt;a&amp;gt; - $5 meeting fee (non members only) Be prepared to do a 60 second commercial and provide the following information. - Your goal for attendingor- What is a good referral for you or- Name one product or service they offer that will specifically help small &amp;lt;a&amp;gt;business&amp;lt;a&amp;gt; owners or business professionals. AGENDA 1:00 pm - attendees arrive reviews menu gives the server their drink order and open networking: everyone stands up to introduce oneself to others and pass their &amp;lt;a&amp;gt;business card&amp;lt;a&amp;gt; 1:15 pm - server takes lunch order and the sign in sheet is passed around 1:30 pm - 60 sec. commercials begin 2:00 pm - each person gives a testimony or referral for someone attending the lunch 2:30 pm - WSBA announcements from Debi or Susan 2:45 pm - lunch has ended. Open networking is welcomed. Please RSVP if you plan to attend this lunch. If your schedule becomes free the day of the lunch then you may attend without an RSVP. This lunch is subject to cancellation when the lunch has 3 or less RSVPs.Lunch cancellation policy. If you are not a WSBA member and would like to attend as a guestplease email Kimfitnesschic at [masked] If you have an interest in becoming a General member ($50year) or Premier member ($100year) of WSBA please contact&amp;lt;a&amp;gt;Debi Arnett&amp;lt;a&amp;gt;at [masked] If you are unable to attend then please change your RSVP.Any non member that RSVPs and does not attend will be removed from this site.</t>
  </si>
  <si>
    <t xml:space="preserve"> Tres Amigos Mexican</t>
  </si>
  <si>
    <t xml:space="preserve"> Natrona Heights</t>
  </si>
  <si>
    <t xml:space="preserve"> 18 Highlands Mall</t>
  </si>
  <si>
    <t xml:space="preserve"> WSBA The Network Lunch TM-South Hills</t>
  </si>
  <si>
    <t xml:space="preserve"> Hosted by Monica Costanzo of Ditto Document andKathleen Sergi Smithnosky of Sensational Surroundings. This is an informal networking event open to any business woman who would like to increase her business contacts or clients in the South Hills area. Things to bring: - 10-20 &amp;lt;a&amp;gt;business cards&amp;lt;a&amp;gt; or &amp;lt;a&amp;gt;marketing&amp;lt;a&amp;gt; material - cash for your lunch &amp;lt;a&amp;gt;check&amp;lt;a&amp;gt; - $5 meeting fee (non members only) Be prepared to do a 60 second commercial about yourself. Please RSVP if you plan to attend this lunch. If your schedule becomes free the day of the lunch then you may attend without an RSVP. This lunch is subject to cancellation when the lunch has 3 or less RSVPs. Lunch cancellation policy. If you are not a WSBA member and would like to attend as a guest please contact Kimfitnesschic at [masked] If you have an interest in becoming a General member ($50year) or Premier member ($100year) of WSBA please contact &amp;lt;a&amp;gt;Debi Arnett&amp;lt;a&amp;gt; or arnett.debi at whosyourbrother.com  Any non member is subject to removal from this website if they RSVP for an event and they do not attend.</t>
  </si>
  <si>
    <t xml:space="preserve"> Mitchell's Fish Market</t>
  </si>
  <si>
    <t xml:space="preserve"> 1500 Washington Rd.</t>
  </si>
  <si>
    <t xml:space="preserve"> WSBA After Work Network</t>
  </si>
  <si>
    <t xml:space="preserve">  Congratulations to Debi Arnett for winning the 2013 Director's Choice Award!!! Hosted by Debi Arnett Who's Your Brotherand co hosted by Heather Herrington of Flawless Execution Events. Get Heard! Get Noticed! Get Leads! (TM) This is an informal networking event from 5:30 - 7 pm open to any business men and women who would like to increase their business contacts or clients in the Pittsburgh area. Please bring 10-20 of your business cards to pass out as you mingle and cash for hors d'oeuvres and cocktails. This is a casual event so there will be no formal commercials. Please RSVP if you plan to attend this after-work event. If your schedule becomes free the day of the event you may attend without an RSVP but RSVP is still appreciated. This event is subject to cancellation when the event has 3 or less RSVPs. Event cancellation policy. If you are not a WSBA member and would like to attend as a guest please contact Debi Arnett at [masked] or[masked] If you have an interest in becoming a General member ($50year) or Premier member ($100year) of WSBA please contact &amp;lt;a&amp;gt;Debi Arnett&amp;lt;a&amp;gt; @ [masked] or by phone. Any non member thatRSVP sand does not attend will be removed from this site. All members should also be changing RSVP's if not attending so the hosts are up to date on how many are attending. </t>
  </si>
  <si>
    <t xml:space="preserve"> Steel Cactus Mexican Restaurant and Cantina</t>
  </si>
  <si>
    <t xml:space="preserve"> 1831 E Carson Street ( south side )</t>
  </si>
  <si>
    <t xml:space="preserve"> HostessCo Hostess Lunch</t>
  </si>
  <si>
    <t xml:space="preserve"> It is time for our annual get together to thank our hostesses and co hostesses for their service and get feedback from you about the upcoming event season and your own ideas about building your lunches or retaining your membership. We will discuss Premier Membership and trying to get as many people as new members or upgraded this month so they can attend the next Premier Mastermind. Bring your great ideas and any concerns to the table. Susan will cover the cost of your lunch up to $15.00. Tip is the responsibility of the attendee and must be given especially with a large group so plan accordingly with cash for that. Please RSVP on the meetup site as this will be posted there. No RSVPs will be accepted from anyone not a hostess or co hostess for this event. Looking forward to seeing you all there! Susan and Debi</t>
  </si>
  <si>
    <t xml:space="preserve"> Eat N Park - Fox Chapel</t>
  </si>
  <si>
    <t xml:space="preserve"> 849 Freeport Rd</t>
  </si>
  <si>
    <t xml:space="preserve"> WSBA The Network Lunch (TM) - West</t>
  </si>
  <si>
    <t xml:space="preserve"> Get Heard! Get Noticed! Get Leads! (TM) Hosted by: Amber Spells of AMS Consulting GroupandMaryann Liddle fromLiddle Architectural Design This is an informal networking event open to any business woman who would like to increase her business contacts or clients in the RobinsonAirport area. Things to bring: - 10-20 business cards or marketing material - cash for your lunch check - $5 meeting fee (non members only) nnnAGENDA 1:00 pm - attendees arrive reviews menu gives the server their drink order and open networking: everyone stands up to introduce oneself to others and pass their business card 1:15 pm - server takes lunch order and the sign in sheet is passed around 1:30 pm - 60 sec. commercials begin 2:00 pm - each person gives a testimony or referral for someone attending the lunch 2:30 pm - Premier member does a 5 min. company presentation 2:35 pm - WSBA announcements from DebiSusan 2:45 pm - lunch has ended. Open networking is welcomed. Be prepared to do a 60 second commercial about yourself. Please RSVP if you plan to attend this lunch. If your schedule becomes free the day of the lunch then you may attend without an RSVP. This lunch is subject to cancellation when the lunch has 3 or less RSVPs.Lunch cancellation policy. If you are not a WSBA member and would like to attend as a guest please contact Debi Arnett at [masked]. If you have an interest in becoming a General member ($50year) or Premier member ($100year) of WSBA please contact &amp;lt;a&amp;gt;Debi Arnett&amp;lt;a&amp;gt; at [masked] Any non member that RSVPs and does not attend will be removed from this site.</t>
  </si>
  <si>
    <t xml:space="preserve"> Papa J's Ristorante</t>
  </si>
  <si>
    <t xml:space="preserve"> 200 East Main Street</t>
  </si>
  <si>
    <t xml:space="preserve"> WSBA  The Network Lunch - ShalerGibsonia</t>
  </si>
  <si>
    <t xml:space="preserve"> Get Heard! Get Noticed! Get Leads! (TM) Hosted by: Annette Locke of Premier Designs and Patrice Bilenski from Carina Cards This is an informal networking event open to any business woman who would like to increase her business contacts or clients in the ShalerGibsonia area. Things to bring: - 10-20 business cards or marketing material - cash for your lunch check - $5 meeting fee (non members only) AGENDA 11:30 pm - attendees arrive reviews menu gives the server their drink order and open networking: everyone stands up to introduce oneself to others and pass their business card 11:45 pm - server takes lunch order and the sign in sheet is passed around 12:00 pm - 60 sec. commercials begin 12:30 pm - each person gives a testimony or referral for someone attending the lunch 12:45 pm - Premier member does a 5 min. company presentation 12:50 pm - WSBA announcements from DebiSusan 1:00 pm - lunch has ended. Open networking is welcomed. Be prepared to do a 60 second commercial about yourself. Please RSVP if you plan to attend this lunch. If your schedule becomes free the day of the lunch then you may attend without an RSVP. This lunch is subject to cancellation when the lunch has 3 or less RSVPs. Lunch cancellation policy. If you are not a WSBA member and you would like to attend as a guest please contact Debi Arnett @ [masked]. If you have an interest in becoming a General member ($50year) or Premier member ($100year) of WSBA please contact &amp;lt;a&amp;gt;Debi Arnett&amp;lt;a&amp;gt;at [masked] Any non member is subject for removal from this site if they RSVP for an event and they do not attend.</t>
  </si>
  <si>
    <t xml:space="preserve"> Lin's Garden</t>
  </si>
  <si>
    <t xml:space="preserve"> Gibsonia</t>
  </si>
  <si>
    <t xml:space="preserve"> 5560 William Flynn Hwy</t>
  </si>
  <si>
    <t xml:space="preserve"> WSBA The Network Lunch TM-Monroeville</t>
  </si>
  <si>
    <t xml:space="preserve"> Get Heard! Get Noticed! Get Leads! (TM) Hosted by: Denise LaRosaof the blog Mom Talkand Edie Coates from Ace In the Hole Entertainment. This is an informal networking event open to any business woman who would like to increase her business contacts or clients in the Monroeville area. Things to bring: - 10-20business cardsor marketing material - cash for your lunch check - $5 meeting fee (non members only) AGENDA 1:00pm - attendees arrive reviews menu gives the server their drink order and open networking: everyone stands up to introduce oneself to others and pass their business card 1:15pm - server takes lunch order and the sign in sheet is passed around 1:30pm - 60 sec. commercials begin 2:00pm - each person gives a testimony or referral for someone attending the lunch 2:15pm - Premier member does a 5 min. company presentation 2:20pm - WSBA announcements from DebiSusan 2:30pm - lunch has ended. Open networking is welcomed. Be prepared to do a 60 second commercial about yourself. Please RSVP if you plan to attend this lunch. If your schedule becomes free the day of the lunch then you may attend without an RSVP. This lunch is subject to cancellation when the lunch has 3 or less RSVPs.Lunch cancellation policy. If you are not a WSBA member and would like to attend as a guestplease email Debi Arnett @ [masked] If you have an interest in becoming a General member ($50year) or Premier member ($100year) of WSBA please contact&amp;lt;a&amp;gt;Debi Arnett&amp;lt;a&amp;gt;or [masked] Any non member will be removed from this site if they RSVP and they do not attend.</t>
  </si>
  <si>
    <t xml:space="preserve"> Wooden Nickel</t>
  </si>
  <si>
    <t xml:space="preserve"> Monroeville</t>
  </si>
  <si>
    <t xml:space="preserve"> 4006 Berger Ln</t>
  </si>
  <si>
    <t xml:space="preserve"> Pittsburgh Arthouse Films</t>
  </si>
  <si>
    <t xml:space="preserve"> Arthouse; Indie Films; Watching Movies; Documentary Films; Film; Independent Filmmaking; </t>
  </si>
  <si>
    <t xml:space="preserve"> Special Event: Hiroshima Mon Amour @ Melwood</t>
  </si>
  <si>
    <t xml:space="preserve"> Special screening brought to you by Remembering Hiroshima Imagining Peace 6:00 pm $8Skype session after the film with Ronni Alexander of the Popoki Peace Project and activists &amp;amp; students from Japan www.rememberinghiroshima.org Entangled unmoving limbs covered in ash the bodies of two lovers: French actress Emmanuelle Riva (2012 Oscar nominee for Amour) in Japan to make a peace film about Hiroshima finds in the course of her brief affair with Japanese architect Eiji Okada (Woman in the Dunes The Ugly American) compulsively returning to her traumatic post-war experiences her love for a German soldier and her own shaming. Alain Resnais || France || 1959 || 90 min Trailer: https:www.youtube.comwatch?v=CLts830aLlw</t>
  </si>
  <si>
    <t xml:space="preserve"> Melwood Screening Room</t>
  </si>
  <si>
    <t xml:space="preserve"> 477 Melwood Ave</t>
  </si>
  <si>
    <t xml:space="preserve"> restored THE THIRD MAN</t>
  </si>
  <si>
    <t xml:space="preserve"> Ranked as the best British film of the 20th century by the British Film Institute in 1999 The Third Man blends decisive visual style tremendous acting performances and a complexly plotted screenplaypenned by Graham Greeneto produce a deceptively sweet cocktail of spies lies and murder in postwar Vienna. Notable for its on-location shooting canted angles and brilliant cinematography it manages to make the city of Vienna a character as important as any of the actors. Of all the movies that I have seen this one most completely embodies the romance of going to the movies -Roger Ebert. Restored in 4K by Deluxe Restoration on behalf of Studiocanal from a fine grain master positive struck from the original negative. A great thriller with memorable images and perhaps the greatest entrance in film history...and the zither score. More info and trailer:http:cinema.pfpca.orgfilmsthe-third-man Carol Reed || UK || 1949 || 104 min Film is at 8 PM meet in lobby before.</t>
  </si>
  <si>
    <t xml:space="preserve"> Regent Square Theater</t>
  </si>
  <si>
    <t xml:space="preserve"> 1035 S Braddock Ave</t>
  </si>
  <si>
    <t xml:space="preserve"> Fellini's 8 12 @Row House on Tuesday Aug 25 7:45pm</t>
  </si>
  <si>
    <t xml:space="preserve"> Fellini's 8 12 @Row House on Tuesday Aug 25 7:45pm Tickets are $9 Lets meet at 7:15pm in the Atlas Tap Room next door for a drink before. I'm the short guy with a bald head and glasses in the corner with a beer. A movie director retreats into his memories and fantasies as he loses inspiration for his next work due to internal and external pressures. (1963)</t>
  </si>
  <si>
    <t xml:space="preserve"> Row House Cinema</t>
  </si>
  <si>
    <t xml:space="preserve"> 4115 Butler St</t>
  </si>
  <si>
    <t xml:space="preserve"> REBELS OF THE NEON GOD</t>
  </si>
  <si>
    <t xml:space="preserve"> Tsai Ming-liang emerged on the world cinema scene in 1992 with his groundbreaking first feature Rebels of the Neon God. His debut already includes a handful of elements familiar to fans of subsequent work: a deceptively spare style often branded minimalist; actor Lee Kang-sheng as the silent and sullen Hsiao-kang; copious amounts of water whether pouring from the sky or bubbling up from a clogged drain; and enough urban anomie to ensure that even the subtle humor in evidence is tinged with pathos. The loosely structured plot involves Hsiao-kang a despondent cram school student who becomes obsessed with young petty thief Ah-tze after Ah-tze smashes the rearview mirror of a taxi driven by Hsiao-kangs father. Hsiao-kang stalks Ah-tze and his buddy Ah-ping as they hang out in the films iconic arcade (featuring a telling poster of James Dean on the wall) and other locales around Taipei and ultimately takes his revenge. Neon God is a remarkably impressive first film that hints at the promise of its director: a talent confirmed by Tsais equally stunning second feature Vive LAmour (Golden Lion Venice) and continuing to his most recent film Stray Dogs which ranked high on many best of lists last year. Though showing such diverse influences as the French New Wave Wong Kar-wais early filmsand yes Rebel Without a CauseTsais film is most remarkable for introducing his startlingly unique vision to world cinema. Tsai Ming-liang|| Taiwan || 1992 || 106 min More info and trailer:http:cinema.pfpca.orgfilmsrebels-of-the-neon-god Film screens at 8PM meet in lobby before</t>
  </si>
  <si>
    <t xml:space="preserve"> Harris Theater</t>
  </si>
  <si>
    <t xml:space="preserve"> 809 Liberty Ave.</t>
  </si>
  <si>
    <t xml:space="preserve"> Do the Right Thing @ Regent Square Theater</t>
  </si>
  <si>
    <t xml:space="preserve"> Box office opens at 7:30; film at 8 pm. Meet in lobby 7:45. On the hottest day of the year on a street in the Bedford-Stuyvesant section of Brooklyn everyone's hate and bigotry smolders and builds until it explodes into violence. Spike Lee || USA || 1989 || 120 min Trailer: https:www.youtube.comwatch?v=5Ny631yQ-DM</t>
  </si>
  <si>
    <t xml:space="preserve"> Marcus Garvey Film Screens in Honor of His Birthday</t>
  </si>
  <si>
    <t xml:space="preserve"> MARCUS GARVEY: LOOK FOR ME IN THE WHIRLWIND Saturday August 15th - 2:00 PMCarnegie Library of Pittsburgh  Homewood7101 Hamilton Ave. PGH 15208 Doors Open: 1 PM Suggested Donation: $2 YES THERE WILL BE A BIRTHDAY CAKE!! Discussion Leader: Jean-Jacques Sene In death I shall be a terror to the foes of Negro liberty. Look for me in the whirlwind or the song of the storm; look for me all around you.  Marcus Garvey Marcus Garvey: Look For Me in the WhirlwindProduced and Directed by: Stanley Nelson Written by: Marcia SmithWebsite: http:firelightmedia.tvprojectmarcus-garvey-look-for-me-in-the-whirlwindTrailer: http:vimeo.com20067556 Awards2002 Best Documentary Black International Cinema2001 Official Selection Sundance Film Festival Documentary Competition Praise:spellbinding passionate and powerfulYou wont be able to leave your seat.  Hollywood Reporter Synopsis (Courtesy of Firelight Media) 'Marcus Garvey: Look For Me In The Whirlwind' uses a wealth of archival film photographs and documents to uncover the story of this Jamaican immigrant who between 1916 and 1921 built the largest black mass movement in world history. It explores Garveys dramatic successes and failures before his fall into obscurity. Among the films most powerful sequences are interviews with people who were part of the Garvey movement decades ago. These interviews communicate the appeal of Garveys revolutionary ideas to a generation of African Americans and reveal how he invested hundreds and thousands of black men and women with a newfound sense of pride.</t>
  </si>
  <si>
    <t xml:space="preserve"> Carnegie Library of Pittsburgh - Homewood Branch</t>
  </si>
  <si>
    <t xml:space="preserve"> 7101 Hamilton Ave</t>
  </si>
  <si>
    <t xml:space="preserve"> See Gueros at the Hollywood Theater for $5</t>
  </si>
  <si>
    <t xml:space="preserve"> The Hollywood is willing to give Meetup members the $5 member admission price for this film. WINNER OF 5 MEXICAN ARIEL "ACADEMY AWARDS" INCLUDING BEST PICTURE AND BEST DIRECTOR! Ever since the National University strike broke out Sombra and Santos have been living in angst-ridden limbo. Education-less motionless purposeless and unsure of what the strike will bring they begin to look for strange ways to kill time. But their idiosyncratic routine is interrupted by the unexpected arrival of Tomas Sombra's kid brother. Unable to fit in amongst these older slackers Tomas discovers that unsung Mexican folk-rock hero Epigmenio Cruz has been hospitalized somewhere in the city. Tomas convinces Sombra and Santos they must track him down in order to pay their final respects on his deathbed. But what they thought would be a simple trip to find their childhood idol soon becomes a voyage of self-discovery across Mexico City's invisible frontiers.</t>
  </si>
  <si>
    <t xml:space="preserve"> Hollywood Theater</t>
  </si>
  <si>
    <t xml:space="preserve"> Dormont</t>
  </si>
  <si>
    <t xml:space="preserve"> 1449 Potomac Avenue</t>
  </si>
  <si>
    <t xml:space="preserve"> The Pittsburgh Photo Safari Meetup Group</t>
  </si>
  <si>
    <t xml:space="preserve"> Photoshop; Digital Photography; Photography; Photography Classes; Group Photo Shoots; Travel Photography; Nature Photography; Portrait Photography; Safari; Studio Photography; Landscape Photography; Amateur  photography; Street Photography; Photo Walks; Photo enhancement (Photoshop Programme needed); </t>
  </si>
  <si>
    <t xml:space="preserve"> Fun shots - August 2015</t>
  </si>
  <si>
    <t xml:space="preserve"> This album is for fun shots. They don't need to be artistic. This is for all the fun whimsical stuff we see &amp;amp; photograph. It's a good place for beginners to start posting pictures without critiques. --&amp;gt; This album is not open for critiques it is for fun only. &amp;lt;-- ALTHOUGH EVENT TIME IS 7PM ON THE 1ST THE ALBUM WILL NOT BE AVAILBLE FOR POSTINGUPLOADING PICTURES UNTIL 10PM ON THE 1ST! For more info please read: http:www.meetup.compittsburgh-photo-safarimessagesboardsthread28924022</t>
  </si>
  <si>
    <t xml:space="preserve"> Online Event</t>
  </si>
  <si>
    <t xml:space="preserve"> Internet</t>
  </si>
  <si>
    <t xml:space="preserve"> Monthly Critiques - August 2015</t>
  </si>
  <si>
    <t xml:space="preserve"> This is the album to use if you want your shots to be critiqued. Please don't upload to this album unless you are prepared for feedback. All photos posted to this album are open to constructive criticism. You do not have to add a caption or comment to say that your photo is open to criticism. OTR: "Open for Retouching" - If you add OTR to a caption or comment you are agreeing that it's okay for someone to download your photograph and retouch it. Retouching will only take place if you label it as OTR. Otherwise no one is to assume you want your photo retouched. NEVER download and retouch a photo without OTR(or Open to Retouching) being in the comments. It you retouch a photo without permission and put it back on the site that retouched photo will be immediately removed. * For the Critiquers...please be polite when you post critiques. As with all opinions they can be taken harshly when not intended that way. Make sure you re-read your comments before you post them and make sure they are as clear as possible. Remember to write constructive criticisms. Tell thephotographerhow an image could have been improved when taking the photo andor how to enhance it to improve it. Your critique should not be a long list of negativequalities but rather a few suggestions for improvement. Although the official event time is 7:00 pm the album will not open until 10 pm.</t>
  </si>
  <si>
    <t xml:space="preserve"> Pints and Prints for August</t>
  </si>
  <si>
    <t xml:space="preserve"> My apologies for posting this a little later than I would have liked....Mea Culpa! Summer is coming to an end and time for the August edition of Pints and Prints. As always this is just a social get together to meet other members of the group introduce yourself and talk about photography. Nothing better than spending time sharing good food and good conversation. Last month we had a great turn out and I'm hoping for the same again this month. This is open to all members no matter you skill level. Everyone is encouraged to bring prints to show (hence the name). Last month there were some exceptional images. There will also be some discussion on some possible group shoots. Please plan on attending.</t>
  </si>
  <si>
    <t xml:space="preserve"> Vincent's of Greentree</t>
  </si>
  <si>
    <t xml:space="preserve"> 333 Mansfield Avenue</t>
  </si>
  <si>
    <t xml:space="preserve"> August 2015 Theme Album: ARCHES</t>
  </si>
  <si>
    <t xml:space="preserve"> The Monthly Theme album is an online submission album. Read the monthly theme and then submit photos that fit the theme ALL MONTH LONG online. There is no formal meetup for this album. Interpret the theme as you wish. Post up literal or figurative photos. It's all about being challenged by a specified theme! This album is not open for critiques. If you want your photo critiqued you may post it here if it fits the monthly theme and then post in in the Monthly Critique Album where it will be open for constructive criticism. For more info: http:www.meetup.compittsburgh-photo-safariboardsthread28924022 nnnNOTE: To start your creative thoughts spinning the subject for September's Theme will be the photo type of BOKEH. Happy photo-ing!!!</t>
  </si>
  <si>
    <t xml:space="preserve"> Visit 2 Butler County farms Saturday 822</t>
  </si>
  <si>
    <t xml:space="preserve"> Note that there is one revision to the fee info above. The charge is $5 per person or $8 for a couple or family. If you pay by clicking above (VISA or AMEX) it may only allow you to pay $5 per person. At the event I will refund $2 to those who owe only $8 (for a couple or family.) For much of our "tour" we will be in barns so if it rains we will still meet but I suggest an umbrella rain slicker andor waterproof shoes or boots. Please add or remove your RSVP if this information changes your plans. We will visit two farms in one day 9am to (approximately) 12:00 pm with lunch at about 12:15 very close to the second farm. See the full schedule below including addresses if you are using GPS to navigate. There will be a charge of $5 per individual (or $8 per couple or family) payable on or before August 15th.Some farm employees will be using a day off to provide for us and we will compensate them for their time. (Refunds will not be issued after Wednesday 819.) How to pay: Click above to pay with VISA or AMEX. Paypal: [masked] Mail: make check to Carol Peiffer 240 Wahl Ave. Evans City PA 16033 (Make sure you post payment or or before 81215 so it arrives by 815.) In addition farmers will appreciate it if eachmember emails them a few photos. I'll post email addresses in a comment on the cover album when it opens after the event. Please be aware of the following guidelines: No one should touch anything including animals unless permission is given by the farmers. If you want to take photos in locations other than the ones where the farmers take us please ask permission. Recommended wear old shoes or boots or have an extra pair in the car along with a plastic bag to carry soiled shoes home just in case you end up in mud or a cow pie. Please do not arrive more than 10 minutes earlier than a set time for a particular farm. If you have taken all the photos you want at one place and want to leave please use the time to take photos of other farms or landscapes from the road so that you are not arriving too early and disrupting the schedule we have set with each farm. Each parent will be responsible for the behavior and the safety of their children.  Children will be expected to stay out of the way when others are taking photos (unless invited to be in the photo).  Children should remain quiet and respectful when the farmers are making presentations. Tentative schedule:  PLEASE ADD A COMMENT STATING IF YOU WILL BE JOINING US FOR PARTS 1 2 ANDOR 3 so I can inform the farms and restaurant about how many people to expect.   If you want to car pool meet in the parking lot near Starbucks (Cranberry Commons1713 Rte 228 Suite E Cranberry TownshipPA16066)between 8:30 and 8:40. It should take you about 16-20 minutes to drive to the first farm. nnn1. Marburger Dairy Plant and Farm: 9 - 10:30 am 1506 Mars-Evans City Rd Evans City PA 16033[masked] NO PHOTOS will be permitted in the dairy plant.However you can take photos of the plant's exterior farm barns cattle etc. 2. Asgard Acres Alpaca Farm: 10:45 - 12:15 about 10 min from Marburger's. Carole &amp;amp; Joe Rost180 Nursery RdRenfrew PA 16053 3.Lunch at TJ's Hideaway(Pub Food): 12:15346 Spithaler School RdEvans City PA 16033[masked]) Less than 5 min from the Alpaca Farm. (See other lunch optionssuggestions below) There are many other restaurants in the area. John's Grill 1570 Mars-Evans City Rd Evans City PA 16033(724)[masked] (close to the Marburger Dairy) Sports Bar 223 E Main St Evans City PA 16033(724)[masked] W. Rick's Taproom and Grill 269 Meridian Rd Butler PA 16001[masked] There are lots of places to eat in Cranberry if you are returning there to pick up your car. Check here for some of them:http:www.whitepages.combusinessPACranberry-Twp16066Restaurants If you want to take your own lunch:You can find picnic tables at Cranberry Park111 Ernie Mashuda Drive Cranberry Township PA 16066 (After entering the Park turn right then left then left again to go to the top of the hill. There are two large picnic shelters there.)</t>
  </si>
  <si>
    <t xml:space="preserve"> AUGUST 2015 Photo Contest: FARM</t>
  </si>
  <si>
    <t xml:space="preserve"> AUGUST contest theme: FARM I'm still hoping to schedule a Farm Meetup on August 22. You may post photos you already have or wait until that event to add your best photos to the contest album. (If you add photos early in the month and then have better ones later you can delete the older ones and add newer images.) (NOTE THE THEME HAS CHANGED FROM A PREVIOUS ANNOUNCEMENT OF AUGUST'S THEME.) Each member may submit one or two images.Each should be significantlydifferent (not 2 shots of the same scene) and each will be judged separately. NOTE---less than a week left to enter July's Contest: BREAKFAST (see upcoming themes at the end of this announcement) Please check contest rules if you have not already done so:http:www.meetup.compittsburgh-photo-safarimessagesboardsthread32726552 A reminder that the theme basic rules and special instructions (if any) will appear on the contest album's cover image or its comments when the contest opens. The photo album will open at 3:15 a.m. on the 1st of the month. Photos submitted after midnight on the last day of the month will not be eligible.If you post a photo and change your mind you may delete it and replace it with a different photo before the deadline. If more than 2 photos are submitted the first 2 will be judged; the 3rd will not. Each month's theme can be interpreted literally figuratively abstractly or in any reasonable unreasonable traditional non-traditional serious humorous or imaginative way.If you are interpreting the topic in an obscure way that some people may not understand be sure to leave a caption or comment to explain your thought process. Criteria for judging:  Photo quality and composition  Interpretation of the theme  Creativity Each months judge will be the previous months contest winner (to be announced.) ________ FUTURE THEMES: I have addedsuggestions for some topics. You are free to use them or not. However if something is marked withSPECIAL INSTRUCTIONS those must be followed. September: Black &amp;amp; White - Special Instructions: GrayscaleB&amp;amp;W only. No spot color. Nosepia. No tint. No duotone. October: Hands November: Portrait</t>
  </si>
  <si>
    <t xml:space="preserve"> Holistic Women's Wellness in Pittsburgh</t>
  </si>
  <si>
    <t xml:space="preserve"> Massage Therapy; Reiki; Holistic Health; Energy Healing; Inspirational; Alternative Medicine; Natural Fertility; Women &amp; Wellness; Holistic Wellness: Reiki Essential Oils; Holistic Lifestyle; Fertility; Holistic Health and Wellness; Menopause health; </t>
  </si>
  <si>
    <t xml:space="preserve"> Chakra Healing Workshop - (Sacral 2nd Chakra) &amp; Reiki Share</t>
  </si>
  <si>
    <t xml:space="preserve"> Reiki WorkshopSacral Chakra and Creativity Join us in an evening of learning sharing and inspiring with Reiki plus much more. If you are new to Reiki; you will truly enjoy this evening. If you are a Reiki Level 1 practitioner; you are welcome to participate in the Certificate Program towards an Advance completion as part of a 7 Workshop Program by practicing on others. At the end of all 7 workshops you attend you will receive a certificate and a Reiki Attunement. Completion of all or the majority of the workshops; entitles you to access to a Shortened Version of Reiki Level 2. TONIGHT: We cover the 2nd Chakra also called the sacral chakra. It is our connection to our creativity. Our passion for life. Come at 6:00 only if you wish to review the basics of Reiki (New Comers) and stay. Come at 6:30 to begin the workshop; We will review the Sacral Chakra issues and concerns on all holistic (body mind and spiritual) dimensions as well as how Reiki can help. We will apply Youngliving Essential oils for helping to enhance our creativity and assist us with physical emotional mental and spiritual concerns. We will discuss Gemstone Therapy that can enhance and balance this Chakra. Newly added Food Therapy  I will provide a wonderful healing dish that enhances our sacral chakra. I will demonstrate some Qigong Energy Movements that you can include in your holistic lifestyle practice for balancing this Chakra and bring balance to the physical areas. We will participate in a short meditation. If you are new to Reiki; you will get a chance to receive this wonderful non-invasive time for Deep Relaxation and Balancing Reiki Energy Healing with 1 or more Reiki Practitioners. If you are a Reiki Level 1 2 or Master; you are welcome to give and receive. To receive notice towards the completion for this workshop; you would be asked to provide Reiki as practice time. Water hot tea and a snack is provided. Cost is $25.00 to help pay for room materials and meetup payable by Cash Check or Mastercardvisa. I need 2 participants plus myself to run the class. Please RSVP "Yes" and keep me up to date. I Love and really enjoy these events and workshops; but if there are no participants or I'm not sure of the attendees --- then I'd like to plan time with family and friends. So thank you for your RSVP in advance.</t>
  </si>
  <si>
    <t xml:space="preserve"> Holistic Approach 4 Life</t>
  </si>
  <si>
    <t xml:space="preserve"> 850 Boyce Road Suite 10</t>
  </si>
  <si>
    <t xml:space="preserve"> Free Webinar - Essential Oils - The Basics</t>
  </si>
  <si>
    <t xml:space="preserve"> Hello Ladies: This FREE Webinar is open to all participants of the Holistic Women's Wellness Groups In Pittsburgh &amp;amp; Beaver County. If you are interested in learning about Essential Oils; - What Are Essential Oil? - How to Use Them? - Important Tips about Essential Oils? This is a great educational webinar. I will be presenting this once per month. The 1st part of the webinar will be basic education and will be the same each month. This time slot will be open to anyone who wishes to learn about Essential oils. Call in to[masked] Pin#43503 or go to: www.uberconference.comholisticapproach4life and access through your computer to view the slide presentation. Webinar is Thursday August 20th at 6:30 p.m. As a YoungLiving Distributor I will devote an extra 30 minutes (at the end) to my Team Members only who wish to learn more about the Essential Oils with a special Topic Each Month YoungLiving's Monthly Announcements and a few Steps each month to help you grow your business. Team member's Only -- August 2015 Special Topics: Photosensitivity &amp;amp; Essential oils and Melanoma</t>
  </si>
  <si>
    <t xml:space="preserve"> Chakra TherapyReiki Workshop - Grounding Root Chakra</t>
  </si>
  <si>
    <t xml:space="preserve"> Chakra TherapyReiki WorkshopRoot Chakra and Grounding Join us in an evening of learning sharing and inspiring with Reiki plus much more. If you are new to Reiki; you will truly enjoy this evening. If you are a Reiki Level 1 practitioner; you are welcome to participate in the Certificate Program towards an Advance completion as part of a 7 Workshop Program by practicing on others. At the end of all 7 workshops you attend you will receive a certificate and a Reiki Attunement. Completion of all or the majority of the workshops; entitles you to access to a Shortened Version of Reiki Level 2. TONIGHT: We cover the 1st Chakra also called the Root chakra. It is our connection with Earth. Our foundation for our physical life and brings up safety and security. Come at 6:00 only if you wish to review the basics of Reiki (New Comers) and stay. Come at 6:30 to begin the workshop; We will review the Root Chakra issues and concerns on all holistic (body mind and spiritual) dimensions as well as how Reiki can help. We will apply Youngliving Essential oils for helping to maintain grounding and assist us with physical emotional mental and spiritual concerns. We will discuss Gemstone Therapy that can enhance and balance this Chakra. I will demonstrate some Qigong Energy Movements that you can include in your holistic lifestyle practice for balancing this Chakra and bring balance to the physical areas. And newly added Food Therapy for grounding. We may participate in a short meditation that is specifically for grounding this area as well as enhancing your energy for healing. If you are new to Reiki; you will get a chance to receive this wonderful non-invasive time for Deep Relaxation and Balancing Reiki Energy Healing with 1 or more Reiki Practitioners. If you are a Reiki Level 1 2 or Master; you are welcome to give and receive. To receive credit towards the completion for this workshop; you would be asked to provide Reiki as practice time. Water hot tea and a snack is provided. Cost is $25.00 to help pay for room materials and meetup payable by Cash or Check only. I need 2 participants plus myself to run the class. Please RSVP "Yes" and keep me up to date. I Love and really enjoy these events and workshops; but if there are no participants or I'm not sure of the attendees --- then I'd like to plan time with family and friends. So thank you for your RSVP in advance.</t>
  </si>
  <si>
    <t xml:space="preserve"> FREE "Holistically" Survive Menopause Webinar</t>
  </si>
  <si>
    <t xml:space="preserve"> FREE Holistically Survive Menopause Webinar Are you dealing with Hot Flashes? Mood Swings? Cravings? Bloating? Weight Gain? Are you Pre-Menopausal? In the middle of the deep ocean of Menopause? or In the I thought this was over??? stage of Menopause. Then consider attending this FREE Webinar; dedicated to us women. Learn Holistically  Body Mind and Spiritually; how to deal with the symptoms. We will be discussing Essential oils Herbs and Supplements Food Therapy Stress Reduction Techniques and MindBody connection movements as well as healing modalities  like Reflexology. From the comfort of your home or office; you can dial in to watch listen and participate on this great topic. Access number will be emailed to all members who RSVP  Yes. Or if you do not have access to a computer you will be able to dial in and listen. Presented by: Kelly Haywiser Womens Holistic Lifestyle Coach Licensed Massage Therapist specializing in Fertility Massage Cancer Massage plus certified Integrative Nutrition Health Coach.</t>
  </si>
  <si>
    <t xml:space="preserve"> The Pittsburgh French Meetup Group</t>
  </si>
  <si>
    <t xml:space="preserve"> French Language; Dining Out; Book Club; International and Exchange Students; Education &amp; Technology; Language &amp; Culture; Social; Reading; International Travel; Cooking; Recipes; </t>
  </si>
  <si>
    <t xml:space="preserve"> Caf conversation at Coffee Tree (beginning &amp; intermediate levels)</t>
  </si>
  <si>
    <t xml:space="preserve"> Bonjour! This is forall beginning and intermediate levels. I'm going to offer this 2x a month for now. The location might vary a bit but will be in shadysidesq. hill for now. The focus of the group is oncommunication strategies(improving your conversational skills). The session will be divided into 2 parts: Beginning (10-11) Intermediate (11-12) If 10am at coffee tree does not work for you please suggest other timesdays. Just a reminder: if you cannot come for whatever reason please be so kind as to cancel your RSVP online. That helps let me not print so many docs. And gives your spot them someone else. Merci!</t>
  </si>
  <si>
    <t xml:space="preserve"> Coffee Tree Roaster  Meeting Room  Shadyside</t>
  </si>
  <si>
    <t xml:space="preserve"> 5524 Walnut St</t>
  </si>
  <si>
    <t xml:space="preserve"> Wexford Panera French Conversation</t>
  </si>
  <si>
    <t xml:space="preserve"> This is an open conversation group (pour ceuxcelles qui ont juste envie de discuter). </t>
  </si>
  <si>
    <t xml:space="preserve"> 12071 Perry Hwy</t>
  </si>
  <si>
    <t xml:space="preserve"> Pittsburgh Dancing Meetup</t>
  </si>
  <si>
    <t xml:space="preserve"> Singles; Salsa; New In Town; Ballroom Dancing; Nightlife; Social Networking; Fun Times; Dancing; Latin Dance; Dance Lessons; Social Dancing; Dance &amp; Dancing Lessons: Salsa Latin Swing; Salsa Dance Lessons; Dance &amp; Dancing Lessons: Salsa Merengue Bachata; </t>
  </si>
  <si>
    <t xml:space="preserve"> Dance For Wishes is a FREE charity event for people of all ages! It will be a dance fitness class with FREE drinks and food being provided. For every person that attends Condition Your Life Fitness will donate $1.00 to Make-A-Wish Greater Pennsylvania and West Virginia! You attend and we donate! We will have a live DJ (DJ Big Ed from Royal Grandeur) playing some of your favorite music as Scott Fichter (Co-OwnerGroup Fitness Instructor from Condition Your Life Fitness) will instruct the class! Registration and Check-In will start at 6:00PM. The fitness class will be from 6:30PM to 7:30PM but we encourage people to stay afterwards for food drinks and an opportunity to socialize! Donations will be accepted at the event for people willing to donate! There will also be a Chinese Auction with many great donation baskets and a 5050 Raffle! During the event we will be using #danceforwishes to post pictures and updates of the awesome time we have! If you have any questions please contact Scott Fichter via phone or email. Dance For Wishes is presented by: Condition Your Life Fitness Royal Grandeur Cleanse Pittsburgh and Bronze Beauty Spray Tanning. nnnLocation: Ross Township Municipal Center (1000 Ross Municipal Drive Pittsburgh PA 15237) Time: 6:00 PM Cost: FREE Pre-Registration: http:www.eventbrite.comedance-for-wishes-tickets-17225020500?aff=eac2</t>
  </si>
  <si>
    <t xml:space="preserve"> Salsa I (Beginner) Lessons</t>
  </si>
  <si>
    <t xml:space="preserve"> Interested in energetic and passionate salsa? Our classes will give you the confidence to step onto any dance floor in the world! Each course is four weeks long. We offer two courses: Mondays:7:00pm  8:00pm:Salsa 18:00pm  9:00pm:Salsa 2 Saturdays:7:00pm  8:00pm:Salsa 18:00pm  9:00pm:Salsa 2 The Monday course begins at the start of each month the Saturday course starts in the middle of each month. To register or for more info:http:pgh.lossabrosos.orglessons</t>
  </si>
  <si>
    <t xml:space="preserve"> Los Sabrosos Dance Co</t>
  </si>
  <si>
    <t xml:space="preserve"> 4909 Penn Ave. </t>
  </si>
  <si>
    <t xml:space="preserve"> Bachata 1 &amp; 2 Lessons</t>
  </si>
  <si>
    <t xml:space="preserve"> Learn the sensual and passionate dance of bachata. Beginners and experiences beginners welcome. Tuesdays from 7pm-8pm. More info and registration: www.LSPGH.com</t>
  </si>
  <si>
    <t xml:space="preserve"> Greensburg Girls: A 20's and 30's Social Group</t>
  </si>
  <si>
    <t xml:space="preserve"> Jeannette</t>
  </si>
  <si>
    <t xml:space="preserve"> Fitness; Wine; Dining Out; New In Town; Nightlife; Women's Social; Cocktails; Fun Times; Dancing; Exploring New Restaurants; Books and Drinks; Pets; </t>
  </si>
  <si>
    <t xml:space="preserve"> Happy Hour and Pizza at Tapped</t>
  </si>
  <si>
    <t xml:space="preserve"> Lets get together and have dinner at Tapped. They offer 12 off pizzas and $1 off house wine as well as $6 Mimosas and Bellinis on Sundays. nnnCheck out the menu here:http:www.tappedoven.com</t>
  </si>
  <si>
    <t xml:space="preserve"> Tapped Brick Oven &amp; Pour House</t>
  </si>
  <si>
    <t xml:space="preserve"> 6044 State Route 30</t>
  </si>
  <si>
    <t xml:space="preserve"> August Book Club: Garden Spells by Sarah Addison Allen</t>
  </si>
  <si>
    <t xml:space="preserve"> The women of the Waverley family -- whether they like it or not -- are heirs to an unusual legacy one that grows in a fenced plot behind their Queen Anne home on Pendland Street in Bascom North Carolina. There an apple tree bearing fruit of magical properties looms over a garden filled with herbs and edible flowers that possess the power to affect in curious ways anyone who eats them. For nearly a decade 34-year-old Claire Waverley at peace with her family inheritance has lived in the house alone embracing the spirit of the grandmother who raised her ruing her mother's unfortunate destiny and seemingly unconcerned about the fate of her rebellious sister Sydney who freed herself long ago from their small town's constraints. Using her grandmother's mystical culinary traditions Claire has built a successful catering business -- and a carefully controlled utterly predictable life -- upon the family's peculiar gift for making life-altering delicacies: lilac jelly to engender humility for instance or rose geranium wine to call up fond memories. Garden Spells reveals what happens when Sydney returns to Bascom with her young daughter turning Claire's routine existence upside down. With Sydney's homecoming the magic that the quiet caterer has measured into recipes to shape the thoughts and moods of others begins to influence Claire's own emotions in terrifying and delightful ways. As the sisters reconnect and learn to support one another each finds romance where she least expects it while Sydney's child Bay discovers both the safe home she has longed for and her own surprising gifts. With the help of their elderly cousin Evanelle endowed with her own uncanny skills the Waverley women redeem the past embrace the present and take a joyful leap into the future.</t>
  </si>
  <si>
    <t xml:space="preserve"> White Rabbit Cafe and Patisserie</t>
  </si>
  <si>
    <t xml:space="preserve"> 113 N Main St</t>
  </si>
  <si>
    <t xml:space="preserve"> Drinks and Dinner on Patio at JCORKS</t>
  </si>
  <si>
    <t xml:space="preserve"> If you like Headkeepers you'll love its sister restaurant - JCorks! It has great food cozy patio and good service! I love their wine selection as well for the wine lovers out there! Come out and join us!</t>
  </si>
  <si>
    <t xml:space="preserve"> J. Corks</t>
  </si>
  <si>
    <t xml:space="preserve"> 25 E Pittsburgh St</t>
  </si>
  <si>
    <t xml:space="preserve"> SummerSounds - The Stickers (Country)</t>
  </si>
  <si>
    <t xml:space="preserve"> SummerSounds is a free series of exciting and interesting concerts under the stars in Greensburg's downtown St. Clair Park. Emphasizing high standards of contemporary musicianship in a family atmosphere this series has been called "the best outdoor music series in Western PA." This year's 13 free concerts will delight music lovers of all ages with music ranging from jazz to rock to bluegrass with a taste of folk new age and country. We're proud of the variety in our programs and try to please the most sophisticated ear. If the music makes you feel like dancing on the lawn all the better! Dine at one of our fine restaurants or pack a dinner if you wish ... then stretch out on your blanket or lawn chair and enjoy the tunes. Best of all the price is right: FREE! And so is our parking! We want you to have a great evening in our downtown cultural district! I am unable to commit to hosting and attending every Friday but I'm confident the group can utilize the comment section in order to organize the event. Due to the nature of this event please feel free to invite your friends and significant other. The more the merrier!!!</t>
  </si>
  <si>
    <t xml:space="preserve"> Inside Tour of Fallingwater &amp; Leisure Walk of Grounds</t>
  </si>
  <si>
    <t xml:space="preserve"> It is recommended to purchase tickets 4-6 weeks in advance. I would like to order tickets on Monday June 29 to ensure an early tour time. The first tour is at 10 AM. If that is booked I will go to the next time slot (10:30 11:00 11:30 etc). Cost is $27 per ticket. You can pay me in person or by mail (Kelsey Cosalter 409 Mary St Jeannette PA 15644) by June 15. We can arrange for a carpool and have lunch at the cafe onsite. For those of you not familiar with the history of Fallingwater: http:fallingwater.org1home We would be taking the Guided Home Tour which is appox 1 hour. Tickets are $25 plus a $2 processing fee. We will arrange to have plenty of time to explore the outside grounds before or after the tour. Just a reminder: Wear comfortable shoes as there will be lots of walking and steps. Only small wallets and handheld cameras are permitted inside the house. No backpacks purses or totes.</t>
  </si>
  <si>
    <t xml:space="preserve"> Seven Springs Wine Festival</t>
  </si>
  <si>
    <t xml:space="preserve"> The Seven Springs Wine Festival August 28 through 30 2015 showcases wineries from all over Pennsylvania offering a tantalizing experience for anyone who loves wine. The festival features complimentary wine sampling from 30 wineries daily seminars live entertainment a variety of crafts and musical entertainment. Wine Festival Saturday August 29 2015 || 11 a.m.  5 p.m.  Samples from up to 30 Pennsylvania wineries Souvenir Wine Festival glass Wine Check ServiceWine Festival Entertainment  Totally 80s || Main Stage Street Level || Foggy Goggle Stage Mark Ferrari || Pavers Stage Please follow the link to purchase tickets. They are available at a discount until 63015.http:www.7springs.comeventswine-festival</t>
  </si>
  <si>
    <t xml:space="preserve"> Seven Springs</t>
  </si>
  <si>
    <t xml:space="preserve"> 777 Waterwheel Drive</t>
  </si>
  <si>
    <t xml:space="preserve"> The Pittsburgh Chick Lit Book Club</t>
  </si>
  <si>
    <t xml:space="preserve"> Watching Movies; Book Club; </t>
  </si>
  <si>
    <t xml:space="preserve"> Paper Towns by John Green  SOUTH HILLS</t>
  </si>
  <si>
    <t xml:space="preserve">   Paper Towns by John Green From the #1 bestselling author of The Fault in Our StarsWhen Margo Roth Spiegelman beckons Quentin Jacobsen in the middle of the nightdressed like a ninja and plotting an ingenious campaign of revengehe follows her. Margos always planned extravagantly and until now shes always planned solo. After a lifetime of loving Margo from afar things are finally looking up for Q . . . until day breaks and she has vanished. Always an enigma Margo has now become a mystery. But there are clues. And theyre for Q. Please Bring a Chick LitWomen's Fiction book (that is out in paperback)! Not sure what to bring? Here is the definition of Chick Lit: Chick lit is genre fiction within women's fiction which addresses issues of modern women often humorously and lightheartedly* Here is the definition of Women's Fiction: a modern novel about a woman on the brink of life change and personal growth. Her journey details emotional reflection and action that transforms her and her relationships with others and usually includes a hopefulupbeat ending with regard to her romantic relationship.</t>
  </si>
  <si>
    <t xml:space="preserve"> Blvd Pub and Kitchen</t>
  </si>
  <si>
    <t xml:space="preserve"> 114 Southpointe Blvd.</t>
  </si>
  <si>
    <t xml:space="preserve"> North Hills book club - Mrs. Lincoln's Dressmaker by Jennifer Chiaverini</t>
  </si>
  <si>
    <t xml:space="preserve"> Our pick for August is the historical fiction book Mrs. Lincoln's Dressmaker. Also if you want to read ahead we picked a book for the September meeting - Dancing for Degas by Kathryn Wagner. Here's some info about our August book. New York Timesbestselling author Jennifer Chiaverinis compelling historical novel unveils the private lives of Abraham and Mary Lincoln through the perspective of the First Ladys most trusted confidante and friend her dressmaker Elizabeth Keckley.nIn a life that spanned nearly a century and witnessed some of the most momentous events in American history Elizabeth Hobbs Keckley was born a slave. A gifted seamstress she earned her freedom by the skill of her needle and won the friendship of First Lady Mary Todd Lincoln by her devotion. A sweeping historical novelMrs. Lincolns Dressmakerilluminates the extraordinary relationship the two women shared beginning in the hallowed halls of the White House during the trials of the Civil War and enduring almost but not quite to the end of Mrs. Lincolns days. </t>
  </si>
  <si>
    <t xml:space="preserve"> Bartram House Bakery</t>
  </si>
  <si>
    <t xml:space="preserve"> 2000 Village Run Drive</t>
  </si>
  <si>
    <t xml:space="preserve"> Robinson Meetup - The Wedding Dress - Rachel Hauck</t>
  </si>
  <si>
    <t xml:space="preserve">  nnnFour brides. One Dress. A tale of faith redemption and timeless love. Charlotte owns a chic Birmingham bridal boutique. Dressing brides for their big day is her gift . . . and her passion. But with her own wedding day approaching why cant she find the perfect dressor feel certain she should marry Tim? Then Charlotte discovers a vintage dress in a battered trunk at an estate sale. It looks brand-newshimmering with pearls and satin hand-stitched and timeless in its design. But where did it come from? Who wore it? Who welded the lock shut and tucked the dog tags in that little sachet? Who left it in the basement for a ten-year-old girl? And what about the mysterious man in the purple vest who insists the dress had been redeemed. Charlottes search for the gowns historyand its new bridebegins as a distraction from her sputtering love life. But it takes on a life of its own as she comes to know the women who have worn the dress. Emily from 1912. Mary Grace from 1939. Hillary from 1968. Each with her own story of promise pain and destiny. And each with something unique to share. For woven within the threads of the beautiful hundred-year-old gown is the truth about Charlottes heritage the power of courage and faith and the timeless beauty of finding true love. The story of four loveable women miraculously bound by one gown whose lives span a century . . . will take your breath away. Beth Webb Hart bestselling author of Love Charleston</t>
  </si>
  <si>
    <t xml:space="preserve"> Applebee's - Robinson</t>
  </si>
  <si>
    <t xml:space="preserve"> 6570 Steubenville Pike</t>
  </si>
  <si>
    <t xml:space="preserve"> Shadyside Meeting - To Kill A Mockingbird by Harper Lee</t>
  </si>
  <si>
    <t xml:space="preserve"> Please ask at the host stand for the book club. We are usually in the back room against the windows but you never know... Woohoo! My all-time favorite book is the choice for August! To Kill a Mockingbird by Harper Lee.  From Amazon: (but you probably already know) A gripping heart-wrenching and wholly remarkable tale of coming-of-age in a South poisoned by virulent prejudice it views a world of great beauty and savage inequities through the eyes of a young girl as her father-a crusading local lawyer-risks everything to defend a black man unjustly accused of a terrible crime. If you haven't read this since high school or college read it. I have read it about 10 times and I swear I find something new each time.</t>
  </si>
  <si>
    <t xml:space="preserve"> MoonSewickley Meetup: And When She Was Good by Laura Lippman</t>
  </si>
  <si>
    <t xml:space="preserve">  nnnWhen Hector Lewis told his daughter that she had a nothing face it was just another bit of tossed-off cruelty from a man who specialized in harsh words and harsher deeds. But twenty years later Heloise considers it a blessing to be a person who knows how to avoid attention. In the comfortable suburb where she lives she's just a mom the youngish widow with a forgettable job who somehow never misses a soccer game or a school play. In the state capitol she's the redheaded lobbyist with a good cause and a mediocre track record. But in discreet hotel rooms throughout the area she's the woman of your dreamsif you can afford her hourly fee. For more than a decade Heloise has believed she is safe. She has created a rigidly compartmentalized life maintaining no real friendships trusting few confidantes. Only now her secret life a life she was forced to build after the legitimate world turned its back on her is under siege. Her once oblivious accountant is asking loaded questions. Her longtime protector is hinting at new mysterious dangers. Her employees can't be trusted. One county over another so-called suburban madam has been found dead in her car a suicide. Or is it? Nothing is as it seems as Heloise faces a midlife crisis with much higher stakes than most will ever know. And then she learns that her son's father might be released from prison which is problematic because he doesn't know he has a son. The killer and former pimp also doesn't realize that he's serving a life sentence because Heloise betrayed him. But he's clearly beginning to suspect that Heloise has been holding something back all these years. With no formal education no real family and no friends Heloise has to remake her lifeagain. Disappearing will be the easy part. She's done it before and she can do it again. A new name and a new place aren't hard to come by if you know the right people. The trick will be living long enough to start a new life.</t>
  </si>
  <si>
    <t xml:space="preserve"> Ground Round</t>
  </si>
  <si>
    <t xml:space="preserve"> 5980 University Blvd</t>
  </si>
  <si>
    <t xml:space="preserve"> The Squirrel Hill Writers' Group</t>
  </si>
  <si>
    <t xml:space="preserve"> Science Fiction Writing; Fiction; Literature; Creative Writing; Authors; Writing; Novel Writing; Critique Group; Short Story Writing; Fiction Writing; Short Stories; Book writing; </t>
  </si>
  <si>
    <t xml:space="preserve"> Squirrel Hill Writers' Group</t>
  </si>
  <si>
    <t xml:space="preserve"> Who's up: Nick  We are being offered free use of the meeting room and are therefore guests. The Children's Institute has asked that we not park in their lot (handicapped members excepted; if you have plates or a placard you can park in the lot) but park on the street. There is parking on Shady Avenue. The main entrance is on Shady. You must register with the reception desk. We meet in Room 220 which can be difficult to find if you've not been there before so it is best to arrive early so the intrepid experienced members who already know the way can lead you. Bringing breadcrumbs is optional but be aware that they clean and polish the floors in the evenings and this is even more effective than birds for removing trails of breadcrumbs. If you arrive late for your first meeting ask the receptionist for directions. Also be aware that anyone found wandering the halls muttering "220 220..." after 9pm will be swept out with the trash.</t>
  </si>
  <si>
    <t xml:space="preserve"> #UnstuckPgh - Get Stronger Help Other Entrepreneurs</t>
  </si>
  <si>
    <t xml:space="preserve"> Business; Business Strategy; Entrepreneurship; Entrepreneur Networking; Startup Businesses; Business to Business Marketing; </t>
  </si>
  <si>
    <t xml:space="preserve"> Get your ideas or business UNSTUCK!</t>
  </si>
  <si>
    <t xml:space="preserve"> 817's Session lead by Adam: Team building and Team breaking hands on exercise to see who is your first hire (or maybe your first fire) - Join!  2 Rules for the meet up: 1) No solicitation of services *cool if someone comes to you but consultantslawyerscoaches beware any sales pitches and you'll have to find a new Monday ritual 2) Make sure to state whether what you are saying is an opinion or fact (both very much welcome) so to not confuse anyone about where the point of view comes from Location change: Repair The World - 6022 Broad St. (Around the corner from Zeke's Coffee - grab your coffee from there and head over) Share or listen to ideas but don't be fooled this is not startup therapy or feeding the ego this is about getting to work and removing the obstacles to make your idea a reality. All entrepreneurs are welcome and it's not uncommon for us to have musicians artists chefs writers developers renovators or just about anyone else you can think of join the conversation.</t>
  </si>
  <si>
    <t xml:space="preserve"> Repair the World</t>
  </si>
  <si>
    <t xml:space="preserve"> 6022 Broad St</t>
  </si>
  <si>
    <t xml:space="preserve"> 2 Rules for the meet up: 1) No solicitation of services *cool if someone comes to you but consultantslawyerscoaches beware any sales pitches and you'll have to find a new Monday ritual 2) Make sure to state whether what you are saying is an opinion or fact (both very much welcome) so to not confuse anyone about where the point of view comes from Location change: Repair The World - 6022 Broad St. (Around the corner from Zeke's Coffee - grab your coffee from there and head over) Share or listen to ideas but don't be fooled this is not startup therapy or feeding the ego this is about getting to work and removing the obstacles to make your idea a reality. All entrepreneurs are welcome and it's not uncommon for us to have musicians artists chefs writers developers renovators or just about anyone else you can think of join the conversation.</t>
  </si>
  <si>
    <t xml:space="preserve"> Monday August 24th's session will be lead by Adam Paulisick. We'll be focusing on vulnerability and exercises to help use the strength that comes from admitting we are not super-heroes (all the time). You'll be asked to think independently and work in small groups we always get together at the end for key (large group) takeaways. Make sure to bring a friend we start at 8AM sharp. 2 Rules for the meet up: 1) No solicitation of services *cool if someone comes to you but consultantslawyerscoaches beware any sales pitches and you'll have to find a new Monday ritual 2) Make sure to state whether what you are saying is an opinion or fact (both very much welcome) so to not confuse anyone about where the point of view comes from Location change: Repair The World - 6022 Broad St. (Around the corner from Zeke's Coffee - grab it there or enjoy our FREE coffee) Share or listen to ideas but don't be fooled this is not startup therapy or feeding the ego this is about getting to work and removing the obstacles to make your idea a reality. All entrepreneurs are welcome and it's not uncommon for us to have musicians artists chefs writers developers renovators or just about anyone else you can think of join the conversation.</t>
  </si>
  <si>
    <t xml:space="preserve"> Western PA gaming</t>
  </si>
  <si>
    <t xml:space="preserve"> New In Town; Card Games; Social; Fun Times; Games; Euro Games; Strategy Games; Gaming; Board Games; Game Night; </t>
  </si>
  <si>
    <t xml:space="preserve"> Friday Night Under The Lights!</t>
  </si>
  <si>
    <t xml:space="preserve"> Greetings Everyone! So as to avoid confusing folks I am not you usual host Russ! Nope it's your friendly neighborhood Redbeard stepping in to do the hosting in his stead for this one night. He is needed elsewhere. We hope to return your regularly scheduled Russ to you very soon. We had a great meetup of 9 or 10 guests the last Friday night that we played  where our feature game was that classic American theme-heavy style game Cosmic Encounter (FFG) where folks invaded neighboring worlds of the other galactic empires and establish a greater number of colonies on opposing homeworlds than their opponents did. Victory went to Russ in one game and another table had game that came right down to the wire between Coleman Matt Wilson and a newcomer Jay. Entirely my fault for not knowing who to give the laurels to on that table. Folks eventually broke out into a game of Viticulture which is a European style game with deep strategies. While that was happening another table tackled games like Roll for the Galaxy Coup Colossal Arena and Neuroshima Hex! So  it seems keeping plans light and loose is likely the way to go for this meetup. Feel very welcome to come out and bring games that interest you. Chances are you will find some folks will be talked into playing it easily enough. Feel very welcome to make your first visit if you have been watching us from afar. The restaurant will be happy to sell you food -- there is no admission. There are plenty of folks who are happy to teach games to newcomers no experience required. We want to make more gamers! We have games We know where to find more games. People are tougher to come by and we hope to be a welcoming and friendly face to any who show up. As for an Idea of what games will be handy I can bring: Cabo Pairs Pinochle Machi Koro Legendary: Marvel Deckbuilding Shadows over Camelot Cloud 9 To Court The King Hanabi Pandemic with its On The Brink expansion Condottiere and Pickomino to name a few. But bring your games! No harm to my ego if we play what you bring instead. I want to see you guys! Drop in. We go until the last person gets sick of hanging around. The end time is not set in stone.</t>
  </si>
  <si>
    <t xml:space="preserve"> Kings Family Restaurant</t>
  </si>
  <si>
    <t xml:space="preserve"> 580 McClelland Rd</t>
  </si>
  <si>
    <t xml:space="preserve"> Friday Night under the Lights!</t>
  </si>
  <si>
    <t xml:space="preserve"> Greetings Everyone! Another great meetup last Friday night were we played our feature game and built a better dystopia in Euphoria! What a game we had five gamers squaring off to gain the most authority and exert their influence on the new world. There were about three of us that had a chance to win the game in the last round but Redbeard pulled off an exciting double move to win the game in a tie breaker! Interesting little worker placement game with a neat bumping mechanic. After that game broke we played a game of 7 Wonders that Mathew wonimpressivelybybuilding a science dynasty! It seems like there was a lot of people traveling last week so hopefully this meetup will be a little better attended so we can get some more games on the tables. This week's feature game will be the space themed classic Cosmic Encounters! Redbeard or Mathew will have to bring their copies since I personally don't own it. nnnOther games that I will bring along with me are... Five Tribes Castles of Mad King Ludwig Viticulture with Tuscany Expansion Francis Drake Dominion Concordia Plus many more brought by our members... Hope to see another great turnout and newcomers are welcome!</t>
  </si>
  <si>
    <t xml:space="preserve"> Sunday gaming</t>
  </si>
  <si>
    <t xml:space="preserve"> my cell#[masked]</t>
  </si>
  <si>
    <t xml:space="preserve"> Eat N Park</t>
  </si>
  <si>
    <t xml:space="preserve"> 9515 University Blvd</t>
  </si>
  <si>
    <t xml:space="preserve"> Saturday gaming</t>
  </si>
  <si>
    <t xml:space="preserve"> Market District closes at 9pm nnnnmy cell#[masked]</t>
  </si>
  <si>
    <t xml:space="preserve"> Market District Express</t>
  </si>
  <si>
    <t xml:space="preserve"> 2840 Washington Rd</t>
  </si>
  <si>
    <t xml:space="preserve"> The Pittsburgh Spanish Language Meetup Group</t>
  </si>
  <si>
    <t xml:space="preserve"> Spanish Language; Language &amp; Culture; Latino Culture; </t>
  </si>
  <si>
    <t xml:space="preserve"> Spanish Conversation Practice at Squirrel Hill Library</t>
  </si>
  <si>
    <t xml:space="preserve"> Saludos a todos! Ivan will be leading a conversation group at the Squirrel Hill branch of the Carnegie Library of Pittsburgh. All skill levels of Spanish are welcome. Think of it as like a regular meetup but with some Native speakers to provide guided practice for those interested! Because of the high demand for a Spanish conversation group we will be checking the RSVP list for no-shows. Please keep your RSVP (yesno) up to date so that those on the wait list can have a spot if you can't make it after all.</t>
  </si>
  <si>
    <t xml:space="preserve"> Spanish Conversation Practice at "El Milagro"</t>
  </si>
  <si>
    <t xml:space="preserve"> This is going to be a special meetup for individuals who are advanced Spanish speakers. If you can hold a full conversation in Spanish then this meeting is for you! I am organizing this lunch and conversation because some of the advanced speakers in the group have requested them. The size of this meetup is relatively small since at this point I am just testing the waters for future meetings. It is very important that if you say you are going that you show up to the meeting. Website Yelp!  Google Maps Disclaimer: Starting this meeting I will start collecting the 1 (one) dollar per person donation you have seen we collect in some of the other meetings. Whatever donations I collect in the meetings where I am an organizer I will put them in the Meetup account for two purposes: (1) to pay for the Meetup.com page and (2) to contribute to the holiday party. It is a donation so it is not mandatory but highly appreciated :) PS I love this place!</t>
  </si>
  <si>
    <t xml:space="preserve"> El Milagro</t>
  </si>
  <si>
    <t xml:space="preserve"> 1542 Beechview Ave</t>
  </si>
  <si>
    <t xml:space="preserve"> Spanish Conversation Practice at Panera</t>
  </si>
  <si>
    <t xml:space="preserve"> Saludos a todos! I will be leading a conversation group for advanced speakers at Panera near University of Pittsburgh. Because of the high demand for a Spanish conversation group we will be checking the RSVP list for no-shows. Please keep your RSVP (yesno) up to date so that those on the wait list can have a spot if you can't make it after all. &amp;lt;a&amp;gt;Google Maps&amp;lt;a&amp;gt;</t>
  </si>
  <si>
    <t xml:space="preserve"> LACU Picnic 2015</t>
  </si>
  <si>
    <t xml:space="preserve">  Google Map Everyone is welcome to attend the picnic. Please make sure to bring a dish to share (does not have to be a Latin dish does not have to be home made). But please bring food to share with the rest of the community. They will be selling drinks (water and sodas I presume no alcohol) but you are more than welcome to bring your own non-alcoholic drinks. I will be there at around 1:30pm and will probably stay for a couple of hours. So bring a small cooler with refreshments (and cash just in case they are selling food or drinks) and a blanket. You should find us somewhere around the shelter if it is not too hot. The activity is family friendly. Hope to see you all there! :)</t>
  </si>
  <si>
    <t xml:space="preserve"> Schenley Park - Camp David Lawrence Pavilion</t>
  </si>
  <si>
    <t xml:space="preserve"> 5410 Bartlett St</t>
  </si>
  <si>
    <t xml:space="preserve"> Run Jump Lift Throw - Functional Fitness Meetup</t>
  </si>
  <si>
    <t xml:space="preserve"> Fitness; Nutrition; Wellness; Group Fitness Training; Healthy Living; Exercise; Functional Fitness; Functional Training; Group Functional Fitness Training; </t>
  </si>
  <si>
    <t xml:space="preserve"> Special Friday Night Workout at Schenley Park - 8212015</t>
  </si>
  <si>
    <t xml:space="preserve"> We've never done a Friday night workout so this will be a first! This is a special 1-event workout and it is challenging. We've done it one other time on 9132013. Complete this sequence for time:- Run 1600 meters- 150 double-unders- 50 burpees- Run 800 meters- 100 double-unders- 35 burpees- Run 400 meters- 50 double-unders- 20 burpees 3 single-unders can be substituted for 1 double-under but I would encourage anyone who is capable of 1 double-under to attempt this as prescribed. At the 9132015 workout two men in our group completed this with double-unders as prescribed. Zero females completed it with double-unders. Who will be the first? Times ranged from around 30 minutes to 68 minutes. You just take it rep by rep and chip away at it. What better way to head into a weekend? :)</t>
  </si>
  <si>
    <t xml:space="preserve"> Schenley Oval</t>
  </si>
  <si>
    <t xml:space="preserve"> Schenley Oval (within Schenley Park)</t>
  </si>
  <si>
    <t xml:space="preserve"> Workout at Schenley Park - 842015</t>
  </si>
  <si>
    <t xml:space="preserve"> Event 1:As many reps as possible in 5-minutes- 80 single-unders- 15 dumbell thrusters (m 24#f 16#)- 5 hand-release push-ups Event 2:Get as far in the progression in 3:30 as possible:- Hold plank for 1-minute- Run 1 lap- Bear crawl for max distance Event 3:3 rounds:- 10 burpees- Run 400mCompare to 42115 and 6162015</t>
  </si>
  <si>
    <t xml:space="preserve"> Workout at Schenley Park - 8182015</t>
  </si>
  <si>
    <t xml:space="preserve"> -- WORKOUT ANNOUNCEMENT -- nnnEvent 1: "Schenley Ninja Warrior" 6 minutes to conquer the Schenley Ninja Warrior course which consists of these 10 stations. Station 1 - 75 single-unders Station 2 - 10 burpees Station 3 - 20 alternating lunges (10 each leg) Station 4 - 35 shoulder-to-overheads (24#16#) Station 5 - 30 air squats Station 6 - 10 hand-release push-ups Station 7 - 50 single-unders (backwards) Station 8 - 20 sumo-deadlifts(24#16#) Station 9 - 20 mountain-climbers (20 each leg) Station 10 - 20 power snatches (10 each arm24#16#) Athletes will have counters and stations will be designated with cones and cue cards. Athletes finishing the course will be scored with the time they finish. Athletes not finishing the course will get points based on current stationreps. i.e. 8.2 ps - I got the idea for this watching the format of American Ninja Warrior on my treadmill jog this evening :) nnnEvent 2: L-sit hold on parallettes We have several new members who haven't attempted this yet! Should be fun. nnnEvent 3: "Quads" 4 rounds for time: - 4 air squats - 4 burpees - 4 air squats - 4 burpees - Run 400m ps - "quads".. as in "sets of 4" or as in "How do your quads feel?" :)</t>
  </si>
  <si>
    <t xml:space="preserve"> Workout at Schenley Park - 8252015</t>
  </si>
  <si>
    <t xml:space="preserve"> Workout Announcement Event 1: "Powers of 10"Complete this sequence for time:10^0 - 400m run10^2 - single-unders10^1 - burpees10^2 - single-unders (backwards) 6-minute time cap Event 2: Team Men vs. Team Women Plank Challenge Event 33 rounds for time:30 mountain climbersRun 1 lap This workout was performed twice in July. We will benchmark against these scores.</t>
  </si>
  <si>
    <t xml:space="preserve"> Workout at Schenley Park - 8112015</t>
  </si>
  <si>
    <t xml:space="preserve"> WORKOUT ANNOUNCEMENT Event 1: "No Letting Go" Get as far in the progression in 5-minutes as possible:- Run 1 lap holding weights (m 24# f 16#)- 10 dumbell thrusters- 100m out-and-back run with weights Score is the number of thrusters. Weight can be set down at any point if rest is needed. nnnEvent 2: "Jump Master" 4 minutes of the following progression:0-1:00 - As many single-unders as possible1:00-1:30 - rest1:30-2:30 - As many single-unders as possible - with rope rotating BACKWARDS2:30-3:00 - rest3:00-4:00 - As many double-unders as possible This will be scored as three separate events. nnnEvent 3: "[masked] Vision" 3 rounds for time:- 20 mountain climbers- 20 air squats- 20 lunges- Run 1 lap</t>
  </si>
  <si>
    <t xml:space="preserve"> WestSouth Scary Movie (also other movies) Nights Meetup</t>
  </si>
  <si>
    <t xml:space="preserve"> Dining Out; Watching Movies; Horror Films; Film; Movie Nights; scary movies; Horror Geeks; Horror Fiction; MysterySuspenseThriller  Horror MoviesFilms; Horror Fans; </t>
  </si>
  <si>
    <t xml:space="preserve"> Sinister 2 and food</t>
  </si>
  <si>
    <t xml:space="preserve"> Show time is at 7:00 pm. We will eat before at the Chinese buffet (&amp;lt;a&amp;gt;http:1025grandchina.com).&amp;lt;a&amp;gt;The buffet is located in the Home Depot strip mall. This is steps away from the theater. We will meet at 5:15 pm. If you are running late - no problem. It is a buffet so come when you want! We will meet at the theater at 6:40 pm so we can all try to sit together since this is opening weekend. If you plan on getting a drinkpopcorn come a bit earlier because there will be a food line. Another suggestion is to buy your ticket before diner. Those lines can be long also. Here are the movie details:http:www.movies.comsinister-2m70309 Any questions call or text[masked]-2726.</t>
  </si>
  <si>
    <t xml:space="preserve"> Destina Theaters</t>
  </si>
  <si>
    <t xml:space="preserve"> Chartiers Valley Shopping Center</t>
  </si>
  <si>
    <t xml:space="preserve"> Chiller Films Presents: The Boy and pizza</t>
  </si>
  <si>
    <t xml:space="preserve"> Another horror at the Hollywood! Meet at 6:30 at Molly's pizza then 7:30 for the show. Hope all can make it. My # is[masked]-2726. Movie details: In the summer of 1989 the Mt. Vista motel has been slowly deteriorating on an isolated roadside and its proprietor John Henley is not faring much better. Since his wife left him and their nine year-old son Ted John has drifted into despondency leaving Ted to fend for himself. With no parental or adult supervision to guide him the young Teds darker impulses begin to emerge leading him to explore a growing fascination with death. This fascination blossoms into a bizarre and dangerous method for roping in the occasional passing motorists for an unplanned overnight stop at the motel. When a mysterious drifter is forced to take up residency at the Mt. Vista for several days he and Ted forge a unique friendship that sends the boy down a dangerous path. The Boy comes from the SpectreVision producing team of Daniel Noah Josh C. Waller and Elijah Wood. It was directed by Craig William MacNeill.</t>
  </si>
  <si>
    <t xml:space="preserve"> The Gift and food</t>
  </si>
  <si>
    <t xml:space="preserve"> Not really horror but suspense (plus I love Jason Bateman). This one will be a bargain night movie at the Cinemark in Robinson. We can mingle and eat before hand at Qdoba. Let us meet at Qdoba at 6:15 pm to eat then head over to the flick at 7:15 pm. Movie time is 7:30 pm. http:www.movies.comgift-2015m70678</t>
  </si>
  <si>
    <t xml:space="preserve"> Cinemark</t>
  </si>
  <si>
    <t xml:space="preserve"> 2100 Settlers Ridge Center Drive</t>
  </si>
  <si>
    <t xml:space="preserve"> Mission: Impossible Rogue Nation at the Drive-in</t>
  </si>
  <si>
    <t xml:space="preserve"> Let us try the drive-in one more time. Some may dislike Tom Cruise but no one is better as an action hero. Here is the web site for the movie: http:www.missionimpossible.com The other movie is Ant Man. This starts at 11:30 pm. Let us meet at the Giant Eagle in Robinson for food and drinks then ride share to the movies. We can meet in the parking lot on the pharmacy side. Let us meet at 7:30 pm and plan to leave by 7:45 pm. If you plan to purchase munchies please arrive earlier so you can complete this task. Movie times start at 9:15. Cost is $7.00 per person.</t>
  </si>
  <si>
    <t xml:space="preserve"> Twin Hi-ways Drive In</t>
  </si>
  <si>
    <t xml:space="preserve"> Robinson Township</t>
  </si>
  <si>
    <t xml:space="preserve"> 5588 Steubenville Pike</t>
  </si>
  <si>
    <t xml:space="preserve"> Cop Car and pizza</t>
  </si>
  <si>
    <t xml:space="preserve"> Not horror but thriller. A new Sundance movie with Kevin Bacon is showing at the Hollywood theater. It is getting good reviews on Rotten Tomatoes. We will grab some pizza before at Molly's pizza at 6:30 pm. The movie time is at 7:30 pm. Here are the movie details: Kevin Bacon (The Following HBO's Taking Chance Mystic River) stars in director Jon Watts' delightful throwback thriller Cop Car. When two good-natured but rebellious young boys (James Freedson-Jackson and Hays Wellford) stumble across an abandoned cop car hidden in a secluded glade they decide to take it for a quick joyride. Their bad decision unleashes the ire of the county sheriff (Kevin Bacon) and leads to brutal consequences. (C) Focus World</t>
  </si>
  <si>
    <t xml:space="preserve"> Shut Up &amp; Write! Pittsburgh</t>
  </si>
  <si>
    <t xml:space="preserve"> Poetry; Writer's Block; Fiction; Creative Writing; Authors; Writing; Writing Workshops; play writing screenwriting; Novel Writing; Non-fiction writing; Short Story Writing; Fiction Writing; Memoir writing; Lifewriting; Book writing; </t>
  </si>
  <si>
    <t xml:space="preserve"> Shut Up &amp; Write! (Shadyside)</t>
  </si>
  <si>
    <t xml:space="preserve"> All are welcome to the first Shut Up &amp;amp; Write! in Pittsburgh!! We'll meet at the Coffee Tree Roasters on Walnut Street in Shadyside. I have reserved the back room and will be there with a red "shut-up &amp;amp; write!" sign. Please try to come a little early so you can buy something to drink or eat (and show Coffee Tree Roasters our appreciation for letting us use their space). Electrical outlets are limited so it is a good idea to make sure your laptops are fully charged. Also there is free wifi but it is very slow. Please cancel your RSVP if you find you cannot attend. Agenda: 7:30-7:45: Introduce yourself and socialize. 7:45-8:45: Shut Up and Write! 8:45-9:00: Write some more socialize or leave if you want.</t>
  </si>
  <si>
    <t xml:space="preserve"> Coffee Tree Roasters</t>
  </si>
  <si>
    <t xml:space="preserve"> 5524 Walnut Street</t>
  </si>
  <si>
    <t xml:space="preserve"> We'll meet at the Coffee Tree Roasters on Walnut Street in Shadyside. I tried to reserve the back room for this week but someone beat me to it. So we will try to meet in the group of tables right outside the back room. I will be there with a red "shut-up &amp;amp; write!" sign. Please try to come a little early so you can buy something to drink or eat (and show Coffee Tree Roasters our appreciation for letting us use their space). Electrical outlets are limited so it is a good idea to make sure your laptops are fully charged. Also there is free wifi but it is very slow. Please cancel your RSVP if you find you cannot attend. Agenda: 7:30-7:45: Introduce yourself and socialize. 7:45-8:45: Shut Up and Write! 8:45-9:00: Write some more socialize or leave if you want.</t>
  </si>
  <si>
    <t xml:space="preserve"> We'll meet at the Coffee Tree Roasters on Walnut Street in Shadyside. I have reserved the back room and will be there with a red "shut-up &amp;amp; write!" sign. Please try to come a little early so you can buy something to drink or eat (and show Coffee Tree Roasters our appreciation for letting us use their space). Electrical outlets are limited so it is a good idea to make sure your laptops are fully charged. Also there is free wifi but it is very slow. Please cancel your RSVP if you find you cannot attend. Agenda: 7:30-7:45: Introduce yourself and socialize. 7:45-8:45: Shut Up and Write! 8:45-9:00: Write some more socialize or leave if you want.</t>
  </si>
  <si>
    <t xml:space="preserve"> The Pittsburgh Pug Meetup Group</t>
  </si>
  <si>
    <t xml:space="preserve"> Pug; Small Breed Dogs; Dog Training; Puggles; Dogs; Dog Parks; Dog Playgroups; Pug Rescue; Pug Fostering; Pug Adoption; Pug Mixes; Pug Play Group; Dog Owners; Pug Meet; </t>
  </si>
  <si>
    <t xml:space="preserve"> Pug Park Day at Heritage Park in Monroeville</t>
  </si>
  <si>
    <t xml:space="preserve"> Let's do a second play date for the pugs on a Sunday! Great location. This park was very clean and well-shaded. It has trails and a nice paved walkway. Dog area at top of hill. Park has a small dog side where our 4-legged pals can run  socialize and play. Please no treats . Water  bowls suggested. Hope to see you there!</t>
  </si>
  <si>
    <t xml:space="preserve"> Heritage Park (Monroeville Dog Park)</t>
  </si>
  <si>
    <t xml:space="preserve"> 2364 Saunders Station Road</t>
  </si>
  <si>
    <t xml:space="preserve"> Pug Play Date at North Park </t>
  </si>
  <si>
    <t xml:space="preserve"> Let's get the pugs out for a fun playdate. They all love socializing so much and enjoy the summer while it lasts! This park is great and has so much to offer family fun as well as PUG fun!!! I am attaching rules that are posted online for North Park Dog Areas to review. Just click the link and read over them. http:www.alleghenycounty.usparksrules_dogarea.pdf When rsvp'ing please do so according to number of pugs attending. Hope you can make it!</t>
  </si>
  <si>
    <t xml:space="preserve"> Bark in the Park @ Bernard Dog Run in Lawrenceville</t>
  </si>
  <si>
    <t xml:space="preserve"> The last time we did this it was such a hit so why not bring it back again and do this one more time before the summer ends! Let's get the pugs some exercise and some socializing which we all know they love! I have heard very good things about this dog park so let's check it out together! Hope to see you there! nnnI have heard this is a phenomenal dog off leash park very roomy fenced in and shaded. So we can give the pugs a nice walk and playground pup time.</t>
  </si>
  <si>
    <t xml:space="preserve"> Bernard Dog Run</t>
  </si>
  <si>
    <t xml:space="preserve"> 40th St Lawrenceville Trl</t>
  </si>
  <si>
    <t xml:space="preserve"> Pug Play at White Oak Dog PARK</t>
  </si>
  <si>
    <t xml:space="preserve"> Before the nice weather is gone let's try and get the pugs to a variety of dog parks in the area. this is voted one of the best in Pittsburgh and surrounding areas. I would like to try it out with my our pug friends and owners.</t>
  </si>
  <si>
    <t xml:space="preserve"> White Oak Dog Park</t>
  </si>
  <si>
    <t xml:space="preserve"> White Oak</t>
  </si>
  <si>
    <t xml:space="preserve"> 15131 White Oak Park</t>
  </si>
  <si>
    <t xml:space="preserve"> Pittsburgh Silver Screen Dinner &amp; Film Group</t>
  </si>
  <si>
    <t xml:space="preserve"> Dining Out; New In Town; Women's Social; Social; Fun Times; Movie Nights; </t>
  </si>
  <si>
    <t xml:space="preserve"> Sunday Night Movie(only); "Holmes" at Manor Theater</t>
  </si>
  <si>
    <t xml:space="preserve">   </t>
  </si>
  <si>
    <t xml:space="preserve"> Cinemagic Manor Theater</t>
  </si>
  <si>
    <t xml:space="preserve"> 1729 Murray Ave</t>
  </si>
  <si>
    <t xml:space="preserve"> Wednesday Night DinnerMovie; "Phoenix" at the Manor Theater</t>
  </si>
  <si>
    <t xml:space="preserve"> Curry On Murray</t>
  </si>
  <si>
    <t xml:space="preserve"> 2121 Murray Ave</t>
  </si>
  <si>
    <t xml:space="preserve"> Sat afternoon Movie - No Escape - Pgh Mills ; Dinner Emilia's Garden Cheswick</t>
  </si>
  <si>
    <t xml:space="preserve"> Movie starts at 2:35. Meet in the lobby bw 2:00 and 2:15 pm. After that we will be in the theater.  nnnAn intense international thriller "No Escape" centers on an American businessman (Wilson) as he and his family settle into their new home in Southeast Asia. Suddenly finding themselves in the middle of a violent political uprising they must frantically look for a safe escape as rebels mercilessly attack the city. Directed by John Erick Dowdle and written together with his brother Drew "No Escape" stars Owen Wilson Pierce Brosnan and Lake Bell. Dinner after: Emilia's Garden 702 Gulf Lab Rd Cheswick PA 15024. [masked] http:emiliasgarden.com Directions here: https:www.google.commapsdir40.57021-79.8005335702+Gulf+Lab+Rd+Cheswick+PA+15024@40.5536679-79.815819713zdata=!4m9!4m8!1m0!1m5!1m1!1s0x88349486452e0c3b:0x75c1b30354e1e5f!2m2!1d-79.8205459!2d40.546201!3e0?hl=en</t>
  </si>
  <si>
    <t xml:space="preserve"> Cinemark 18 - Pittsburgh Mills Mall</t>
  </si>
  <si>
    <t xml:space="preserve"> Tarentum</t>
  </si>
  <si>
    <t xml:space="preserve"> 425 Pittsburgh Mills Circle</t>
  </si>
  <si>
    <t xml:space="preserve"> Saturday Movie and Dinner Mission: Impossible Rogue Nation at Waterworks</t>
  </si>
  <si>
    <t xml:space="preserve"> We will see the movie first which is at 3:20 PM. Expect crowds so we will meet between 2:30 and 2:45. Movies before 6 PM are $6.50 compared to $9.00 and we can chat afterwards :)  nnnDinner will be after the movie at Jimmy Wans. 1337 Old Freeport Rd Pittsburgh Pa 15238. Movie is 2 hr 11 min so I made reservations for 6:00 PM.</t>
  </si>
  <si>
    <t xml:space="preserve"> Waterworks Cinemas</t>
  </si>
  <si>
    <t xml:space="preserve"> 923 Freeport Road</t>
  </si>
  <si>
    <t xml:space="preserve"> Non-Boring Books and Beyond in the Burgh</t>
  </si>
  <si>
    <t xml:space="preserve"> Coffee; Dining Out; Book Club; Social; Fiction; Fun Times; Reading; FUN FUN FUN; Pubs and Bars; Exploring New Restaurants; Adventures in Dining; </t>
  </si>
  <si>
    <t xml:space="preserve"> BYOB: Long Distance Dedications</t>
  </si>
  <si>
    <t xml:space="preserve"> N4B's BYOB aka Bring Your Own Book is a unique take on the traditional book club event; it's more of a literary show and tell. Every month we suggest a topic - some are clear cut like spooky tales for Halloween or books adapted to the cinema; others are a little more open to interpretation. This is one of the latter. It is always the case that you choose the title and you share your thoughts with a fellowship of readers who share your interest in literature. At its simplest you read a book and you come and share it with us. Show and Tell-style. Easy. BYOB: Long Distance Dedications is a chance to read a title of either your choosing or a person of your choice. Read a book with a friend or family member who lives afar from our Someplace Special. If you like and it is an option invite your partner to share in the experience - via Skype or FaceTime. This can be a great opportunity to share your book club experience with someone you love - an out-of-state friend or a long-distance love affair a sibling or parent across the country a military spouse deployed abroad. Choose well friend... we're reading for two. The title selection can be anything - classic or contemporary literature non-fiction biographies... so long as both you and your loved one share in the experience. And if this little twist doesn't appeal to you... it's always cool to arrive stag your friendly neighborhood book club is always your best Plus One. Cheers! Sean Co-Organizer N4B</t>
  </si>
  <si>
    <t xml:space="preserve"> Replay by Ken Grimwood</t>
  </si>
  <si>
    <t xml:space="preserve"> Winner of the 1988 World Fantasy Award for best novel Replay asks the question: "What if you could live your life over again knowing the mistakes you made before?" "Jeff Winston forty-three didn't know he was a replayer until he died and woke up twenty-five years younger in his college dorm room; he lived another life. And died again. And lived again and died again -- in a continuous twenty-five-year cycle -- each time starting from scratch at the age of eighteen to reclaim lost loves remedy past mistakes or make a fortune in the stock market. A novel of gripping adventure romance and fascinating speculation on the nature of time..." Note: Unfortunately there doesn't seem to be an e-book version but Amazon has it in multiple formats and the library lists numerous copies in the catalog.</t>
  </si>
  <si>
    <t xml:space="preserve"> The Yard Gastropub</t>
  </si>
  <si>
    <t xml:space="preserve"> 736 Bellefonte St</t>
  </si>
  <si>
    <t xml:space="preserve"> We Tell Ourselves Stories in Order to Live: Collected Essays of Joan Didion</t>
  </si>
  <si>
    <t xml:space="preserve"> Joan Didion's incomparable and distinctive essays and journalism are admired for their acute incisive observations and their spare elegant style. Now the seven books of nonfiction that appeared between 1968 and 2003 have been brought together into one thrilling collection. Slouching Towards Bethlehem captures the counterculture of the sixties its mood and lifestyle as symbolized by California Joan Baez Haight-Ashbury. The White Album covers the revolutionary politics and the "contemporary wasteland" of the late sixties and early seventies in pieces on the Manson family the Black Panthers and Hollywood. Salvador is a riveting look at the social and political landscape of civil war. Miami exposes the secret role this largely Latin city played in the Cold War from the Bay of Pigs through Watergate. In After Henry Didion reports on the Reagans Patty Hearst and the Central Park jogger case. The eight essays in Political Fictions -on censorship in the media Gingrich Clinton Starr and "compassionate conservatism" among others-show us how we got to the political scene of today. And in Where I Was From Didion shows that California was never the land of the golden dream. Join us at Silk Elephant in Squirrel Hill for a lively discussion about the changing times of the 20th century from the perspective of one of the greatest contemporary writers.</t>
  </si>
  <si>
    <t xml:space="preserve"> Silk Elephant Restaurant</t>
  </si>
  <si>
    <t xml:space="preserve"> 1712 Murray Avenue</t>
  </si>
  <si>
    <t xml:space="preserve"> Geeksdanz Presents: Finding Margo Losing Gus</t>
  </si>
  <si>
    <t xml:space="preserve"> Geeksdanzs mission is to introduce dance to new audiences andillustrate the universality of dance as a means of expression by exploring a variety of topics and interests. Finding Margo Losing Gus draws its inspiration from the work of bestselling author John Green whose Young Adult novels portray teens struggling to make sense out of life and answer the big questions  from learning to empathize to dealing with tragedy loss and the realities of life. Greens best known novel The Fault in Our Stars deals with sixteen-year-old cancer survivors confronting their own mortality and attempting to love and support each other with the little time they have left. Geeksdanzs production jumps into the space between Greens four novels to explore both the similarities between characters and the diversity of relationships with particular focus on the un-romanticized reality of so-called romantic relationships and the idea that being there to support your partner in everyday problems is sometimes more important than physical attraction. More info at www.geeksdanz.org $15 Suggested Donation at the door (will be split between Geeksdanz and the Monroeville Library).I'll be calling a few days ahead to reserve our seats.If you can't attend on Saturday there will be an additional performance Sunday August 9th at 2 pm.Geeksdanz Artistic Director Ellen Deutsch is a member of N4B.</t>
  </si>
  <si>
    <t xml:space="preserve"> monroeville public library</t>
  </si>
  <si>
    <t xml:space="preserve"> 4000 Gateway Campus Blvd.</t>
  </si>
  <si>
    <t xml:space="preserve"> Just 8 for Dining Out - Pittsburgh</t>
  </si>
  <si>
    <t xml:space="preserve"> Wine; Dining Out; Cocktails; Wine Tasting; Ethnic Food; Wine and Food Pairing; Happy Hour; Wine Dining Out; Foodie; Pubs and Bars; Exploring New Restaurants; Fine Dining; </t>
  </si>
  <si>
    <t xml:space="preserve"> Trivia in MonroevillePlum- Monday Night!</t>
  </si>
  <si>
    <t xml:space="preserve"> RSVP August 14th at 7pm. This will be the last scheduled TRIVIA until September 21st. WE SURE LAUGH A LOT!!! Lisa's Lunatix will try for another win! Come with or without trivia skills! They do have a good menu but you should take a look at: http:www.myrivertowne.comrestaurant I say we meet at 7pm to get a seat and a bite to eat. See you there!</t>
  </si>
  <si>
    <t xml:space="preserve"> RESTAURANT WEEK!! MCCORMICK &amp; SCHMICK'S SEAFOOD</t>
  </si>
  <si>
    <t xml:space="preserve"> RSVP tonight at 7pm! nnnnRESTAURANT WEEK! What a great opportunity to try an old Pittsburgh favorite! Here's their menu for Restaurant Week http:pittsburghrestaurantweek.comrestaurantssummer-2015-restaurantsmccormick-schmicks-seafood-restaurant-2 </t>
  </si>
  <si>
    <t xml:space="preserve"> McCormick &amp; Schmick's Seafood &amp; Steaks</t>
  </si>
  <si>
    <t xml:space="preserve"> 2667 Sidney St</t>
  </si>
  <si>
    <t xml:space="preserve"> RSVP July 31st at 7pm. WE SURE LAUGH A LOT!!! I'm baaaaack! Lisa's Lunatix will try for another win! Come with or without trivia skills! They do have a good menu but you should take a look at: http:www.myrivertowne.comrestaurant I say we meet at 7pm to get a seat and a bite to eat. See you there!</t>
  </si>
  <si>
    <t xml:space="preserve"> PLUM RESTAURANT- SHADYSIDE</t>
  </si>
  <si>
    <t xml:space="preserve"> RSVPs open July 29 at 7pm 'Realize that it's been a while but I just renewed the Just 8 group until the first of next year. Sounds like reason to celebrate! Let's start on 8th...August 8th. Here's what Yelp has to say... http:www.yelp.combizplum-pan-asian-kitchen-pittsburgh Here's the menu! http:www.plumpanasiankitchen.compdfDinnerNOV2013.pdf</t>
  </si>
  <si>
    <t xml:space="preserve"> PLUM Pan Asian Kitchen</t>
  </si>
  <si>
    <t xml:space="preserve"> 5996 Penn Circle South</t>
  </si>
  <si>
    <t xml:space="preserve"> Steel City Gamers</t>
  </si>
  <si>
    <t xml:space="preserve"> Star Wars; Dungeons &amp; Dragons; Star Trek RPG; Tabletop Role Playing and Board Games; Euro Games; Strategy Games; Board Games; Dungeons &amp; Dragons 3.5; Game Night; Role-Playing Games; Traveller RPG; Cyberpunk RPG; Advanced Dungeons &amp; Dragons; Deck Building Games; Cooperative Board Games; Boardgame Wargaming; </t>
  </si>
  <si>
    <t xml:space="preserve"> Dungeons &amp; Dragons Next HoTDQ &amp; Home Brew</t>
  </si>
  <si>
    <t xml:space="preserve"> On-going D&amp;amp;D 5.0 Hoard of the Dragon Queen and Home brew 5th edition D&amp;amp;D sessions Running Weekly -Looking for good Role players Tuesdays from 6:30 pm to 10 pm. Contact Mike for details @[masked] Mt. Washington Area  South Hills Pittsburgh.</t>
  </si>
  <si>
    <t xml:space="preserve"> Mike's Place</t>
  </si>
  <si>
    <t xml:space="preserve"> Mt. Washington </t>
  </si>
  <si>
    <t xml:space="preserve"> Dungeons &amp; Dragons Next  Home Brew - UPDATED</t>
  </si>
  <si>
    <t xml:space="preserve"> On-going D&amp;amp;D 5.0 Home brew 5th edition D&amp;amp;D sessions Running Weekly - WE ARE GOING TO LOSE 4 PLAYERS DUE TO COLLEGE RETURNS PLEASE PM ME FOR OPEN SEATS. If we can get good role players I'm considering doing a YouTube channel or Live Steaming games depending on the players we can get. Looking for good Role players Tuesdays from 6:30 pm to 10 pm. Contact Mike for details @[masked] Mt. Washington Area  South Hills Pittsburgh.</t>
  </si>
  <si>
    <t xml:space="preserve"> Francofous de Pittsburgh</t>
  </si>
  <si>
    <t xml:space="preserve"> French Language; Foreign Films; International Friends; French Cinema; Cuisine de la Francophonie; Cinma de la Francophonie; Cultures de la Francophonie; Cours de franais; Chant de la Francophonie; </t>
  </si>
  <si>
    <t xml:space="preserve"> bavarder en francais!</t>
  </si>
  <si>
    <t xml:space="preserve"> J'espre que tout le monde a pass une trs bonne semaine! Le bavarder en francais va continuer chaque samedi. Comme d'habitude il ya des discussions informelles en franais. nnn </t>
  </si>
  <si>
    <t xml:space="preserve"> Crazy Mocha</t>
  </si>
  <si>
    <t xml:space="preserve"> 2100 Murray Ave</t>
  </si>
  <si>
    <t xml:space="preserve"> Performance Bicycle Great Ride Series: Pittsburgh</t>
  </si>
  <si>
    <t xml:space="preserve"> Bicycling; Outdoors; Road Cycling; Cycling; coffee and cycling; Mountain Biking; Exercise; Mens Cycling; Casual Bicycling; Cycling Training; Cycling for Fitness; womens cycling; </t>
  </si>
  <si>
    <t xml:space="preserve"> Group Ride &amp; VIP Breakfast Event</t>
  </si>
  <si>
    <t xml:space="preserve"> Performance Bicycle</t>
  </si>
  <si>
    <t xml:space="preserve"> 6401 Penn Ave</t>
  </si>
  <si>
    <t xml:space="preserve"> Join us for a FREE Bike Maintenance &amp; Commuting Tips Clinic</t>
  </si>
  <si>
    <t xml:space="preserve"> Basic Bike Maintenance and Commuting Tips Clinic Thursday August 13th at 6:00pm Our experts will show you how to do routine cleaning and maintenance on your bike. They will also share expert tips and tricks and provide an overview of the tools and gear needed to work on your own bike and commute safely.</t>
  </si>
  <si>
    <t xml:space="preserve"> Join us for a Free Maintenance Clinic August 27th</t>
  </si>
  <si>
    <t xml:space="preserve"> Come join us for the Brake Derailleur &amp;amp; Gear Clinic on Thursday August 27th at 6:00pm. Get expert advice on how to adjust fix and maintain your brakes and derailleurs. An overview of tools and products needed. Attend clinic and receive 10% off all Spin Doctor Tools.</t>
  </si>
  <si>
    <t xml:space="preserve"> Join us for an Intermediate Group Ride</t>
  </si>
  <si>
    <t xml:space="preserve"> Join us Saturday mornings at 9:00am for an intermediate group ride. The ride will start and end at our store. It will average approximately 15 mph and last between 1.5 and 2 hours. This will be a no drop ride.</t>
  </si>
  <si>
    <t xml:space="preserve"> The Pittsburgh Entrepreneur Meetup Group</t>
  </si>
  <si>
    <t xml:space="preserve"> Entrepreneurship; </t>
  </si>
  <si>
    <t xml:space="preserve"> LAST Jam on Walnut for the Summer! ENJOY SUMMER! 2 BANDS! Dancing Queen!</t>
  </si>
  <si>
    <t xml:space="preserve"> One does not live off of Networking alone but if you want to you can bring business cards to this awesome street party. And have a chance to enjoy the last Jam on Walnut for 2015.JAM ON WALNUT LAST JAM of the SUMMER! 2 Bands! The bands for the 2015 Jam on Walnut season have been announced! Three Saturdays each Summer we block off Walnut Street for an outdoor concert to benefit Cystic Fibrosis Foundation Western PA Chapter Each of the three events attracts approximately 5000 people for the citys best block party! August 22 2015 @ 7:00pm The TWO BANDS ARE: Dancing Queen Kelsey Friday *** Meet at my Food Stand at corner of Walnut &amp;amp; Filbert Street on the Hour 7pm 8pm or 9pm to see other meetup people.</t>
  </si>
  <si>
    <t xml:space="preserve"> Happy Hour at the Cabana Bar.Wexford! One does not live off of networking alone!</t>
  </si>
  <si>
    <t xml:space="preserve"> BIG HAPPY HOUR at the Cabana Beach Bar in Wexford on Sat. Aug 8th. No Cover Free Buffet DJ &amp;amp; Dancing! We have 8 meetup groups showing up and usually average about[masked] people showing up for the meetups. OKAY TO INVITE FRIENDS BE PREPARED TO DANCE!Some of the meetups represented: Pittsburgh Social Club Burgh Adults 412 SocialPittsburgh Happy Hour 30 ish Social Group and More! NO COVER! Socializing is FREE There is also a FREE BUFFET and DJ &amp;amp; Dancing! Pay for your own drinks ;-). LOOK FOR THE MEETUP SIGNS!Hope to see you there THIS IS YOUR INVITE ;-) ***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 Look for the MEETUP SIGNS! See you on the Dance Floor!</t>
  </si>
  <si>
    <t xml:space="preserve"> Webinar:  Perk Based Crowdfunding for Startups</t>
  </si>
  <si>
    <t xml:space="preserve"> This event will be onlinehttps:www.youtube.comwatch?v=lxdV4y1fBTs The presenter Ronjini Joshua founder of The Silver Telegram a marketing company which specializes in consumer technology healthfitness lifestyle medical and video games with an expertise in startup PR and crowdfunding campaigns. The Silver Telegram is an official Indiegogo partner and has raised over $3000000 on crowdfunding projects on sites like Kickstarter and Indiegogo. Ronjini will share insight about the outlook on crowdfunding it's importance in helping launch innovative ideas and offer tips on how to prepare for a successful crowdfunding campaign.</t>
  </si>
  <si>
    <t xml:space="preserve"> The Pittsburgh Entrepreneur Meetup Group Monthly Meetup</t>
  </si>
  <si>
    <t xml:space="preserve"> Coffee Shop Group</t>
  </si>
  <si>
    <t xml:space="preserve"> Tea; Coffee; Singles; Nightlife; Social Networking; Live Music; Intellectual Discussion; </t>
  </si>
  <si>
    <t xml:space="preserve"> Coffee Loves Music</t>
  </si>
  <si>
    <t xml:space="preserve"> If you're into music and even if you're not here's a great opportunity to share any music you're interested in have a cup of coffee or tea and engage in conversation. We'll meet at Coffee Tree Roasters in Shadyside to chat drink coffee and listen to music. Bring your favorite music on your phone or thumb drive to share -- you can even bring an instrument to play if you'd like. And you can just come for the coffee and company  you absolutely aren't required to bring music (I will bring my laptop to look things up on YouTube as well). Bring any music -- if you have music of your own creation if you're passionate about a particular musician or band or if you just like something and feel like sharing. It could be a recent find or something that influenced your childhood and got you though your teenage years. It could be something you love or it could even be something you hate -- just tell us why. Music is as much a story as anything -- it could be a story of you or the story of the artist who created the music or the story could be embedded in the song itself waiting for us to listen. Feel free to bring a story to share along with the music -- or not if you prefer. We're totally open to any kind of music so please bring anything you'd like to share be it classical ethnic heavy metal or whatever -- even classical ethnic heavy metal (I bet it exists). We'll be meeting at Coffee Tree Roasters from 7pm (to probably 9pm though the room's booked until 10pm). This event is also posted on meetin.org.</t>
  </si>
  <si>
    <t xml:space="preserve"> Coffeehouse of the Month</t>
  </si>
  <si>
    <t xml:space="preserve"> Big Dog Coffee http:www.bigdogcoffee.net</t>
  </si>
  <si>
    <t xml:space="preserve"> Big Dog Coffee</t>
  </si>
  <si>
    <t xml:space="preserve"> 2717 Sarah St</t>
  </si>
  <si>
    <t xml:space="preserve"> Bach Beethoven &amp; Brunch: Klezlectic</t>
  </si>
  <si>
    <t xml:space="preserve"> I haven't made it over to Bach Beethoven and Brunch in Mellon Park the last couple of years. It's a wonderful event but I always end up saying "maybe next week" and somehow the summer always passes too quickly. This time I figured I'd post so I'd have to show up! Bring your breakfast or brunch and we'll have a picnic outside listening to great music. Folks from the Bagel Factory will be there if you'd like to buy coffeebreakfast there. I'll meet you near the front of the stage at 10am. I'll email my phone number out the day before the event. The concert starts at 10:30am. Feel free to bring blankets and chairs and so on. From Pittsburgh Parks: This longtime favorite series entertains music lovers on the lawn at Mellon Park. Satisfy your appetite for classical music by treating yourself to a special Sunday morning composed of Bach Beethoven and Brunch. Join us for this delightful buffet of classical melodies. Don't miss the "Best Brunch" competition! The Pittsburgh Center for the Arts hosts a "Best Brunch" competition each week and will award prizes! Citiparks staff members judge the brunches based on presentation effort and food selection - with the "Best Brunch" winner announced during intermission. The group performing this week is Klezlectic. Klezmer music! Check out their websitefor more info. Note thatin case of inclement weather call the concert hotline [masked]) to check if the event is cancelled. This event is also posted onmeetin.org.</t>
  </si>
  <si>
    <t xml:space="preserve"> 5th Ave &amp; Shady Ave</t>
  </si>
  <si>
    <t xml:space="preserve"> Pittsburgh Christian Singles: A 20s &amp; 30s Social Group!</t>
  </si>
  <si>
    <t xml:space="preserve"> Singles; New In Town; Social Networking; Christian Ministry; Christian Social; Women's Social; Christian Singles Marriage Minded; Christian Singles; Christian Men; Christian Business Owners; Christian; Christian Volunteers; Christian Professionals; Church; Professional Women; </t>
  </si>
  <si>
    <t xml:space="preserve"> HebrewBible study with fellowship afterwards</t>
  </si>
  <si>
    <t xml:space="preserve"> This is a HebrewBible study run by one of our members Menachem. He was an orthodox Jew who converted to Christianity. He is well versed in Hebrew and Yiddish this will help us to take apart a passage in the original language. I love to study this way it helps to understand what the original word was because in English it could have several meanings. FYI: this Bible study is televised on Channel 2 you will not be recorded if you wish not to be. There will be a time of fellowship after the Bible study so please stick around and talk for awhile.</t>
  </si>
  <si>
    <t xml:space="preserve"> Green Pepper</t>
  </si>
  <si>
    <t xml:space="preserve"> 2020 Murray Ave</t>
  </si>
  <si>
    <t xml:space="preserve"> Let's go to the Zoo!</t>
  </si>
  <si>
    <t xml:space="preserve"> Hey let's go to the Zoo and check out the animals as we meet new people! The tickets are $15 per person and can be purchased at the gate or online. Depending on what people want to do we may go out to dinner afterwards. Please let me know in the comments if you would be interested in dinner in the comments and suggestions for where as we will probably need to make reservations. Lets meet at the front gates we will be entering the Zoo at 2:15pm that should give people running late a chance to get there.</t>
  </si>
  <si>
    <t xml:space="preserve"> Pittsburgh Zoo &amp; PPG Aquarium</t>
  </si>
  <si>
    <t xml:space="preserve"> 1 Wild Place</t>
  </si>
  <si>
    <t xml:space="preserve"> Evening Sightseeing Cruise</t>
  </si>
  <si>
    <t xml:space="preserve"> Hey everyone I thought it would be fun to do a night on the water. The Gateway Clipper Fleet is a riverboat tour that will give us an hour tour of the city. There is a bar on board for anyone that's wants to indulge. You can buy the tickets on their website or if you go to Groupon.com they have tickets on sale for $12! We will not be making a group reservation because there is open seating so please call and make your reservation for the evening. If you buy the Groupon coupon just let them know and you present it at the ticket office for your actual ticket the day of. Depending on what everyone is up to we can go for dinner or dessert afterwards in Station square. They also have a beautiful fountain we can watch that dances and lights up to music. Hope to see you there! Please be respectful and reverse your RSVP if you can not make it!</t>
  </si>
  <si>
    <t xml:space="preserve"> Gateway Clipper Fleet</t>
  </si>
  <si>
    <t xml:space="preserve"> 350 W Station Square Dr</t>
  </si>
  <si>
    <t xml:space="preserve"> The Pittsburgh-Wexford Arabic Language Meetup Group</t>
  </si>
  <si>
    <t xml:space="preserve"> Dining Out; Arabic Language; Middle Eastern Music; Language &amp; Culture; </t>
  </si>
  <si>
    <t xml:space="preserve"> Let's practice Arabic!</t>
  </si>
  <si>
    <t xml:space="preserve"> Ahlain Let's start this week with some games and conversation practice! All levels are welcome and beginners are encouraged to come at 6:00. Our activities will help you learn the basics and more and we will also work on conversational skills. Afterwards we'll practice reading in pairs or small groups. I'll have something for each level but if you have something you want to work on please bring it with you. Hope to see you there! Christine</t>
  </si>
  <si>
    <t xml:space="preserve"> Razzy Fresh</t>
  </si>
  <si>
    <t xml:space="preserve"> 300 S. Craig St.</t>
  </si>
  <si>
    <t xml:space="preserve"> Oakland</t>
  </si>
  <si>
    <t xml:space="preserve"> 3800 Forbes Avenue</t>
  </si>
  <si>
    <t xml:space="preserve"> Crazy Mocha Coffee Company</t>
  </si>
  <si>
    <t xml:space="preserve"> 2809 E Carson St</t>
  </si>
  <si>
    <t xml:space="preserve"> Pittsburgh Young Professionals Downtown</t>
  </si>
  <si>
    <t xml:space="preserve"> Small Business; Social; Business Referral Networking; Professional Networking; Entrepreneurship; Entrepreneur Networking; Women's Business Networking; Startup Businesses; </t>
  </si>
  <si>
    <t xml:space="preserve"> BIG HAPPY HOUR at the Cabana Beach Bar in Wexford on Sat. Aug 8th. We have 8 meetup groups showing up and usually average about[masked] people showing up for the meetups. OKAY TO INVITE FRIENDS BE PREPARED TO DANCE!Some of the meetups represented: Pittsburgh Social Club Burgh Adults 412 SocialPittsburgh Happy Hour 30 ish Social Group and More! NO COVER! Socializing is FREE There is also a FREE BUFFET and DJ &amp;amp; Dancing! Pay for your own drinks ;-). LOOK FOR THE MEETUP SIGNS!Hope to see you there THIS IS YOUR INVITE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t>
  </si>
  <si>
    <t xml:space="preserve"> Chit Chat Friends</t>
  </si>
  <si>
    <t xml:space="preserve"> Coffee; Dining Out; New In Town; Social; Fun Times; Adventure; Board Games; Game Night; </t>
  </si>
  <si>
    <t xml:space="preserve"> The Bobcat Players</t>
  </si>
  <si>
    <t xml:space="preserve"> This local live theater group that may be of interest to many of you. Their performances are at the Beaver Area High School and tickets are only $8.00. They can be picked up in advance at The Hostess Shop in Beaver or at the theater box office the day of the play. For more information check their website www.bobcatplayers.com It is wise to get there early as seating isn't numbered or assigned. That way we can all sit together.</t>
  </si>
  <si>
    <t xml:space="preserve"> Beaver Area High School</t>
  </si>
  <si>
    <t xml:space="preserve"> Beaver</t>
  </si>
  <si>
    <t xml:space="preserve"> 1 Gypsy Glen Rd</t>
  </si>
  <si>
    <t xml:space="preserve"> Kayak at North Park and Lunch</t>
  </si>
  <si>
    <t xml:space="preserve"> Kayak Pittsburgh a project of Venture outdoors runs the Kayak rentals. They provide basic instructions safety information and all the rental equipment you need. The kayaks are user friendly. You can kayak at your own pace on still water. This is a great opportunity to get some outdoor activity. We will meet at the Boathouse and paddle around North Park lake. Rental fee for solo kayaks are $16.00hour $8.00 for additional half hour. Tandem kayaks are $21.50hour $10.75 for additional half hour. After we paddle around the lake we can grab a bite to eat at the OTB cafe. It's a nice restaurant next to the boathouse with a view of the lake.</t>
  </si>
  <si>
    <t xml:space="preserve"> North Park Boathouse</t>
  </si>
  <si>
    <t xml:space="preserve"> Pierce Mill Road</t>
  </si>
  <si>
    <t xml:space="preserve"> View meteor showers at North Park</t>
  </si>
  <si>
    <t xml:space="preserve"> The 50+ meetup group are going to have a Meteor Shower Kayaking event at North Park at 7:30 pm. Some of us would like to watch the meteor showers but do not want to kayak. Below are more infomation about the showers. Remember to bring lawn chair blanket (if it gets cool) bug spray flashlightsand binoculars if you have one. If the weather is rainy or too cloudy I'll inform all about cancellation. More details about shower: "The Geminids offer one of the most impressive meteor showers of the year giving us the chance to see around 120 meteors per hour!" Perseid Meteor Shower in 2015 The 2015 Perseid meteor shower will peak around August 11. A new moon on August 14 2015 will create perfect conditions for watching the meteor shower. The Perseid meteor shower one of the brighter meteor showers of the year occur every year betweenJuly17 andAugust24. The shower tends to peak around August 9-13. The best time to view the Perseids or most other meteor showers is when the sky is the darkest. Most astronomers suggest that depending on the Moons phase the best time to view meteor showers is right before dawn. nn</t>
  </si>
  <si>
    <t xml:space="preserve"> http:www.monroevillejazz.org I'll be down front next to the big tree in the middle :-)</t>
  </si>
  <si>
    <t xml:space="preserve"> Pittsburgh Mah Jong</t>
  </si>
  <si>
    <t xml:space="preserve"> Mah Jong; Mah Jongg; Games; Mah Jong Game; Western Mahjongg; Mahjongg; American Mah Jongg; Maj Jongg Experienced BegInter Players; Mah Jongg American Style; Mah Jongg for Experienced &amp; Novice Players; </t>
  </si>
  <si>
    <t xml:space="preserve"> Mah Jong in Shadyside! (Note:  No beginner class tonight!)</t>
  </si>
  <si>
    <t xml:space="preserve"> Join us on Tuesdays for American Mah Jong! Folks begin arriving around 5PM and play begins table by table as soon as we have three or four players plus a set. (We usually have 3-5 tables.) By 6:15 or so most players have arrived. We rotate among the tables... at the end of each game East walks around to see if another table is close to the end of their game so that two players can swap places. At the other end of the evening... play must end by 9PM when Panera closes. Tables begin wrapping up play any time after 8:15 or so. If you have never played or if you have not played for a very long time we highly recommend that you take a Mah Jong 101 beginner class before playing with us - beginner classes are offered every few months. Mah jong is a wonderful game but it's hard to learn by just watching others play! Please order your 2015 card from the National Mah Jongg League here: http:www.nationalmahjonggleague.org Amazon.com also carries the cards. Note that you want the NMJL card and no other! (There are some colorful alternatives out there.. but we play NMJL card and rules.) Experienced players -- please bring your cards and please bring a set if you have one. Please do not bring any outside food or beverages into Panera! Instead please plan to buy *something* from Panera even if it's just a beverage or a cookie to support their willingness to host us.</t>
  </si>
  <si>
    <t xml:space="preserve"> Panera Bread - Bakery Square</t>
  </si>
  <si>
    <t xml:space="preserve"> 136 Bakery Square Blvd  (aka 6425 Penn Ave)</t>
  </si>
  <si>
    <t xml:space="preserve"> Pittsburgh Events! (Up to 1hr drive frm PGH) Social Meetup!</t>
  </si>
  <si>
    <t xml:space="preserve"> Coffee; Singles; Dining Out; New In Town; Nightlife; Social; Fun Times; Young Professionals; Happy Hour; 20's &amp; 30's Social; Fun and Laughter; FUN FUN FUN; Young Professional Singles; Coffee and Conversation; </t>
  </si>
  <si>
    <t xml:space="preserve"> An extra-special 21+ Night on Friday Aug.14 will explore the science ofbeer. A $19 ticket includes 10 beer samples from local breweries plus a souvenir glass commemorating theevent. Sip suds by: North Country Brewing Company Hop Farm Brewing Company Draai Laag Gristhouse Spoonwood Brewing Duquesne Brewing Company Block House Brewing Company and Straub Beer! This year they've added more brewers and a lowered the event capacity to alleviate congestion andlines. Keeping with the bubbly beer theme learn more about bubbles at BubbleMania Casey Carle's stage show that combines science art and comedy. Explore how bubbles form why they're spherical how to make a cube bubble and the science of bubble bursting  each topic related to the physical laws of the naturalworld. All that plus live music by local band Daily Grind and four floors of Science Centerfun. Proper identification is required and all guests must show ID at the door. Tickets must be purchased inadvance. Purchase tickets here!</t>
  </si>
  <si>
    <t xml:space="preserve"> 1 Allegheny Square</t>
  </si>
  <si>
    <t xml:space="preserve"> Steel Cactus (Shadyside) on a Saturday!</t>
  </si>
  <si>
    <t xml:space="preserve"> Please join us at the Steel Cactus in Shadyside on Saturday August 1st at 8 PM!</t>
  </si>
  <si>
    <t xml:space="preserve"> Steel Cactus Restaurant &amp; Cantina</t>
  </si>
  <si>
    <t xml:space="preserve"> 5505 Walnut Street</t>
  </si>
  <si>
    <t xml:space="preserve"> Sunday Picnic at Schenley Park!</t>
  </si>
  <si>
    <t xml:space="preserve"> Please join us for a picnic at Schenley Park on Sunday August 23rd at noon! We have rented the Oval Shelter located on Overlook Drive as a convenient meeting spot. The link below is a map of the park to help you find us: Schenley Park Map This will be a BYOL event (that stands for Bring-Your-Own-Lunch). There will be plenty of picnic tables and shade for those that desire such and lots of green spacefor fun and outdoor games. **NOTE - we do ask that you please consider a $3 donation to help us cover the cost of renting the shelter.**</t>
  </si>
  <si>
    <t xml:space="preserve"> Meeting area at Schenley Park Oval Shelter</t>
  </si>
  <si>
    <t xml:space="preserve"> Overlook Dr.</t>
  </si>
  <si>
    <t xml:space="preserve"> Pittsburgh Couples Meetup Group</t>
  </si>
  <si>
    <t xml:space="preserve"> Hiking; Dining Out; Live Music; Travel; Outdoors; Fun Times; Weekend Adventures; Happy Hour; Meetings other couples who share your interest too; Board Games; Wine Wine Tasting Wine Blending; Happy Couples meeting other happy couples; </t>
  </si>
  <si>
    <t xml:space="preserve"> Bowling at Arsenal Lanes</t>
  </si>
  <si>
    <t xml:space="preserve"> Come on out and show off your bowling skills. $8 All you can bowl and live bands. Voted Pittsburgh's best in bowling year after year. Hope to see you there.</t>
  </si>
  <si>
    <t xml:space="preserve"> Arsenal Bowling Lanes</t>
  </si>
  <si>
    <t xml:space="preserve"> 212 44th Street</t>
  </si>
  <si>
    <t xml:space="preserve"> Dinner and Drinks at Rivertowne Pour House</t>
  </si>
  <si>
    <t xml:space="preserve"> Whether you are looking for delicious food premium craft beers or just a great place to meet new friends Rivertowne has exactly what you are looking for!</t>
  </si>
  <si>
    <t xml:space="preserve"> Rivertowne Pour House</t>
  </si>
  <si>
    <t xml:space="preserve"> 312 Center Road</t>
  </si>
  <si>
    <t xml:space="preserve"> Just Ducky Tour - Station Square</t>
  </si>
  <si>
    <t xml:space="preserve"> Whether your new to the city or just curious about the Ducky tours and learning more about the city; this looks like a great time! Just Ducky Tours takes riders on Pittsburgh's only adventure through the city on land and water. Each excursion begins at historic Station Square before waddling downtown for the ride of your life. Check in is required 30 mins. prior to departure time. The boat leaves at 6pm promptly. *During peak season holidays and weekends tours sell out 2-3 days in advance. Be sure to plan ahead and make reservations[masked]-3825. Tickets are $22 each. Each couple will be responsible for making their own reservations. We were probably going to grab dinner and drinks in Station Square afterwards. Everyone is welcome if they are interested in doing that as well. https:www.justduckytours.com</t>
  </si>
  <si>
    <t xml:space="preserve"> Lindy Hop Lessons at James Street Gastropub</t>
  </si>
  <si>
    <t xml:space="preserve"> Jazz; Fitness; Singles; Couples; Nightlife; Fun Times; Lindy Hop; Dancing; Dance Lessons; Social Dancing; Active; Exercise; Vintage Dance; Young Adult; Swing Dancing - Social Outings - Classes - Lessons; </t>
  </si>
  <si>
    <t xml:space="preserve"> Lindy hop lesson and dance</t>
  </si>
  <si>
    <t xml:space="preserve"> $15 Lindy hop lesson and dance$50 for the 4 week series 7-8 lesson8-11 dance $5 without lesson DJed dance afterwards FREE if you took the lessons.</t>
  </si>
  <si>
    <t xml:space="preserve"> James Street Gastropub &amp; Speakeasy</t>
  </si>
  <si>
    <t xml:space="preserve"> 422 Foreland St</t>
  </si>
  <si>
    <t xml:space="preserve"> Lesson and dance for $157-8 lesson8-11 dance</t>
  </si>
  <si>
    <t xml:space="preserve"> Lindy hop lesson and Dance</t>
  </si>
  <si>
    <t xml:space="preserve"> $15 for the lesson and dance$5 for just the dance 7-8 lesson8-11 dance</t>
  </si>
  <si>
    <t xml:space="preserve"> Pittsburgh Drops of JOY Wellness Classes</t>
  </si>
  <si>
    <t xml:space="preserve"> Weight Loss; Self-Improvement; Wellness; Essential Oils; Natural Health; Healthy Living; Natural Healing; Natural Health &amp; Wellness; Essential Oils &amp; Pain Management; Physical and Emotional Balance with Essential Oil; Healing benefits of essential oils; </t>
  </si>
  <si>
    <t xml:space="preserve"> Young Living Convention Highlights</t>
  </si>
  <si>
    <t xml:space="preserve"> This years Young Living Grand convention is themed Light the Fire. Over 20 of our Drops of Joy members will be in attendance and will be bursting with enthusiasm knowledge and ideas for the future. New products keynote inspiration from guests like Kyle Maynard educational workshops product demonstrations will be shared by a panel of attendees. This class will inspire you to keep journeying toward vibrant health. Ignite your passion!</t>
  </si>
  <si>
    <t xml:space="preserve"> Market District Supermarket</t>
  </si>
  <si>
    <t xml:space="preserve"> 100 Settlers Ridge Center Dr</t>
  </si>
  <si>
    <t xml:space="preserve"> Back to School Keeping the Family Healthy</t>
  </si>
  <si>
    <t xml:space="preserve"> Once the kids go back to school it becomes a challenge to keep everyone in tip top shape. So what can you do to support immune function help maintain a healthy respiratory system and keep everyone in the family in school and at the office?Pure essential oils and high quality supplements can help. Whole foods and healthy snacks can improve overall health. Lots of ideas will be shared.</t>
  </si>
  <si>
    <t xml:space="preserve"> Raindrop Introduction and Demonstration</t>
  </si>
  <si>
    <t xml:space="preserve"> The raindrop technique was developed to enhance wellness and support the body using nine essential oil singles and blends and a simple vitaflex technique. The raindrop technique has been used effectively to relieve minor muscle tension ease stress improve communication within the body and support the immune system. The raindrop technique can be adapted for anyone any age or physical ability. Attendees will practice the vitaflex technique.</t>
  </si>
  <si>
    <t xml:space="preserve"> Pittsburgh Women's Social Meetup</t>
  </si>
  <si>
    <t xml:space="preserve"> Wine; Hiking; Dining Out; Nightlife; Social Networking; Live Music; Crafts; Women's Social; Outdoors; Fun Times; Adventure; Foodie; Exploring New Restaurants; Exercise; Adventures in Dining; </t>
  </si>
  <si>
    <t xml:space="preserve"> Brunch!</t>
  </si>
  <si>
    <t xml:space="preserve"> Apparently and interestingly The Urban Tap in the Southside has an awesome brunch menu. Let's check it out! Here is the Menu. http:www.theurbantap.commenus nnnnI will post what I'm wearing and where I'm sitting before the event start time so you can find us! </t>
  </si>
  <si>
    <t xml:space="preserve"> The Urban Tap</t>
  </si>
  <si>
    <t xml:space="preserve"> 1209 East Carson Street</t>
  </si>
  <si>
    <t xml:space="preserve"> Wine and small plates!</t>
  </si>
  <si>
    <t xml:space="preserve"> I recently visited this place for the first time and now I can't get enough!! It's in Lawrenceville across from Pusadee's Garden and near Cure (on the same side of the street). It is a very small venue so this event will only be for 5 people. Hope to see you there! This will be in intimate event because of its size allowing us to chat one on one!</t>
  </si>
  <si>
    <t xml:space="preserve"> Allegheny Wine Mixer Inc</t>
  </si>
  <si>
    <t xml:space="preserve"> 5326 Butler Street</t>
  </si>
  <si>
    <t xml:space="preserve"> CoffeeBrunchconversation! </t>
  </si>
  <si>
    <t xml:space="preserve"> One of your fellow members suggested a meetup at Square Cafe and it looks AWESOME! Check out the website and the menu full of deliciousness. We have to cap the attendance off at 6 :( because of space restraints but don't be sad! We will hold another here again if it is well received!</t>
  </si>
  <si>
    <t xml:space="preserve"> Square Cafe</t>
  </si>
  <si>
    <t xml:space="preserve"> 1137 S Braddock Ave</t>
  </si>
  <si>
    <t xml:space="preserve"> Pittsburgh Pizza Parade</t>
  </si>
  <si>
    <t xml:space="preserve"> Dining Out; Social Networking; Social; Italian Food; Italian Culture; Fun Times; Ethnic Food; Foodie; Pizza; Pizza Lovers; Socializing &amp; Friendship; </t>
  </si>
  <si>
    <t xml:space="preserve"> Pizza &amp; More 52!</t>
  </si>
  <si>
    <t xml:space="preserve"> Returning to the scene of our first event in September of 2012!</t>
  </si>
  <si>
    <t xml:space="preserve"> Pizza &amp; More 54!</t>
  </si>
  <si>
    <t xml:space="preserve"> In the heart of the West End. Parking on street in nearby lot.</t>
  </si>
  <si>
    <t xml:space="preserve"> 424 South Main St</t>
  </si>
  <si>
    <t xml:space="preserve"> Pizza &amp; More 53!</t>
  </si>
  <si>
    <t xml:space="preserve"> In the Mt Wasington.  There is street parking. It is a small place so if it rains and there is a large group we will move to another indoor venue on Mt Washington like The Bingham Shiloh or Red Beards.it will be posted if rain forces a move. Bob's cell will be emailed to all who sign up if it looks like rain Bob</t>
  </si>
  <si>
    <t xml:space="preserve"> Cestone's Pizzeria</t>
  </si>
  <si>
    <t xml:space="preserve"> 200 Virginia Ave</t>
  </si>
  <si>
    <t xml:space="preserve"> Pittsburgh Area Tennis</t>
  </si>
  <si>
    <t xml:space="preserve"> Tennis; </t>
  </si>
  <si>
    <t xml:space="preserve"> Tennis</t>
  </si>
  <si>
    <t xml:space="preserve"> Everyone is welcome</t>
  </si>
  <si>
    <t xml:space="preserve"> Moon Park Tennis</t>
  </si>
  <si>
    <t xml:space="preserve"> The Verona Oakmont &amp; Penn Hills Women's Social Group</t>
  </si>
  <si>
    <t xml:space="preserve"> Knitting; Fitness; Wine; Dining Out; Sewing; Watching Movies; New In Town; Book Club; Crafts; Nutrition; Women's Social; Reading; Healthy Living; Recreational Sports; </t>
  </si>
  <si>
    <t xml:space="preserve"> KnittingCrocheting @ Oakmont Panera</t>
  </si>
  <si>
    <t xml:space="preserve"> Calling all knitterscrocheters: Let's get together and get our crafty on. Meet-up at Panera for KnittingCrocheting or any other small craft you'd be comfortable doing in a public setting. This will be a small event so please remember to keep your RSVP updated so that others can join if you decide you can't make it.</t>
  </si>
  <si>
    <t xml:space="preserve"> Oakmont </t>
  </si>
  <si>
    <t xml:space="preserve"> 666 Allegheny River Blvd</t>
  </si>
  <si>
    <t xml:space="preserve"> Trivia Night</t>
  </si>
  <si>
    <t xml:space="preserve"> Let's get together for a little friendly competition via Radical Trivia at the Oaks Theater. I thought this would be a fun way for us all to interact and for women to meet other ladies they didn't get a chance to meet at the last meetup.  We can play as one large team or split up into smaller teams if we end up having a large group.  This meetup will be limited to 30 so sign up now! In order to ensure that we have adequate seating I will be calling ahead try and reserve some tables so I need an accurate count the day before the event so if you decide you can't make it please change your RSVP. From the website: "Radical Trivia is a fun irreverent high energy adult trivia game hosted by DJ extraordinaire Jared Evans. Every Sunday Jared will entertain you with thought provoking questions and random acts of performance. Come on down for super drink specials great company and awesome prizes. Bring a team or come by yourself and join our house team. Radical Trivia is always free to play! - See more at: http:theoakstheater.comeventradical-trivia-16#sthash.wBgHJHot.dpuf"</t>
  </si>
  <si>
    <t xml:space="preserve"> Oaks Theater</t>
  </si>
  <si>
    <t xml:space="preserve"> Oakmont</t>
  </si>
  <si>
    <t xml:space="preserve"> 310 Allegheny River Blvd</t>
  </si>
  <si>
    <t xml:space="preserve"> Dinner @ 'What's Cookin at Casey's?'</t>
  </si>
  <si>
    <t xml:space="preserve"> Francine George invites you to dine with her at 'What's Cookin at Casey's' an American restaurant in the heart of Oakmont. Check out their menu here: http:www.allmenus.compaoakmont396834-whats-cookin-at-caseysmenu This will be a small gathering due to the restaurant's limited capacity so please remember to update your RSVP if your plans should change so that others can join. Casey's accepts cash Visa or Mastercard for for payment.</t>
  </si>
  <si>
    <t xml:space="preserve"> What's Cookin At Casey's</t>
  </si>
  <si>
    <t xml:space="preserve"> 608 Allegheny River Blvd</t>
  </si>
  <si>
    <t xml:space="preserve"> South Hills Bible Study</t>
  </si>
  <si>
    <t xml:space="preserve"> Bible Study; Christian Ministry; Christian Social; Spirituality; Prayer; Christian; God; Jesus Christ; Knowing God More Intimately; Church; Bible; Bible Study and Fellowship; Prayer &amp; Bible Studies; </t>
  </si>
  <si>
    <t xml:space="preserve"> Bible Study</t>
  </si>
  <si>
    <t xml:space="preserve"> We meet at Josh and Becky Tancordo's house every Sunday at 5:00pm. We eat and fellowship together discuss the Bible together and pray together. The environment is casual and non-threatening. This means that guests are never put "on the spot" in any way such as reading or praying out loud or answering questions about the Bible. All are welcome to attend!</t>
  </si>
  <si>
    <t xml:space="preserve"> Josh and Becky's House</t>
  </si>
  <si>
    <t xml:space="preserve"> 3266 Beechdale St</t>
  </si>
  <si>
    <t xml:space="preserve"> Girl Develop It Pittsburgh</t>
  </si>
  <si>
    <t xml:space="preserve"> Web Standards; Web Design; Software Development; Education &amp; Technology; New Technology; Internet Professionals; Web Technology; Women in Technology; Web Development; Development; Computer programming; Girl Develop It; </t>
  </si>
  <si>
    <t xml:space="preserve"> GirlDevelopItDevOps Days Co-event!</t>
  </si>
  <si>
    <t xml:space="preserve"> This month's Code and Coffee will be a combined event with DevOps Days as they are having a party for their conference goers that evening. You don't need to be attending DevOps Days Pittsburgh to attend this event but if you can make both that's awesome! The DevOps Days Pittsburgh organizers have provided us with some *FREE* tickets with the intent of encouraging diversity. If you're interested contact us at[masked]. It is primarily a social event but there's a balcony that is designated as a quiet limited-alcohol place where we will have a more official "coding" space but our members are welcome to join the party at whatever capacity they feel comfortable. This event will probably have a wider audience than usual. For this event we'd like to encourage GDI members to engage with the wider Pittsburgh development community. Of course we always require everyone to maintain a respectful and professional tone. We encourage non-traditional attendees to readHow To Be An Ally In Safe Spaces. About our Code and Coffee events: Our Code and Coffee event is a monthly opportunity for you to put your skills to work and meet others that share your interests.Bring your laptop your recent projects and your programming problems. Have a project idea and some skills but havent attended a GDI event yet? Want to focus on helping others with their projects? You're welcome too! This is also a great event for first time attendees who just want to socialize. We're very friendly and would love to have you join us. :) As a group well hold each other accountable for completing our projects and provide on-going support and feedback. Feel free to come by for the whole thing or drop in when you have time. Share what you're interested in working on in the comments so you can connect with people. Need a ride to the event or willing to drive others? Please share in the comments! Please review Girl Develop It'sCode of Conductfor our events. Note: This venue location is handicap accessible. :)</t>
  </si>
  <si>
    <t xml:space="preserve"> The Porch</t>
  </si>
  <si>
    <t xml:space="preserve"> 221 Schenley Drive</t>
  </si>
  <si>
    <t xml:space="preserve"> Joint meet up with the Pittsburgh .Net group - Dynamic Business Rule Validation</t>
  </si>
  <si>
    <t xml:space="preserve"> We're holding a joint meet up with the Pittsburgh .Net group. If you've every been curious about using AngularJS C# or SQL on an Enterprise level this meet up is right up your alley. Full description and RSVP on the Pittsburgh .Net group page to let them know you're attending:http:www.meetup.compghdotnetevents223612341</t>
  </si>
  <si>
    <t xml:space="preserve"> Microsoft Corporation</t>
  </si>
  <si>
    <t xml:space="preserve"> 30 Isabella St # 202</t>
  </si>
  <si>
    <t xml:space="preserve"> Arduino Workshop</t>
  </si>
  <si>
    <t xml:space="preserve"> Come learn about Arduino and other similar technology at our special workshop! What's an Arduino?Arduinois a tool for making computers that can sense and control more of the physical world than your desktop computer. It's an open-source physical computing platform based on a simple microcontroller board and a development environment for writing software for the board. More information here. This workshop will be 8 hours on Saturday only with a lunch break in the middle sponsored by Alphalab! We will cover how to set up and run a project how to identify basic circuitry and basic parts of the Arduino. By the end you'll have built your own Arduino project! Prerequisites: Students don't need any prior programming experience however a beginner level of programming is recommended. Students are required to bring their own laptop for classes. If you do not have a laptop please contact us at [masked]before registering and well see if we can work something out. If you are interested in attending but cannot afford the full class cost please fill out our scholarship form. Info on the teacher(s):  Sophia Castellarinis an engineering student from Waterloo Canada. She has a passion for building things learning things and sharing especially when it comes to electronics and software. She is currently working with the Waterloo Satellite Design team to make an Arduino based attitude determination and control system. When Sophia isn't being confused by flashing lights on a screen she enjoys biking and eating all the instant ramen and pop tarts.  Kurt Mohler is studying computer engineering at Pitt. He loves creating learning and connecting with people. Some of his hobbies include drawing programming longboarding and digital circuit design. Kurt has worked at Rockwell Automation in Cleveland as an embedded software intern and he currently interns at Speech Interface Design in Pittsburgh as a software tester and web developer. Kurt thinks that cheap scotch and Adventure Time are a good combination. This course is from 11am to 7pm on Saturday. Please only register if you can stay for the whole session.</t>
  </si>
  <si>
    <t xml:space="preserve"> Alphalab</t>
  </si>
  <si>
    <t xml:space="preserve"> 6024 Broad St. 3rd Floor</t>
  </si>
  <si>
    <t xml:space="preserve"> The Pittsburgh German Language Meetup Group</t>
  </si>
  <si>
    <t xml:space="preserve"> German Language; </t>
  </si>
  <si>
    <t xml:space="preserve"> Shadyside Stammtisch</t>
  </si>
  <si>
    <t xml:space="preserve"> Join us for some German conversation at our biweekly Stammtisch in Shadyside! Stammtisch is a casual drop-in atmosphere with plenty of opportunities to meet and talk with others. We have all levels of proficiency from native speakers to those just starting to learn  were a friendly bunch and would love to have you join us! There are currently two recurring Stammtisches - one on Wednesdays in Shadyside and one in the South Hills on Saturdays both held biweekly at the same time and place. If you can't make it this time keep an eye open for the next one!</t>
  </si>
  <si>
    <t xml:space="preserve"> Harris Grill</t>
  </si>
  <si>
    <t xml:space="preserve"> 5747 Ellsworth Avenue</t>
  </si>
  <si>
    <t xml:space="preserve"> 5830 Ellsworth Ave</t>
  </si>
  <si>
    <t xml:space="preserve"> August 23- German Picnic</t>
  </si>
  <si>
    <t xml:space="preserve"> Fairview Park South Fayette Twp</t>
  </si>
  <si>
    <t xml:space="preserve"> Greenwood Dr. and Lawnshadow Dr.</t>
  </si>
  <si>
    <t xml:space="preserve"> South Hills Dinner &amp; a Movie Women's Group</t>
  </si>
  <si>
    <t xml:space="preserve"> Social; Dinner and a Movie; Dinner; Socializing in the South Hills; </t>
  </si>
  <si>
    <t xml:space="preserve"> Corks &amp; Kegs Festival with Music at the Meadows</t>
  </si>
  <si>
    <t xml:space="preserve"> This looks like fun and is free! It goes on Saturday and Sunday but wanted to see if people wanted to meet on Saturday there are two good bands that day Ruff Creek starts at 1230pm and No Bad JuJu starts at 430pm. There is food wine beer other vendors. Website information below:Corks &amp;amp; Kegs is Washington County's premiere craft beer festival! The weekend will be packed with dozens of craft breweries regional wine food trucks live music a classic car cruise and much more! For more information visit http:www.corksandkegsfestival.com.This is a 2 day event and each day is FREE to enter!</t>
  </si>
  <si>
    <t xml:space="preserve"> The Meadows Racetrack &amp; Casino</t>
  </si>
  <si>
    <t xml:space="preserve"> Washington</t>
  </si>
  <si>
    <t xml:space="preserve"> 210 Racetrack Road</t>
  </si>
  <si>
    <t xml:space="preserve"> Lets See a Play</t>
  </si>
  <si>
    <t xml:space="preserve"> This one is called Outside Mulligar. Rosemary Muldoon and Anthony Reilly are two introverted misfits straddling 40. Rosemary has loved the painfully shy Anthony from afar (or next store) and is determined to one day marry him. How will romance bloom when a simmering battle over a sliver of land erupts between the families ad Anthony's father threatens to disinherit him? This charming quirky romantic comedy has been called "a valentine to the wonder and weirdness of love." $20 for tickets. Call or go online ahead to purchase your ticket. Play begins at 8 PM so arrive earlier.</t>
  </si>
  <si>
    <t xml:space="preserve"> Lake Little Theatre</t>
  </si>
  <si>
    <t xml:space="preserve"> 500 Lakeside Dr</t>
  </si>
  <si>
    <t xml:space="preserve"> SOUTH HILLS D &amp; M BOOK CLUB - AUGUST</t>
  </si>
  <si>
    <t xml:space="preserve"> We will meet at Bravos Restaurant in Galleria for our August Book club at1:30 PM. Our chosen read this time is Nantucket Sisters by Nancy Thayer. You can buy it download it onto your Kindle or borrow it from the library. However even if you do not read it - come anyhow we have a great time together. Please bring a suggestion for a future book to read.</t>
  </si>
  <si>
    <t xml:space="preserve"> Bravo! Cucina Italiana</t>
  </si>
  <si>
    <t xml:space="preserve"> 1500 Washington Road</t>
  </si>
  <si>
    <t xml:space="preserve"> Moon Township Storkbites - A Group for New Mothers</t>
  </si>
  <si>
    <t xml:space="preserve"> Moms; Playdates; Babies; New Moms; Toddlers; Babywearing; First-Time Pregnant Moms; Preschoolers; Postpartum Support Group; Breastfeeding Moms; Support Groups for New Moms; </t>
  </si>
  <si>
    <t xml:space="preserve"> Breastfeeding Moms Network</t>
  </si>
  <si>
    <t xml:space="preserve"> There is no requirement to register and no cost.All participants must be well. Please do bring your baby with you. Pregnant mothers currently breastfeeding mothers mothers who are pumping and bottlefeeding mothers who have breastfed in the past are all welcome to participate. Meetings are led by a lactation consultant from Heritage Valley Sewickley. There is a scale available for weighing babies. Some meetings focus on a particular topic but generally there is no specific topic. Specific topics can be addressed if requested by group participants. Meetings of the Breastfeeding Moms Network are normally held on the 2nd and 4th Thursday evening of the month--except November and December when it is only the 2nd Thursday evening. Storkbites is for all new mothers with a baby under a year old. Those meetings are on Tuesday mornings and moms can attend whether they are breast or formula feeding their babies. </t>
  </si>
  <si>
    <t xml:space="preserve"> Heritage Valley Sewickley</t>
  </si>
  <si>
    <t xml:space="preserve"> 720 Blackburn Road</t>
  </si>
  <si>
    <t xml:space="preserve"> Storkbites Meeting</t>
  </si>
  <si>
    <t xml:space="preserve"> The Storkbites meeting is from 11 AM until 1 PM at the Sharon Community Presbyterian Church at 522 Carnot Road in Moon Township. Each session of Storkbites includes 6 meetings with different topics at each meeting. Meetings are led by Edith Davidson or Diana Cooper who are nurses from the Maternal Child Health unit at Heritage Valley Sewickley. We are happy to include mothers and babies who delivered at other local hospitals. Mothers with babies under one year of age are welcome to attend even if you are unable to attend all the meetings. Both mother and child should be well. Feeding changing and crying are all very normal at our meetings!! For more information call(412)[masked] Hope to see you there! </t>
  </si>
  <si>
    <t xml:space="preserve"> Sharon Community Presbyterian Church</t>
  </si>
  <si>
    <t xml:space="preserve"> 522 Carnot Road</t>
  </si>
  <si>
    <t xml:space="preserve"> Salsa Dance Lessons Pittsburgh! Meetup</t>
  </si>
  <si>
    <t xml:space="preserve"> Latin Music; Fitness; Singles; Salsa; New In Town; Social; Fun Times; Dancing; Dance Parties; Latin Dance; Dance Lessons; Bachata; Merengue; Social Dancing; Salsa Dance Lessons; </t>
  </si>
  <si>
    <t xml:space="preserve"> Salsa Dance classes @ Youtopia Studio: Beginner &amp; Mixed level Cuban style salsa!</t>
  </si>
  <si>
    <t xml:space="preserve"> Beginner salsa lessons 7-8pm. Mixed level Cuban style salsa (doe intermediate and advanced students) 8-9pm on Thursday nights! Only $10 for non-students. You'll get the 6th class free if you pre-pay for 5 classes. $5 for Students wvalid ID. No partner is required. Makenew friends while improving your salsa skills! Come on down - bring a friend.</t>
  </si>
  <si>
    <t xml:space="preserve"> Beginner salsa lessons 7-8pm. Mixed level Cuban style salsa (intermediate level and higher) 8-9pm on Thursday nights! Only $10 for non-students. You'll get the 6th class free if you pre-pay for 5 classes. $5 for Students wvalid ID. No partner is required. We'd love to see you there. Come on down - bring a friend.</t>
  </si>
  <si>
    <t xml:space="preserve"> Beginner salsa lessons 7-8pm. Mixed level Cuban style salsa (must already know the basics) 8-9pm on Thursday nights! Only $10 for non-students. You'll get the 6th class free if you pre-pay for 5 classes. $5 for Students wvalid ID. No partner is required. We'd love to see you there. Come on down - bring a friend.</t>
  </si>
  <si>
    <t xml:space="preserve"> Pickin' at Pastoli's</t>
  </si>
  <si>
    <t xml:space="preserve"> Musicians; Guitar; Beginner Guitar; Intermediate Guitar; Acoustic Guitar; Acoustic Jams; Guitar Lessons; Jam Sessions; Guitar Playing; </t>
  </si>
  <si>
    <t xml:space="preserve"> Name that Show (or Movie)!  Stump the crowd and win a small pizza!</t>
  </si>
  <si>
    <t xml:space="preserve"> 7:00 - Instructional portion. Beginners group. Intermediateadvanced group. 8:00ish - Group play with ? (TBA). Music will be provided. Theme is movies and TV shows.  9:00ish - Individual performances. Pick your favorite tune from TV or the theater or even your favorite jingle. Free small 3-topping Pizza to the one who can stump us. (or group vote on winner of pizza if no one succeeds in stumping the crowd!)</t>
  </si>
  <si>
    <t xml:space="preserve"> Pastoli's Pizza Pasta &amp; Paisans</t>
  </si>
  <si>
    <t xml:space="preserve"> 1900 Murray Ave</t>
  </si>
  <si>
    <t xml:space="preserve"> BYOGuitar or not!  Join us for learning sharing and enjoying the music!</t>
  </si>
  <si>
    <t xml:space="preserve"> 7:00 - Instructional portion of the evening. Beginners group and intermediateadvanced group. 8:00 (ish) - Group play with Layla and Sean. 9:00 - Individual performances and jamming. </t>
  </si>
  <si>
    <t xml:space="preserve"> Open Mic Night</t>
  </si>
  <si>
    <t xml:space="preserve"> 7:00- 7:30 - participant sign up 7:30 - 10:30 Open Mic # of songs = up to 5participant If there is time at the end we can do a "rapid fire" of 1 songparticipant who still wants to play another.</t>
  </si>
  <si>
    <t xml:space="preserve"> I Meditate Pittsburgh</t>
  </si>
  <si>
    <t xml:space="preserve"> Yoga; Vegetarian; Vegan; Meditation; Self-Improvement; Wellness; Holistic Health; Inner peace; Alternative Medicine; Breathwork; Breathing Meditation; Healthy Living; Awakening; Self Exploration; Self-Empowerment; Confidence and Self-Esteem; Bringing back basic human values; </t>
  </si>
  <si>
    <t xml:space="preserve"> Vastu: Secrets for a Successful Life</t>
  </si>
  <si>
    <t xml:space="preserve">  This is a paid event - details below. Pittsburgh Art Of Living cordially invites you and your friends to a special lecture on Vastu with Michael Mastro Vastu Architect Vastu is yoga for your home and office; it eliminates stress that blocks better health finances career and relationships. Michael Mastro is the leading expert of Vastu in the West. Corporate clients include Boeing NASA Oracle Microsoft as well as individuals worldwide. He presented on Dr. Oz's show at the UN and the Chopra Center. During this presentation learn powerful tips to:1) Increase Productivity and reduce expenses.2) Attract career opportunities and success.3) Improve relationships at home and work.4) Reduce stress and strengthen health. His book The Way of Vastu - Creating Prosperity - Through the Power of Vedas is considered and important resource in understanding how stress impedes success in all areas of life. Michael has been improving the quality of people's lives through Vastu rectification for over 40 years. To register for the event please go tohttp:aoljgd.orgPghVastuAnd make a payment. If you would like to schedule an on-site consultation for home or office on Aug 14-16 please contact Michael at[masked] or [masked]Appointments are on a first come-first serve basis.</t>
  </si>
  <si>
    <t xml:space="preserve"> The Pittsburgh Art Of Living Center </t>
  </si>
  <si>
    <t xml:space="preserve"> Verona</t>
  </si>
  <si>
    <t xml:space="preserve"> 722 Allegheny River Boulevard 15147</t>
  </si>
  <si>
    <t xml:space="preserve"> Meditation for Health and Happiness</t>
  </si>
  <si>
    <t xml:space="preserve"> Let us come together to build a community of meditators and spread the benefits of meditation among Pittsburghers. So come and join with us in a Joyful meditation for health and happiness and tell the whole city "I Meditate Pittsburgh." :-) There are no prerequisites and all above 12 yrs of age are welcome to join. Consider telling your friends and bring them along. Event will be simple. We will start with some introduction to meditation do some gentle stretches and have a guided meditation with the group. At the end we will share our experiences and open floor for questions and discussions. You can also ask any questions you may have in the beginning or email us now. Please RSVP for the event and we look forward to seeing you.</t>
  </si>
  <si>
    <t xml:space="preserve"> Let us come together to build a community of meditators and spread the benefits of meditation among Pittsburghers. So come and join with us in a Joyful meditation for health and happiness and tell the whole city "I Meditate Pittsburgh." :-) There are no prerequisites and all above 12 yrs of age are welcome to join. Consider telling your friends and bring them along. Event will be simple. We will start with some introduction to meditation do some gentle stretches and have a guided meditation with the group. At the end we will share our experiences and open floor for questions and discussions. You can also ask any questions you may have in the beginning or email us now. Please RSVP for the event and we look forward to seeing you. The event will be held in Room B of the Carnegie Library of Pittsburgh located in Squirrel Hill. Time: 6:15 pm to 7:45 pm This event is neither endorsed nor sponsored by the Carnegie Library of Pittsburgh Squirrel Hill.</t>
  </si>
  <si>
    <t xml:space="preserve"> Carnegie Library Squirrel Hill Room B</t>
  </si>
  <si>
    <t xml:space="preserve"> Sunday Assembly Pittsburgh</t>
  </si>
  <si>
    <t xml:space="preserve"> Atheist; Skeptics; New In Town; Agnostic; Humanism; Live Music; Spirituality; Creative Circle; Fun Times; Secularism; Make New Friends from all Walks of Life; Singing; Self Exploration; LGBTQ; Sunday Assembly; </t>
  </si>
  <si>
    <t xml:space="preserve"> All Things Gaming Smoup</t>
  </si>
  <si>
    <t xml:space="preserve"> If you enjoy video games board games role playing games or any other kind of game come play with us! Brittany W is your host and an enthusiastic gamer. This Smoup will take place on the first Friday of every month. The venue is TBD so far so rsvp to let us know you're interested and stay tuned for location details. Please tell us in a comment:1) what games you like2) if you know of a good venue that could accommodate us. Hope to see you soon!</t>
  </si>
  <si>
    <t xml:space="preserve"> CHANGE IN VENUE: August Assembly at Mullin's Diner</t>
  </si>
  <si>
    <t xml:space="preserve"> *IMPORTANT*CHANGE IN VENUE FOR TOMORROW'S ASSEMBLY Hi everyone Bill Earle manager of the New Bohemian informed us today that our beloved venue is out of business effective immediately. The details can be found in today's article in the City Paper: http:www.pghcitypaper.comnew-bohemian-arts-venue-to-cl Needless to say we are a bit stunned but we know that these things happen and all you can do is adapt and move forward. Instead of an "official Assembly" this Sunday please meet us at 10:00 am (the usual time) in the parking lot of the New Bohemian and then join us for breakfast at Mullins Diner (at the far end of the parking lot). We are going to brainstorm about our future and think about how we want to move forward as a community. Please help us turn a "crisis" into a "crisitunity" as we co-create what's next for our Assembly. Thanks and see you tomorrow! PS - Mullins has an ATM machine but it has a fee so bring your own cash as necessary...</t>
  </si>
  <si>
    <t xml:space="preserve"> Mullin's Diner</t>
  </si>
  <si>
    <t xml:space="preserve"> 876 Progress St</t>
  </si>
  <si>
    <t xml:space="preserve">  Sunday Assembly PGH 'Revamped &amp; Rebooted' Meeting!</t>
  </si>
  <si>
    <t xml:space="preserve"> With the recent closing of our venue The New Bohemian we are finding our next step forward. We will be discussing a new venue and other topics about the progression of Sunday Assembly Pittsburgh and your opinion is valued. If you are looking for a way to get involved with SA PGH or just want your voice to be heard please join us!</t>
  </si>
  <si>
    <t xml:space="preserve"> Rock Bottom Brewery &amp; Restaurant</t>
  </si>
  <si>
    <t xml:space="preserve"> 171 E. Bridge St.</t>
  </si>
  <si>
    <t xml:space="preserve"> Pittsburgh Kayakers</t>
  </si>
  <si>
    <t xml:space="preserve"> Kayaking; Paddling; Sea Kayaking; Outdoors; Flat Water Kayaking; </t>
  </si>
  <si>
    <t xml:space="preserve"> Urban Kayaking on the Allegheny</t>
  </si>
  <si>
    <t xml:space="preserve"> This is urban paddle. We will kayak from Millvale to the Rivers Casino via Allegheny River and back. Sites along the way include Herr's Island Pittsburgh sky line North Shore PNC Park Heinz Field Science Center Point State park etc. After the paddle we can go for a late lunch at Redfin Blues. Here are the specifics ... Meeting Location:We are meeting in the first large parking lot on your left as you cross the railroad tracks and turn right onto River Front Drive. Exact location of the parking lot ishttps:goo.glmapsm7tQF.If you need an address for your GPS please use1923 River Front Dr Millvale PA 15209. However if this is your first time visiting this location please review the map in the link above. Meeting Time:11 am Put-in Tine:11:15 am Put-in location:Ramp adjacent to the parking lot ...https:goo.glmaps9So6r Total Paddling Distance:Approximately 7.5 miles. However you are welcome to turn back at any time. Average Paddling Pace:Determined by the group but I'm expecting about 3 mph downriver and 2 mph upriver. Expected River Current:0.5 to 1 mph Expected Weather:Mostly sunny high 70s to lower 80s. River Conditions:calm to choppy depending river traffic and wind. Return Time:By 3 pm at the latest. After Paddle Activity:Late lunch at Redfin Blues overlooking the river ...http:www.redfinblues.comWelcome.html QUESTIONS: What if I don't have a kayak?Feel free to post on this event and ask if anyone has an extra one they can lend you. Do I have to wear a PDF (life jacket)?Yes at all times. Waist mounted inflatable life jackets are acceptable. What should I bring with me on the paddle?Sun block water hat sunglasses camera (if you want) and a snack (if you want) What if I'm not sure I can do the entire trip? Since the return trip is mostly retracing our inbound paddle you can turn around at any point along the way. See You On The River (SYOTR)</t>
  </si>
  <si>
    <t xml:space="preserve"> Millvale Riverfront Park Parking</t>
  </si>
  <si>
    <t xml:space="preserve">   Click Here Discover the beauty of nature at night as you paddle through calm waters under the glow of the full moon. We believe a full moon enhances the beauty of water and creates a truly memorable adventure. Please make sure you bring all necessary paddling equipment and drinking water. PFD's are required. Thank you for your interest in our free "Full Moon Paddle on North Park Lake." L.L.Bean has a newcentralized reservation system. To guarantee your space you must first confirm your reservation on our new centralized reservation system and if appropriate fill out a participant agreement. Please visitwww.llbean.compittsburgh find this event on the "Event Calendar" and register.We look forward to seeing you! Activity Level:Physical AbilityCardiovascular Demand: EasyLevel of Experience: Intro ***Watercrafts &amp;amp; Supporting Equipment***This is an L.L.Bean "Outing" you're responsible to supply your own equipment. L.L.Bean does not currently rent watercrafts andor supporting equipment. What to bring:Required Items:Kayak or CanoePersonal Flotation Device (PFD)Sound Device  pealess whistle works wellWhite light source (PA Law: a white light either hand-held or installed ready to be displayed in time to avoid a collision)Closed toed shoes (no Flip Flops) Recommended Items:Camera*SnacksOne-quart water bottle or hydration system filledStrap for glassesSwimsuit andor synthetic shorts or pants and topRainwear andor nylon wind shellInsect RepellentPersonal medicines such as EpiPen or InhalerDry bag or Pelican caseChange of clothes and footwear for the ride homeCompleted and signed L.L.Bean participant agreement--&amp;gt; Click Here *Electronic devices may become wet and should be stored in a dry bag or Pelican case. Minimum Age 8: This outing is open to ages 8 and above. Children 8 to 14 years of age need to be accompanied by a participating adult. Children 15 to 17 years old can participate alone after their parent has signed the L.L.Bean participant agreement for minors.</t>
  </si>
  <si>
    <t xml:space="preserve"> Wolf (Full) Moon Paddle 16-17 mi down Kiskiminetas &amp; Allegheny R.</t>
  </si>
  <si>
    <t xml:space="preserve"> 16- 17Mile Full Moon Paddle down the Kiskiminetas River August 1 2015  6 PM- 12AMRoaring Run Boat Launch (Appolo PA)- Actual paddling likely to be 7PM- 11PM. This trip is open to kayaks canoes paddle boards and similar types of boats....http:waterdata.usgs.govpanwisuv?site_no=03048500 https:www.google.commapsdir40.5450573-79.5879693Apollo+PA+15613@40.5644558-79.5581688443mdata=!3m1!1e3!4m8!4m7!1m0!1m5!1m1!1s0x8834b097244a9f13:0x26aaa92cf559a9fc!2m2!1d-79.582819!2d40.5482582 I did a similar trip last year starting at North Vandergrift (4 miles shorter) and it took 3 hours. This trip is starting a little earlier to allow for more paddling. The plan will involve a shuttle (if we have at least 3 people). One person will stay to watch boats and gear. All others will drive to the Freeport Takeout area (parking is along the road in Freeport). We will then get into as few vehicles as possible to get all people back to Appollo PA (Roaring Run Access)where the paddling will begin. The estimated drive time to Freeport is25 minutes each way (which means starting to paddle at 6:50-7PM. We will start in the daylight and hopefully (if it is not cloudy) see the sunset and moonrise. The estimated paddling time is4 hours on the water +-30 min depending on current and how fast or slow the group wants to paddle. Any rapids will be small class I or just faster water. The last 4 miles are in theslack water of the Allegheny Riverwith less current than the beginning of the trip. We will need one person who's vehicle is at the takeout in Freeport to go back toRoaring Run Access Point Appolo to get the (person who watched boats at the beginning)'s vehicle. Others are free to leave when their boat are loaded as long as one person watches the remaining boat(s) from the people involved in the end shuttle. Ifonly one other person besidesmecomes thenwe can go toFreeport and paddle a section of the Allegheny Riverout and back with no shuttle. This is also the plan if the river is running extremely high- (flooded)or low. Wewill pass through the communities ofAppoloNorth VandergriftHyde Park Leechburg West Leechburg Schenley and take out in Freeport. On the way we'll pass under a walking bridge through wooded areas probably see a few trains running along the river and see the lights of the Allegheny Ludlum Bagdad plant. Sunset: 8:35pmCivil Twilight: 9:05pmNautical Twilight: 9:43pmAstronomical Twilight: 10:25pmMoonrise: 9:18pmMoonset: 7:39amDay length: 14h 20m Source: http:www.sunrisesunset.comcalendar.asp *Technically the full moon occurs onFriday but I do not know what my work schedule will be next month so I am posting this on Saturday to be on the safe side I think the put in atRoaring Runis a Fish and Boat Commission Launch and Ibelievethe takeout at Freeport are not Fish and Boat Commission Ramps and do not require Fish and Boat Commission Stickers. http:fishandboat.comcounty.htm I believe a lifejacket and whistle must be on board on all PAwaterways. Please bring at least onelight source for after sunset. Head lamps and flashlights aregood as are lights made for boats. Expect to use your light source for at least 1.5 hours. The completion time is my best guess (90% chance) that we will be finished loading boats and completing the return shuttle- probably earlier. Depending on the group &amp;amp; currentwe may finish much sooner. Irecommend bringing something to drink or a snack and anextra layer if it is going to be cold. bilge pumps paddle floats and othersafety equipment to get back in you boatare good to bring if you havethem. I don't plan to tip but it has happened unexpectedly and I wasglad to have my pump. It is also good to have a cell phone in a dry bagziplock or other water proof container just in case. In the event of rain(not storms) this trip will still go- but you may want a spray skirt to keepyour boat dry. A camera is nice but we may not get too many pictures in the dark- we can try. (I don't think we'll be in water that is very deep so it should be possible to push your boat to shore standing or get back in on the water if you tip) This trip will run unless there islightening or thunder at launch time (or storms are predicted on the radar) toarrive during the time we will be on the water. A low chance of stormsmay mean shortening the trip- or turning around if we hear thunder when on thewater. If the weather is questionable please call me at[masked] tosee whether the trip is still on. If the river is at flood stage orobviously unsafe due to recent torrential rains- this trip will becancelled or changed to the Allegheny River at Freeport. I will not be able to see the conditions until I arrive around 5:30PM but if you have doubts- please call otherwise a decision will have to be made based on what we see upon arrival. Directions from Pittsburgh Take Route 28 North23.4 miles to exit16 Turn Right on Bakerstown Road and go 0.6 miles Left onFreeport Road and go0.7miles Merge onto PA 356 North (0.5 miles) Turn Left on PA 356 South and go 5.4 miles Turn left to stay on PA 356 56 (Leechburg Road) for another 3.5 miles Turn left on Orr Ave. (1.5 miles)- Cross the Kiskiminetas River Once on the East side of the Kiski. River make an immediate right onto Kiski Ave Canal Road 1st Ave. Go about a mile and the access point (large parking lot is on the right. For those who use GPS- plug thesenumbers in- they should work but if in doubt call me or consult the writtendirections since I do not use GPS and can't verify them. Latitude - Longitude: (put in- where we will meet) I make no promises about the accuracy of the Latitude and Longitude data- if in doubt please refer to written directions a paper map or call me at[masked]-8045. Lat:[masked]Long: [masked] Take Out (where we will shuttle to and the river will take us) Go1 mile on Kiski Ave. Canal Road to get to alternate rt. 66 to rt. 66 go 7.6miles Turn left on SR 4093 (0.9 miles Make 2nd Right on West Leechburg Road (0.5 miles)- crossing Kiskiminetas River Turn Left on Pleasant Hill Road (1 mile) Make a slight right on 356 and go 5.4 miles Make a slight right toward Freeport Road after crossing the Allegheny River Take the 1st right on 2nd street (follow it to the Allegheny River- about 0.3 miles) then go left on Riverside Road. The boat ramp is on the right across from a Nursing Home. [masked] [masked] Lat: 40 40' 16.31" Long: 79 41' 7.083 Source for Latitude and LongitudeData: http:itouchmap.comlatlong.html If you paddle with us and must leave the group please let me know so that I am not looking for you. FYI- This trip has been cross posted with the Butler Outdoor ClubThe Explorers Club of Pittsburgh WPPSA The PALS (Pittsburgh Adventure Lovers Group) and others who have asked me to send them details.</t>
  </si>
  <si>
    <t xml:space="preserve"> Roaring Run Trail  </t>
  </si>
  <si>
    <t xml:space="preserve"> Apollo</t>
  </si>
  <si>
    <t xml:space="preserve"> Canal Road</t>
  </si>
  <si>
    <t xml:space="preserve"> Pittsburgh Coworking North</t>
  </si>
  <si>
    <t xml:space="preserve"> Work At Home; Freelance; Coworking; Professional Networking; Entrepreneurship; Creative Freelancers; Coworkers; start-ups; Co-working Space; Building a Coworking Community; </t>
  </si>
  <si>
    <t xml:space="preserve"> Co-working at Generoasta Coffee Shop</t>
  </si>
  <si>
    <t xml:space="preserve"> Come any join us for coworking and caffeine! Bring your laptop or whatever kind of portable work you prefer and meet us at the conference table. As always any beverage or snack purchases are your responsibility. The end time says 11 but no one's going to kick you out if you want to stay longer. :)</t>
  </si>
  <si>
    <t xml:space="preserve"> Generoasta Coffee</t>
  </si>
  <si>
    <t xml:space="preserve"> Warrendale</t>
  </si>
  <si>
    <t xml:space="preserve"> 901 Warrendale Village Drive</t>
  </si>
  <si>
    <t xml:space="preserve"> Coworking @ Panera Cranberry Twp.</t>
  </si>
  <si>
    <t xml:space="preserve"> Come join us for another coworking session. Bring your laptop and use the wifi or bring your notebook and get some writingplanning done. If what you work with is portable bring it over! Event times are just a suggestion. Feel free to arrive early and stay as long as you like. However we're only able to reserve the meeting room until 11am and then it's open to whoever needs a seat for lunch. Cheers!</t>
  </si>
  <si>
    <t xml:space="preserve"> 20111 route 19</t>
  </si>
  <si>
    <t xml:space="preserve"> Coworking @ Giant Eagle Cafe Wexford</t>
  </si>
  <si>
    <t xml:space="preserve"> Come join us for another coworking session. Bring your laptop and use the wifi or bring your notebook and get some writingplanning done. If what you work with is portable bring it over! Giant Eagle Cafe has a variety of food and drink available and there's a mini-Starbucks for those of us that require caffeination. Event ending time is just a suggestion. Feel free to stay as long as you like enjoy lunch etc.</t>
  </si>
  <si>
    <t xml:space="preserve"> Giant Eagle Market District Wexford</t>
  </si>
  <si>
    <t xml:space="preserve"> 155 Town Center Dr</t>
  </si>
  <si>
    <t xml:space="preserve"> TechShop Pittsburgh</t>
  </si>
  <si>
    <t xml:space="preserve"> Woodworking; Robotics; Electronics; DIY (Do It Yourself); Arduino; Metalworking; CNC; rapid prototyping; Makerspaces; 3D Printing; Laser Cutting; CADCAM; Fabrication; weld; 3D Scanning; </t>
  </si>
  <si>
    <t xml:space="preserve"> Microcontroller Meet-Up</t>
  </si>
  <si>
    <t xml:space="preserve">  Do you love Arduino? How about Raspberry Pi? Do you want know about these things but don't know where to begin? Come to our monthly Microcontroller Meet-Up! Bring your laptop your projects and your questions to TechShop and then chat with people about microcontrollers and their applications. We will meet in the event room at TechShop Pittsburgh. First-time visitors to TechShop please be sure to come early and check in at the front desk to receive a free tour of the TechShop facility. This event is FREE and open to both members and non-members of TechShop Pittsburgh. RSVP here! We also offer classes in building and programming the Arduino. Check out our electronics class listings at www.techshop.ws.</t>
  </si>
  <si>
    <t xml:space="preserve"> 192 Bakery Square Blvd</t>
  </si>
  <si>
    <t xml:space="preserve"> Jewelry Makers Meetup</t>
  </si>
  <si>
    <t xml:space="preserve"> Join us each month to discuss and learn the various techniques of jewelry-making. Each month we will feature a new speaker or jewelry-making technique demonstrated for the group. Join in if you know it or learn a new and useful skill. Everyone is encouraged to bring any materialsscrap they have to trade so we can experiment. Bring any projects you are working on to share with the group! Check out our showclix account for more information: www.techshop.showclix.com.</t>
  </si>
  <si>
    <t xml:space="preserve"> TechShop Ham (Amateur) Radio MeetUp</t>
  </si>
  <si>
    <t xml:space="preserve"> TechShop Pittsburgh will be hosting it's first Monthly Ham (Amateur) Radio Meetup. The purpose of this meet up is to offer a space to enthusiasts to gather and chat it up in person. We also want to offer advice on obtaining your license and how to study up for the test. Below is a list of topicsthings we will be covering in the first meetup. Introduction To TechShop by Lead DC Andy Leer Info for Newbies(What is Ham) Pittsburgh and Ham  Open Floor for any GroupsClubs  Swap Meet - Sell old radiosequipment (Limit Items to standard bankers box size i.e. no 40ft jpoles ;) )</t>
  </si>
  <si>
    <t xml:space="preserve"> Pittsburgh Backgammon Meetup</t>
  </si>
  <si>
    <t xml:space="preserve"> Backgammon; Backgammon Competition; Backgammon Coed Competition; Learn to play Backgammon; Backgammon Tournaments; </t>
  </si>
  <si>
    <t xml:space="preserve"> Steve Hast's Summer Cooker</t>
  </si>
  <si>
    <t xml:space="preserve"> Don't miss the 15th running of this great tournament held at the home of Steve Hast! We'll hold two tournaments one for beginners and one for everyone else.Entry fees and tournament details will be announced later. Bring your swim suit and take a dip in Steve's pool between matches! BYOB if desired. I will be bringing a couple of 6-packs of good beer - i.e. the kind that make me take stupid cubes when I shouldn't. There will be food! Steve will be grilling backyard favorites with fixings for only $5. Registration begins at 12 play will start at 1. nnnThe tournament will be fun challenging competition and double elimination so you are guaranteed two matches and even with one loss you can win 1st place money! For $20 you can't beat it. Bring your swim suit! Steve's heated pool is available whenever you are not playing. Bring a friend! They don't have to play backgammon. Steve will be grilling - there will be plenty of food for a $5 hospitality charge per person. BYOB if you want beer or wine. If you or a friend play at beginner level come anyway! If we have enough beginner-level players we'll run a round-robin event just for beginners. RSVP Please! If you have already replied to Steve great! If not please let Steve or myself know you want to attend. Feel free to forward this email to a friend who plays. Here's a little more info about the tournament. I hope to see you there! Tournament details: The main event will be a $20 entry $20 side pool double-elimination tournament. We'll play 7-point matches in the main flight and 5-point matches in the one-loss consolation. The winner of the consolation plays the winner of the main in one (possibly two) 7-point match for first &amp;amp; second place. The loser of the consolation gets 3rd place.  If there is interest we can run some shorter "blitz" style tournaments for players who get knocked out early.Basic rules are aswritten here "Double-Elimination Bracket". Money details: The $20 entry fee will pay 3 or 4 places (depending on # of entries) at 90% return. The 10% goes to Pittsburgh Backgammon Meetup costs. Any extra goes to the soon-to-be-formed Pittsburgh Backgammon Club.The $20 side pool is optional and will pay 3 or 4 places at 100% return.</t>
  </si>
  <si>
    <t xml:space="preserve"> The Dog Days of August</t>
  </si>
  <si>
    <t xml:space="preserve"> We are very fortunate this month that one of our top players Adam Versaw will be sharing his knowledge in a short presentation on a backgammon topic TBD. The talk will begin at 7 and then we will launch into free play at 7:30.  Adam is one of the top players on GridGammon.com and a fierce competitor as anyone who has played him knows. Beginners and Intermediates alike will learn a lot from his talk whatever his subject turns out to be. No tournament this month but if anyone wants to play in a chouette we will organize that trying to match up similar skill levels. We have a logistical issue with the tournaments taking too long to get through in 2 hours. Because of that we may go to an instructional and "free-play" format this month. Stay tuned.</t>
  </si>
  <si>
    <t xml:space="preserve"> Backgammon in the South Hills!</t>
  </si>
  <si>
    <t xml:space="preserve"> Finally a South Hills meetup! At the delightful new brewpub in Bethel Park Spoonwood Brewing. Good food good beer good backgammon - what's not to like? We have two large tables reserved for us which will accommodate 6 large boards. If we get more than 12 players we will have to move some games outside. Come at 6:30 for a beverage and one of their awesome wood-fired pizzas. Then we'll start a tournament at 7. They are open until 10 so we should have plenty of time. We'll run a tournament even if only 4 people show up. Which is only 3 other than me so come on. Round robin or otherwise we will do this! Everyone: You don't have to enter the tournament at all you can just come and play backgammon with whoever wants to. Beginners: If we have enough beginners we will try to do a separate event for you but if not come anyway and play games with anyone you can find or go ahead and try your luck in the tournament. I will have a prize for the beginner-level player who makes it the farthest in the tournament. Tournament Details We will run a "Single-Elimination Two-Match-Minimum Two Winners" tournament asexplained here.You are guaranteed two matches. From your second match on when you lose you're out. Registration begins at 6:30 tournament begins at 7. They close at 10. The tournament will be capped at 16 players. 5-point matches. The entry fee will be $10 with a $10 optional side pool. The pace will be brisk but not rushed. If we get 16 entries you will play a maximum of 4 matches in 3 hours. I think that's realistic. Entry fees will pay 90% return with two winners - 54% goes to the winner of the zero-loss side 36% to the winner of the one-loss size 10% goes to the club. (to defray meetup costs)  Side pools will pay 100% return with 60% going to the farthest-advancing on the zero-loss side and 40% to the farthest-advancing on the one-loss side. I will have these details printed on paper for you to read on Weds if you want to.</t>
  </si>
  <si>
    <t xml:space="preserve"> Pittsburgh Scrabble Club</t>
  </si>
  <si>
    <t xml:space="preserve"> Scrabble; Games; Board Games; Game Night; Scrabble Fun; Scrabble club; </t>
  </si>
  <si>
    <t xml:space="preserve"> Let's play Scrabble!</t>
  </si>
  <si>
    <t xml:space="preserve"> The Pittsburgh Scrabble Club meets every Wednesday for tournament-style Scrabble (two players per game 25 minutes per player). Session dues are $1.00 and most people play 3 games during the session. You may play fewer games if you choose.</t>
  </si>
  <si>
    <t xml:space="preserve"> Panera</t>
  </si>
  <si>
    <t xml:space="preserve"> 3401 Boulevard of the Allies</t>
  </si>
  <si>
    <t xml:space="preserve"> The Pittsburgh English Bulldog Meetup Group</t>
  </si>
  <si>
    <t xml:space="preserve"> English Bulldog; French Bulldog; Bulldog; Bulldog Breeders; Bulldog Rescue; </t>
  </si>
  <si>
    <t xml:space="preserve"> Bark In the Park!</t>
  </si>
  <si>
    <t xml:space="preserve"> Join Animal Friends Sunday August 23rd!! Were going back to the basics with a morning dog walk and party in North Park. Well have games raffles photos area food trucks and a vendor village for your enjoyment.</t>
  </si>
  <si>
    <t xml:space="preserve"> North Park Dog Park</t>
  </si>
  <si>
    <t xml:space="preserve"> Pearce Mill Road</t>
  </si>
  <si>
    <t xml:space="preserve"> Lucky Paws Summer Cookout!</t>
  </si>
  <si>
    <t xml:space="preserve"> Join Lucky Paws for everyone's favorite event of the summer! We will have a free picnic and cookout for the humans and of course free ice cream for the dogs! This is a Lucky Paws event so passes are welcome and everyone is invited!</t>
  </si>
  <si>
    <t xml:space="preserve"> Lucky Paws</t>
  </si>
  <si>
    <t xml:space="preserve"> Freedom</t>
  </si>
  <si>
    <t xml:space="preserve"> 2273 Lovi Rd</t>
  </si>
  <si>
    <t xml:space="preserve"> Open Pittsburgh our Region's Code for America Brigade</t>
  </si>
  <si>
    <t xml:space="preserve"> Open Source; Innovation; Open Government; Hacking; Civic Engagement; Data Visualization; Open Data; Data Science; Social Impact; Statistics and data analysis; Civic Hacking; Civic Engagement &amp; Technology; Data Analysis; Code For America; Code for America Brigade; </t>
  </si>
  <si>
    <t xml:space="preserve"> Unlockphilly with Pittsburgh Area Accessibility Meetup</t>
  </si>
  <si>
    <t xml:space="preserve"> The Pittsburgh Area Accessibility Meetup is hosting the creators of Unlockphilly a project that is improving the lives of people with disabilities in Philadelphia. The Accessibility Meetup is interested in replicating this project in Pittsburgh and it would be great to have involvement from the Pittsburgh Brigade. Full details:http:www.meetup.comPittsburgh-Area-Accessibility-Meetupevents224585856?a=ea1_grp&amp;amp;rv=ea1&amp;amp;_af=event&amp;amp;_af_eid=224585856</t>
  </si>
  <si>
    <t xml:space="preserve"> Open Pittsburgh Work Night</t>
  </si>
  <si>
    <t xml:space="preserve"> We're getting some work done in conjunction with the Carnegie Library's Work Nights. Starting in June the Work Nights move to the Brookline Branch of the Library. They're scheduled to remain there through August. CLP Work Nights: http:carnegielibrary.orgworknights?wt.mc_id=slider</t>
  </si>
  <si>
    <t xml:space="preserve"> Carnegie Library Brookline Branch</t>
  </si>
  <si>
    <t xml:space="preserve"> 708 Brookline Blvd. </t>
  </si>
  <si>
    <t xml:space="preserve"> Women's Journey to Happiness</t>
  </si>
  <si>
    <t xml:space="preserve"> New In Town; Self-Improvement; Consciousness; Wellness; Fun Times; Energy Healing; Positive Thinking; Happiness; Women's Empowerment; Self Exploration; Self-Empowerment; Women's Support; Happiness and well being; </t>
  </si>
  <si>
    <t xml:space="preserve"> Discussion Meet-up Happiness Trigger "Movement"</t>
  </si>
  <si>
    <t xml:space="preserve"> There is a great little coffee shop across the street "Uptown Coffee" that sells pastry sandwiches and great coffee. Building auto opens at 10:30 am if you want to go early and will auto closes at 1:00. Please rsvp me by text if you can't make it. Please be reminded there are "no show" policies. Please remember to bring your meeting fee of $3.00. I will have no change. Park anywhere there is no ticketing on Sunday in Mt. Lebanon. I look forward to seeing everyone Colleen </t>
  </si>
  <si>
    <t xml:space="preserve"> Mt. Lebanon Municipal Building </t>
  </si>
  <si>
    <t xml:space="preserve"> 710 Washington Road  Right next to Citizens Bank</t>
  </si>
  <si>
    <t xml:space="preserve"> Brad Tassell at Latitude 360 in Robinson Aug. 21</t>
  </si>
  <si>
    <t xml:space="preserve"> BRAD TASSELL at Latitude 360 in RobinsonFriday AUGUST 21 - 8 pm show - arrive 6:30 pm http:latitude360.com Revised notice. Date and time selected. And I can be there. If you like your comedy positive hilarious crazy silly value oriented and for everybody then BRADs show is for you! Brad is also a published author of humorous books. He is part magician part practical joker and 100% fun. You can check him out on You Tube. Leah suggested an event at Latitude 360. Comedian Brad Tassell is performing this Friday August 21 at 8 pm which corresponds with Deb Vita's birthday weekend. Tickets are $15. Reservations can be held by calling ahead [masked]) with payment at the door -- or you can purchase tickets online. Suggested arrival time is 6:30 pm to select seats at tables in the venue and order dinner which can be served and eaten during the show. Deb and Leah are interested if Leah can get a ride from the North Hills. Can anyone else join us? If you have any questions call JoAnn Gales[masked] -- or post comments here.</t>
  </si>
  <si>
    <t xml:space="preserve"> Pittsburgh Feminists' Magick Full Moon Circle</t>
  </si>
  <si>
    <t xml:space="preserve"> Witches; Feminism; Goddess; Meditation; Wiccan; Women's Social; Spirituality; Magick; Women's Circle; Earth-Based Spirituality; </t>
  </si>
  <si>
    <t xml:space="preserve"> Let's Celebrate the Full Moon in August!</t>
  </si>
  <si>
    <t xml:space="preserve"> If you can come to the meeting tomorrow Friday please message me so I know what to bring. If you'll provide your email address I can send you a simple floor plan of the main floor of the church. It shows you which entrance to use and how to proceed from there to our room the Fahs room. I know this is very short notice but do try to make it. Even though we did have a meeting this month it wasn't on the Full Moon. I didn't want to let a perfectly good full moon go by without our getting together. It will be a small group of women this month but it's a good opportunity to get to know other women with similar interests. Blessings....Mavra</t>
  </si>
  <si>
    <t xml:space="preserve"> Let's get together!</t>
  </si>
  <si>
    <t xml:space="preserve"> We'll meet on the night following the night of the Full Moon in August to welcome each other. We are women of all ages who consider ourselves women 100% of the time. I want this to be an open circle. By that I mean that members are free to attend each month or not they can invite friends to come along too. The only caveat is that everyone who attends must participate no onlookers. By the 15th I hope to have already found a venue for our regular monthly gatherings. We'll pass the talking stickto get to know a little about each other and what brings each of us to the circle.Depending upon our individual experience in circles we may even speak about how rituals are conducted and what our expectations areof ourcircle and of each other. We can grab a bite and have some supper together while we talk. We can also chant a bit and work up some energy. This is an opportunity to join with other women in a spirit of community and spirituality. I'm so looking forward to meeting all of you who come.</t>
  </si>
  <si>
    <t xml:space="preserve"> Country Barn Farm</t>
  </si>
  <si>
    <t xml:space="preserve"> Beekeeping; Permaculture; Farmers Market; Farm Animals; Green Living; Sustainability; Urban chickens; Chickens; Backyard Poultry; Urban Gardening; Edible Gardening; Sustainable Agriculture; Community Gardening; Urban Beekeeping; Teaching the Public about the Value of Honey Bees; honeybees; </t>
  </si>
  <si>
    <t xml:space="preserve"> Country Barn Beekeeping Club - Bee Diseases</t>
  </si>
  <si>
    <t xml:space="preserve"> Join us for the August meeting of the new County Barn Beekeeping Club. This is forum for local beekeepers to get together and support each other. We meet the first Thursday of the month from 6 to 7:30 pm. Pre-registration via Meetup.com is required. The informational part of the meeting will be a discussion of bee diseases led by Local Beekeeper Christina Neumann. We will also taste a single varietal honey as part of the meeting. We taste a different honey at every meeting we have for the club as a fun activity. If you would like to bring a varietal honey to introduce and taste or lead the monthly discussion please contact Joe Zgurzynski the meeting organizer. Please bring a chair! Anyone interested can carpool to the farm from Gator's Grill located one mile away from Country Barn Farm at 3410 Saxonburg Blvd Pittsburgh PA 15238 atthe intersection of Hart's Run Road and Saxonburg Blvd. We have permission from the owner to park in the back of the lot behind the resturant on meeting nights. Please arrive by 5:45 pm at Gators Grill to carpool to the farm since we will start the meeting at 6 pm sharp. Carpooling is optional but if you have a friend going to the meeting why not carpool?</t>
  </si>
  <si>
    <t xml:space="preserve"> Basic Queen Bee Rearing Class</t>
  </si>
  <si>
    <t xml:space="preserve"> This is a hands on workshop offering an introduction to rearing queen honey bees. The goal is for students to learn basic techniques for queen rearing. Course fee is $65. Pre-registration with course fee is required. There will be a session on August 16 from 11 am to 1 pm to review the results of our grafting the previous day. Students will have the opportunity to take home day old queen cells if they like. For more information and a registration form please email [masked]. </t>
  </si>
  <si>
    <t xml:space="preserve"> Pittsburgh Chinese Social Group</t>
  </si>
  <si>
    <t xml:space="preserve"> Expat Chinese; Social; Asians; Chinese Culture; China; Mandarin Language; Chinese language; </t>
  </si>
  <si>
    <t xml:space="preserve"> Dinner Meetup at Sichuan Gourmet 822 6:00pm</t>
  </si>
  <si>
    <t xml:space="preserve"> Why do we eat together? To be friends!  About this meetup 1. We will share the dinner cost evenly. This restaurant is order and share style each person can pick one dish at most the anticipated price is about $18 each person. 2. If you cannot come this time don't worry. We will invite all of you for dinner every third Saturday of each month. 3. There will be a half hour sharing or game at the beginning of the dinner. The rest of the time will be your free social hour. You can leave at any time you like.</t>
  </si>
  <si>
    <t xml:space="preserve"> Sichuan Gourmet</t>
  </si>
  <si>
    <t xml:space="preserve"> 1900 Murray Avenue</t>
  </si>
  <si>
    <t xml:space="preserve"> Tennis - Junior Level at Schenley Park 822 4:00pm</t>
  </si>
  <si>
    <t xml:space="preserve">  </t>
  </si>
  <si>
    <t xml:space="preserve"> Schenley Park Tennis Courts</t>
  </si>
  <si>
    <t xml:space="preserve"> Overlook Dr Pittsburgh PA 15207</t>
  </si>
  <si>
    <t xml:space="preserve"> Pittsburgh Welsh Culture Meetup</t>
  </si>
  <si>
    <t xml:space="preserve"> Expat British; Book Club; Celtic Culture; Language &amp; Culture; International Travel; Language Exchange; Wales; British Culture; Welsh Culture; Welsh Language; International Friends; Pub Crawls; Culture Exchange; Welsh Culture &amp; Language (Cymraeg &amp; Saesneg); Welsh American; </t>
  </si>
  <si>
    <t xml:space="preserve"> Welsh Book Club</t>
  </si>
  <si>
    <t xml:space="preserve"> Our next selection for Welsh Book Club is "On the Black Hill" by Bruce Chatwin. The book tells the story of Lewis and Benjamin Jones identical twins who were born with the century on a farm on the English-Welsh border. For eighty years they live on the farm and their lives are only obliquely touched by the chaos of twentieth-century progress. Nonetheless the twins worlda few square miles of Welsh countrysideis rich in the oddities the wonders and the tragedies of the human experience. Order the book at http:www.amazon.comBlack-Hill-Novel-Bruce-Chatwindp0140068961 and join us on Wednesday August 19 at the Panera in Bakery Square to discuss the book and pick our next selection. If you haven't finished the book by the time we meet no problem! We'd love to have you join us either way.</t>
  </si>
  <si>
    <t xml:space="preserve"> August Welsh Gathering</t>
  </si>
  <si>
    <t xml:space="preserve"> Join us for our monthly Welsh get-together! As usual we will gather to share some friendly conversation about all things Welsh! Feel free to wear red or green or something to identify you as joining the Welsh get-together (a rugby shirt anything with daffodils dragons or "Cymru" etc...). We can start at the bar and when everyone is there move to a table for dinner and more conversation. Everyone is welcome  croeso cynnes i bawb!</t>
  </si>
  <si>
    <t xml:space="preserve"> 302 S Saint Clair St</t>
  </si>
  <si>
    <t xml:space="preserve"> Greater Pittsburgh Square and Modern Pattern Dance Group</t>
  </si>
  <si>
    <t xml:space="preserve"> Ballroom Dancing; Nightlife; Social Networking; Square Dancing; Music; Fun Times; Entertainment; Dancing; Dance Lessons; Healthy Living; Family Friendly; Social Dancing; Dance and Movement; </t>
  </si>
  <si>
    <t xml:space="preserve"> Gold Rush Outlaws Square and Modern Pattern Dance Group Every Monday</t>
  </si>
  <si>
    <t xml:space="preserve"> Modern Pattern Dancing combines the simplicity and excitement of Contra dancing with the versatility and smoothness of Modern Western Style Square Dancing. It is danced to modern music ranging from Country to Hip Hop and is not confined to square formations. Pairs Triangles Rectangles Hexagons Kaleidoscopes Sicilian Circle and many others formations are also employed. Couples Singles and groups of all ages are always welcome. No experience necessaryAdmission $5.00 includes lesson and light refreshmentsEvery Monday 7:00 to 10.00 PM</t>
  </si>
  <si>
    <t xml:space="preserve"> Independance Twp. Community Center </t>
  </si>
  <si>
    <t xml:space="preserve"> Gold Rush Outlaws Square and Modern Pattern Dance Group</t>
  </si>
  <si>
    <t xml:space="preserve"> The Gold Rush Outlaws Western Square and Modern Pattern Dance Group meets every Monday night from 7:00 PM to 10:00 PM near the Greater Pittsburgh Airport. New dancers are always welcome and should come at 7:00 PM for an introductory teach. Dancers can start any time learn at their own pace and pick up where they left off. We are open to all ages and lifestyles and have three International recording artists on our staff to serve you. No partner or experience is necessary. Join us for a night and see what we have to offer. Admission $5.00 includes lesson and light refreshments</t>
  </si>
  <si>
    <t xml:space="preserve"> GASP (Gaming Association of Southwestern PA)</t>
  </si>
  <si>
    <t xml:space="preserve"> Games; Roleplaying Games (RPGs); Tabletop Role Playing and Board Games; Euro Games; Strategy Games; Gaming; Game Design; Board Games; Dice Games; Game Night; </t>
  </si>
  <si>
    <t xml:space="preserve"> GASP Games Day - Temporary Location</t>
  </si>
  <si>
    <t xml:space="preserve"> What:: GASP Games DayWhere:: Springdale United Presbyterian ChurchWhen:: 10am to 11pmCost:: $5 (first time attendees are free) Due to our situation in finding a new home Games Days are currently on a month-2-month schedule. See below for the schedule it will be updated as needed. 2015 Dates January - cancelled without a replacement February 21st - Springdale United Presbyterian Church March 21st - Springdale United Presbyterian Church April - Could not secure a date in April (will hold 2 in May) May 2nd and 23rd -Springdale United Presbyterian Church June 13th -Springdale United Presbyterian Church July 11th -Springdale United Presbyterian Church August 8th -Springdale United Presbyterian Church August 29th -Springdale United Presbyterian Church September - Location and date TBD October - Location and date TBD November - No Games Day due to GASPcon December - Location and date TBD The address for the church is located at the bottom of the page Game Days run from 10am till 11pm and are open to everyone. There is a small fee per person ($5) to attend Games Day to cover the cost of the rental hall. This fee is waived for all first-time attendees. The fee will be collected when you arrive and will grant access to all the games contributed by our members for use that day. We will be holding off taking any new yearly payments but those that did pay will be honored. Speaking of games there are always a multitude of board card role-playing and miniature games being played on any given Game Day but a few events are near constants. Our Multi-Player Magic League runs each Game Day starting around 11am. Its a league that runs Jan-Oct. There is a second league starting at 4:30PM with modified rules and decks please read the forum post for more information. Several RPG campaigns are also run each Game Day including our "One-Shot Saturdays" stand-alone adventures run by various GMs each month. There are several miniature games that regularly appear at each Game Day. These vary each month but some examples are X-Wing Lord of the Rings Firestorm Armada Dystopian Wars Axis and Allies: War at Sea &amp;amp; Angels 20 BattleTech AT-43 Infinity and others. Dont forget our extensive board game contingent. You can always find players for a board game whether you bring your own or try out one of the many titles our BGers own and bring each month to our Games Library. We ask that everyone attending our Game Days brings something along as a snack andor drink for the community to share in. The facility has a full kitchen so items that need refrigerated are OK. Most people bring some soda chips cookies veggie tray etc. This helps everyone have a good time without worrying about snacks or drinks. See you at Games Day! Location Information::Springdale United Presbyterian Church859 Pittsburgh StreetSpringdale PA 15144</t>
  </si>
  <si>
    <t xml:space="preserve"> Springdale United Presbyterian</t>
  </si>
  <si>
    <t xml:space="preserve"> Springdale</t>
  </si>
  <si>
    <t xml:space="preserve"> 859 Pittsburgh St</t>
  </si>
  <si>
    <t xml:space="preserve"> Pittsburgh Outdoor Painters</t>
  </si>
  <si>
    <t xml:space="preserve"> Musicians; New In Town; Live Music; Figure Drawing; Self-Improvement; Creative Circle; Artists; Writing; Sketching; Painting; Art Classes; Acrylic Painting classes; Life Drawing; Painters Sculptures Photographers Film-makers; Acrylic Painters; Painters; </t>
  </si>
  <si>
    <t xml:space="preserve"> meet to paint</t>
  </si>
  <si>
    <t xml:space="preserve"> Buente street gate open 9 to 6 daily Awesome vista of the city!!!</t>
  </si>
  <si>
    <t xml:space="preserve"> St. John's Lutheran Cemetery</t>
  </si>
  <si>
    <t xml:space="preserve"> Spring Hill - City View Buente Street 15212</t>
  </si>
  <si>
    <t xml:space="preserve"> Park on the Lawrenceville side</t>
  </si>
  <si>
    <t xml:space="preserve"> 40th Street Bridge Lawrenceville</t>
  </si>
  <si>
    <t xml:space="preserve"> 40th Street</t>
  </si>
  <si>
    <t xml:space="preserve"> Pittsburgh Sahaja Meditation Meetup</t>
  </si>
  <si>
    <t xml:space="preserve"> Yoga; Meditation; Self-Improvement; Consciousness; Life Transformation; Spirituality; Wellness; Holistic Health; Inner peace; Stress Relief; Alternative Medicine; Guided Meditation; Awakening; Stress Management; Free Meditation Classes; </t>
  </si>
  <si>
    <t xml:space="preserve"> Sewickley Public Library - Weekly Meeting</t>
  </si>
  <si>
    <t xml:space="preserve"> Sahaja Meditation is a simple process that lets you tap into your inner energy and harness it's potential. Sahaja Meditation can help to manage stress clear the mind stay balanced and find effective solutions to life's problems. You will enjoy better health better focus and a deeper understanding of yourself. It is easy to practice and millions of people in over 120 countries have found their search for peace truth balance and personal growth answered in Sahaja Yoga Meditation. For additional information please call (412)[masked]</t>
  </si>
  <si>
    <t xml:space="preserve"> Sewickley Public Library</t>
  </si>
  <si>
    <t xml:space="preserve"> 500 Thorn Street</t>
  </si>
  <si>
    <t xml:space="preserve"> Mt. Lebanon Public Library - Weekly Meetup</t>
  </si>
  <si>
    <t xml:space="preserve"> Sahaja Meditation is a simple process that lets you tap into your inner energy and harness it's potential. Sahaja Meditation can help to manage stress clear the mind stay balanced and find effective solutions to life's problems. You will enjoy better health better focus and a deeper understanding of yourself. It is easy to practice and millions of people in over 120 countries have found their search for peace truth balance and personal growth answered in Sahaja Yoga Meditation. For additional information please call (781)[masked]</t>
  </si>
  <si>
    <t xml:space="preserve"> The Pittsburgh Garden Experiment!</t>
  </si>
  <si>
    <t xml:space="preserve"> Permaculture; Buy Local; Community Building; Community Gardening; </t>
  </si>
  <si>
    <t xml:space="preserve"> Preserving the Harvest!</t>
  </si>
  <si>
    <t xml:space="preserve"> Lessons on PicklingCanning and More... Join The Gardens of Millvale August 30th for a class all about preservation methods for various foods! This class will provide everyone with hands on experience with salsa making; as well as information on various methods of food preservation from freezing and canning to dehydrating and pickling. Taught by ChefGardener Stephanie Davis this class will provide everyone with great tips and a bounty of information to start preserving your garden harvest at home!Cost $25 Class size is limited to 15 Please register and prepay here:https:millvale.wufoo.comformsqd5maa20m3dikw Questions? Call:[masked] x3136</t>
  </si>
  <si>
    <t xml:space="preserve"> Millvale Community Center</t>
  </si>
  <si>
    <t xml:space="preserve"> 416 Lincoln Avenue</t>
  </si>
  <si>
    <t xml:space="preserve"> Looking for Help Organizing this Meetup</t>
  </si>
  <si>
    <t xml:space="preserve"> Please help keep this group going so other people can enjoy the benefits of low-cost and free gardening meetups. We're looking for people who want to organize classes find speakers and write articles about urban farmers. Stop by anytime between 9-1 and see us at the farmers' market in Squirrel Hill on Sunday August 9th. If you want to donate your organizing writing networking and growing skills to the group we can create some low-cost meetups and content that many can use as a resource.</t>
  </si>
  <si>
    <t xml:space="preserve"> ACRE of Pittsburgh</t>
  </si>
  <si>
    <t xml:space="preserve"> Real Estate Networking; Real Estate Investors; Real Estate Investing; Real Estate; Cash flow in Real Estate; Real Estate Investment Education; Beginner Real Estate Investing; </t>
  </si>
  <si>
    <t xml:space="preserve"> Joe Calloway's House Tour for Investors</t>
  </si>
  <si>
    <t xml:space="preserve">  https:youtu.be5Mo4nNENB_I</t>
  </si>
  <si>
    <t xml:space="preserve"> RE360 World Headquarters </t>
  </si>
  <si>
    <t xml:space="preserve"> 829 Industry Street</t>
  </si>
  <si>
    <t xml:space="preserve"> Acre Monthly Meeting with Maura Kennedy City of Pgh Building Inspections</t>
  </si>
  <si>
    <t xml:space="preserve"> Our main Speaker this month will be Maura Kennedy Director of the City of Pgh Building Inspection Department will discuss the changes occurring in the department. This will include building permits. New processes and yes the proposed $65 rental registration. Have your questions and concerns ready this is sure to be a spirited discussion. The Vendor Speaker is Alex Decon from Mace Property Management! The topic will be approving rental applications. Don't forget to come early to network with the other investors and vendors!</t>
  </si>
  <si>
    <t xml:space="preserve"> DoubleTree by Hilton Hotel Pittsburgh - Green Tree</t>
  </si>
  <si>
    <t xml:space="preserve"> 500 Mansfield Avenue</t>
  </si>
  <si>
    <t xml:space="preserve"> Non-duality Pittsburgh</t>
  </si>
  <si>
    <t xml:space="preserve"> Meditation; Awareness; Consciousness; Nondualism; Spirituality; </t>
  </si>
  <si>
    <t xml:space="preserve"> Ashtavakra Gita Revisited</t>
  </si>
  <si>
    <t xml:space="preserve"> The Ashtavakra Gita is a very clear and direct pointing to non-duality in the form of a dialogue between a king and his guru. During the last meeting we read sections starting at the beginning. For this meeting we will look at the themes that power this spiritual classic and how they relate to the life of the seeker.Two complete translations can be found online at the links below and we will provide printed copies of select readings at the meeting. http:realization.orgpashtavakra-gitarichards.ashtavakra-gitarichards.ashtavakra-gita.htmlhttp:www.holybooks.comwp-contentuploadsAshtavakra-Gita-ebook.pdf</t>
  </si>
  <si>
    <t xml:space="preserve"> Friends House</t>
  </si>
  <si>
    <t xml:space="preserve"> 4836 Ellsworth Avenue</t>
  </si>
  <si>
    <t xml:space="preserve"> Letting go of Self-Referential Thoughts</t>
  </si>
  <si>
    <t xml:space="preserve"> Following a few minutes of chanting and meditation we'll talk about letting go of self-referential thoughts informed by some workspresentations of Gary Weber. Download a brief intro by going to 'More' -&amp;gt;'Files' on the website.</t>
  </si>
  <si>
    <t xml:space="preserve"> Pittsburgh  Northern Frontier Gaming Meetup</t>
  </si>
  <si>
    <t xml:space="preserve"> Zelienople</t>
  </si>
  <si>
    <t xml:space="preserve"> Settlers of Catan; EuroGames; Card Games; Games; Roleplaying Games (RPGs); Tabletop Role Playing and Board Games; Euro Games; Strategy Games; Gaming; Board Games; Ameritrash Games; Game Night; German Style Games; </t>
  </si>
  <si>
    <t xml:space="preserve"> The Not Gencon Meetup!</t>
  </si>
  <si>
    <t xml:space="preserve"> Just cause you aren't going to Gencon doesn't mean you can't get your gaming on! Let's try to meet this Saturday at a way better event. You don't have to travel to Indiana everything will be way cheaper you won't feel the urge to spend hundreds of dollars and you can go home and sleep in your own bed! As always special invite to anyone who has never joined us. Promises to be a good time! Hope to see you there!</t>
  </si>
  <si>
    <t xml:space="preserve"> Perkins Restaurant</t>
  </si>
  <si>
    <t xml:space="preserve"> 20013 Rte 19 </t>
  </si>
  <si>
    <t xml:space="preserve"> Cranberry Tabletop Game Day</t>
  </si>
  <si>
    <t xml:space="preserve"> Hope you can make it! The usual routine... bring yourself bring a friend! Bring a new game from GenCon or an old game from the back of the closet. New members always welcome! We are friendly and nice and smart!</t>
  </si>
  <si>
    <t xml:space="preserve"> Pittsburgh's Investment Groups Meetup</t>
  </si>
  <si>
    <t xml:space="preserve"> Investing; Day Traders; Black Professionals; Investor's Business Daily; Self-Improvement; Investing for Retirement; Black Entrepreneurs; Wealth Creation; Financial Freedom; Stock Trading; Business Strategy; Financial Education; Entrepreneurship; Black Business; Black Men; </t>
  </si>
  <si>
    <t xml:space="preserve"> Investment Club Education &amp; Organizational</t>
  </si>
  <si>
    <t xml:space="preserve"> The Oasis Project based in Homewood is starting an Investment Group for any men interested. As a black professional I feel it is important we learn how to effectively come together as a community to leverage our resources and glean from the knowledge of others. If you are interested or know anyone interested in investment and its role in wealth creation consider attending the organizational meeting scheduled Saturday March 7th at the Triplex (7238 Fleury Way). We will begin at 9:07 A.M. This is a chance to learn about investing and is NOT "get rich quick". This is for those new to investing or mature investors. The group will benefit from all types. Expectations will also be clarified during the organizational meeting.</t>
  </si>
  <si>
    <t xml:space="preserve"> The Triplex</t>
  </si>
  <si>
    <t xml:space="preserve"> 7238 Fleury Way</t>
  </si>
  <si>
    <t xml:space="preserve"> Investment Club Education &amp; Organization</t>
  </si>
  <si>
    <t xml:space="preserve"> The Oasis Project based in Homewood is starting an Investment Group for any men interested. As a black professional I feel it is important we learn how to effectively come together as a community to leverage our resources and glean from the knowledge of others. If you are interested or know anyone interested in investment and its role in wealth creation consider attending the organizational meeting scheduled Saturday April 4th at the Triplex (7238 Fleury Way). We will begin at 9:07 A.M. This is a chance to learn about investing and is NOT "get rich quick". This is for those new to investing or mature investors. The group will benefit from all types. Group expectations and desires will also be clarified during the meeting.</t>
  </si>
  <si>
    <t xml:space="preserve"> Pittsburgh European Soccer Meetup</t>
  </si>
  <si>
    <t xml:space="preserve"> Sports Fan; Soccer; European Football; Sports and Recreation; Sports and Socials; Futbol; Watching Sports; european soccer; </t>
  </si>
  <si>
    <t xml:space="preserve"> Cheer on your favorite players and teams of the Premier League</t>
  </si>
  <si>
    <t xml:space="preserve"> Pastoli's Pizza Pasta &amp;amp; Paisans is opening their doors at 10:00am this Saturday to welcome all soccer players and fans to cheer on their favorites of the 2015 Premiership. Located at 1900 Murray Avenue in Squirrel Hill across from the Giant Eagle.</t>
  </si>
  <si>
    <t xml:space="preserve"> Pastoli's Pizza Pasta &amp;amp; Paisans is opening their doors at 7:30am Saturdays to welcome all soccer players and fans to cheer on their favorites of the 2015 Premiership. Located at 1900 Murray Avenue in Squirrel Hill across from the Giant Eagle.</t>
  </si>
  <si>
    <t xml:space="preserve"> Old Fashion Business Referral Networking Meetup</t>
  </si>
  <si>
    <t xml:space="preserve"> Small Business; Network Marketing; Business Referral Networking; Professional Networking; Small Business Marketing Strategy; Women Business Networking; Entrepreneurship; Small Business Networking; Women's Business Networking; Business Networking for Women; Business Networking International (BNI); Women Small Business Owners; Women's Networking; B2B Networking; Social Networking Business Networking Jobs; </t>
  </si>
  <si>
    <t xml:space="preserve"> North Hills Meeting</t>
  </si>
  <si>
    <t xml:space="preserve"> Jergel's 103 Slade Lane Warrendale PA 15086 *We are normally in private area near the bar.</t>
  </si>
  <si>
    <t xml:space="preserve"> South Hills Meeting</t>
  </si>
  <si>
    <t xml:space="preserve"> Primanti's1539 Washington RdMt Lebanon PA 15228 6pm - 8pm every Thursday*We are typically on the patio</t>
  </si>
  <si>
    <t xml:space="preserve"> Primanti Brothers</t>
  </si>
  <si>
    <t xml:space="preserve"> 1539 Washington Rd</t>
  </si>
  <si>
    <t xml:space="preserve"> Westmoreland Entrepreneurs</t>
  </si>
  <si>
    <t xml:space="preserve"> Irwin</t>
  </si>
  <si>
    <t xml:space="preserve"> Business Referral Networking; Professional Networking; Entrepreneurship; Small Business Networking; Small Business Owners; Startup Businesses; Entreprenuers; Entreprenuer networking; </t>
  </si>
  <si>
    <t xml:space="preserve"> Let's Network!</t>
  </si>
  <si>
    <t xml:space="preserve"> We meet every Tuesday Morning at the Colonial Grill for breakfast! Meetings start promptly at 7:30 am. Not sure if your category is open? Email us or visit us at out website.http:westmorelandentrepreneurs.myfastsite.comcontact-us</t>
  </si>
  <si>
    <t xml:space="preserve"> Colonial Grille Restaurant and Taproom</t>
  </si>
  <si>
    <t xml:space="preserve"> 333 Mian Street</t>
  </si>
  <si>
    <t xml:space="preserve"> The Pittsburgh Russian Language Meetup</t>
  </si>
  <si>
    <t xml:space="preserve"> Russian Language; Expat Russian; Language &amp; Culture; Russkie; foreign language; Russians; Russian Literature; Russian Food; Russian Culture; </t>
  </si>
  <si>
    <t xml:space="preserve"> Conversation and Tea at Dobro Tea House</t>
  </si>
  <si>
    <t xml:space="preserve"> This meeting is to get together and converse in the Russian Language. Whether a beginner intermediate or advancednative speaker this will be a great opportunity to flex your Russian-speaking tongue. What better way to learn a language than to practice with some friends laugh at your mistakes and hear it straight from the mouth of a native speaker. This meetup will repeat every first Saturday of the month. If you can not make this meeting then feel free to join us at our other requiring meetup on the third Thursday evening of every month. Have an idea for a meetup? Want to suggest a new time andor location? Message me and we'll work out the details.      !</t>
  </si>
  <si>
    <t xml:space="preserve"> 1937 Murray Ave</t>
  </si>
  <si>
    <t xml:space="preserve"> onversation at Crazy Mocha</t>
  </si>
  <si>
    <t xml:space="preserve"> This meeting is to get together and converse in the Russian Language. Whether a beginner intermediate or advancednative speaker this will be a great opportunity to flex your Russian-speaking tongue. What better way to learn a language than to practice with some friends laugh at your mistakes and hear it straight from the mouth of a native speaker. This meetup will repeat every third Thursday of the month. If you can not make this meeting then feel free to join us at our other recurring meetup on the first Saturday of every month. Have an idea for a meetup? Want to suggest a new time andor location? Message me and we'll work out the details.      !</t>
  </si>
  <si>
    <t xml:space="preserve"> Crazy Mocha Next to Adli on Baum Blvd</t>
  </si>
  <si>
    <t xml:space="preserve"> 5607 Baum Blvd. </t>
  </si>
  <si>
    <t xml:space="preserve"> Ohio River Trail Council (ORTC) - Outdoor Adventure Club</t>
  </si>
  <si>
    <t xml:space="preserve"> Monaca</t>
  </si>
  <si>
    <t xml:space="preserve"> Bicycling; Kayaking; Hiking; Paddling; Walking; Nonprofit; Outdoors; Adventure; Volunteering; Outdoor Adventures; Stand Up Paddle Boarding; Cycling; Community Service; Canoeing; Casual Bicycling; Charity Events; </t>
  </si>
  <si>
    <t xml:space="preserve"> Paddle Party</t>
  </si>
  <si>
    <t xml:space="preserve"> Come join the Ohio River Trail Council for an end of summer paddle party at the beautiful Bradys Run Park.</t>
  </si>
  <si>
    <t xml:space="preserve"> The Lake at Bradys Run Park</t>
  </si>
  <si>
    <t xml:space="preserve"> 526 Bradys Run Road Beaver Falls PA</t>
  </si>
  <si>
    <t xml:space="preserve"> Paddle Board Race</t>
  </si>
  <si>
    <t xml:space="preserve"> For additional information please visit - http:membership.ohiorivertrail.orgindex.phpn1sco-paddle-board-race nnn</t>
  </si>
  <si>
    <t xml:space="preserve"> GlobalPittsburgh: a group for globally-minded people</t>
  </si>
  <si>
    <t xml:space="preserve"> Social Networking; Language &amp; Culture; Social; Professional Networking; International Travel; International Professionals; Business Networking International (BNI); Cultural Diversity; Language Exchange; international students; World Cultures; International Friends; Culture Exchange; </t>
  </si>
  <si>
    <t xml:space="preserve"> GlobalPittsburgh First Thursdays Happy Hour for Globally-Minded People</t>
  </si>
  <si>
    <t xml:space="preserve"> Join us to celebrate everything and everybody global in Pittsburgh atGlobalPittsburgh First Thursdays! Admission is free for current paid GlobalPittsburgh members; tickets are $5 for non-members if purchased through August 5; tickets are $10 on the day of the event and at the door. BUY TICKET NOW!  Features for the August event: - Free admission for paid GlobalPittsburgh members andpeople with August birthdays - Complimentary appetizers - Complimentary drink for members who joinrenew at the event - Door prizes and auctions - Interactive program and more! Meet globally-minded people from Pittsburgh and all over the world to make new friends and learn more about different cultures at our GlobalPittsburgh First Thursdays monthly happy hour. Bring your friends family and colleagues or come alone - it's a very friendly group! Receive discounted membership of $40 per year for an individualfamily membership when you sign up at the event - that's a 20 percent savings! If you have questions would like to become a sponsor or set up a vendor table or donate an item for the auction please contact Nadya Kessler in the GlobalPittsburgh office at[masked] or by email at [masked]. Photos from past First Thursdays and a few other GlobalPittsburgh events activities and programs can be viewed atwww.flickr.comphotosglobalpittsburgh. See you there!</t>
  </si>
  <si>
    <t xml:space="preserve"> Roland's Seafood Grill</t>
  </si>
  <si>
    <t xml:space="preserve"> 1904 Penn Avenue</t>
  </si>
  <si>
    <t xml:space="preserve"> GlobalPittsburgh Group Brunch at Max's Allegheny Tavern (German cuisine)</t>
  </si>
  <si>
    <t xml:space="preserve"> Maxs Sunday Buffet offerstradition of fine German foods.Adult  $13.95 Kids under eleven  $5.95 Bi-monthly dinners (and brunches) bring together GlobalPittsburgh members and potential members.If you are not yet a member of GlobalPittsburgh but would like to share a meal and friendly conversation with our group you are invited to join us once. To participate in our future eventswe will expect you to join GlobalPittsburgh as a member atwww.globalpittsburgh.orgmembershipso that you dont miss any of our fun activities! You can RSVP two weeks prior to the event. The RSVP will be closed until then. If you RSVP "yes" you are expected to show up. Please consider this request seriously. Every guest is looking forward to meeting you if they see your positive RSVP. If you cancel your reservation later than 2 days prior to the gathering you will be counted as a "no show". After 3 "no shows" we will unfortunately have to remove you from the group. It is all about respect to the other members and the restaurant staff who make our group dinners happen! Our mission is to connect the Pittsburgh community with the people here from other countries through year-round activities and networking events.</t>
  </si>
  <si>
    <t xml:space="preserve"> 537 Suismon Street</t>
  </si>
  <si>
    <t xml:space="preserve"> Gatherings Singles Dances and Events</t>
  </si>
  <si>
    <t xml:space="preserve"> Singles Dancing; </t>
  </si>
  <si>
    <t xml:space="preserve"> Let's Meet for Dinner and a Movie...</t>
  </si>
  <si>
    <t xml:space="preserve"> Meet us in the BarArea at high tables starting at 5:30PM - have dinner or a drink or just cheesecake. We will discuss the movies and decide at the table to attend or not..... Please realize it is not always possible toget enough seating together. Thanks.</t>
  </si>
  <si>
    <t xml:space="preserve"> Cheesecake Factory</t>
  </si>
  <si>
    <t xml:space="preserve"> Southside Works</t>
  </si>
  <si>
    <t xml:space="preserve"> Let's Meetup for an Extended Happy Hour Evening</t>
  </si>
  <si>
    <t xml:space="preserve"> WEATHER PERMITTING: Meet on the outdoor pationear the bar. Pete Hewlett and Scott Anderson will be taking the stage from 6 - 10 PM. If you haven't been to Rumfish GrillBeach in Bridgeville as yet you owe it to yourself to come and enjoy this outdoor venue. Please understand if you wish to have dinner you will need to go inside the restaurant to eat on your own and rejoin us on the patio when you are done.</t>
  </si>
  <si>
    <t xml:space="preserve"> Rumfish Grille</t>
  </si>
  <si>
    <t xml:space="preserve"> 1155 Washington Pike (Great Southern Shopping Center)</t>
  </si>
  <si>
    <t xml:space="preserve"> Ron Paul for President 2012 - Pittsburgh</t>
  </si>
  <si>
    <t xml:space="preserve"> Republican Party; Libertarian; Constitution Party; Ron Paul; </t>
  </si>
  <si>
    <t xml:space="preserve"> Allegheny County Common Law Grand Jury Reinstatement Committee Meeting</t>
  </si>
  <si>
    <t xml:space="preserve"> ONLY THE PEOPLE CAN SAVE AMERICA - WILL YOU? We are establishing administrations forcommon law grand juries in all 3144 counties in the United States of America. By doing this the people will move our courts back to Courts of Justice and take back 100% control of their government. THE DUTY OF THE COMMON LAW GRAND JURY is to right any wrong. If anyones unalienable rights have been violated or removed without a legal sentence of their peers the grand jury can restore them. And if a dispute shall arise concerning this matter it shall be settled according to the judgment of the grand jurors the sureties of the peace. IN A US SUPREME COURT STUNNING 6 TO 3 DECISION JUSTICE ANTONIN SCALIA writing for the majority confirmed that the American grand jury is neither part of the judicial executive nor legislative branches of government but instead belongs to the people. It is in effect a fourth branch of government "governed" and administered to directly by and on behalf of the American people and its authority emanates from the Bill of Rights and has the power to enforce law and remove people from office. GRAND JURY BACKGROUND When the American colonies separated from England KingGeorge retaliated by revoking the charters. Technically the colonies were without any legal authority to operate. However civics (the branch of political philosophy concerned with individual rights) was generally taught and known by the people who asserted their rights and maintained order by applying the common law. The people united in the form of common law grand juries and continued the functioning of government. As the legislatures matured they slowly increased governmental power while simultaneously reducing personal sovereign power. This was done through a combination of passing pro-government legislation and reducing or eliminating education about civics. Today two and a quarter centuries later hardly anyone even knows the meaning of the word "civics." Despite the fact that the state and federal constitutions still acknowledge the common law as the ultimate law system people everywhere are conditioned to believe that the statutory law and codes are the only source of law. The only remaining common law term generally known among the public is "common law marriage." The common law grand jury is now dormant only because of the public ignorance of its powers that supersede all other government entities including the modern statutorily defined grand jury. WHAT TO DO NEXT: Click www.NationalLibertyAlliance.org read thehome page andview the video "The Power of the Grand Jury" on that page. Read the Preface and the Mission Statement under the "Welcome" tab in thenavigation bar above. Then to join our endeavor click "Register" at the top right side of the page. After you log in click on the "Jurist" tab that will appear on the navigation bar and you will see step by step instructions on what to do next. You can find names and phone numbers of County Organizers and State Coordinators under "Directory" in the navigation bar. National Liberty Alliance (Hyde Park NY) - Meetup Group</t>
  </si>
  <si>
    <t xml:space="preserve"> Pittsburgh Thelema Group</t>
  </si>
  <si>
    <t xml:space="preserve"> Tarot; Meditation; Occult; I Ching; Gnostic; Thelema; Magick; Teachings of The Law of Thelema; OTO; Aleister Crowley; Spiritual Alchemy; Qabalah; Hermetics; Magicians; Rituals and Magick; </t>
  </si>
  <si>
    <t xml:space="preserve"> Pittsburgh Thelema - Meet &amp; Greet</t>
  </si>
  <si>
    <t xml:space="preserve"> Do what thou wilt shall be the whole of the Law. Are you interested in O.T.O. and Thelema? If so this is an auspicious opportunity for you to come casually meet with members of O.T.O. At the meet &amp;amp; greet you can ask questions tell us about yourself and find out how you can potentially get involved. Love is the Law. Love under will. </t>
  </si>
  <si>
    <t xml:space="preserve"> Kickback Pinball Cafe</t>
  </si>
  <si>
    <t xml:space="preserve"> 4326 Butler St</t>
  </si>
  <si>
    <t xml:space="preserve"> Magick 101: The Rituals of Thelema  (A 4 part series)</t>
  </si>
  <si>
    <t xml:space="preserve"> Magick 101: The Rituals of Thelema Rituals of Thelema takes attendees from understanding simple maintenance rituals through banishing and invocation. No prior work is necessary though practiced magickians are welcome for discussing experience and trading ideas. Class 1 will cover understanding ritual terminology and maintenance rituals (Will Resh and the Gayatri Mantra)</t>
  </si>
  <si>
    <t xml:space="preserve">    Pgh Thelema</t>
  </si>
  <si>
    <t xml:space="preserve"> 507 12 Grant Ave</t>
  </si>
  <si>
    <t xml:space="preserve"> Pittsburgh Fine Dining</t>
  </si>
  <si>
    <t xml:space="preserve"> Dining Out; Wine and Food Pairing; Exploring New Restaurants; Fine Dining; </t>
  </si>
  <si>
    <t xml:space="preserve"> Cooking with Friends - Summer Soiree</t>
  </si>
  <si>
    <t xml:space="preserve"> Class Size Limit: 18Type of Class: hands-on sit-down dinnerDescription:These popular cooking classes allow friends relatives partners to cook together with others and then sit-down and enjoy the food they prepared. Along with the delicious food you will meet some wonderful new friends This is a public class the class size is limited by Crate and everyone is responsible for registering and paying through the site below. To register: http:www.cratecook.comcalendar2015august849)%2008-03-2015%20Cooking%20with%20Friends%20-%20Summer%20Soiree.htm  Whipped Ricotta Crostini with Roasted Grapes &amp;amp; Olives Creamy Tomato Soup with Parmesan &amp;amp; Black Pepper Crisps Roasted Side of Salmon with Lemon &amp;amp; Shallot Cream Farro Salad Brownies with Vanilla Ice Cream &amp;amp; Dark Cherry Merlot Sauce Watermelon Vodka Sparkler Taught by: Laura Maiello</t>
  </si>
  <si>
    <t xml:space="preserve"> Crate Cook</t>
  </si>
  <si>
    <t xml:space="preserve"> 1960 Greentree Road</t>
  </si>
  <si>
    <t xml:space="preserve"> Monterey Bay Fish Grotto - Dinner</t>
  </si>
  <si>
    <t xml:space="preserve"> Monterey Bay is a wonderful seafood restaurant on Mt. Washington. Of course for those who do not enjoy seafood they have other selections as well. In addition to the wonderful food there is a fantastic view of the city from the restaurant. They have valet parking available for $6. http:montereybayfishgrotto.com Please familiarize yourself with our dinner policy:http:www.meetup.comPittsburgh-Fine-Dining-Meetupmessagesboardsthread48846086</t>
  </si>
  <si>
    <t xml:space="preserve"> Monterey Bay Fish Grotto</t>
  </si>
  <si>
    <t xml:space="preserve"> 1411 Grandview Ave</t>
  </si>
  <si>
    <t xml:space="preserve"> Pittsburgh East Networking Group</t>
  </si>
  <si>
    <t xml:space="preserve"> Small Business; Business Coaching; Business Referral Networking; Professional Networking; Small Business Marketing Strategy; Business Strategy; Entrepreneur Networking; Startup Businesses; Executive Coaching; </t>
  </si>
  <si>
    <t xml:space="preserve"> Networking Lunch</t>
  </si>
  <si>
    <t xml:space="preserve"> Join Over 20 Business Folks For Lunch And Networking.</t>
  </si>
  <si>
    <t xml:space="preserve"> Pugliano's Italian Grill</t>
  </si>
  <si>
    <t xml:space="preserve"> 1808 Golden Mile Highway</t>
  </si>
  <si>
    <t xml:space="preserve"> Networking Lunch </t>
  </si>
  <si>
    <t xml:space="preserve"> Join Over 20 Business Folks For Lunch And Networking</t>
  </si>
  <si>
    <t xml:space="preserve"> Landlord Association of Westmoreland County</t>
  </si>
  <si>
    <t xml:space="preserve"> Landlords; Professional Development; Professional Networking; Real Estate Investors; Real Estate Investing; Real Estate; Real Estate Investment Education; Real-Estate Investors desiring to network; </t>
  </si>
  <si>
    <t xml:space="preserve"> Our next meeting is scheduled for Tuesday Feb 17th</t>
  </si>
  <si>
    <t xml:space="preserve"> Our next meeting is scheduled for Tuesday February 17th 2014 beginning at 6PM. Our featured speakers will cover tax preparation tips. Learn about write offs tax laws and accountingrequirements to help us file timely and accurate tax returns. Topic: Tax laws tax deductions and information to help us with tax preparation and filing.</t>
  </si>
  <si>
    <t xml:space="preserve"> Jacktown Ride and Hunt Club</t>
  </si>
  <si>
    <t xml:space="preserve"> 11369 Center Hwy</t>
  </si>
  <si>
    <t xml:space="preserve"> Our next meeting is Tuesday August 18th 2015 beginning at 6PM</t>
  </si>
  <si>
    <t xml:space="preserve"> Our topic this month is residential and commercial investments. We will discuss the similarities and differences between these types of investments. Details will include financing asset protectioninsurance rent price points leases etc.</t>
  </si>
  <si>
    <t xml:space="preserve"> The Pittsburgh Beginners With SLR Camera Photography Group</t>
  </si>
  <si>
    <t xml:space="preserve"> Photoshop; Digital Photography; Photography; Photography Classes; Nature Photography; Portrait Photography; Digital SLR Photography; Own a SLR dig camera but dont know how to use it?; </t>
  </si>
  <si>
    <t xml:space="preserve"> Photo 101 Course - Phipps Conservatory</t>
  </si>
  <si>
    <t xml:space="preserve"> This is a Photo 101 Course which is required before attending larger meet ups. Learn the basics of your SLR camera including F-Stop Shutter speed and ISO. All while enjoying the Summer exhibits of the Phipps Conservatory.  Admission will be the responsibility of individual members. Terry</t>
  </si>
  <si>
    <t xml:space="preserve"> Photo 101 Course - Aviary</t>
  </si>
  <si>
    <t xml:space="preserve"> This is a Photo 101 Course which is required before attending larger meet ups. Learn the basics of your SLR camera including F-Stop Shutter speed and ISO. Admission will be the responsibility of individual members. Terry</t>
  </si>
  <si>
    <t xml:space="preserve"> Pittsburgh Big Data &amp; Hadoop Learning Group</t>
  </si>
  <si>
    <t xml:space="preserve"> Java; Software Development; Data Management; Business Intelligence; Hadoop; Big Data; MapReduce; Data Analytics; Predictive Analytics; Computer programming; Business Analytics; Data Science; Big Data Analytics; Leveraging Big Data; Hadoop Analytics; </t>
  </si>
  <si>
    <t xml:space="preserve"> Live Session - Predicting Consumer Behavior via Hadoop</t>
  </si>
  <si>
    <t xml:space="preserve"> Hello We'd like to invite you for an expert live session onPredicting Consumer Behavior via Hadoop'scheduled on 20th August Thursday 9:30PM to 10:30PM EST. The session agenda is as follows: Introduction to BIG Data Harnessing BIG Data via Hadoop What Will the Consumer Do Next? 2 Use-Cases - Hadoop in eCommerce &amp;amp; Retail Live Programming Tutorial Future &amp;amp; Possibilities of BIG Data This promises to be an extremely enriching session and we hope you can make it -Register Here In case you can't make it sign-up anyway we'll send you the recording. Cheers!</t>
  </si>
  <si>
    <t xml:space="preserve"> Live Session - BIG Data Analytics via Hive</t>
  </si>
  <si>
    <t xml:space="preserve"> Hello We'd like to invite you for an expert live session on 'BIG Data Analytics via Hive' scheduled on 12th August Wednesday 9.30PM to 10.30PM EST. The session agenda is as follows:  Introduction to BIG Data &amp;amp; Hadoop Hive Architecture Data Queries via HiveQL Hive Data Model Hive Programming Example Future &amp;amp; Possibilities of BIG Data This promises to be an extremely enriching session and we hope you can make it - Register Here In case you can't make it sign-up anyway we'll send you the recording. Cheers!</t>
  </si>
  <si>
    <t xml:space="preserve"> PittsburghTennisLeague.com || Pittsburgh Tennis League</t>
  </si>
  <si>
    <t xml:space="preserve"> Tennis; Sports and Recreation; Outdoors; Outdoor Tennis; Exercise; Competitive Tennis; Indoor Tennis; Tennis League; Recreational Sports; Pick-up Tennis; </t>
  </si>
  <si>
    <t xml:space="preserve"> Fall Flex Season</t>
  </si>
  <si>
    <t xml:space="preserve"> How does a PittsburghTennisLeague Season  League run?The league advertises the season dates and builds a queue of committed players for the season. nnKickoff Day - August 25th The start day of the season players are sent a kickoff email that contains important information about the league the link where your league standings and players contact information. We guarantee 6 playing partners at your playing level but have been averaging closer to 15+ partners in most cities. Your Task - "Flexible Scheduling"After this kickoff email is sent it is the player's task to communicate with other players. Players should work with their partners to find an agreeable time and location to play the match. While PittsburghTennisLeague doesn't mandate your playing schedule it is recommended that players schedule at least one match per week. By request of the players we started to allow players to play 1 rematch per season. The regular season is all about playing as much as you can. As of Jan. 1st 2013 we've had 189 players play more than 20 matches in a season. Where to Play?Play at your local free tennis courts tennis parks condo courts or tennis clubs. The league strongly suggests that players jointly try to pick a tennis court location convenient to both. We provide an extensive list of tennis courts including # of courts lighting hitting walls etc. We strive to keep this list up-to-date PittsburghTennisLeague sets up a must play dates to push players out on the courts. The final deadline is the date marking the end of the season at which point players with 5 wins will qualify for a post-season playoff to determine the league champion. How to Play?Players can use three semi-standard playing formats: 2 out of 3 sets 2 sets with 10 point super tie-breaker or the 10-game pro set (First to 10 used when court time is limited). PlayoffsEach season concludes with a playoffs where players with anywhere from 3 to 5 season wins qualifies for a single elimination tourney. The champion is awarded based upon the league Prize Pool. Each singles league champion also receives a playing entry into the National Tourney which is already scheduled for Crandon Park Tennis Center in Key Biscayne - Nov. 13-15 2015. Join Today!!Full price is $19.95 to play in a season BUT the earlier you sign up we typically offer discounts during these tougher economic times. Just go to the Join Page and complete the short form. We'd be happy to find you dedicated tennis playing partners.</t>
  </si>
  <si>
    <t xml:space="preserve"> Fall Doubles Season</t>
  </si>
  <si>
    <t xml:space="preserve"> How does a PittsburghTennisLeague Season  League run? The league advertises the season dates and builds a queue of committed players for the season. Doubles Partner Matching Service  For the players who don't have a teammate for the season we have a Doubles Partner Matching Service. All the players who sign up for the service will be connected with a teammate that is most suitable to your request and playing region. If we don't have a suitable partner for you than we'll hope within the first week of the season one will sign up or we'll refund your payment. Kickoff Day - Aug. 4th The start day of the season players are sent a kickoff email that contains important information about the league the link where your league standings and players contact information. We guarantee 6 playing partners at your playing level but have been averaging closer to 15+ partners in most cities. Your Task - "Flexible Scheduling" After this kickoff email is sent it is the player's task to communicate with other players. Players should work with their partners to find an agreeable time and location to play the match. While PittsburghTennisLeague doesn't mandate your playing schedule it is recommended that players schedule at least one match per week. By request of the players we started to allow players to play 1 rematch per season. The regular season is all about playing as much as you can. As of Jan. 1st 2013 we've had 189 players play more than 20 matches in a season. Where to Play? Play at your local free tennis courts tennis parks condo courts or tennis clubs. The league strongly suggests that players jointly try to pick a tennis court location convenient to both. We provide an extensive list of tennis courts including # of courts lighting hitting walls etc. We strive to keep this list up-to-date PittsburghTennisLeague sets up a must play dates to push players out on the courts. The final deadline is the date marking the end of the season at which point players with 5 wins will qualify for a post-season playoff to determine the league champion. How to Play? Players can use three semi-standard playing formats: 2 out of 3 sets 2 sets with 10 point super tie-breaker or the 10-game pro set (First to 10 used when court time is limited). PlayoffsEach season concludes with a playoffs where players with anywhere from 3 to 5 season wins qualifies for a single elimination tourney. The champion is awarded based upon the league Prize Pool. Each singles league champion also receives a playing entry into the National Tourney which is already scheduled for Crandon Park Tennis Center in Key Biscayne - Nov. 13-15 2015. Join Today!! Full price is $29.95 for team entry $19.95 for the partner matching service BUT the earlier you sign up we typically offer discounts during these tougher economic times. Just go to the Join Page and complete the short form. We'd be happy to find you dedicated tennis playing partners.</t>
  </si>
  <si>
    <t xml:space="preserve"> Saturday Singles - Pittsburgh</t>
  </si>
  <si>
    <t xml:space="preserve"> Singles; New In Town; Nightlife; Social Networking; Social; Fun Times; Speed Dating; Newly Divorced; Dancing; Single Professionals; Dance Lessons; Dating and Relationships; </t>
  </si>
  <si>
    <t xml:space="preserve"> SPEED DATING MINGLING &amp; NETWORKING WITH FREE CHILE CON QUESO NACHOS &amp; TOPPINGS</t>
  </si>
  <si>
    <t xml:space="preserve">  Come join the Saturday Singles for one of our most popular events of the calendar year "SPEED DATING NIGHT - Saturday Singles Style" on SaturdayAUGUST 15THat the West View VFW! This optionalfun ice-breaking mixer event always draws a large crowd! Optional Speed Dating will take place from 7:00 p.m. to 8:00 p.m. followed by the dance with DJRon from 8:00 p.m. to midnight! Pre-registration is suggested but not required. To add to the excitement a RESTAURANT GIFT CARD will be given away toone lucky Speed Dating participant! To ensure your place at this well-attended event you can pre-register by calling Leslie at[masked] or by e-mailing www.dancetonight.weebly.com for more details and information. This night will also feature "FREE CHILE CON QUESO NACHOS &amp;amp; TOPPINGS" FOR EVERYONE!YOU CAN MAKE YOUR OWN "CHILE CON QUESO &amp;amp; NACHOS PLATTER" WITH ALL YOUR FAVORITE TOPPINGS AT THE NACHO BAR! In addition our complimentarysnacks will be also be available! Many couples have met are dating and some have married after meeting at our speed dating events!Thisis an opportunity to meet mix and mingle witha lot of singles! Even if you choose not toSpeed Dateyou can socialize at the dance from 8p.m. to midnight with other Meet-Upgroup members and all of the Saturday Singles crowd.  </t>
  </si>
  <si>
    <t xml:space="preserve"> West View VFW</t>
  </si>
  <si>
    <t xml:space="preserve"> West View </t>
  </si>
  <si>
    <t xml:space="preserve"> 386 Perry Highway</t>
  </si>
  <si>
    <t xml:space="preserve"> "THE GREAT GIFT CARD GIVEAWAY"</t>
  </si>
  <si>
    <t xml:space="preserve">  The Saturday Singles Dance will presentthe"GREAT GIFT CARD GIVEAWAY" on SaturdayAUGUST 1STat the West View VFW! HUNDREDS OF DOLLARSin a variety of giftcards will be given away to many lucky winners! Featured giftcardswill includeMacy's Kohl's Target GetGo Longhorn Steakhouse Eat 'n Park Pizza Hut and Panera to name just a few!!! Arrive early for a Complimentary Dance Lesson at 7:30 p.m. then from 8:00 p.m. to midnight enjoy your favorite music played by DJ Steveas you mix mingle and dance withMeet-Up Group membersand all of the Saturday Singles crowd! As always Free Snacks are available compliments of The Saturday Singles Dance. Anyone who has attended our prior "Great Giftcard Giveaway" eventsknows thatthere are numerousexcitinggiftcards in a wideassortment of categories to begiven away to many winners! It is going to be a great time! See everyone onSaturday AUGUST 1ST at this always well-attended crowd-pleasing dance event! For more information call[masked] e-mail [masked] or visit www.dancetonight.weebly.com! </t>
  </si>
  <si>
    <t xml:space="preserve"> Hadoop Users Group Pittsburgh</t>
  </si>
  <si>
    <t xml:space="preserve"> Cloud Computing; Hadoop; Big Data; Pittsburgh area; MapReduce; </t>
  </si>
  <si>
    <t xml:space="preserve"> Hello We'd like to invite you for an expert live session on Predicting Consumer Behavior via Hadoop'scheduled on 20th August Thursday 9:30PM to 10:30PM EST. The session agenda is as follows: Introduction to BIG Data Harnessing BIG Data via Hadoop What Will the Consumer Do Next? 2 Use-Cases - Hadoop in eCommerce &amp;amp; Retail Live Programming Tutorial Future &amp;amp; Possibilities of BIG Data This promises to be an extremely enriching session and we hope you can make it -Register Here In case you can't make it sign-up anyway we'll send you the recording. Cheers!</t>
  </si>
  <si>
    <t xml:space="preserve"> Hello We'd like to invite you for an expert live session on 'BIG Data Analytics via Hive' scheduled on 12th August Wednesday 9:30PM to 10:30PM EST. The session agenda is as follows: Introduction to BIG Data &amp;amp; Hadoop Hive Architecture Data Queries via HiveQL Hive Data Model Hive Programming Example Future &amp;amp; Possibilities of BIG Data This promises to be an extremely enriching session and we hope you can make it - Register Here In case you can't make it sign-up anyway we'll send you the recording. Cheers!</t>
  </si>
  <si>
    <t xml:space="preserve"> Pittsburgh WordPress Developers &amp; Designers</t>
  </si>
  <si>
    <t xml:space="preserve"> Web Design; Web Technology; Web Development; Beginner Web Developer; Wordpress Plugins; Wordpress Themes; WordPress Users; WordPress Small Business Web Sites; Wordpress Help; WordPress for Business; WordPress SEO; Web &amp; Mobile development; WordPress Training; WordPress Developers; WordPress Websites; </t>
  </si>
  <si>
    <t xml:space="preserve"> Choose Your Own Adventure</t>
  </si>
  <si>
    <t xml:space="preserve"> Following up on the excellent guided discussion on website Security by Chris Rudzki from Automattic we are hosting an "open forum" style session. Bring your recent victories or questions. Be willing to discuss your recent experiences good or bad with WordPress and as always don't be afraid to ask for help!</t>
  </si>
  <si>
    <t xml:space="preserve"> Eat and Park</t>
  </si>
  <si>
    <t xml:space="preserve"> 849 Freeport Road</t>
  </si>
  <si>
    <t xml:space="preserve"> Review WordPress Security</t>
  </si>
  <si>
    <t xml:space="preserve"> In this meetup we will be covering best practices in security how to keep your site safe and sound and how to recover from disaster. We will review the common ways that sites are compromised and simple methods of prevention that both beginners and experts can adopt. We'll also discuss the advantages of securing your site beneath the WordPress level avoiding complicated and troublesome security plugins. Presentation by Chris Rudzki.</t>
  </si>
  <si>
    <t xml:space="preserve"> St. John's Lutheran Church of Highland</t>
  </si>
  <si>
    <t xml:space="preserve"> 311 Cumberland Rd</t>
  </si>
  <si>
    <t xml:space="preserve"> Prime Time!</t>
  </si>
  <si>
    <t xml:space="preserve"> Volleyball; Bible Study; Christian Ministry; Christian Social; Board Games; Game Night; </t>
  </si>
  <si>
    <t xml:space="preserve"> Sports and Games Night</t>
  </si>
  <si>
    <t xml:space="preserve"> Volleyball ping pong and board games. All skill levels welcome.</t>
  </si>
  <si>
    <t xml:space="preserve"> Volleyball ping pong board games. All skill levels are welcome.</t>
  </si>
  <si>
    <t xml:space="preserve"> Allegheny Center Alliance Church</t>
  </si>
  <si>
    <t xml:space="preserve"> 250 East Ohio Street</t>
  </si>
  <si>
    <t xml:space="preserve"> Western PA. Stock Investing Education &amp; Investment Clubs</t>
  </si>
  <si>
    <t xml:space="preserve"> Investing; Investing for Retirement; Investment Education; Financial Education; Value Investing; Stock Market; Stock Investing; Stock Investing Using Better Investing Methodology; Long Term Investing; Stocks Technical Analysis; Stocks; Stocks Fundamental Analysis; Investing in stocks; Growth Stock Investing; Stocks and Options Education; </t>
  </si>
  <si>
    <t xml:space="preserve"> Model Investment Club (North) - Pittsburgh Chapter of BetterInvesting</t>
  </si>
  <si>
    <t xml:space="preserve"> Model Investment Club Meeting10:00 AM - 12:00 PM nnNorthland Public Library (map)300 Cumberland Rd.McCandless Twp. PA 15237 nnVisitors Always Welcome nnThe Pittsburgh Area Model Club is sponsored by the Pittsburgh Chapter for the purpose of teaching investment club operations and BetterInvesting investment decision-making techniques. nnVisitors are always welcome and on occasion out number members. Bring your whole club if you wish. nnAnyone in the Chapter area can attend as a visitor and is eligible to apply for membership. Visitors are encouraged to participate in our lively discussions (but only members may vote on investment decisions for the club). nnEach member invests between $10 and $100 per month and the club maintains an investment portfolio following BetterInvesting procedures. nnPrerequisite:A desire to improve your investment decisions. nnEvent Contact: nnTerry LyonDirectorTelephone:[masked]</t>
  </si>
  <si>
    <t xml:space="preserve"> Model Investment Club (East) - Pittsburgh Chapter of BetterInvesting</t>
  </si>
  <si>
    <t xml:space="preserve"> Visitors Always Welcome! nnThe Pittsburgh Model Club (East) is sponsored by the Pittsburgh Chapter of BetterInvesting for the purpose of teaching investment club operations and investment decision-making techniques. This Model Club focuses on using computerized techniques to screen for potential investments to analyze stocks of interest and to manage a stock portfolio. nnAnyoyne can attend as a visitor and is eligible to apply for a membership. Visitors are encouraged to participate in our lively discussions (but only members my vote on investment decisions for the club) nnEach member invests between $10 and $100 per month and the club maintains an investment portfolio following BetterInvesting procedures. nnPrerequisite: A desire to learn about investing or if you are already an active investor a desire to improve your investing decisions. nn                     Event Contact: nn                   [masked]&amp;lt;a&amp;gt;&amp;lt;a&amp;gt; Additional info: http:www.betterinvesting.orgMemberschapterPennsylvaniapittsburgheventsComputerGroupMeetingModelComputer.htm</t>
  </si>
  <si>
    <t xml:space="preserve"> Pittsburgh Contra Dance</t>
  </si>
  <si>
    <t xml:space="preserve"> Live Music; Social; Dancing; Dance Lessons; Social Dancing; Contra Dance; Folk Dancing; </t>
  </si>
  <si>
    <t xml:space="preserve"> Friday Night Contra Dance</t>
  </si>
  <si>
    <t xml:space="preserve"> Join us at Swisshelm most Friday nights for contra dances. This is a recurring meetup and we will try to cancel if there is a week without a dance but double check the schedule at www.pittsburghcontra.org which is always up-to-date. Dances are Fridays at Swisshelm Community Center 8pm-11pm with a beginner's lesson at 7:30. $7 for students $10 for the rest of us folks. Contra dancing is hungry business if you'd like to bring a snack to share at the break please do! No experience necessary no partner necessary just bring your feet and a smile. Please note that most of our community is not using Meetup.com. Though it may look like nobody is attending rest assured that there will be lots of people at the dance!</t>
  </si>
  <si>
    <t xml:space="preserve"> Swisshelm Park Community Center</t>
  </si>
  <si>
    <t xml:space="preserve"> 1050 Windermere Drive</t>
  </si>
  <si>
    <t xml:space="preserve"> Pints and Purls around Pittsburgh</t>
  </si>
  <si>
    <t xml:space="preserve"> Knitting; Beer; Cross Stitch; Crafts; Handmade Crafts; Crocheting; Pubs and Bars; Needlepoint; Social Crochet; Counted Cross Stitch; Needlecrafts; Make Knitting Friends; Latch Hook; </t>
  </si>
  <si>
    <t xml:space="preserve"> One more Knit Night at Bado's on the patio!</t>
  </si>
  <si>
    <t xml:space="preserve"> Bado's Pizza Grill &amp;amp; Ale House on Beverly Road was one of our original knit night locations and they have agreed to reserve a table for us on their back patio! If it does rain (keep your fingers crossed for good weather!) we'll be located downstairs in the regular dining room area. But hopefully we'll be outside! Bado's has great pizza a full menu and an extensive draft list so pack up your project and come out for a fun night! It doesn't matter if you knit crochet do needlepoint or any other craft feel free to join us! Whether you're a regular with our group or this will be your first time joining us all are welcome! Hope to see you there!</t>
  </si>
  <si>
    <t xml:space="preserve"> Bado's Pizza Grill &amp; Ale House</t>
  </si>
  <si>
    <t xml:space="preserve"> 307 Beverly Road</t>
  </si>
  <si>
    <t xml:space="preserve"> Knit night at Getaway Cafe!</t>
  </si>
  <si>
    <t xml:space="preserve"> Let's have another fun time at Getaway Cafe! They have a full menu great desserts and of course a full bar! So pack up your project and come out for a fun night of crafts and conversation! Whether you're a regular or this is your first time joining us all are welcome!Note that we are starting at 6:30 because Getaway closes a little earlier than some other places where we go. But if you can't get there til 7 that's ok too!Hope to see you there!</t>
  </si>
  <si>
    <t xml:space="preserve"> The Getaway Cafe</t>
  </si>
  <si>
    <t xml:space="preserve"> 3049 Sussex Avenue at McNeilly Road 15226</t>
  </si>
  <si>
    <t xml:space="preserve"> Free Swing Dance Lesson in White Oak</t>
  </si>
  <si>
    <t xml:space="preserve"> McKeesport</t>
  </si>
  <si>
    <t xml:space="preserve"> Swing Dancing; Ballroom Dancing; West Coast Swing Dancing; Dancing; Dance Lessons; Social Dancing; Dance and Movement; Learn to Dance Swing; Swing Dancing Lessons; Learn to swing dance; Swing Dancing - Social Outings - Classes - Lessons; </t>
  </si>
  <si>
    <t xml:space="preserve"> FREE DANCE LESSON (6:30PM)</t>
  </si>
  <si>
    <t xml:space="preserve"> Free dance lesson at 6:30 PM at the Legion in White Oak. Good turnout last week! Let's continue it this week!</t>
  </si>
  <si>
    <t xml:space="preserve"> American Legion</t>
  </si>
  <si>
    <t xml:space="preserve"> 2813 Capital St. White Oak PA</t>
  </si>
  <si>
    <t xml:space="preserve"> FREE Swing Dance Lesson</t>
  </si>
  <si>
    <t xml:space="preserve"> A free swing dance lesson in White Oak. No Experience needed. Come with a partner or by yourself. Cover for the band after the lesson is $10The lesson is completely by donation. Come learn to save with us!</t>
  </si>
  <si>
    <t xml:space="preserve"> Meditation on Twin Hearts Monroeville PA.</t>
  </si>
  <si>
    <t xml:space="preserve"> Meditation; Self-Improvement; Breathing Meditation; Guided Meditation; Meditation and Healing; Mindfulness Meditation; Relaxation and Meditation; </t>
  </si>
  <si>
    <t xml:space="preserve"> Let us meditate!</t>
  </si>
  <si>
    <t xml:space="preserve"> Hi All Thank you for your interest in this group. During our meet up we will be meditating as a group on the Meditation on Twin Hearts (MTH). I can't emphasize enough on benefits of group meditation! The following will be the rough agenda of our meet up! We will first introduce ourselves and after getting to know who is who we will have a brief description of the guided meditation. We will do a simple set of exercise to prepare the body for meditation. This will take about 5 mins The main event Meditation on Twin Hearts will take about 20 mins. Like mentioned in the group description this is a very powerful meditation which involves very simple yet effective techniques to maximize the meditation experience. You have to try it to feel it! Regular MTH can do wonders for physical emotional mental and spiritual well-being. This will be followed by the same set of exercise and sharing of our experiences. Then on we can hang out and interact or go home J Please give yourselves about 2 hours for the event. Also you are welcome to donate to help cover cost of the event space! Looking forward to meeting you all ! Jeevitha Phone:[masked] email: [masked]</t>
  </si>
  <si>
    <t xml:space="preserve"> Hi All Thank you for your interest in this group. In our Meet ups we will be practicing Meditation on Twin Hearts. This is a ~20 mins long guided meditation with the ultimate goal of achieving oneness with our Higher Self. It is based on the fact that certain energy centers in our system are entry points to certain levels of Divine Energy. This meditation focuses on strengthening our divine connection through our Heart and Crown centers as they are the centers of love ... love for man and love for the divine.As we practice regularly we learn to love the Divine more through the love for mankind. The secret is in the Heart :) An interesting feature of this meditation is that as we expand our love centers we also become instruments of world service when we bless the Earth with Light Love and Power. With regular practice we experience a holistic transformation as our energy system becomes more subtler and stronger. Though the meditation is only about 20 mins we give ourselves more time to meet and interact and learn from each others experiences. So please give yourselves about 2 hours for the event. Also you are welcome to donate to help cover cost of the event space! Looking forward to meeting you all ! Jeevitha Phone:[masked] email: [masked] P.S: Twin Heart Meditation is also taught as a course material as a part of the energy medicine workshop called 'Pranic Healing - Level1' Classes are now being scheduled in Monroeville. Please contact me for more details.</t>
  </si>
  <si>
    <t xml:space="preserve"> USA Dance Pittsburgh</t>
  </si>
  <si>
    <t xml:space="preserve"> Ballroom Dancing; Latin Dance; Social Dancing Ballroom and Latin Beginner Class; Ballroom Dancing Lessons; </t>
  </si>
  <si>
    <t xml:space="preserve"> Ballroom Dance - Edgeworth Club</t>
  </si>
  <si>
    <t xml:space="preserve"> USA Dance's monthly dance once again at the beautiful Edgeworth Country Club in Sewickley. International Rumba lesson by pro couple Dmitry Demidov and Amanda Wolf 7:00 - 8:00; ballroom dancing with DJ Cathy Kelly 8:00 - 11:00. $10 for members $15 for non-members. Cash bar snacks door prizes raffle. Dinner available beforehand (cash only--no credit cards) by calling[masked]-8500. Reservations a must. We won't be at this venue again until January 2016--don't miss it!</t>
  </si>
  <si>
    <t xml:space="preserve"> Edgeworth Club</t>
  </si>
  <si>
    <t xml:space="preserve"> 511 East Dr</t>
  </si>
  <si>
    <t xml:space="preserve"> Drupal Pittsburgh</t>
  </si>
  <si>
    <t xml:space="preserve"> Linux; PHP; Web Design; MySQL; CSS; Drupal; Web Development; JQuery; CMS (Content Management Systems); Drupal Security; Learning Drupal; Drupal Mastering; Drupal Users; Drupal Developers; </t>
  </si>
  <si>
    <t xml:space="preserve"> Drupal Camp PA</t>
  </si>
  <si>
    <t xml:space="preserve"> When: August 1st &amp;amp; 2ndWhere: University of Pittsburgh Drupal Camp PA is a 2 day Drupal conference with topical sessions keynote speakers "Birds of a Feather" breakouts and code sprints. The theme of the conference "Bridging Higher Education &amp;amp; Industry" demonstrates the understanding of the importance of open source solutions in higher education as well as industry. Drupal Camp PA is for anyone who wants to learn more about Drupal including content managers WordPress developers Joomla developers project managers industry professionals business owners university administrators web designers non-profit administrators and anyone wanting to learn more about the most powerful open source CMS available today. We understand there are lots of people with lots of different levels of technical knowledge working in Drupal everyday and think you will find Drupal Camp PA to be a fun and exciting learning experience with sessions you will find interesting and productive.</t>
  </si>
  <si>
    <t xml:space="preserve"> School of Information Sciences University of Pittsburgh</t>
  </si>
  <si>
    <t xml:space="preserve"> 135 North Bellefield Avenue</t>
  </si>
  <si>
    <t xml:space="preserve"> Tarot and Oracle Card MeetUp Group</t>
  </si>
  <si>
    <t xml:space="preserve"> Metaphysics; Tarot; Oracle Card Reading; Learning Tarot; tarot readers; Tarot Class; Tarot Readings; Tarot Card Reading; Developing Tarot Skills; Tarot Practice; Tarot Development; Intuitive Tarot; Lenormand; Tarot and Oracle Cards and Divination Tools; Tarot Lenormand Oracle Divination; </t>
  </si>
  <si>
    <t xml:space="preserve"> Tarot and Oracle Exchange and Exploration</t>
  </si>
  <si>
    <t xml:space="preserve"> Pittsburgh Travel Club</t>
  </si>
  <si>
    <t xml:space="preserve"> Valencia</t>
  </si>
  <si>
    <t xml:space="preserve"> Singles; Travel; Outdoors; International Travel; Weekend Adventures; Vacations; Singles Who Love to Travel Travel; Seniors Who Love To Travelfind Travel Companion; </t>
  </si>
  <si>
    <t xml:space="preserve"> August's Pub-of-the-Month</t>
  </si>
  <si>
    <t xml:space="preserve">   AT  We Have Singles that NEED Roommates! MeetPast&amp;amp;FutureTravelers meet possible roommates andlearn more Trip Details!  nnnSouthern Caribbean Cruise (Jan 15 - 23 2016) One Night at The San Juan Marriott 8 Day - 7 Night Cruise on Royal Caribbean. 42Spots already SOLD. $[masked] per person (DBL) nnnPanama Land Tour (Feb 16 - 23 2016) 8 Day - 7 nightsat The Country Inn Amador on the Canal 5 Days of Guided Tours (Please read Itinerary) Daily Breakfast &amp;amp; many lunches. $[masked] per person (DBL) nnnAfrican Safari 4 (March 30 - April 11 2016) Depart the Wednesday after Easter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   Trips we are working on for 2016 &amp;amp; 2017  ItalySpainFrance Cruise &amp;amp; Tour (Sept 14 - 26 2016) South American Cruise (January 2017)  CLICK on "See The World Tours" Below    For more Information &amp;amp; Complete Website   www.SeeTheWorldTours.com  or Call[masked]  Group Trips Escorted by   Sam Jordon  (Experienced Trip Leader)  Click link below for Past Trips &amp;amp; Comments  www.SeeTheWorldTours.comComments.html </t>
  </si>
  <si>
    <t xml:space="preserve"> Pittsburgh Writers on Writing Meetup</t>
  </si>
  <si>
    <t xml:space="preserve"> Writer's Block; Authors; Writing; Writing Workshops; Getting Published; First Time Authors; Publishing Your Work; Aspiring Authors; Book writing; </t>
  </si>
  <si>
    <t xml:space="preserve"> Being or Becoming a Professional Writer</t>
  </si>
  <si>
    <t xml:space="preserve"> Join Marianne Reid Anderson executive editor of Northern Connection and Pittsburghs FiftyFive Plus magazines and freelance writer Amanda King to learn discuss and sharethe ins and outs and the dos and donts of getting started and getting published. We will include tips and techniques ways to get the words flowing writing for different genres and media including print online social media blogging editorial etiquette and so much more</t>
  </si>
  <si>
    <t xml:space="preserve"> Pittsburghers Who Love Reading</t>
  </si>
  <si>
    <t xml:space="preserve"> Classic Books; Book Club; Literature; Reading; Readers; Books and Drinks; Coffee &amp; Books; </t>
  </si>
  <si>
    <t xml:space="preserve"> The Dog Stars by Peter Heller</t>
  </si>
  <si>
    <t xml:space="preserve"> PRAISE &amp;amp; REVIEWSWith poetic flair Hellers magnificent debut novel crafts perfect moments of humor and heartache in a deeply affecting story of a man who refuses to let tragedy shatter him.iTunes iBooks Best Novel of 2012 Heller has written a stunning debut novel. In spare poetic prose he portrays a soaring spirit of hope that triumphs over heartbreak trauma and insurmountable struggles. A timely must-read.Library Journal Starred Review beautifully written and morally challengingThe Atlantic Monthly Best Books of 2012 A dreamy postapocalyptic love letter to things of beauty big and small: a twitching trout a can of Sprite empathy sex decency and a good dogGillian Flynn author of Gone Girl Beautifully narrated . . . a book that will surprise you. . . . Hig is a charmer a man of his word with a wicked sense of humor and an acute sense of survival. His eyes are open to the world as only a poets can be observing and absorbing any beauty left in the aftermath of the worlds tragedy. . . . The author shocks readers with unexpected bursts of action-packed scenes that keep the book moving at a suspenseful pacea book that rests easily on shelves with Dean Koontz Jack London or Hemingway.The Missourian The prose bears an obvious debt to manly sentence-smiths like McCarthy Hemingway and Jack London but it also has lyrical descriptions of landscape and nature reminiscent of James Dickeys poetryits always exhilarating (and quite rare) to see a journalist forgo familiar ground for the uncharted territory of fiction and make such a brilliant success of it.John Seabrook The New Yorker Hellers voice is extraordinary and his narrators toughness seems to hide a beautiful and aching restlessness. One of those books that makes you happy for literature.Junot Daz The Wall Street Journal The Dog Stars is simply superb an emotive and powerful novel in a refreshingly original style breath-taking.SFBOOK.COM Decisively strikes at the ever-arching desire to know what makes us human. Gruff tormented and inspirational Heller has the astonishing ability to make you laugh cringe and feel ridiculously vulnerable throughout the novelOne of the most powerful reads in years.Playboy this novel perhaps the worlds most poetic survival guide reads as if Billy Collins had novelized one of George Romeros zombie flicks. From start to finish Heller carries the reader aloft on graceful prose intense action and deeply felt emotion.Publishers Weekly Starred Review</t>
  </si>
  <si>
    <t xml:space="preserve"> Schenley Park Cafe</t>
  </si>
  <si>
    <t xml:space="preserve"> 101 Panther Hollow Road</t>
  </si>
  <si>
    <t xml:space="preserve"> Pittsburgh Business Intelligence Group</t>
  </si>
  <si>
    <t xml:space="preserve"> Business Intelligence; Business Intelligence Strategy; Business Intelligence Best Practices; </t>
  </si>
  <si>
    <t xml:space="preserve"> Self Service BI using Microsoft Tools</t>
  </si>
  <si>
    <t xml:space="preserve"> Dave Filonuk of K &amp;amp; L Gates will present a discussion on how they are using the self-service BI features of Excel in their work there to facilitate greater understanding of the business. Come join us for a broad look at DAX the Tabular data model and a real implementation of self-service BI. Please note the earlier time (5pm). Pizza and soda provided. Hope to see you there!</t>
  </si>
  <si>
    <t xml:space="preserve"> Pittsburgh Tech Council</t>
  </si>
  <si>
    <t xml:space="preserve"> 2000 Technology Drive #100  </t>
  </si>
  <si>
    <t xml:space="preserve"> The Pittsburgh Raw Food Meetup Group</t>
  </si>
  <si>
    <t xml:space="preserve"> Raw Food; </t>
  </si>
  <si>
    <t xml:space="preserve"> The documentary focuses on a quest to spread the message of one of the most important health breakthroughs -- the benefits of a whole plant-based diet. Includes the work of Dr. T. Colin Campbell and son Nelson. The film forms the basis for a national grassroots community-based movement--including a developing Pittsburgh-based 'Pod'! Info. @ plantpurenation.com.Purchase tickets via these steps:1) www.clevelandcinemas.commoviedetails.asp?id=58672) scroll down to "Showtimes"; choose Thurs. August 273) Click Southside Works Cinema 08272015: 7:30 PM4) Use the drop-down date box select Thurs. Aug. 275) Select tickets: adult $9.75; child $6.75; senior $6.75;student $8.75</t>
  </si>
  <si>
    <t xml:space="preserve"> South Side Works Cinemas LP</t>
  </si>
  <si>
    <t xml:space="preserve"> Movie Trivia Games Meetup</t>
  </si>
  <si>
    <t xml:space="preserve"> Watching Movies; Trivia; Classic Films; Games; Game Night; Trivia and Live Trivia; </t>
  </si>
  <si>
    <t xml:space="preserve"> Trivia Game Meetup at 61B</t>
  </si>
  <si>
    <t xml:space="preserve"> Sorry it's been so long! There have been vacations there has been job-switching. Let's get back on track! We'll have games prepared and members should feel free to bring along their own questions and games. Hope to see you there!</t>
  </si>
  <si>
    <t xml:space="preserve"> 61B Cafe</t>
  </si>
  <si>
    <t xml:space="preserve"> 1108 S Braddock Ave</t>
  </si>
  <si>
    <t xml:space="preserve"> South Hills Business Network Connection</t>
  </si>
  <si>
    <t xml:space="preserve"> Small Business; Marketing; Network Marketing; Business; Business Referral Networking; Women Entrepreneurs; Professional Networking; Entrepreneur Networking; Women's Business Networking; Business to Business Marketing; </t>
  </si>
  <si>
    <t xml:space="preserve"> Breakfast Network Meeting</t>
  </si>
  <si>
    <t xml:space="preserve"> We will introduce ourselves to each other. Get to know what the group is all about and help build the ground rules to make it a successful networking event for all of us. Bring your business cards and information about your business so we can help each other grow. Panera Bread will allow us to use this room at no charge providing we spend a total of $50.00 on food. So if each person would purchase a coffee or breakfast sandwich or something yummy from the bakery. we will be good.</t>
  </si>
  <si>
    <t xml:space="preserve"> Panera Bread- Galleria Mall </t>
  </si>
  <si>
    <t xml:space="preserve"> 1500 Washington Road </t>
  </si>
  <si>
    <t xml:space="preserve"> Pittsburgh Women's Mastermind for Entrepreneurs</t>
  </si>
  <si>
    <t xml:space="preserve"> Women Entrepreneurs; Professional Networking; Entrepreneurship; Women's Business Networking; Professional Women; Women's Networking; </t>
  </si>
  <si>
    <t xml:space="preserve"> Setting Goals with Soul</t>
  </si>
  <si>
    <t xml:space="preserve">  We know that goal-setting is essential to success in our business but why does it seem so challenging to set goals that are achievable and authentic? As women we set up really high expectations for ourselves. Often these are based from what we see others around us doing and we assume that the same aspirations should be ours as well. In this meeting we will discuss: 1. How do you define success? 2. What are your values? 3. How do you want to feel when you achieve a goal? nnnAs usual this meeting with both be interesting and informative for all!  Mark your calendar for Friday August 7th at 9:30 am. :-) **We are meeting in the private room at Panera in Robinson. (the one near Walmart). **Please contribute $3 for the expenses of the Meetup group. We would love to have you join us! Just a reminder that this group is different from other women's groups that are primarily geared towards networking. Thank you for respecting the purpose of this specific group. THIS GROUP IS NOT:* A place to pitch a product or service.* A place for you to network for customers or signups for other business groups or for your services. THIS GROUP IS:* A safe space to share the specific challenges that we face as entrepreneurs.* The make new friends who are like-minded.* To encourage and inspire one another.</t>
  </si>
  <si>
    <t xml:space="preserve"> Panera Bread - Robinson</t>
  </si>
  <si>
    <t xml:space="preserve"> 250 McHolme Drive</t>
  </si>
  <si>
    <t xml:space="preserve"> Alex Deacon Team Real Estate Networking Meetup</t>
  </si>
  <si>
    <t xml:space="preserve"> Real Estate Networking; Real Estate Investing; Real Estate Mentor; Real Estate; Real Estate Coaching and Mentoring; Real Estate Investment; </t>
  </si>
  <si>
    <t xml:space="preserve"> Please join us for Open Offices Networking  Mentoring</t>
  </si>
  <si>
    <t xml:space="preserve"> Route 50  Washington Pike to First Street. Follow First to Ellsworth. Cross over Ellsworth and park in the lot on the right or on the street. Glass doors open to the foyer. Our offices are upstairs Light refreshments provided Please RSVP if you plan to join us so we can have enough seating arranged nnnTopic: Building your Power Team and Analyzing Properties We open our offices the 2nd Tuesday 6 - 8 pm and 3rd Saturday from 10 am till noon. This is a free meeting  networking opportunity</t>
  </si>
  <si>
    <t xml:space="preserve"> The Pittsburgh Web Design Meetup Group</t>
  </si>
  <si>
    <t xml:space="preserve"> Web Design; </t>
  </si>
  <si>
    <t xml:space="preserve"> The Pittsburgh Web Design Meetup Group Monthly Meetup</t>
  </si>
  <si>
    <t xml:space="preserve"> Ember.js Pittsburgh</t>
  </si>
  <si>
    <t xml:space="preserve"> Web Design; CSS; JavaScript; Web Development; Web Application; Computer programming; JavaScript Libraries; HTML5; JavaScript Frameworks; Web &amp; Mobile development; web application development; Ember JS; </t>
  </si>
  <si>
    <t xml:space="preserve"> Using Ember.js 2.0 to Build an App</t>
  </si>
  <si>
    <t xml:space="preserve"> Ember.js 2.0 has just been officially released! Come see the new features used in an example application and learn what has changed. This month we will continue discussing Ember 2.0's features and updates by showcasing an example application built using the latest features and techniques that are part of 2.0. Ember's 2.0 release is the first major release in 2 years but the Ember core team has managed to make the transition straightforward to go from 1.xx to 2.0. Check out the announcement blog post for the full release details. nnnp.s. As we have mentioned previously we are in the process of consolidating the Ember meetup into theCode&amp;amp;Supplyfamily of meetups. Please join that group to get updates on our future meetups!</t>
  </si>
  <si>
    <t xml:space="preserve"> 3710 Forbes Ave</t>
  </si>
  <si>
    <t xml:space="preserve"> Pittsburgh Product Engagement Meetup</t>
  </si>
  <si>
    <t xml:space="preserve"> Product Design; Interaction Design; User Experience; Usability; Software Product Management; UX Design; New Product Development: Software &amp; Tech; Product Management; Product Marketing; User Interface Design; Technology Startups; User experience design; onboarding; </t>
  </si>
  <si>
    <t xml:space="preserve"> August Product Engagement Meetup</t>
  </si>
  <si>
    <t xml:space="preserve"> We are going to do something a little different for this meetup and have speakers who are going to talk about what it is like being a product manager in their organization.  Dave Mueller from Infor will talk a little about what it means to be a product manager at a billion dollar software company.  Patrick Gannon will talk a little about what being a product manager in mobile for Dick's Sporting Goods is like. We are also looking for sponsors who can help cover costs (food drinks maybe speaker costs) in exchange for access to the group through some advertising. Ideally we would look for sponsors who can add value to the lives of product managersuser experience folks or who are looking to hire those types of people.  Reach out to Eric if you know of sponsors who would be interested. We will have limited room so please grab a free ticket if you are planning on attending. And please cancel if you cannot make it. You can sign up here. Current Sponsor List: Pendo.io - Pendo is a data driven platform for product engagement that enables companies to improve on boarding understand product usage and help retain customers. Pendo combines enterprise guidance and user insights to enable product teams to understand and influence their customers experience. Pendo installs in minutes with no coding required. So visit www.pendo.io and maybe sign up for a demo.</t>
  </si>
  <si>
    <t xml:space="preserve"> The Livermore</t>
  </si>
  <si>
    <t xml:space="preserve"> 124 South Highland Avenue Shadyside</t>
  </si>
  <si>
    <t xml:space="preserve"> Washington PA Outsiders</t>
  </si>
  <si>
    <t xml:space="preserve"> Bicycling; Kayaking; Hiking; Walking; Running; Outdoors; Outdoor Adventures; Road Cycling; Mountain Biking; </t>
  </si>
  <si>
    <t xml:space="preserve"> Montour Trail Evening Ride</t>
  </si>
  <si>
    <t xml:space="preserve"> I'll be in the Cecil-Hendersonville area for the next few weeks...thought I might post some cool evening rides (this being the first)! Just your average paced rides in one direction or the other (makes it important to be on time!) for a total of approximately an hour &amp;amp; a half.  Alternatively you can start (with me) from the ASR Bike Shop 1912 Mayview Rd leaving promptly at 6 PM. It is about an 18th of a mile before the Boyce Rd intersection. While it adds just a mere 4 miles of road riding I have to warn you it also adds a somewhat significant hill!  :) Ok...who's up for some cool riding fun?? </t>
  </si>
  <si>
    <t xml:space="preserve"> Tandem Connection</t>
  </si>
  <si>
    <t xml:space="preserve"> 5 Georgetown Rd</t>
  </si>
  <si>
    <t xml:space="preserve"> Books That Matter</t>
  </si>
  <si>
    <t xml:space="preserve"> Book Club; Intellectual Discussion; Literature; Reading; Novel Reading; Readers; Small Groups - Book Club Discuss Issues; </t>
  </si>
  <si>
    <t xml:space="preserve"> The Heart is a Lonely Hunter by Carson McCullers</t>
  </si>
  <si>
    <t xml:space="preserve"> The Heart is a Lonely Hunter by Carson McCullers Wonderfully attuned to the spiritual isolation that underlies the human condition and with a deft sense for racial tensions in the South McCullers spins a haunting unforgettable story that gives voice to the rejected the forgotten and the mistreated -- and through Mick Kelly gives voice to the quiet intensely personal search for beauty. The setting is a smallSouthern town the cosmos universal and eternal.The characters are the damned the voiceless therejected. Some fight their loneliness withviolence and depravity Some with sex or drink and some-- like Mick -- with a quiet intensely personalsearch for beauty. nnnn</t>
  </si>
  <si>
    <t xml:space="preserve"> Pittsburgh NMN: Nurses Mentoring Nurses</t>
  </si>
  <si>
    <t xml:space="preserve"> Nursing; Health Professionals; REGISTERED NURSE; Support; Healthcare Professionals; Nursing Student; Nurses; Health Care Professionals; Networking for Nurses; </t>
  </si>
  <si>
    <t xml:space="preserve"> We should get together!</t>
  </si>
  <si>
    <t xml:space="preserve"> Let's get together and talk about developing our professional skills. We will explore the key characteristics of successful nurses. You won't want to miss this meeting! Hope to see you there. Please share with your colleagues. Cheers Renee</t>
  </si>
  <si>
    <t xml:space="preserve"> Getaway Cafe</t>
  </si>
  <si>
    <t xml:space="preserve"> 3049 Sussex Ave</t>
  </si>
  <si>
    <t xml:space="preserve"> Integrative Medicine Professionals</t>
  </si>
  <si>
    <t xml:space="preserve"> Yoga; Meditation; Health Professionals; Holistic Health; Professional Networking; Natural Health; Alternative Medicine; Acupuncture; Healthcare Professionals; Medicine; </t>
  </si>
  <si>
    <t xml:space="preserve"> Tri-County Real Estate Investing</t>
  </si>
  <si>
    <t xml:space="preserve"> Cashflow; Real Estate Networking; Real Estate Foreclosures; Real Estate Investors; Real Estate Investing; Real Estate; Beginner Real Estate Investing; </t>
  </si>
  <si>
    <t xml:space="preserve"> Start Up Meeting</t>
  </si>
  <si>
    <t xml:space="preserve"> King's is located across from Kiski Area High School. This will be a start up meeting to establish the group's area of interest and plan future meetings.</t>
  </si>
  <si>
    <t xml:space="preserve"> PittsburghREIA.com</t>
  </si>
  <si>
    <t xml:space="preserve"> Real Estate Networking; Real Estate Investors; Real Estate Investing; Real Estate Investment Education; Real Estate Fix &amp; Flip; Rehabbing Real Estate; Beginner Real Estate Investing; IRAs Investing in Real Estate - Gold and Silver; Residential Income Property Owners; Investing in Real Estate for Cash Flow &amp; Flipping; Education for Real Estate Professionals; how to invest in real estate; Real Estate Investors Training; Investing in Real Estate; </t>
  </si>
  <si>
    <t xml:space="preserve"> How to Evaluate Property BEFORE You But it</t>
  </si>
  <si>
    <t xml:space="preserve"> We will be talking about how to conduct due diligence on a property before you buy it we will also be discussing how to rehab for big $. You do not need to be a PittsburghREIA member. First time guests get in free as always and there is no pressure to join our club. So come and learn and network with other local real estate investors.</t>
  </si>
  <si>
    <t xml:space="preserve"> Greater Pittsburgh Masonic Center</t>
  </si>
  <si>
    <t xml:space="preserve"> 3579 Masonic Way</t>
  </si>
  <si>
    <t xml:space="preserve"> Pittsburgh Polymer Clay Meetup</t>
  </si>
  <si>
    <t xml:space="preserve"> Polymer Clay; Crafts; Handmade Crafts; Clay; Clay Sculpting; Polymer Clay Art; </t>
  </si>
  <si>
    <t xml:space="preserve"> Clay Day</t>
  </si>
  <si>
    <t xml:space="preserve"> Bring your clay and tools and join us for an afternoon of working on your latest projects and sharing tips and tricks.</t>
  </si>
  <si>
    <t xml:space="preserve"> Swissvale Fire House </t>
  </si>
  <si>
    <t xml:space="preserve"> 7400 Irvine Street Pittsburgh 15218</t>
  </si>
  <si>
    <t xml:space="preserve"> Strange Brew</t>
  </si>
  <si>
    <t xml:space="preserve"> Homebrewing; Beer; Home Brewing; Brewery Events; Craft Beer; beer festivals; Micro Brewed Beer; Beer Tasting; Beer Lovers; </t>
  </si>
  <si>
    <t xml:space="preserve"> Strange Brew 40 - Over the hill</t>
  </si>
  <si>
    <t xml:space="preserve">  This may be our last chance to enjoy the beautiful patio lets hope the weather holds out.</t>
  </si>
  <si>
    <t xml:space="preserve"> Carson Street Deli</t>
  </si>
  <si>
    <t xml:space="preserve"> 1507 E Carson St</t>
  </si>
  <si>
    <t xml:space="preserve"> Pittsburgh Offroad Cyclists Meetup Group - Mountain Biking</t>
  </si>
  <si>
    <t xml:space="preserve"> Fitness; Bicycling; Adventure Racing; Mountain Biking; </t>
  </si>
  <si>
    <t xml:space="preserve"> Ride Bikes</t>
  </si>
  <si>
    <t xml:space="preserve"> Sunday Ride;*Crack-0-Noon Deer lakes parkTurn Rt 1st entrance past lakesPark in 1st lot on leftLevel # 2-3?'s=[masked]</t>
  </si>
  <si>
    <t xml:space="preserve"> Deer Lakes Park</t>
  </si>
  <si>
    <t xml:space="preserve"> West Deer Twp</t>
  </si>
  <si>
    <t xml:space="preserve"> 109 Mahaffey Rd</t>
  </si>
  <si>
    <t xml:space="preserve"> BizzBuzzBang Entrepreneur Network</t>
  </si>
  <si>
    <t xml:space="preserve"> Small Business; Professional Development; Business Strategy; Entrepreneurship; Entrepreneur Networking; Small Business Owners; Startup Businesses; </t>
  </si>
  <si>
    <t xml:space="preserve"> Entrepreneur Monday Morning Roundtable - Entrepreneurs Helping Each Other</t>
  </si>
  <si>
    <t xml:space="preserve"> Entrepreneurs helping each other. Bring your ideas questions and experiences. Providing face-to-face help and feedback for your business in bite-sized chunks. This meetup is right after the Unstuck Entrepreneur Meetup http:www.meetup.comunstuckmondaymeetup which is right there at Repair the World from 8-9AM. Think about coming to BOTH! After meeting outside in the lobby of Repair the World  Alpha Lab Gear  Thrill Mill we adjourn upstairs to Alpha Lab Gear. This meetup is run by an experienced entrepreneur who started a business ran it for over 20 years and successfully exited to a public company. He now keeps busy mentoring for a nationally recognized accelerator reviewing business planspitches for investors and consulting for businesses &amp;amp; non-profits. When asked why do a meetup? he says he is looking to pay it forward by helping people make less mistakes than he made.</t>
  </si>
  <si>
    <t xml:space="preserve"> Meet outside Alpha Lab Gear  Thrill Mill  Repair the World</t>
  </si>
  <si>
    <t xml:space="preserve"> 6024 Broad Street</t>
  </si>
  <si>
    <t xml:space="preserve"> Pittsburgh Metalheads m</t>
  </si>
  <si>
    <t xml:space="preserve"> Live Music; Heavy Metal; Rock Music; Thrash Metal; Hard Rock &amp; Heavy Metal Fans; Scandinavian Metal; death doom black metal music; </t>
  </si>
  <si>
    <t xml:space="preserve"> Insomnium &amp; Omnium Gatherum</t>
  </si>
  <si>
    <t xml:space="preserve"> Finnish melodic death masters Insomnium and Omnium Gatherum are playing the Altar Bar on August 15!</t>
  </si>
  <si>
    <t xml:space="preserve"> Altar Bar</t>
  </si>
  <si>
    <t xml:space="preserve"> 1620 Penn Avenue</t>
  </si>
  <si>
    <t xml:space="preserve"> Bagels &amp; Bytes</t>
  </si>
  <si>
    <t xml:space="preserve"> Nonprofit; New Technology; Web Technology; NetSquared; Information Technology; Online Marketing; Volunteering; Social Media Marketing; Technology Professionals; Nonprofit Marketing; NTEN; Nonprofit management; Nonprofit Technology; Startup Nonprofits; Nonprofit Networking; </t>
  </si>
  <si>
    <t xml:space="preserve"> Bagels &amp; Bytes - Allegheny</t>
  </si>
  <si>
    <t xml:space="preserve"> Bagels&amp;amp;Bytesis technology-related peer learning and networking at its best! Bring your tech questions ideasandissues. Join our fellowship of nonprofit techies (professionaland"accidental" are equally welcome) as we brainstorm share ideasandsolutionsandsupport each other! Both groups are very supportive and non-judgmental. There is no such thing as a "stupid" question at these meetings - all questions and topics for discussion are welcomed.  We learn from each other in unexpected ways constantly regardless of knowledge or skill levels. Hence you don't have to be an "expert" techie to attend just curious and interested in nonprofit technology. Bagels &amp;amp; Bytes is free to attend but you must RSVP.</t>
  </si>
  <si>
    <t xml:space="preserve"> Jewish Residential Services</t>
  </si>
  <si>
    <t xml:space="preserve"> 4905 5th Ave # 3</t>
  </si>
  <si>
    <t xml:space="preserve"> Pittsburgh Area Forex</t>
  </si>
  <si>
    <t xml:space="preserve"> Forex Trading; Currency Trading; Technical Analysis; Forex Trading Education; Forex Trading Tools and Strategies; FX Trading; Forex Currency Trading; </t>
  </si>
  <si>
    <t xml:space="preserve"> Hunt Pips what else?</t>
  </si>
  <si>
    <t xml:space="preserve"> Looking forward to re-connecting with friends meeting new friends and talking about strategies to grow our accounts. </t>
  </si>
  <si>
    <t xml:space="preserve"> Westmoreland Cty Fun Golf Club for Beginners</t>
  </si>
  <si>
    <t xml:space="preserve"> Sports Fan; Outdoors; Women's Golf; Sports and Socials; Singles Golf; Golf; Recreational Sports; Golf For Beginners; </t>
  </si>
  <si>
    <t xml:space="preserve"> Cloverleaf ladies golf and lunch</t>
  </si>
  <si>
    <t xml:space="preserve"> Time to get on the course and play a little golf! Let's meet on Wednesday July 15 at 10:00 a.m. Cost is only $14.00 for golf cart and greens fees. Let's try and play the third nine again. And we can meet for lunch after.</t>
  </si>
  <si>
    <t xml:space="preserve"> Pittsburgh JavaScript</t>
  </si>
  <si>
    <t xml:space="preserve"> Software Development; JavaScript; New Technology; Web Development; JavaScript Frameworks; </t>
  </si>
  <si>
    <t xml:space="preserve"> Webpack</t>
  </si>
  <si>
    <t xml:space="preserve"> Webpack is like browserify but taken to the next step. You can require any resource (CSS Sass CoffeeScript Images) and even do so asynchronously. You can chunk up your JavaScript files and tell webpack to load them on demand. With a module system you can require an ever expanding list of static resources. We can talk about getting started what I've learned and share stores about what you've been able to do with it. Presented by the illustrious Adam Bretz.</t>
  </si>
  <si>
    <t xml:space="preserve"> Omnyx Office</t>
  </si>
  <si>
    <t xml:space="preserve"> 1251 Waterfront Place Pittsburgh (Seagate Building) 2nd Floor</t>
  </si>
  <si>
    <t xml:space="preserve"> Rotary After Hours - Presented by the Monroeville Rotary</t>
  </si>
  <si>
    <t xml:space="preserve"> Network Marketing; Self-Improvement; Social Networking; Philanthropy; Community Organizations; Business Referral Networking; Professional Networking; Volunteering; Service; Community Service; People Helping People; Community Building; Fundraising; Charity Events; Charity Events and Fundraising; </t>
  </si>
  <si>
    <t xml:space="preserve"> Roatary After Hours </t>
  </si>
  <si>
    <t xml:space="preserve"> Rotary After Hours - Presented by the Monroeville Rotary meets every Wednesday from 6:30pm to 7:30pm at the Monroeville Wooden Nickle. Come join us as we network help the commuinty and learn from each other on ways to make the world a better place.</t>
  </si>
  <si>
    <t xml:space="preserve"> The Wooden Nickel</t>
  </si>
  <si>
    <t xml:space="preserve"> 4006 Berger Lane Monroeville PA</t>
  </si>
  <si>
    <t xml:space="preserve"> Northern Pittsburgh Paper Crafters</t>
  </si>
  <si>
    <t xml:space="preserve"> Scrapbooking; Sewing; Card Making; Crafts; Handmade Crafts; Paper Crafts; Rubber Stamping; Stamp Camps; Do You Love Stamping Crafting Card Making; Scrapbooking Classes &amp; Workshops; 3-D Paper Crafts; Scrapbook Crops; </t>
  </si>
  <si>
    <t xml:space="preserve"> Monthly Get-Together of Northern Pittsburgh Paper Crafters</t>
  </si>
  <si>
    <t xml:space="preserve"> Free Kizomba Open House</t>
  </si>
  <si>
    <t xml:space="preserve"> African Dance; Dancing; Dance Lessons; Dance and Movement; Kizomba; Dance Class; </t>
  </si>
  <si>
    <t xml:space="preserve"> Kizomba Feeling Pittsburgh hosts FREE Kizomba Open House!!</t>
  </si>
  <si>
    <t xml:space="preserve"> Wednesday August 26th 8-9pm at Millenium Dance Complex in the South Side!!</t>
  </si>
  <si>
    <t xml:space="preserve"> Millenium Dance Complex Pittsburgh</t>
  </si>
  <si>
    <t xml:space="preserve"> 2504 E. Carson St.</t>
  </si>
  <si>
    <t xml:space="preserve"> Greater Pittsburgh Science Fiction Book Discussion Group</t>
  </si>
  <si>
    <t xml:space="preserve"> Sci-FiFantasy; Book Club; Reading; Readers; Science Fiction; Speculative Fiction; </t>
  </si>
  <si>
    <t xml:space="preserve"> Greater Pittsburgh Science Fiction Book Discussion Group Meetup</t>
  </si>
  <si>
    <t xml:space="preserve"> Discuss the Month's science fiction selection and other topics realted to the world of science and science fiction. InAugust we'll discuss "Darwinia" by Robert Charles Wilson. The short works of science fiction forAugust will be "The Last of the Winnebagos" by Connie Willis and "Rappaccini's Daughter" by Nathaniel Hawthorne.</t>
  </si>
  <si>
    <t xml:space="preserve"> Mount Lebanon Public Library</t>
  </si>
  <si>
    <t xml:space="preserve"> 16 Castle Shannon Blvd </t>
  </si>
  <si>
    <t xml:space="preserve"> Break For Ultimate - Downtown Pittsburgh</t>
  </si>
  <si>
    <t xml:space="preserve"> Ultimate Frisbee; Outdoors; Sports and Socials; Pittsburgh area; Exercise; Ultimate; Coed Ultimate Frisbee; Ultimate Frisbee pickup; Co-ed Ultimate Frisbee; Ultimatee Frisbee Pickup; </t>
  </si>
  <si>
    <t xml:space="preserve"> You  (Sunlight * Disc) = Happiness^Harmony</t>
  </si>
  <si>
    <t xml:space="preserve"> Point State Park</t>
  </si>
  <si>
    <t xml:space="preserve"> Point State Park Pittsburgh PA 15222</t>
  </si>
  <si>
    <t xml:space="preserve"> HackPittsburgh</t>
  </si>
  <si>
    <t xml:space="preserve"> Robotics; Nikola Tesla; Software Development; Electronics; Microcontrollers; Crafts; DIY (Do It Yourself); Startup Businesses; Engineering; Makers; Makerspaces; 3D Printing; DIY Technology; Maker Faire; </t>
  </si>
  <si>
    <t xml:space="preserve"> 14th Annual WPLUG Open Source Picnic (LINUX USERS GROUP))</t>
  </si>
  <si>
    <t xml:space="preserve"> It's that time again for the WPLUG Open Source Picnic. Enjoy an afternoon of fun in the sun and conversation about free and open source software! WPLUG's 14th annual Open Source Picnic will be held Saturday August 8th 2015 from 1:00 to 6:00 PM at the Babble Brook Shelter in North Park in McCandless Township. Its an "Open Source" picnic because people who attend contribute by bringing food helping out or organizing activities. For all of the latest details about the picnic and for ways that you can contribute please check out the wiki page at: http:www.wplug.orgwikiMeeting-20150808 This picnic will only be as fun as you help make it so if you have some ideas for fun activities be sure to add your ideas to the wiki! You should also RSVP at the Eventbrite link below to let us know that you plan to attend: https:www.eventbrite.comewplug-summer-picnic-2015-tickets-17863803116 Hope to see you there!</t>
  </si>
  <si>
    <t xml:space="preserve"> North Park in McCandless Township</t>
  </si>
  <si>
    <t xml:space="preserve"> Pearce Mill Rd</t>
  </si>
  <si>
    <t xml:space="preserve"> Pittsburgh Essential Oil Young Living Meetup</t>
  </si>
  <si>
    <t xml:space="preserve"> Aromatherapy; Self-Improvement; Wellness; Green Living; Holistic Health; Essential Oils; Natural Health; Alternative Medicine; Natural Organic Living; Essential Oils &amp; Pain Management; Physical and Emotional Balance with Essential Oil; Mood Management Essential Oils; Healing benefits of essential oils; </t>
  </si>
  <si>
    <t xml:space="preserve"> Intro to Essential Oils - Young Living (Murrysville) </t>
  </si>
  <si>
    <t xml:space="preserve"> Hey guys! This will officially be our first meet up - how exciting! I will be talking all about what are essential oils how do you use them how they can help youyour family making your home chemical free and the premium starter kit Young Living has to offer. I will have a premium start kit with me for anyone wanting to smell the essential oils see what the kit has to offer and check out the diffuser. This is a great way of checking out the essential oils Young Living has to offer before signing up! Bring a friend or family member for some essential oil fun! If you sign up for a premium starter kit on our meet up day- you'll get an essential oil for free! Hope to see you!http:www.brittanyessential.com</t>
  </si>
  <si>
    <t xml:space="preserve"> Panera Bread </t>
  </si>
  <si>
    <t xml:space="preserve"> 4899 William Penn Hwy Murrysville PA 15668</t>
  </si>
  <si>
    <t xml:space="preserve"> The Campaign for Liberty: Pittsburgh</t>
  </si>
  <si>
    <t xml:space="preserve"> Right to Bear Arms; United States Constitution; Ron Paul; </t>
  </si>
  <si>
    <t xml:space="preserve"> ONLY THE PEOPLE CAN SAVE AMERICA - WILL YOU? We are establishing administrations for common law grand juries in all 3144 counties in the United States of America. By doing this the people will move our courts back to Courts of Justice and take back 100% control of their government. THE DUTY OF THE COMMON LAW GRAND JURY is to right any wrong. If anyones unalienable rights have been violated or removed without a legal sentence of their peers the grand jury can restore them. And if a dispute shall arise concerning this matter it shall be settled according to the judgment of the grand jurors the sureties of the peace. IN A US SUPREME COURT STUNNING 6 TO 3 DECISION JUSTICE ANTONIN SCALIA writing for the majority confirmed that the American grand jury is neither part of the judicial executive nor legislative branches of government but instead belongs to the people. It is in effect a fourth branch of government "governed" and administered to directly by and on behalf of the American people and its authority emanates from the Bill of Rights and has the power to enforce law and remove people from office. GRAND JURY BACKGROUND When the American colonies separated from England King George retaliated by revoking the charters. Technically the colonies were without any legal authority to operate. However civics (the branch of political philosophy concerned with individual rights) was generally taught and known by the people who asserted their rights and maintained order by applying the common law. The people united in the form of common law grand juries and continued the functioning of government. As the legislatures matured they slowly increased governmental power while simultaneously reducing personal sovereign power. This was done through a combination of passing pro-government legislation and reducing or eliminating education about civics. Today two and a quarter centuries later hardly anyone even knows the meaning of the word "civics." Despite the fact that the state and federal constitutions still acknowledge the common law as the ultimate law system people everywhere are conditioned to believe that the statutory law and codes are the only source of law. The only remaining common law term generally known among the public is "common law marriage." The common law grand jury is now dormant only because of the public ignorance of its powers that supersede all other government entities including the modern statutorily defined grand jury. WHAT TO DO NEXT: Click www.NationalLibertyAlliance.org read the home page and view the video "The Power of the Grand Jury" on that page. Read the Preface and the Mission Statement under the "Welcome" tab in the navigation bar above. Then to join our endeavor click "Register" at the top right side of the page. After you log in click on the "Jurist" tab that will appear on the navigation bar and you will see step by step instructions on what to do next. You can find names and phone numbers of County Organizers and State Coordinators under "Directory" in the navigation bar. National Liberty Alliance (Hyde Park NY) - Meetup Group</t>
  </si>
  <si>
    <t xml:space="preserve"> Steel City Industrial Design</t>
  </si>
  <si>
    <t xml:space="preserve"> Innovation; Computer Aided Design; Product Design; Interaction Design; Industrial Design; User Experience; Autodesk; 3D Modeling; CAD Design &amp; Development Services; Service Design; Product Development; SolidWorks; Design Thinking; Design Strategy; 3D Printing; </t>
  </si>
  <si>
    <t xml:space="preserve"> Introductory Happy Hour!</t>
  </si>
  <si>
    <t xml:space="preserve"> Based on their website The Yard in Shadyside seems like a great place to have our first event. Their happy hour goes from 4-7pm (so if you want cheaper drinks be sure to arrive between 6-7pm) and their food looks tasty. But feel free to arrive anytime throughout the Meet Up! If we need a conversation topic bring in your latest favorite sketching implement (sharpie crayon sketchbook pencil whatever! if you love it lets hear it!). Also lets discuss the ID community in Pittsburgh and how we might build it further. Please comment below or message me if you have any questions! Looking forward to meeting many of you there! Thanks!</t>
  </si>
  <si>
    <t xml:space="preserve"> The Pittsburgh MINI Cooper Meetup Group</t>
  </si>
  <si>
    <t xml:space="preserve"> Camping; Wine; Beer; Mini Cooper; Rally; British Cars; Fun Times; Sports Cars; Adventure; Driving; Cars; Road Trips; Road Rally; MINI; German Cars; </t>
  </si>
  <si>
    <t xml:space="preserve"> August Open Membership Meeting</t>
  </si>
  <si>
    <t xml:space="preserve"> This month we're doing something different... first 10 members to register get their dinner for free! (adults only) Now is the time to attend if you want to get more involved in the club! YOU MUST REGISTER ON THE PITTSTOP SITE TO LET US KNOW YOU ARE COMING! We'll be holding our monthly membership meetings on the 1st Monday or 2nd Monday of every month. Join us to plan up coming events and share your event ideas. Please RSVP here so that we know how much room we need to reserve. Donato's will be serving us family-style in a private meeting room. The room is limited to 15 people. </t>
  </si>
  <si>
    <t xml:space="preserve"> Donato's Fox Chapel</t>
  </si>
  <si>
    <t xml:space="preserve"> 46 Fox Chapel Road</t>
  </si>
  <si>
    <t xml:space="preserve"> Pittsburgh Python User Group</t>
  </si>
  <si>
    <t xml:space="preserve"> Open Source; Python; Web Development; Computer programming; Scientific Computing; </t>
  </si>
  <si>
    <t xml:space="preserve"> Data Analysis Using Apache Spark on a Distributed Cluster by Sneha Challa</t>
  </si>
  <si>
    <t xml:space="preserve"> Everyone is welcome! We'll discuss Python and probably have a blast doing it.</t>
  </si>
  <si>
    <t xml:space="preserve"> Google Pittsburgh</t>
  </si>
  <si>
    <t xml:space="preserve"> 6425 Penn Avenue #700</t>
  </si>
  <si>
    <t xml:space="preserve"> Build Guild Pittsburgh</t>
  </si>
  <si>
    <t xml:space="preserve"> Web Development; Professional Networking; Mobile Technology; Entrepreneur Networking; Mobile Development; Computer programming; </t>
  </si>
  <si>
    <t xml:space="preserve"> The Build Guild is a simple thing. A regular gathering of web-folk with no commercial purposes. nnnIf you're a designer developer strategist graphic artist Dr. Horrible fan fiction site operator project manager information architect or even a hobbyist come on out. nnnTalk web design industry topics share some ideas network and make professional connections maybe pick up a freelance project or gig. Have a pint. Have 3 pints. Meet someone new. Play a game of darts. nnWe meet at the same place every month. Same time. Always the second Wednesday of the month.</t>
  </si>
  <si>
    <t xml:space="preserve"> Lot 17</t>
  </si>
  <si>
    <t xml:space="preserve"> 4617 Liberty Avenue</t>
  </si>
  <si>
    <t xml:space="preserve"> Pittsburgh Mass Mob</t>
  </si>
  <si>
    <t xml:space="preserve"> Catholic; Christian Social; Catholic Singles; Catholic Formation; Catholic Spirtuality; Catholic Young Adults; Young Married Catholics; Catholic prayer and spirituality; Catholic Social; Catholic Professionals; Catholic Social Networking; Catholic Fellowship; Catholic Young Professionals; Catholic Friends; </t>
  </si>
  <si>
    <t xml:space="preserve"> PITTSBURGH MASS MOB XIII</t>
  </si>
  <si>
    <t xml:space="preserve"> Brother John Harveyhas graciously allowedthe Pittsburgh Mass Mob to visitour gorgeous historic Saint AugustineCatholic Church inthe Lawrenceville section of Pittsburgh. The church'sRomanesque style was designed byarchitectJohn T. Comes[masked]) for the firm Rutan and Russell. Comes also designed Saint John the Baptist Church also in Lawrenceville for the Beezer Brothers architectural firm. Construction for St.Augustine Church began inSeptember of 1899 and wasdedicated on May 211901. The beautiful stained glass windows are also wonderful pieces of history. They were imported from Munich Germany. The parish has been operated by the Franciscan Order of Friars Minor Capuchin (OFM Cap) since the 1870s when there was a call for German speaking priests put out by Bishop Domenecearly in the history of the Diocese of Pittsburgh. There will be a tour of the church immediately following Mass. We can't wait for you to witness the beautyof thisexquisite example of German RomanesqueCatholic Churches in Pittsburgh! Bring your cameras invite family friends and neighbors to help rediscover another one of Pittsburgh's hidden gems that deserves to be a part of our vibrant community once more! You will not be disappointed! We will be welcoming people outside in front of the church. We will have a space for our group to sit in. Please be sure to introduce yourself so that we can give you a name tag.</t>
  </si>
  <si>
    <t xml:space="preserve"> Pittsburgh Dorothy Dunnett Reading Group</t>
  </si>
  <si>
    <t xml:space="preserve"> Book Club; History; Intellectual Discussion; Fiction; Literature; Reading; Novel Reading; Readers; Scottish; Historical Fiction; scottish culture; Scottish Heritage; English &amp; British culturehistoryliterature; </t>
  </si>
  <si>
    <t xml:space="preserve"> Imposing order on those Disorderly Knights</t>
  </si>
  <si>
    <t xml:space="preserve"> The first two books in The Lymond Chronicles could really work as stand-alones (Queen's Play arguably less so than Game of Kings) but The Disorderly Knights sets up situations and characters that will resonate and bear revisiting for the rest of the series. We've decided to spend a little more time on this rich novel and will be continuing our discussion of the divinely Disorderly Knights at our next meeting. It's been wonderful to see so many new 'members' of this group join us online and we hope to see more of you in person at our meeting. If you have any questions about the group or our discussions please feel free to email me coordinator Sue Morris via [masked]. Hope to see you on August 16th at the Squirrel Hill Carnegie Library. (And if you need new Dunnett books check out the stock at bookseller Classic Lines just up a bit on Forbes Avenue).</t>
  </si>
  <si>
    <t xml:space="preserve"> Squirrel Hill Library Rm. B</t>
  </si>
  <si>
    <t xml:space="preserve"> 5801 Forbes Avenue Pittsburgh PA 15217 PA</t>
  </si>
  <si>
    <t xml:space="preserve"> United 4 Healing</t>
  </si>
  <si>
    <t xml:space="preserve"> Holistic Health; Alternative Medicine; Alternative Health &amp; Wellness Providers; </t>
  </si>
  <si>
    <t xml:space="preserve"> meet at Panera followed by SITE NITE</t>
  </si>
  <si>
    <t xml:space="preserve"> There is an expected $5 donation at the Presenation. The Presentation at Site Nite starts at 7pm We will meet at Panera Bread at 6pm message me for my cell phone number to help locate us in store. Spiritual &amp;amp; EnergeticAlignment with Essential Oils During this SITE NITE presentation Ruth and Tod will provide education and empower individuals to identify energetic blocks and mentalspiritual misalignment within their physical mental and emotional bodies. They will provide tools and techniques to clear all energetic blockages and create a positive alignment of spiritual energies. There will be demonstrations with both individual audience members as well as with the whole audience. As far back as Ruth can remember she had a knowing of events circumstances situations and subtle changes in her environment that led her to developed her Claircognizance. People were drawn to her for assistance with their problems and she gave solid spirit guided direction. Ruth has astute empathic abilities and an extraordinary sensibility that had led her to confirm her Clairsentience. In 2010 she fully awakened to her gifts and began her journey in the healing arts. To better assist people to heal the light within Ruth began studying multiple healing methods. She is a practitioner of Magnified Healing Integrated Energy Therapy Master-Instructor and Reiki Master. Ruth is excited and grateful to put her gifts to the service of others and help them through their own personal journey. For more information on Ruth Lorena and to schedule an appointment call[masked] or go to her website at: www.mydoterra.comruthkrauss Rev. Tod is a husband and father of two boys as well as an Ordained Interfaith Minister and the ownerdirector of a wellness center called The Center for Reiki &amp;amp; the Healing Arts LLC located in Mt. Lebanon PA. Rev. Tod is a Certified Master IET Instructor Master Magnified Healing Teacher Master Dowser Certified Spiritual Intuitive Certified Sound Healer Spiritual Response Therapy consultant. Rev. Tod also holds a BS in Management. He was introduced to DTerra CPTG Essential Oils in the fall of 2010. Within two weeks of being introduced to DTerra CPTG Essential Oils he became involved with sharing DTerra with his clients family and friends and over the years has been educating many people on the many health benefits that essential oils provide.</t>
  </si>
  <si>
    <t xml:space="preserve"> First United Methodist Church of Pittsburgh</t>
  </si>
  <si>
    <t xml:space="preserve"> 5401 Centre Ave</t>
  </si>
  <si>
    <t xml:space="preserve"> WSBA - Washington County</t>
  </si>
  <si>
    <t xml:space="preserve"> Small Business; Stay-at-Home Moms; Self-Improvement; Working Moms; Business Coaching; Business Referral Networking; Women Entrepreneurs; Professional Networking; Small Business Marketing Strategy; Business Strategy; Business Development; Black Women; Small Business Networking; Women's Business Networking; Women Small Business Owners; Professional Women; Executive Coaching; </t>
  </si>
  <si>
    <t xml:space="preserve"> HostessCo-Hostess Lunch</t>
  </si>
  <si>
    <t xml:space="preserve"> It is time for our annual get together to thank our hostesses and co hostesses for their service and get feedback from you about the upcoming event season and your own ideas about building your lunches or retaining your membership. We will discuss Premier Membership and trying to get as many people as new members or upgraded this month so they can attend the next Premier Mastermind. Bring your great ideas and any concerns to the table. Susan will cover the cost of your lunch up to $15.00. Tip is the responsibility of the attendee and must be given especially with a large group so plan accordingly with cash for that. Please RSVP on the meetup site as this will be posted there. No RSVPs will be accepted from anyone not a hostess or co hostess for this event. Looking forward to seeing you all there! Susan Miller and Debi Arnett</t>
  </si>
  <si>
    <t xml:space="preserve"> CocoaHeads Pittsburgh</t>
  </si>
  <si>
    <t xml:space="preserve"> Software Development; Cocoa Programming Language; Apple Software; Cocoa Touch; Objective C; Basics of iPhone app Development; iOS; Xcode Users; iOS Development; mac development; </t>
  </si>
  <si>
    <t xml:space="preserve"> Monthly Discussion</t>
  </si>
  <si>
    <t xml:space="preserve"> This month MarkD will talk about Core Graphics - paths and transforms!</t>
  </si>
  <si>
    <t xml:space="preserve"> Eat N Park </t>
  </si>
  <si>
    <t xml:space="preserve"> 100 Park Manor Dr. Pittsburgh PA</t>
  </si>
  <si>
    <t xml:space="preserve"> Pittsburgh Bitcoin Users</t>
  </si>
  <si>
    <t xml:space="preserve"> Libertarian; Economics; Politics; Social Networking; New Technology; Geek Culture; Technology; Financial Freedom; Freedom; Pittsburgh area; Activism; Computer Science; Freethinker; Cryptography; Decentralization; Bitcoin; </t>
  </si>
  <si>
    <t xml:space="preserve"> PBU Monthly Meetup</t>
  </si>
  <si>
    <t xml:space="preserve"> The Pittsburgh Bitcoin Users monthly meetup is an informal gathering of local bitcoin enthusiasts.  You'll find lots of interesting discussions help available for people who are new to bitcoin and people who are willing to buyselltrade with bitcoin. This is a free event held on the 1st Wednesday of every month. It's open to the public and anyone is welcome to attend.  For more information on bitcoin please start here: https:bitcointalk.orgindex.php?topic=7269.0 http:www.weusecoins.comen   </t>
  </si>
  <si>
    <t xml:space="preserve"> Roland's Seafood Grill &amp; Iron Landing</t>
  </si>
  <si>
    <t xml:space="preserve"> Pittsburgh Area Rails to Trails Bicycling Club</t>
  </si>
  <si>
    <t xml:space="preserve"> Bicycling; Outdoor Adventures; Cycling; Exercise; Rail Trails; Bicycle Touring; Bicycle Riding; Cycling for Fitness; Fun Bicycle Rides; </t>
  </si>
  <si>
    <t xml:space="preserve"> An Evening Full Moon Ride!</t>
  </si>
  <si>
    <t xml:space="preserve"> It is a full moon night so weather permitting...let's do a ride of whimsy &amp;amp; spontaneity while taking in the lights &amp;amp;...(hopefully) starsmoon of the night! We will work in some late night eats while still getting in 20 miles or so...butnotat any breakneck speed. So get your chain lubed lights mounted some liquid refreshment &amp;amp; maybe an additional light layer for the cooler night air...ok then let's mount up! http:bit.ly1PxwgSV</t>
  </si>
  <si>
    <t xml:space="preserve"> Pittsburgh Women's Motorcycle Group Meetup</t>
  </si>
  <si>
    <t xml:space="preserve"> Ducati; Honda Motorcycles; Female Bikers; Suzuki Motorcycles; Motorcycle Touring; Harley Davidson; Cruiser Bikes; Triumph Motorcycles; Bikers that like to ride.; Cafe Racers; Motorcycle Riding; Sharing a Love of Motorcycle Riding; Women Bikers; Women's motorcycle group; Choppers &amp; Bobbers; </t>
  </si>
  <si>
    <t xml:space="preserve"> Ride</t>
  </si>
  <si>
    <t xml:space="preserve"> We are riding to the Corks and Kegs Festival at the Meadows Casino if anyone wants to join us.I'll be on the black sporster withe orange stripe meet in the parking lot of the southside giant eagle.</t>
  </si>
  <si>
    <t xml:space="preserve"> Pittsburgh Area Accessibility Meetup</t>
  </si>
  <si>
    <t xml:space="preserve"> Disability Rights; Accessibility; User Experience; Accessible Web Design; human computer interaction; Inclusive Design; A11y; Section 508; WCAG; Web Accessibility; Software Accessibility; IT Accessibility; Mobile Accessibility; iOS Accessibility; Android Accessibility; </t>
  </si>
  <si>
    <t xml:space="preserve"> August A11y Meetup</t>
  </si>
  <si>
    <t xml:space="preserve"> Join us Tuesday August 18th from 5:30  7:30 pm for another Pittsburgh Accessibility Meetup with speakers from: Unlockphilly: Using open data and crowdsourcing to improve accessibility in Philadelphiawww.unlockphilly.comUnlockphilly started out as a weekend hackathon project with an objective to map accessible and inaccessible stations and venues. The project has grown and is making an impact through collaboration with community members and groups that support the interests of people with disabilities. This talk discusses the project and the importance of making buildings parks maps and apps accessible to everyone. It also describes the efforts made to make online maps and visualizations moreaccessible. Unlock Philly creator James Tyack is a software engineer civic hacker and accessibility advocate. Hes passionate about building technology that helps create positive inclusive change in the community. Carnegie Librarywww.carnegielibrary.orglbphMark Lee and Don Ciccone from the Carnegie Library for the Blind and Physically Handicapped will be presenting recent program initiatives undertaken by the library such as an Advocacy and Advisory Committee to study and recommend programming the acquisition of tactile mapsfor circulation game days using tactile games and training for accessibility features available on iPads. We plan to have an open discussion as to how we can address the needs of the community going forward as well as an overview of current services offered such as the Braille and Audio Reading Download (BARD) for digital audiobooks. Conversant LabsConversant Labs creates voice-enabled applications for the blind and visually impaired. Their first app Say Shopping is available now in the Apple App store and allows you to shop from Target.com with your voice. Chris will be talking about the future of accessibility and how we can better provide services for seniors who are losing their vision. In addition to speakers we will have pizza and plenty of time for socializing! Hope to see you all there. These free events are made possible by donations from participants like you. Please consider making a donation at the event. Please let us know how we can make this event more accessible inclusive and enjoyable for you by contacting Gabriel McMorland at [masked]. We will have an ASL interpreter from Hearing and Deaf Services and volunteers at the outside doors until 6 pm.Want to volunteer? Were so grateful to the volunteers who make these events possible. To volunteer contact Gabe McMorland at[masked] or[masked]. Were grateful to the Urban Affairs Foundation of the JewishFederation of Pittsburgh for their support With their help we are ableto provide ASL interpreters and food at all of our events.</t>
  </si>
  <si>
    <t xml:space="preserve"> Carnegie Library - East Liberty</t>
  </si>
  <si>
    <t xml:space="preserve"> The South Pittsburgh A Course In Miracles Meetup</t>
  </si>
  <si>
    <t xml:space="preserve"> A Course In Miracles; Spirituality; </t>
  </si>
  <si>
    <t xml:space="preserve"> estelle_becker@yahoo.com</t>
  </si>
  <si>
    <t xml:space="preserve"> We have a NEW meeting Place. It will now be 10:15 still the 1st and 3rd Sat. Of Every Month. It is in the back in the private area.</t>
  </si>
  <si>
    <t xml:space="preserve"> Fredo's Deli</t>
  </si>
  <si>
    <t xml:space="preserve"> 1451 Potomac Ave</t>
  </si>
  <si>
    <t xml:space="preserve"> Pittsburgh .NET User Group (PGHDOTNET)</t>
  </si>
  <si>
    <t xml:space="preserve"> .NET; C#; Software Development; New Technology; Web Technology; Web Development; VB.NET; Computer programming; Software Architecture; Microsoft Technology; .NET Framework; </t>
  </si>
  <si>
    <t xml:space="preserve"> Dynamic Business Rule Validation Across the Web Development Stack</t>
  </si>
  <si>
    <t xml:space="preserve"> This will be a joint meeting with Girl Develop It Pittsburgh and is sponsored by Mosaix Software. Welcome GDI PGH and thanks Mosaix! Dynamic Business Rule Validation Across the Web Development Stack with Stefan Vantchev Whether you are a seasoned web developer or relatively new to the game Im sure you will agree that most software applications must continue to change over time along with the changes in the business requirements that the software is to support. In some applications these changes manifest from changes in laws or government regulations or maybe just from an aggressive new marketing strategy that requires the application to now support new sales strategies. In all instances the software applications we build must support these changes in business rules by setting new validation rules that must be evaluated through all layers. With increasing expectations of instantaneous response times we should be providing front end validation but we cant forget the importance of securing our APIs and of course the database. In this discussion well talk about the tools we use to support dynamic business rule validation through AngularJS C# using Fluent Validators and SQL server. We are also very interested to know how others have tackled this issue in their applications so that we can all learn some new techniques together. About Stefan Vantchev Stefan Vantchev has been designing and developing software for over 14 years. His architectural and development background ranges from embedded software to enterprise-level SaaS and desktop applications to data-visualization solutions for a plethora of industries. Stefan has extensive experience with most of the iterations of the .Net framework with most recent interests including AngularJS WebAPI NoSql Dependency Injection and code modularization. When not serving as software architect at Mosaix Software Stefan volunteers at the Greater Pittsburgh Community Food Bank and the Waldorf School of Pittsburgh. About Girl Develop It Girl Develop It is a nonprofit organization that provides affordable programs for adult women interested in learning web and software development in a judgment-free environment.</t>
  </si>
  <si>
    <t xml:space="preserve"> Cranberry Twp. Referral Group</t>
  </si>
  <si>
    <t xml:space="preserve"> Small Business; Referral Marketing; Business Strategy; Entrepreneurship; </t>
  </si>
  <si>
    <t xml:space="preserve"> Networking in CranberrySeven FieldsMars</t>
  </si>
  <si>
    <t xml:space="preserve"> We have now grown the membership to 25 members who attend weekly to build relationships and pass referrals to trusted professionals in the area. If you think you would be interested in attending and seeing if your business could benefit please RSVP.I'm the only person in the group in my profession because BNI only allows one person per profession in each chapter. Each year I get about 25% of my new customers from meeting with the same people each week. I've gotten to know them over time and I feel confident in their abilities so I may refer my customers to them. The perfect relationship! This is a BNI Chapter our meetings start at 7:15 AM and end at 8:45 AM. Great way to network with people before getting to work. TOP Professions Needed -Printer Family LawDivorce Attorney Painter Personal Injury AttorneyLandscaper Photographer Massage Therapist Contractor Roofer Personal TrainerEventWedding Planner Car SalesLeasing ElectricianSign Company HVAC among others. . .</t>
  </si>
  <si>
    <t xml:space="preserve"> Adam's Ridge Clubhouse</t>
  </si>
  <si>
    <t xml:space="preserve"> 100 Adams Ridge Boulevard</t>
  </si>
  <si>
    <t xml:space="preserve"> Pittsburgh 'A Course in Miracles' Study Group</t>
  </si>
  <si>
    <t xml:space="preserve"> A Course In Miracles; Spirituality; Inner peace; Forgiveness; A Course In Miracles Dissapearance of the Universe; Spirituality through ACIM; ACIM group; A Course in Miracles Meditation; A Course in Miracles Study Group; A Course In Miracles: ACIM; ACIM Study Group; A Course In Miracles study and sharing group; </t>
  </si>
  <si>
    <t xml:space="preserve"> ACIM Readings and Discussion!!</t>
  </si>
  <si>
    <t xml:space="preserve"> Dear Fellow ACIMer's Please join us for lively discussion of the Course at the Sixth Presbyterian Church located on Forbes and Murray in Squirrel Hill. We have a permanent slot between 10am and 12pm on the 2nd and 4th Saturdays of the month at this venue! We hope you take advantage and join us soon to access all the miracles you need:) Please enter the church through the MURRAY entrance. See you then!</t>
  </si>
  <si>
    <t xml:space="preserve"> Sixth Presbyterian Church</t>
  </si>
  <si>
    <t xml:space="preserve"> 1688 Murray Ave</t>
  </si>
  <si>
    <t xml:space="preserve"> Pittsburghs Authentic American Tribal Style Belly Dance</t>
  </si>
  <si>
    <t xml:space="preserve"> Live Music; Self-Improvement; Women's Social; Women's Empowerment; Dance Lessons; Belly Dance; Middle Eastern Dance and Music; Hafla - bellydance party; Social Dancing; Belly Dance Lessons; Exercise; Dance and Movement; Hand Drumming Doumbek Middle-Eastern DrumCircle; Tribal Belly Dance; </t>
  </si>
  <si>
    <t xml:space="preserve"> Level Two Class</t>
  </si>
  <si>
    <t xml:space="preserve"> Level Two focuses heavily on lead and follow zills and vocabulary movement. This class is by invite only by the teacher Jennifer Senn. Students must be proficient in level one vocabulary.</t>
  </si>
  <si>
    <t xml:space="preserve"> WholisticAcupuncture</t>
  </si>
  <si>
    <t xml:space="preserve"> 1150 Freeport Rd</t>
  </si>
  <si>
    <t xml:space="preserve"> Beaver Business Referral Networking Meetup</t>
  </si>
  <si>
    <t xml:space="preserve"> Small Business; Business Coaching; Business Referral Networking; Professional Networking; Small Business Marketing Strategy; Business Strategy; Entrepreneur Networking; Small Business Networking; Startup Businesses; Small Business Technology; </t>
  </si>
  <si>
    <t xml:space="preserve"> Networking and Referrals</t>
  </si>
  <si>
    <t xml:space="preserve"> We have had to change our meeting location Riverfront Park in Rochester. We will be at the shelter at the end of the street by the parking circle. Getting around Rochester in general and getting to Riverfront Park in particular can be very confusing. nnnDIRECTIONS:The simplest approach is beginning from the PA 18 exit (Exit 12) on PA 60 proceed north on PA 18 for 3.1 miles to the Rochester Bridge. Immediately after crossing the bridge turn right at the traffic light onto Pleasant Street. At the bottom of the hill in 0.2 miles you come to a complicated six-way intersection. Turn onto first right  New York Avenue (which is at a 90-degree angle from the road you are on  there is a white sign here that says "Rochester Riverfront Park" as well as a few other things) and proceed over bridge that bends to the right. After 0.25 mile turn left at the stop sign onto Harrison Street. The Ohio River and Riverfront Park are ahead at the next stop sign (0.1 mile). Turn right on Water Street; the road runs along the Ohio briefly then turns north and parallels the Beaver River for about 0.7 mile before terminating in a parking circle. We don't plan on anything fancy. Vicky Kennedy and I will provide hamburgers and hot dogs with buns. Veggie burgers will also be available.  Volunteers to bring other picnic foods would be very appreciated. Vicky will be coordinating the food and drink. If you would be willing to contribute food or a monetary donation please contact Vicky Kennedy [masked] or call[masked] For this meeting I need to limit it to members. If our group continues to grow I'd like to include family members next time. As always suggestionscomments are welcome.</t>
  </si>
  <si>
    <t xml:space="preserve"> Riverfront Park Rochester PA</t>
  </si>
  <si>
    <t xml:space="preserve"> Rochester</t>
  </si>
  <si>
    <t xml:space="preserve"> Water Street</t>
  </si>
  <si>
    <t xml:space="preserve"> Holistic Yoga Music and Wellness Southwestern PA</t>
  </si>
  <si>
    <t xml:space="preserve"> Houston</t>
  </si>
  <si>
    <t xml:space="preserve"> Yoga; Meditation; Self-Improvement; Live Music; Spirituality; Music; Holistic Health; Hatha Yoga; Conscious Living; Personal Growth through Yoga and Meditation; Holistic Yoga and Meditation; </t>
  </si>
  <si>
    <t xml:space="preserve"> Gentle Yoga</t>
  </si>
  <si>
    <t xml:space="preserve"> Join us Tuesdays at 5:30 for a slower paced relaxing &amp;amp; rejuvenating yoga class. Gain strength flexibility &amp;amp; balance that will extend beyond the physical level to all areas of your life. Use breath as a way to de-stress calm yourself and energize. Gain a rich experience of yoga with this 1hr and 15 min class in our nurturing yogic atmosphere. $12 single class or 6 classes for $65</t>
  </si>
  <si>
    <t xml:space="preserve"> Sri Yantra Yoga Studio</t>
  </si>
  <si>
    <t xml:space="preserve"> 10 N. Cherry Ave Floor 2 Suite 200</t>
  </si>
  <si>
    <t xml:space="preserve"> Pittsburgh acousticfolkalternative country music meetup</t>
  </si>
  <si>
    <t xml:space="preserve"> Folk Music; Bluegrass; Musicians; Nightlife; Live Music; Country Music; Concerts; Acoustic Jams; Acoustic Music; </t>
  </si>
  <si>
    <t xml:space="preserve"> Chuck Mead and the Grassy Knoll Boys at the Thunderbird</t>
  </si>
  <si>
    <t xml:space="preserve"> Chuck Mead lead singer of the legendary '90s country band BR-549 and his excellent backup band at the lovely and intimate Thunderbird Cafe! I saw them last year and it was a rollicking show. https:chuckmead.squarespace.commusic</t>
  </si>
  <si>
    <t xml:space="preserve"> Thunderbird Cafe</t>
  </si>
  <si>
    <t xml:space="preserve"> 4023 Butler Street Lawrenceville</t>
  </si>
  <si>
    <t xml:space="preserve"> The Pittsburgh Sunday Brunch Meetup Group</t>
  </si>
  <si>
    <t xml:space="preserve"> Dining Out; Beer; Wine Lovers; Happy Hour; Brunch; </t>
  </si>
  <si>
    <t xml:space="preserve"> Eat at Local</t>
  </si>
  <si>
    <t xml:space="preserve"> Time for another Saturday brunch and a nice early time so everyone can enjoy the rest of their day. Check out the menu at localpgh.com there are lots of great breakfast choices as well as lunch options. Looking forward to seeing those that can attend.</t>
  </si>
  <si>
    <t xml:space="preserve"> Local Bar + Kitchen</t>
  </si>
  <si>
    <t xml:space="preserve"> 1515 East Carson Street</t>
  </si>
  <si>
    <t xml:space="preserve"> Pittsburgh Sixth Sensory Meet UP</t>
  </si>
  <si>
    <t xml:space="preserve"> Metaphysics; Meditation; Psychics; Self-Improvement; Law of Attraction; Life Transformation; Spirituality; Wellness; Fun Times; Energy Healing; Healthy Living; Self Exploration; Self-Empowerment; </t>
  </si>
  <si>
    <t xml:space="preserve"> Six Sensory Living</t>
  </si>
  <si>
    <t xml:space="preserve"> In our next meet we are going to have another fun and interactive discussion opening our awareness to how our heart is the divine and sacred gift where as the rational mind is the faithful servant. Sadly most of have thrown away this gift and our lives have become enslaved by the servant. The good news is we can train the servant so that the heart and the mind work in Unison. This is called The Sacred Marriage We will do a very fun exercise allowing the intellect to serve your heart. When you allow your heart to inform and lead the rest of your body. When you tap into the energy of the heart space it connects you to source the sea of love. You are in love not out of love. You are connected to source which is the enlightened frequency. We will also explore what is called the Divine Triangle which where all spirit energy flows in the body. Look forward to seeing on Tuesday the 11th. Love and Blessing Joe</t>
  </si>
  <si>
    <t xml:space="preserve"> 1500 Washington Rd</t>
  </si>
  <si>
    <t xml:space="preserve"> Pittsburgh Salesforce Admin &amp; Developer Group</t>
  </si>
  <si>
    <t xml:space="preserve"> Software Development; Salesforce.com; Apex; Computer programming; Heroku; Salesforce.com Developers; Force.com; Visualforce; Apex Development; Visualforce Development; Salesforce.com Integration; Salesforce.com Chatter; Salesforce.com and Force.com; </t>
  </si>
  <si>
    <t xml:space="preserve"> The New Salesforce Announcement Launch Party</t>
  </si>
  <si>
    <t xml:space="preserve"> You likely received the email below from Salesforce yesterday regarding the New Salesforce Announcement! We'll be hosting a viewing party for everyone to join together see the announcement and represent Pittsburgh!----Salesforce Admins MEET THE NEWSALESFORCE FOR THE FIRST TIME.EVER. 16 years 48 product releases thousands of features millions of happy usersit's been an incredible journey. Together we've changed business for the better and brought innovation to life. We're excited to share with you that our upcoming release will be our biggest best most game changing ever. And you are invited to an exclusive early preview. Tune in to Salesforce LIVE on August 25th at 4PM PST to witness the unveiling of a whole new Salesforce and hear from top executives product managers customers MVPs and partners on what exactly makes the new Salesforce awesome. Even better join one of our 100+ global viewing parties in a city near you. Be the first in the world to get your hands on this technology before Dreamforce. You won't want to miss it!</t>
  </si>
  <si>
    <t xml:space="preserve"> Summa</t>
  </si>
  <si>
    <t xml:space="preserve"> 5933 Baum Blvd</t>
  </si>
  <si>
    <t xml:space="preserve"> I Like Korean Food.</t>
  </si>
  <si>
    <t xml:space="preserve"> Korean Language; Expat Korean; Language &amp; Culture; Korean food; Korean Culture; Korean Language and Culture; Learning about Asian Foods and Culture; Korean Language &amp; Culture; </t>
  </si>
  <si>
    <t xml:space="preserve"> Potluck dinner &amp; Drama night</t>
  </si>
  <si>
    <t xml:space="preserve"> Hi All Let's have potluck dinner and drama night!I'm thinking Korean style summer food. If you have any idea please let me know what kind of food you'll bring.Here are some examples for Korean summer food. 1) Cucumber &amp;amp; Seaweed cold soup.https:www.youtube.comwatch?v=HZr2cDyszS0 2) Korean style cold noodle.https:www.youtube.comwatch?v=DmVNtQ_fEDE 3) Korean shaved icehttps:www.youtube.comwatch?v=1kb6TydcQIM 4) Korean ginseng &amp;amp; chicken souphttps:www.youtube.comwatch?v=NNHthPsujZA 5) Spicy mixed noodleshttps:www.youtube.comwatch?v=IP187wjY9Os Maybe you can find more than these from Youtube or other website.Or you can make your creative version of summer food. If you have any questions please let me know.This potluck dinner will happen at my house which is in Glenshaw PA. After the dinner we'll watch Korean drama together.We'll start watching "Let's eat - season 1". See you then  Jason</t>
  </si>
  <si>
    <t xml:space="preserve"> Pittsburgh Christian Apologetics Group</t>
  </si>
  <si>
    <t xml:space="preserve"> Born Again Christian; Progressive Christian; Bible Study; Christian Ministry; Theology; Christian Social; Spirituality; Apologetics; Christian; good vs evil; Jesus Christ; Christian Evangelism; Philosophy of Religion; Christian Apologetics; Reliability of the Bible; </t>
  </si>
  <si>
    <t xml:space="preserve"> Pittsburgh Christian Apologetics Club 1 year anniversary</t>
  </si>
  <si>
    <t xml:space="preserve"> Welcome to the 13th meeting of the Pittsburgh Christian Apologetics Club. Our Club is officially 1 years old! Thank you for coming and for the support!  What we will do during this meeting Beginning with this meeting we will be starting something new. We will begin watching Theist Vs. Atheist debates of the most famous philosophers and apologists of today and discussing afterwards. Most of these debates are very long. Usually around 2 hours. We will split the debates up into approximately 4 sections and it will take 4 meeting to get through each debate. This will all lead up to the talk by Ravi Zacharias in October at CMU and Pitt which we will attend as a club. The topic Since we have been talking about free will and the problem of evil during the past few meetings we will continue the topic by seeing how two famous philosophers William Lane Craig and Sam Harris handle the question of "Is God Good?" Below is a link to the video we will watch. Watch until approximately 30 minutes. This is what we will cover during the meeting. I still need to figure out a proper stopping place such that both speakers had a turn before we discuss. https:www.youtube.comwatch?v=OwcZNWd3iSo nnnThe Rules http:ukranians2.wix.compgh-apologetics-club#!meetup-groupcwzz We had some problems during past meetings because people failed to follow the rules. People got offended. Remember these are challenging topics. Why don't you discuss religion and politics at the dinner table? Because it causes WW3 among your family members. This is a club where we discuss those topics and try to be civil about it. People have different opinions and the only way we will get anywhere is if we respect each other and give each other a fair hearing andDO NOTtalk over someone else while they are speaking. Everyone has the same amount of time to speak and no talking over other people. These are the main rules. Lets have fun and learn something together!</t>
  </si>
  <si>
    <t xml:space="preserve"> Squirrel Hill Library </t>
  </si>
  <si>
    <t xml:space="preserve"> 5801 Forbes Ave.</t>
  </si>
  <si>
    <t xml:space="preserve"> ACM Pittsburgh</t>
  </si>
  <si>
    <t xml:space="preserve"> Artificial Intelligence; Interaction Design; User Experience; Computer Science; High Scalability Computing; Machine Learning; Data Analytics; Data Visualization; Predictive Analytics; User Research; UX Design; Data Science; Algorithms; Mobile User Experience; Deep Learning; </t>
  </si>
  <si>
    <t xml:space="preserve"> The Internet of Things - Issues and Opportunities</t>
  </si>
  <si>
    <t xml:space="preserve"> Starting with this August meetup all attendees can enter a drawing to win a free ACM Membership! Simply drop your business card in the bowl and at the end of each event we will draw one lucky winner who will receive a free ACM Membership! Please join us for a cutting-edge discussion on the Internet of Things (IoT) with Kevin G. Coleman former Netscape Chief Strategist and Internet pioneer. According to Gartner any success in digital business must deal with the rise of "things." Connected devices with sensors controlled through the Internet or configured in concert are popping up everywhere: There are telematics in expected places like your new car your fitness bracelet and your mobile phone; but they are also showing up in new places like farmers' fields medical equipment and home appliances.Gartner predicts that the Internet of Things will include 26 billion units installed by 2020. IoT product and service suppliers will generate incremental revenue exceeding $300 billion mostly in services in 2020. It will result in $1.9 trillion in global economic value-add through sales into diverse end markets. About Kevin Coleman A Kellogg School of Management Executive Scholar Coleman has authored dozens of articles addressing strategic issues facing leaders today. Currently he is an independent strategic management consultant working on emerging technologies. Prior to that he was a senior fellow with the Technolytics Institute. Coleman also served as the Chief Strategist at Internet pioneer Netscape a true American technology success story that grew at an astonishing 65000 percent. Before joining Netscape he was Vice President and Chief Strategist of Claremont Technology Group which was Business Weeks 44th fastest growing company. He joined Claremont from industry giant Computer Sciences Corporation where he was a Director in the National Consulting Practice and he began his career at the prestigious management consulting firm Deloitte. He has a certificate in Project Management from the American Management Association certificates in Project Planning Monitoring Projects Effectively and HIPAA Security from MCR a certificate in Healthcare Transformation and Cyber Security Evolving Approaches from Deloitte as well as a certificate in Advanced Project Management from Stanford University. Agenda: 7:00pm: Refreshments 7:15pm: Announcements 7:25pm - Tech Talk 8:10pm - Q&amp;amp;A 8:25pm - Conversations 8:55pm - Announce Free ACM Membership Winner + Departure</t>
  </si>
  <si>
    <t xml:space="preserve"> Chatham University Eddy Theater</t>
  </si>
  <si>
    <t xml:space="preserve"> 102-104 Woodland Rd.</t>
  </si>
  <si>
    <t xml:space="preserve"> Pittsburgh's Other Beer Meetup</t>
  </si>
  <si>
    <t xml:space="preserve"> Beer; Social Networking; Social; Drinking; Eating Drinking Talking Laughing Etc; Pubs and Bars; Craft Beer; Beer Tasting; Beer Lovers; </t>
  </si>
  <si>
    <t xml:space="preserve"> Hough's!!!</t>
  </si>
  <si>
    <t xml:space="preserve"> Hola everyone. I apologize for my slackiness! Our next foray into fine drinking establishments leads us to Hough's in Greenfield. Always being one of my personal fav's and easy enough to find right on Greenfield Ave Hough's always has a fine selection of brews and an even more awesome atmosphere. Hope to see you there. Cheers Steve-O!</t>
  </si>
  <si>
    <t xml:space="preserve"> Hough's</t>
  </si>
  <si>
    <t xml:space="preserve"> 563 Greenfield Avenue</t>
  </si>
  <si>
    <t xml:space="preserve"> Pittsburgh Women's Inspirational Read Book Club</t>
  </si>
  <si>
    <t xml:space="preserve"> Book Club; Reading; Inspirational; Self Help and Inspirational Writers; Women's Book Club; Women's Self Help; Inspirational Book Club; </t>
  </si>
  <si>
    <t xml:space="preserve"> Book Meet at Panera's at the Galleria</t>
  </si>
  <si>
    <t xml:space="preserve"> In this book meet we will discuss the book "Eight Reasons Your Life Matters" by John Herrick.  nnnIn his first nonfiction book 8 REASONS YOUR LIFE MATTERS bestselling author John Herrick combines personal struggles with biblical insight. Injecting eight chapters with humor memoir moments and a postmodern perspective on life Herrick shares eight reasons your life matters: Your Life is More Permanent than Your StrugglesGod Sees You Differently than You See YourselfYou Have a DestinyYou are Remembered not ForgottenYou Were Someones First PickYour Absence Would Leave a Permanent HolePeople Need to See You OvercomeYou are Loved and Valued Eight solid reasons to give life one more chance. Eight reasons your life matters. Join John Herrick author of the novels From The Dead and The Landing and discover fresh purpose for your life.</t>
  </si>
  <si>
    <t xml:space="preserve"> Essential Oils &amp; You in Monroeville PA</t>
  </si>
  <si>
    <t xml:space="preserve"> Wellness; Holistic Health; Essential Oils; Alternative Medicine; Healthy Living; Animals and Essential Oils; Medicinal Aromatherapy; Medicinal Essential Oils; Essential Oils &amp; Pain Management; Physical and Emotional Balance with Essential Oil; Mood Management Essential Oils; Healing benefits of essential oils; </t>
  </si>
  <si>
    <t xml:space="preserve"> Lets discuss dementia and how Essential Oils can help.</t>
  </si>
  <si>
    <t xml:space="preserve"> Gluten Free Zone</t>
  </si>
  <si>
    <t xml:space="preserve"> 4430 William Penn Hwy</t>
  </si>
  <si>
    <t xml:space="preserve"> Pittsburgh Womens Travel Club</t>
  </si>
  <si>
    <t xml:space="preserve"> Singles; New In Town; Travel; Social Networking; Women's Social; Social; International Travel; Weekend Adventures; Cruises; Women Who Travel; Weekend Getaways; Single Women Travel Group; </t>
  </si>
  <si>
    <t xml:space="preserve">   AT  If you need a Roommate We can Help!  We have Singlesthat what to Travel with US! Come to our Social Events or  Call Sam at[masked] for more Details!   Southern Caribbean Cruise (Jan 15 - 23 2016) One Night at The San Juan Marriott 8 Day - 7 Night Cruise on Royal Caribbean. 42Spots already SOLD. $[masked] per person (DBL) nnnPanama Land Tour (Feb 16 - 23 2016) 8 Day - 7 nights at The Country Inn Amador on the Canal 5 Days of Guided Tours (Please read Itinerary) Daily Breakfast &amp;amp; many lunches. $[masked] per person (DBL) African Safari 4 (March 30 - April 11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 Trips we are working on for 2016 &amp;amp; 2017 ItalySpainFrance Cruise &amp;amp; Tour (Sept 14 - 26 2016) South American Cruise (January 2017)  CLICK on "See The World Tours" Below  For more Information &amp;amp; Complete Website   www.SeeTheWorldTours.com or Call[masked]    Group Trips Escorted by   Sam Jordon (Experienced Trip Leader) Call[masked]  Click link below for Past Trips &amp;amp; Comments  www.SeeTheWorldTours.comComments.html </t>
  </si>
  <si>
    <t xml:space="preserve"> Beaver County Outdoor Adventurers</t>
  </si>
  <si>
    <t xml:space="preserve"> Camping; Bicycling; Kayaking; Hiking; Outdoors; Fun Times; Outdoor  Fitness; Happy Hour; Cycling; Backpacking; Family Friendly; Canoeing; Dining Out BBQs Food Fairs Happy Hour and More; Bowling and Fun Stuff; Appetizers &amp; Happy Hour; </t>
  </si>
  <si>
    <t xml:space="preserve"> Trail Care Day (Morning)</t>
  </si>
  <si>
    <t xml:space="preserve"> We need your help! Raccoon Creek State Park has over 44 miles of trail that are primarily maintained by volunteers. Join us we as we help in the upkeep of this beautiful trail system. Tools such as loppers and handsaws are welcome. We will have a few loppers handsaws and gloves available for use. Those attending should bring water and bug spray and be prepared to hike approximately 3 miles.</t>
  </si>
  <si>
    <t xml:space="preserve"> Raccoon Creek State Park</t>
  </si>
  <si>
    <t xml:space="preserve"> Hookstown</t>
  </si>
  <si>
    <t xml:space="preserve"> 3000 Pennsylvania 18</t>
  </si>
  <si>
    <t xml:space="preserve"> OpenStack Pittsburgh</t>
  </si>
  <si>
    <t xml:space="preserve"> Open Source; New Technology; Technology Professionals; OpenStack; Open Source Hardware; Open Source Community; </t>
  </si>
  <si>
    <t xml:space="preserve"> Taking the Long View: How the Oslo Program Reduces Technical Debt</t>
  </si>
  <si>
    <t xml:space="preserve"> Come listen to Doug Hellmann from HP talk about HP's Oslo with pizza provided by HP.</t>
  </si>
  <si>
    <t xml:space="preserve"> Pittsburgh Supercomputing Center</t>
  </si>
  <si>
    <t xml:space="preserve"> 300 South Craig St</t>
  </si>
  <si>
    <t xml:space="preserve"> Holistic Women's Wellness in Beaver County</t>
  </si>
  <si>
    <t xml:space="preserve"> Yoga; Reiki; Meditation; Self-Improvement; Qi Gong; Nutrition; Spirituality; Wellness; Holistic Health; Energy Healing; Stress Relief; Alternative Medicine; Spiritual Growth; Healthy Living; Self-Empowerment; </t>
  </si>
  <si>
    <t xml:space="preserve"> Welcome Holistic Women</t>
  </si>
  <si>
    <t xml:space="preserve"> Hello Ladies This is a meet and greet meetup for like minded women wishing to learn teach inspire and live a holistic lifestyle. My roots are from Beaver County as well as my family and I thought it would be great to start a meetup there for those women wishing to make a difference in their lives. I'm the founder of Holistic Women's Wellness in Pittsburgh with over 360 members. We have wonderful classes workshops meetups and teleclasses to inspire each other in topics that include eating healthy yoga meditation reiki reflexology aromatherapy... just to name a few. Come and enjoy meeting other women. Bring your business cards if you are a healing practitioner. Bring your smiles and enjoy this time. nnnKelly Haywiser is a Certified Integrative Nutrition Health Coach. Wellness coach Licensed massage therapist Reiki Master Teacher Certified Fertility Massage Specialist and has extensive training in OncologyMastectomy Massage. visit www.holisticapproach4life.com for a FREE 50 min consultation and see her bio and services she offers.</t>
  </si>
  <si>
    <t xml:space="preserve"> 100 Wagner Rd</t>
  </si>
  <si>
    <t xml:space="preserve"> The Libertarian Party of Pittsburgh Meetup Group</t>
  </si>
  <si>
    <t xml:space="preserve"> Libertarian; </t>
  </si>
  <si>
    <t xml:space="preserve"> The Libertarian Party of Pittsburgh Meetup Group Monthly Meetup</t>
  </si>
  <si>
    <t xml:space="preserve"> We'll be focusing this year on having interesting guest speakers at each meeting. May: Dan Mross on The Rise and Rise of Bitcoin. April: Joe Pecks on Uber March: Colin Dean on PittMesh </t>
  </si>
  <si>
    <t xml:space="preserve"> Ritters Diner Inc</t>
  </si>
  <si>
    <t xml:space="preserve"> 5221 Baum Blvd</t>
  </si>
  <si>
    <t xml:space="preserve"> Steel City Travel Group</t>
  </si>
  <si>
    <t xml:space="preserve"> Travel; Vacations; Seniors Who Love To Travelfind Travel Companion; </t>
  </si>
  <si>
    <t xml:space="preserve"> Deposits and Commitments needed for Upcoming Travel Adventures</t>
  </si>
  <si>
    <t xml:space="preserve"> Please note both September trips listed below are a GO. If you are interested in going to Niagara on the Lake with Lenzner Coach or the Black Hills of South Dakota with Myers Coach YOU NEED TO CONTACT them NOW and make payments at this time. Deposits have been made by members of this travel group so you will NOT be going alone! I have heard many of you saying meeting after meeting you want to go to New Orleans well someone needs to step up to the plate call and make a deposit with Myers Coach. I will not be going on this trip so I would like those who want to go to have other members going with them. The time is now!!!! Please note the new dates for Costa Rica and Scotland and Ireland.                2015 - 2016 Calendar of Potential Trips Sept 9-10 2015 Niagara on the Lake Ontario Canada (2 days 1 night) - Lenzner Coach. PASSPORT REQUIRED. 1 Person Confirmed. $342 Double Occupancy; $400.90 Single. Sept 12-20 2015 Black Hills of South Dakota (9 Days) - Myers Coach. 3 people confirmed. $999.00 Double Occupancy. Oct 3-9 2015 New England Fall Foliage (7 Days) - Lenzner Coach. $1291.05 Double Occupancy; $100 Deposit required. Oct 14 2015 Boxcar Escape Altoona (1 Day) - Lenzner Coach. 6 People Confirmed $124.45. Nov 8 - 15 2015 Fabulous New Orleans (7 Days) - Myers Coach. $789 DoubleOccupancy. Feb 9 - 17 2016 Costa Rica Natural Paradise (9 Days) - Caravan Tours. PASSPORT REQUIRED. $1095 + 298 Taxes Double Occupancy. Single and Triple Rooms are available + Airfare. Date TBD 2016 - (??MayJune) : SedonaGrand Canyon (Cedars Resort 2 nights @$300; 3 Day Trip to Grand Canyon @$620 + Approx Airfare $687 + potential extra night back at Cedars Resort @$150). Hotel costs based on Double Occupancy; or Grand Canyon Sedona Lake Powell Bryce &amp;amp; Zion Nat Parks for 8 Days with Caravan Tours @ $1195 + Air); or 9 Days with Trafalgar for @$1913 + Air; or 8 Days with Globus @1959 + Air). July 24 - Aug 6 2016 - Scottish &amp;amp; Irish Dream (14 Days) - CIE Tours PASSPORT REQUIRED. $3282 Double Occuppancy + @$1016 Airfare...13 Nights 23 Meals all feesferrieslots of extras. $250 Deposit. Oct 4 - 13 2016 - Nova Scotia &amp;amp; Prince Edward Island ( 10 Days) - Caravan Tours; PASSPORT REQUIRED. @$1295 + Air. Contact person for Deposits:  Myers Coach - Judy:[masked] Ext. *231  Lenzner Coach - Becky Stasko:[masked] Ext. 4163  Caravan Tours -[masked]   </t>
  </si>
  <si>
    <t xml:space="preserve"> Walnut Grill </t>
  </si>
  <si>
    <t xml:space="preserve"> 1595 Washington Pike</t>
  </si>
  <si>
    <t xml:space="preserve"> OWASP Pittsburgh Chapter</t>
  </si>
  <si>
    <t xml:space="preserve"> White Hat Hacking; Web Security; Network Security; OWASP; Information Security; Application Security; Software Security; Computer Security; Penetration Testing; Web Application Security; The Open Web Application Security Project; Threat Modeling; </t>
  </si>
  <si>
    <t xml:space="preserve"> OWASP Pittsburgh Chapter Q3 MeetUp</t>
  </si>
  <si>
    <t xml:space="preserve"> Topic: Cracking and Fixing REST Services Speaker: Bill Sempf</t>
  </si>
  <si>
    <t xml:space="preserve"> BNY Mellon</t>
  </si>
  <si>
    <t xml:space="preserve"> 525 William Penn Pl - 11th Floor</t>
  </si>
  <si>
    <t xml:space="preserve"> Open Pittsburgh Yoga</t>
  </si>
  <si>
    <t xml:space="preserve"> Yoga; Meditation; Chanting; Healing; Transition Town; Pranayama; Chakras; Hatha Yoga; Kundalini Yoga; Community Building; Vegetarian cooking; Restorative Yoga; Chakra Healing; nada yoga; Mantra; </t>
  </si>
  <si>
    <t xml:space="preserve"> Free Yoga Hike at North Park</t>
  </si>
  <si>
    <t xml:space="preserve"> Connect with nature hike and practice yoga on this amazing outing with L.L. Bean's Outdoor Discovery School experts. We'll hike 3-4 miles on the trails of North Park then unroll our mats under a beautiful shady tree and enjoy an all-levels practice. Please make sure you wear appropriate hiking clothing waterproof footwear (if possible) and dress for the weather (layers; no cotton.) Please bring a small day pack with extra clothes snacks water and any personal medications you may need.Bring ayoga mat but leave it in your car. Ages 8 and up are welcome.Hope to see you on the trail! There is no charge for this guided hike and yoga class but space is limited. Go here to officially reserve your spot: http:www.llbean.comllbods33?page=outdoor-discovery-schools&amp;amp;nav=snro1f-33&amp;amp;STORE_CITY_STATE=[22]&amp;amp;EVENT_TYPE=[0]&amp;amp;EVENT_LEVEL=[0]&amp;amp;PRICE_RANGE=[0]</t>
  </si>
  <si>
    <t xml:space="preserve"> North Park Pie Traynor Field Parking lot</t>
  </si>
  <si>
    <t xml:space="preserve"> 40.58746 -79.99034</t>
  </si>
  <si>
    <t xml:space="preserve"> Pittsburgh ClassicalChamber Music Jam Sessions! Meetup</t>
  </si>
  <si>
    <t xml:space="preserve"> Classical Music; Musicians; Flute; Piano; Cello; Viola; Oboe; Chamber Music; Clarinet; Music; Classical Piano; Classical Chamber Music; Violin; Classical Musicians and Singers; amateur chamber music; </t>
  </si>
  <si>
    <t xml:space="preserve"> Afternoon Jam Session!</t>
  </si>
  <si>
    <t xml:space="preserve"> Join us for our second jam session of the summer! All instruments welcome. Details will be posted soon.</t>
  </si>
  <si>
    <t xml:space="preserve"> Biophilia: Pittsburgh</t>
  </si>
  <si>
    <t xml:space="preserve"> Environment; New Urbanism; Farmers Market; Green Living; Sustainable Energy; Sustainability; Eco-Conscious; Green Building; Energy Efficiency; Natural Organic Living; Environmental Awareness; Going Green; Sustainable Development; Green Home Design &amp; Living &amp; Landscaping; Sustainable Architecture Art &amp; Interior Design; </t>
  </si>
  <si>
    <t xml:space="preserve"> Biophilia: Pittsburgh August Meeting</t>
  </si>
  <si>
    <t xml:space="preserve"> The Aug. 6 Biophilia: Pittsburgh meeting will feature Robert S. Mulvihill the National Aviarys ornithologist who will introduce the discussion topic "Getting Up Close and Scientific with Pittsburgh's Birds." Perhaps more than any other natural history subjects birds help connect people with nature and ornithology has a long history of contribution by citizen scientists. In 2013 Mulvihill brought the Smithsonian Institution's Neighborhood Nestwatch project to Pittsburgh. He and his crew study the impacts of urbanization on a selection of common songbird species  northern cardinal American robin song sparrow black-capped or Carolina chickadee gray catbird northern mockingbird Carolina wren and house wren  through annual summer visits to nearly 150 backyards in the Greater Pittsburgh area including the backyard bird habitat of Phipps' executive director Richard V. Piacentini. Mulvihill will talk about this and the National Aviary's other research and conservation projects. Robert S. Mulvihill is a native Pittsburgher who has been an active member of the birding and bird conservation community for more than thirty years. He received a B.S. in Education from the University of Pittsburgh and an M.S. in Biology from Indiana University of Pennsylvania. Mulvihill began his ornithological career at Powdermill Nature Reserve the biological field station of the Carnegie Museum of Natural History where he served as a field ornithologist at the world renowned Powdermill bird banding station. He served as a regional coordinator and species account author for the first Atlas of Breeding Birds in Pennsylvania (1983  1989) and recently was the statewide coordinator and co-editor of the Second Atlas of Breeding Birds in Pennsylvania. Learn more about his work at aviary.org. Meeting Schedule:5:30  6 p.m. Networking and refreshments6  6:30 p.m. Presentation6:30  7:30 p.m. Discussion Directions and Parking: This meeting will take place in the Center for Sustainable Landscapes (CSL) Classroom which is located on the facilitys first floor. The main Conservatory entrance will be closed as this meeting takes place after normal hours; to access the CSL follow Frew Street (located between the OaklandSchenley Park bridge and the Christopher Columbus statue) which will take you around the Conservatory to the lower campus. Guest parking spaces are available on your left as you approach the CSL.</t>
  </si>
  <si>
    <t xml:space="preserve"> Remembering the First World War</t>
  </si>
  <si>
    <t xml:space="preserve"> Poetry; Watching Movies; Book Club; Museum; History; Intellectual Discussion; Reading; Novel Reading; International Travel; Historic Buildings; Historic Locations and People; local history; World War I; English &amp; British culturehistoryliterature; </t>
  </si>
  <si>
    <t xml:space="preserve"> FINALLY! "Testament of Youth" at Harris Theater</t>
  </si>
  <si>
    <t xml:space="preserve"> Good news! I've still been checking upcoming films at local theaters. As I'd hoped Pittsburgh Filmmakers has scheduled Testament of Youth for the first week in August. Timing isn't ideal as it's only a week after our visit to Soldiers &amp;amp; Sailors. But c'est la guerre! Also these schedules are always subject to change. I don't think Filmmakers will pull it but they could possibly reschedule for later in August if an earlier film is held over. If that happens I'll update the details here ASAP. I've scheduled this for Saturday August 1. Showtimes have not been announced yet so the 8:00 pm time is tentative. According to the Filmmakers website admission to the Harris is $8.00. Here's the link to Pittsburgh Filmmakers description of the film. And here (again!) is the film's website which includes the trailer. Although there are events at Heinz Hall Benedum and Theater Square that evening the Pirates are out of town. Parking shouldn't be too challenging.Here's a map of downtown garages For now I'm scheduling this for the film only. I may add on an optional drink-before nearby once the showtime is known. Thanks! Jeannine ===================================================== JULY 30 UPDATE Basically same info as in comment below: I looked for a barrestaurant near the Harris but didn't see one on the maps that looked close enough. So for those who'd like to meet to socialize a bit before the film I'll be at Crazy Mocha's just a few doors away from the Harris Theater starting at 6 pm: 801 Liberty AvenuePittsburgh PA  If you're interested drop in when you can. I'll have Meetup signs up at our tables. We'll walk over to the Harris at 7 pm. If you're just going to the film please meet us in the lobby by 7:10 pm. For all info re: the film the Harris and parking see the links above. Not too late to RSVP - or bring a friend!. I am following up this announcement with an email. My cell phone for callsmessagestexts is[masked]-6848. See every one Saturday! Jeannine</t>
  </si>
  <si>
    <t xml:space="preserve"> 809 Liberty Ave</t>
  </si>
  <si>
    <t xml:space="preserve"> Pittsburgh Information Technology Meetup</t>
  </si>
  <si>
    <t xml:space="preserve"> New Technology; Information Technology; Technology Professionals; Information Technology in Business; Small Business Technology; IT; IT Professionals; Professionals of Information Technology; Information Technology Students; </t>
  </si>
  <si>
    <t xml:space="preserve"> 2015 AITP Scholarship  Charity Golf Outing</t>
  </si>
  <si>
    <t xml:space="preserve"> AITP has been helping aspiring Information Technology Students in the SouthWestern Pennsylvania for the past several years by providing scholarships. In 2015 we are having aPicnic LunchGolf OutingScholarship Fund Raiserat the Butler's Golf Course Elizabeth PA onSaturdayAugust 1. 2015 - starting with golf at 8:00 am and followed byan outdoor Bar-B-Que picnic &amp;amp; refreshments &amp;amp; prizes all for just $95 per golfer. For 2015 we will be back on the Lakeside course.This is the year we hope to have over 100 golfers. Last year we had 88 so we are real close. Bring your friends. nnnShotgun start for this Scrambleis 8:00AM Lakeside Course (Registration starts at 7:00AM) Complete form and mail to address on formwith checkor use paypal below and email form to [masked] To download forms to complete and check further information click the link below: http:www.aitp-pgh.orggolf-outing.html nnIf you would like to participate in this event by yourself or with a friend (we will match you with a foursome) or if you want to get together a foursome we would be pleased to have you at the outing. It will be a lot of fun. New pricing this year $95 (it was bound to happen) per person for golf with cart outdoor buffet and refreshments and prizes. Or if you would like to join in on the fun at the buffet only (no golf or golf lesson) at approx. 1PM the price is $25 per person the same as last year. Sponsorship Levels Beverage Cart Sponsor $200- Company name and advertisement on the beverage cart on the day of the event- Company name and advertisement on a Tee on the day of the golf outing- Company name and advertisement on a golf cart on the day of the golf outing- Advertisement on AITP website all year- Listing in Golf Outing program Tee Sponsor $150- Company name and advertisement on a Tee on the day of the golf outing- Company name and advertisement on a golf cart on the day of the golf outing- Advertisement on AITP website all year- Listing in Golf Outing program Cart Sponsor $50- Company name and advertisement on a golf cart on the day of the golf outing- Listing in Golf Outing program</t>
  </si>
  <si>
    <t xml:space="preserve"> Butlers Golf Course</t>
  </si>
  <si>
    <t xml:space="preserve"> Elizabeth</t>
  </si>
  <si>
    <t xml:space="preserve"> 800 Rock Run Road</t>
  </si>
  <si>
    <t xml:space="preserve"> Pittsburgh Dog Meetup Group</t>
  </si>
  <si>
    <t xml:space="preserve"> Dog Rescue; Pug; Puppies; Active Dogs; </t>
  </si>
  <si>
    <t xml:space="preserve"> GeoPupping </t>
  </si>
  <si>
    <t xml:space="preserve"> Network After Work - Pittsburgh Networking Events</t>
  </si>
  <si>
    <t xml:space="preserve"> Professional Development; Business; Business Referral Networking; Professional Networking; Entrepreneurship; Entrepreneur Networking; Small Business Owners; Startup Businesses; Career; B2B Networking; </t>
  </si>
  <si>
    <t xml:space="preserve"> Network After Work at Skybar</t>
  </si>
  <si>
    <t xml:space="preserve">  Join Network After Work on Wednesday August 12th at Skybar (1605 E Carson St) from 6-9pm. Network After Work is comprised of nearly one million like-minded professionals from around the country. Network with attendees from all industries and career levels interested in expanding their professional network and creating new business opportunities. Events take place monthly which allows guests a chance to foster new professional connections in a relaxed atmosphere conducive to business and social networking. Upon entering guests will receive a name tag color-coded by industry which allows for easy navigation. Network After Work events give guests a chance to get their name and brand in front of top local business professionals while visiting the city's best After Work destinations. Admission Includes:1. Access to 150 Professionals2. Color-Coded Name Badge3. First Featured Cocktail before 7pm4. Light appetizers from 6-7pmAdmission: $15 in advance  $20 with RSVP at the door  $25 without RSVP</t>
  </si>
  <si>
    <t xml:space="preserve"> Absolute Ballroom Dance Center PGH</t>
  </si>
  <si>
    <t xml:space="preserve"> Tango; Ballroom Dancing; Dancing; Latin Dance; Singles Dancing; Dance Lessons; Argentine Tango; Social Dancing; Ballroom Dancing Basics; Learn Ballroom Dancing; Ballroom Dancing Lessons; Ballroom Dance; </t>
  </si>
  <si>
    <t xml:space="preserve"> 123 WALTZ!</t>
  </si>
  <si>
    <t xml:space="preserve"> Join us for a fun night of dancing with great people and welcoming atmosphere! We will be starting our Technique class at 7:15 and BegAdv patterns class at 7:45pm. Open dancing from 8:30-10:00pm Beginners will be learning the basic steps and Advanced dancers will be enhancing their dance technique while learning some amazing new moves!! Cost: $12 drop in Cash or Check accepted.</t>
  </si>
  <si>
    <t xml:space="preserve"> Absolute Ballroom Dance Center of Pittsburgh</t>
  </si>
  <si>
    <t xml:space="preserve"> Pittsburgh South Hills 9 12 Group</t>
  </si>
  <si>
    <t xml:space="preserve"> United States Constitution; The 9-12 Project; We Surround Them; Tea Party; Glenn Beck's  9 Princples &amp; 12 Values; Mercury One; </t>
  </si>
  <si>
    <t xml:space="preserve"> South Hills Pittsburgh 9.12 Monthly Meeting</t>
  </si>
  <si>
    <t xml:space="preserve"> Township of Upper St. Clair Library</t>
  </si>
  <si>
    <t xml:space="preserve"> Pittsburgh Hangout</t>
  </si>
  <si>
    <t xml:space="preserve"> Live Music; Travel; Nightlife; Fun Times; Adventure; Happy Hour; Sports and Socials; Concerts; DJs; Dance Dance Dance and Burn Up The Floor!; </t>
  </si>
  <si>
    <t xml:space="preserve"> Jam On Walnut</t>
  </si>
  <si>
    <t xml:space="preserve"> Join us at Walnut Street for an outdoor concert to benefit Cystic Fibrosis Foundation Western PA Chapter. The events attracts approximately 5000 people for the citys best block party! August 22 2015Dancing QueenKelsey Friday</t>
  </si>
  <si>
    <t xml:space="preserve"> Walnut St</t>
  </si>
  <si>
    <t xml:space="preserve"> North Hills Genealogists</t>
  </si>
  <si>
    <t xml:space="preserve"> Genealogy; Historic Preservation; Family History; local history; Who do you Think You Are; Genetic Genealogy; Family Tree Research; Genealogy Research; Family History Research; German Language and Culture; Family Ancestry Research; British Genealogy; Genealogy UK; Genealogy Field Trips to Historical sites; Genealogy Seminars and Workshops; </t>
  </si>
  <si>
    <t xml:space="preserve"> 25 Anniversary Celebration</t>
  </si>
  <si>
    <t xml:space="preserve"> For the past 25 years our group has been introducing people to the world of genealogy. Please join us on August 9th at the Depreciation Lands Museum (DepreciationLandsMuseum.org) for tours and a cake and ice cream celebration.</t>
  </si>
  <si>
    <t xml:space="preserve"> Depreciation Lands Museum</t>
  </si>
  <si>
    <t xml:space="preserve"> 4743 S Pioneer Rd</t>
  </si>
  <si>
    <t xml:space="preserve"> Three Rivers Toastmasters</t>
  </si>
  <si>
    <t xml:space="preserve"> Toastmasters; Self-Improvement; Professional Development; Life Transformation; Public Speaking; Intellectual Discussion; Leadership; Presentations; Personal Development; Communication Skills; Fear of Public Speaking; Improve Speech Writing; </t>
  </si>
  <si>
    <t xml:space="preserve"> Oakmont Toastmasters Meeting</t>
  </si>
  <si>
    <t xml:space="preserve"> The ability to communicate effectively is one of the most important skills you can develop. Businesses need people who are able to express themselves clearly and confidently. Whether you are informally communicating a proposal or making a formal presentation the ability to communicate confidently and persuasively is essential to your success. Toastmasters clubs utilize structured meetings to practice communication and leadership skills in a friendly and constructive setting. By participating in meetings you will develop quick-thinking skills how to do constructive criticism and gain experience in communication. You will also have fun and make new friends. The Toastmasters program is a proven way to help you improve public speaking and leadership skills. If you are interested please attend any of the upcoming Oakmont Toastmasters Club meetings. Club meetings are held every Thursday from 6:15- 8:00 PM. </t>
  </si>
  <si>
    <t xml:space="preserve"> Riverview Community Action Corporation</t>
  </si>
  <si>
    <t xml:space="preserve"> 501 Second Street</t>
  </si>
  <si>
    <t xml:space="preserve"> Pittsburgh Agile (@PittAgile || #PittAgile)</t>
  </si>
  <si>
    <t xml:space="preserve"> Ruby; Software Development; Extreme Programming; Scrum; Agile Project Management; Test Driven Development; Kanban; Lean Startup; Software QA and Testing; Test Automation; </t>
  </si>
  <si>
    <t xml:space="preserve"> Kanban: Rumors Myths and Legends by Michael Carpenter</t>
  </si>
  <si>
    <t xml:space="preserve"> Summary:Kanban has been used in software development for a number of years. It has a lot of great things to offer. However when I talk with people about it there are a number of misconceptions. I'd like to dispel some based on what I've learned using kanban for the last 3 years. I'm hoping folks in the audience will share their experiences as well - kanban practitioners are encouraged to attend! Michael's Bio:I started out in engineering back in the mid 90s programming aircraft engine models. I quickly learned I like to build cool stuff but I also like to be lazy. With software I can do both! So in 99 I made the switch and became a software developer. Along the way I realized it isnt all about heads-down coding - the overall process is important. My agile journey began in the early 00s when I picked up some engineering practices from XP. Then I had to lead teams so I learned Scrum. Ive since introduced Scrum to a number of clients. Scrum worked well but it didnt always feel like the right fit. I learned about lean and kanban and transitioned a team to ScrumBan and eventually full kanban. Ive played multiple roles on my journey - developer tester project manager program manager and architect. And I truly enjoy all of them (well maybe not testing so much) because they all get me to my desired end state - building cool stuff.</t>
  </si>
  <si>
    <t xml:space="preserve"> Innovu LLC</t>
  </si>
  <si>
    <t xml:space="preserve"> 100 West Station Square Dr. Suite 500 (Landmarks Building)</t>
  </si>
  <si>
    <t xml:space="preserve"> Pittsburgh Young Professionals</t>
  </si>
  <si>
    <t xml:space="preserve"> New In Town; Self-Improvement; Professional Development; Social Networking; Social; Fun Times; Young Professionals; Career Network; 20's &amp; 30's Social; Successful Career and Job Growth; </t>
  </si>
  <si>
    <t xml:space="preserve"> August Happy Hour</t>
  </si>
  <si>
    <t xml:space="preserve"> Help us wind down the final summer weeks by joining PYP for the August Happy Hour! Catch up with your favorite PYP members while visiting one of Pittsburgh's staples in the Strip District. Cost:Free for members$15 for nonmembers To Register:Please visit pyp.orgevents *Please note that using meetup.com to RSVP to our events does not count as an official registration. All interested parties must register on pyp.orgevents.</t>
  </si>
  <si>
    <t xml:space="preserve"> True Self Discovery Meetup</t>
  </si>
  <si>
    <t xml:space="preserve"> Self-Improvement; Wellness; Support and Recovery; Relationship Building; Support Group for Panic &amp; Anxiety Disorder; </t>
  </si>
  <si>
    <t xml:space="preserve"> True Self Discovery Discussion</t>
  </si>
  <si>
    <t xml:space="preserve"> What's holding you back from finding the career relationship or lifestyle that you want? Each week we will work through exercises on how to release anxiety phobias and fears. We will have open group discussions on what's holding you back from reaching your goals and how to work towards them.</t>
  </si>
  <si>
    <t xml:space="preserve"> The Sketchbook Society of Southwestern Pennsylvania</t>
  </si>
  <si>
    <t xml:space="preserve"> Figure Drawing; Sketching; Drawing; Watercolor; Life Drawing; Drawing - Pencil Charcoal Pen and Ink Markers; outdoor sketching; Urban Sketching; Sketchbooks; Location sketching; Sketching Nature; Sketching Journal; Field Sketching; </t>
  </si>
  <si>
    <t xml:space="preserve"> Irwin Art and Jazz Night</t>
  </si>
  <si>
    <t xml:space="preserve"> Here it is! The MEETUP you have all been waiting for! Well maybe not but it should still be a fantastic time. The old coke minerailroadTurnpike town of Irwin opens it's main thoroughfare to artists musicians and spectators. The town offers abundant opportunities for unique and interesting compositions. There are Victorian homes alongside older brick structures eerie but safe alleyways plenty of churches people and music... ah music. The date on the following website is wrong. It is on Thursday August 20th. http:irwinborough.orgart-and-jazz-night.php The Norwin Art League has graciously and enthusiastically offered their building (right in the middle of all of the action) as our meeting point. For anyone who would like to come earlier (bands start at 5:00) and peruse a bit there are a number of great restaurants in town and a few within a 5min. ride that I could recommend. Also I am proposing grabbing an adult beverage or two after our sketching at 8:30.There is no shortage of watering holes. I tried to look at bus info... but all that I can tell anyone is that PAT and Westmoreland Transit have routes that come through Irwin but I'm not sure of the times. Irwin Main St. and Pennsylvania Ave would be the ideal stop. Any bus traveling from Pittsburgh to Latrobe Mt. Pleasant andor Greensburg should pass by that stop. Feel free to make suggestions or ask questions.</t>
  </si>
  <si>
    <t xml:space="preserve"> Norwin Art League</t>
  </si>
  <si>
    <t xml:space="preserve"> 306 Main St.</t>
  </si>
  <si>
    <t xml:space="preserve"> Pittsburgh NonFiction Round Table</t>
  </si>
  <si>
    <t xml:space="preserve"> Book Club; Literature; Reading; Novel Reading; Readers; Eating Drinking Talking Laughing Etc; Non-Fiction; Reading &amp; Discussion; Reading Group; Reading Groups; Non Fiction Books; </t>
  </si>
  <si>
    <t xml:space="preserve"> Little Ones</t>
  </si>
  <si>
    <t xml:space="preserve"> Read all 3 just 2 or only 1 or just come for the conversation- you are welcome! :) We are more an idea club than a book club so instead of discussing specific questions about each book we read the books and then let the discussion of ideas from the readings happen as we chat. NurtureShock: New Thinking About Childrenby Po Bronson Ashley Merrymanhttps:www.goodreads.combookshow6496815-nurtureshock?ac=1 How Children Succeed: Grit Curiosity and the Hidden Power of Characterby Paul Toughhttps:www.goodreads.combookshow13435889-how-children-succeed?from_search=true&amp;amp;search_version=service_impr Einstein Never Used Flashcards: How Our Children Really Learn--and Why They Need to Play More and Memorize Lessby Kathy Hirsh-Pasek Roberta Michnick Golinkoff Diane Eyerhttps:www.goodreads.combookshow146023.Einstein_Never_Used_Flashcards</t>
  </si>
  <si>
    <t xml:space="preserve"> Three Rivers Electric Vehicle Association</t>
  </si>
  <si>
    <t xml:space="preserve"> Environment; Alternative Energy; Electric Vehicle; Green Living; Sustainability; Eco-Conscious; Environmental Activism; Cars; Light Electric Vehicles; Green Entrepreneurs; Environmental Awareness; Sustainable Development; electric vehicles; Electric Vehicle Enthusiasts and Leaders; Electric Vehicle Owners and Drivers; </t>
  </si>
  <si>
    <t xml:space="preserve"> The Monthly meeting of the Three Rivers EVA. Come out and bring a Friend.</t>
  </si>
  <si>
    <t xml:space="preserve"> This will be our last meet up prior to our club's feature event "The East Coast Electric Vehicle Round Up". We will once again be hosting it at Seven Springs Mountain Resort. This months meeting topics will include final touches for our event. Passes for the entire Mother Earth News Fair held in conjunction with our event (who needs them and how many). How you can help out at the event who is bringing what and what else meeting attendees can come up with. So come hungry for info knowledge and oh ya cookies. So come out with a friend and join us to renew friendships or start new one oh and eat some cookies.</t>
  </si>
  <si>
    <t xml:space="preserve"> Laird Hall</t>
  </si>
  <si>
    <t xml:space="preserve"> 3202 North Hills Road</t>
  </si>
  <si>
    <t xml:space="preserve"> The Pittsburgh Whole Food Nutrition Meetup</t>
  </si>
  <si>
    <t xml:space="preserve"> Macrobiotic; Whole Food Nutrition; Nutrition; Organic Foods; Plant-Based Nutrition; </t>
  </si>
  <si>
    <t xml:space="preserve"> SouthSide Works Cinema</t>
  </si>
  <si>
    <t xml:space="preserve"> 425 Cinema Drive</t>
  </si>
  <si>
    <t xml:space="preserve"> The Eastern Suburbs Young Professionals Social Group</t>
  </si>
  <si>
    <t xml:space="preserve"> Dining Out; New In Town; Self-Improvement; Social Networking; Women's Social; Social; Outdoors; Fun Times; Movie Nights; Young Professional Singles; Friends in the Eastern Suburbs; Social Networking Eastern Suburbs; 30 Something; </t>
  </si>
  <si>
    <t xml:space="preserve"> Western Pennsylvania Romance Writers</t>
  </si>
  <si>
    <t xml:space="preserve"> Fiction; Literature; Creative Writing; Writing; Writing Workshops; Novel Writing; </t>
  </si>
  <si>
    <t xml:space="preserve"> Meet up to discuss Romance Writing</t>
  </si>
  <si>
    <t xml:space="preserve"> We will have a presentation by a published author -- details to be announced. If you're an aspiring or published romance writer please stop by. We welcome you to join us.</t>
  </si>
  <si>
    <t xml:space="preserve"> Barnes &amp; Noble</t>
  </si>
  <si>
    <t xml:space="preserve"> 1000 Cranberry Square Drive</t>
  </si>
  <si>
    <t xml:space="preserve"> Pittsburgh Irish Rowing Club Meetup</t>
  </si>
  <si>
    <t xml:space="preserve"> Fitness; Rowing; Outdoor  Fitness; Water Sports; Irish Culture; Exercise; Irish Sport; Open Water Rowing; irish history; </t>
  </si>
  <si>
    <t xml:space="preserve"> St. Brendan's Cup Curragh Regatta</t>
  </si>
  <si>
    <t xml:space="preserve"> Learn more about curragh rowing by watching the Pittsburgh Irish Rowing Club take on the best clubs from the North American Curragh Association.</t>
  </si>
  <si>
    <t xml:space="preserve"> Montour Marina</t>
  </si>
  <si>
    <t xml:space="preserve"> Royal Avenue</t>
  </si>
  <si>
    <t xml:space="preserve"> ngPittsburgh</t>
  </si>
  <si>
    <t xml:space="preserve"> Web Design; Software Development; JavaScript; Web Development; JQuery; Computer programming; MVC; HTML5; JavaScript Frameworks; Front-end Development; nodeJS; Technology Startups; Internet Startups; AngularJS; JavaScript Applications; </t>
  </si>
  <si>
    <t xml:space="preserve"> Torwards 2.0</t>
  </si>
  <si>
    <t xml:space="preserve"> Noogler David Souther walks through a potential Angular 1 to 2 upgrade path. From an existing Angular 1.4 application we'll first look at best practices for your application. We'll then begin migrating pieces of the application to use ES6 and interim decorators moving our code towards an Angular 2 app. Finally we will begin replacing the upgraded pieces with their Angular 2 alternatives.</t>
  </si>
  <si>
    <t xml:space="preserve">  6425 Penn Ave</t>
  </si>
  <si>
    <t xml:space="preserve"> Single Out dinner group for GLBT Singles</t>
  </si>
  <si>
    <t xml:space="preserve"> Gay; Lesbian; Gay Professionals; LGBT; Gay Singles; Gay and Lesbian Friends; Lesbian Dating; LGBT Social Group; Gay Men; Lesbian Friends; lgbt singles; Singles Dinners; </t>
  </si>
  <si>
    <t xml:space="preserve"> Don't miss our Single Out August 2015 event for LGBT singles!</t>
  </si>
  <si>
    <t xml:space="preserve">  Join us for Bowling night at Legacy Lanes in the South Hills of Pittsburgh. This is a great way to interact &amp;amp; meet some new &amp;amp; interesting people (who want to meet some fun new people just like you do). Don't have to be a good bowler either. This is more just for fun.This is also a great way to get acquainted with other LGBT singles &amp;amp; make some new friends &amp;amp; relationships. We're all very friendly &amp;amp; welcoming! We will be meeting in &amp;amp; using the private lanes inside the Golden Rule bar. Total cost is $25 &amp;amp; includes unlimited bowling shoes sandwiches or pizza unlimited soft drinks &amp;amp; dessert. Go to www.paypal.com and type in [masked] to make payment for event. It's gonna be a great time. Hope to see you there!!!</t>
  </si>
  <si>
    <t xml:space="preserve"> Legacy Lanes</t>
  </si>
  <si>
    <t xml:space="preserve"> 5024 Curry Rd</t>
  </si>
  <si>
    <t xml:space="preserve"> Pittsburgh Northside Toastmasters</t>
  </si>
  <si>
    <t xml:space="preserve"> Toastmasters; Self-Improvement; Professional Development; Public Speaking; Leadership; Presentations; Communication; Personal Development; Communication Skills; Confidence; Self-Empowerment; Leadership skills; Impromptu Speaking; The Art of Public Speaking; </t>
  </si>
  <si>
    <t xml:space="preserve"> Northside Toastmasters @ the Carnegie Library</t>
  </si>
  <si>
    <t xml:space="preserve">  There are over 50000 residents living in Pittsburgh's Northside neighborhoods and until now there have been no open Toastmasters clubs for these communities. That changes with the establishment of the Northside Toastmasters to serve the community and develop its current and future leaders. In our meetings members present prepared speeches receive written and oral evaluations practice impromptu speaking and share fellowship in a supportive non-intimidating environment. These experiences develop our members into greater communicators while practicing essential leadership skills. Toastmasters is a safe place to fail to practice to learn and to grow into the best leader and communicator you can be. Come visit and find out what we can do for you! About Toastmasters Current Toastmasters: Please help us make this club a success and introduce this community to the incredible benefits Toastmasters has to offer. We need help spreading the word and ensuring that meetings run smoothly. If you are interested in volunteering to speak fulfill a meeting role or helping to promote the club; please let me know ASAP. If you are interested in sponsoring or mentoring this club (and earning credit toward your Advanced Leader Silver award in the process) please contact me directly. Thank you in advance for helping to bring the benefits of Toastmasters to the diverse and underserved communities of the Northside. Your involvement makes a difference! nnPlease note: The club will continue to meet at this location on the 2nd &amp;amp; 4th Thursday of each month from 6:30-7:30pm. Meetings are free and open to the public all are welcome!</t>
  </si>
  <si>
    <t xml:space="preserve"> Carnegie Library Allegheny</t>
  </si>
  <si>
    <t xml:space="preserve"> 1230 Federal Street</t>
  </si>
  <si>
    <t xml:space="preserve"> The Pittsburgh Czech Language Meetup Group</t>
  </si>
  <si>
    <t xml:space="preserve"> Czech Language; Slovak Language; Pittsburgh area; Czech Groups; Czech and Slovak Republics; </t>
  </si>
  <si>
    <t xml:space="preserve"> Den Otevrenych Dveri: Cesky Svet-Ceska Skola Pittsburgh</t>
  </si>
  <si>
    <t xml:space="preserve">  Srden vs zveme na Den otveench dve!Pijte se seznmit a podvat se na prostory kde bude esk kola fungovat od 12.z!Teme se na Vai nvtvu na Vae dotazy a na setkan s Vaimi dtmi! Alice Zdrale &amp;amp; Petra Viragova a dalsi clenove naseho teamu</t>
  </si>
  <si>
    <t xml:space="preserve"> Wightman School Community Building</t>
  </si>
  <si>
    <t xml:space="preserve"> 5604 Solway Street</t>
  </si>
  <si>
    <t xml:space="preserve"> Pittsburgh International Food Languages and Cultures Group</t>
  </si>
  <si>
    <t xml:space="preserve"> French Language; Arabic Language; Live Music; Travel; Language &amp; Culture; Eating Drinking Talking Laughing Etc; Culture; </t>
  </si>
  <si>
    <t xml:space="preserve"> Shared South Asian Meal</t>
  </si>
  <si>
    <t xml:space="preserve"> Shankar has graciously offered us his home to gather at fora second shared dinner (for 10 people). The theme this time - South Asian cuisine (South Asia can be interpreted loosely). If you'd like to come please pick one of the categories below - appetizer (Liz - dumplings)- side dish (DianaPhil - red lentil curry with basmati rice)- side dish (Shankar - eggplant with potatoes and tomatoes) - salad (Scott - Thai mango salad)- main dish (Shankar - chicken tandoori)- main dish (RoulaMarc - pancit?)- main dish (David - fish curry)- dessert (Annette - will try to make Sri Lankan love cake but bought something else just in case)- drink (Peggy - Filipino cantaloupe drink)- mystery (Peggy will surprise us)- your choice and email me at [masked] with what you'd like to bring and whether you'll have a +1 guest or not. As I get your emails I'll update the menu and add you to the attendee list.</t>
  </si>
  <si>
    <t xml:space="preserve"> Pittsburgh Major Taylor Cycling Club</t>
  </si>
  <si>
    <t xml:space="preserve"> Fitness; Bicycling; Adventure; Road Cycling; Cycling; Cycling Training; Bicycle Riding; Cycling for Fitness; </t>
  </si>
  <si>
    <t xml:space="preserve"> Join BGDB for a BikeFest Night Ride</t>
  </si>
  <si>
    <t xml:space="preserve"> WHEN: Friday August 28 2015 nn7:30 PM  9:00 PM nnWHERE: 885 Progress Street Pgh. PA 15212 nn(Sixteenth Street Northside) nnWHY: To Celebrate BIKEFEST nnWHO : Lead by Robin Woods PMTCC nnPlease arrive at 7:15 pm we will leave promptly at 7:30 PM nnThis will be a relaxed ride you must have lights and a helmet. We will nncover 10-15 miles of city streets and bike lanes. Come one come all. nnAny questions please feel free to contact me at [masked]</t>
  </si>
  <si>
    <t xml:space="preserve"> 16th street bridge parking lot</t>
  </si>
  <si>
    <t xml:space="preserve"> 885 Progress Street</t>
  </si>
  <si>
    <t xml:space="preserve"> Pittsburgh Women's Network</t>
  </si>
  <si>
    <t xml:space="preserve"> Professional Development; Women Entrepreneurs; Professional Networking; Women's Business Networking; Women Small Business Owners; Professional Women; Women's Networking; </t>
  </si>
  <si>
    <t xml:space="preserve"> Summer Send Off Happy Hour</t>
  </si>
  <si>
    <t xml:space="preserve"> Please join us for a drink &amp;amp; a bite for our Last (we may try again butlate Sept weather can be dicey)Happy Hour of the Summer. Network with local business women and make some new contacts! Bring plenty of Business Cards &amp;amp; any promotional materials you'd like to share.  CASH PLEASE</t>
  </si>
  <si>
    <t xml:space="preserve"> Walnut Grill</t>
  </si>
  <si>
    <t xml:space="preserve"> Pittsburgh Beach Volleyball</t>
  </si>
  <si>
    <t xml:space="preserve"> Volleyball; Beach; Outdoors; Outdoor  Fitness; Beach Volleyball; Outdoor Volleyball; Volleyball League; Volleyball Social; Coed Beach Volleyball; </t>
  </si>
  <si>
    <t xml:space="preserve"> Looking for a Volleyball Team </t>
  </si>
  <si>
    <t xml:space="preserve"> HI My name is Mandi and I am looking for a fall beach volleyball team to play with me at my work the Iceoplex at Southpointe in Canonsburg. I would prefer to stay recreational because it's been awhile since I played but I am also open to to intermediate. Starts on August 24th and runs through October 16th- 6:00pm-10:00pm Mon-Fri.</t>
  </si>
  <si>
    <t xml:space="preserve"> Iceoplex at Southpointe </t>
  </si>
  <si>
    <t xml:space="preserve"> 114 Southpointe Blvd. </t>
  </si>
  <si>
    <t xml:space="preserve"> Veterans and Patriots United</t>
  </si>
  <si>
    <t xml:space="preserve"> Right to Bear Arms; Conservatives; Young Republicans; Glenn Beck; Politics; Constitutionalist; United States Constitution; The 9-12 Project; Tea Party; Liberty; Freedom; Activism; 10th Amendment; Mercury One; </t>
  </si>
  <si>
    <t xml:space="preserve"> August's Monthly Meeting</t>
  </si>
  <si>
    <t xml:space="preserve"> Veterans &amp;amp; Patriots We have a big meeting scheduled for this upcoming Wednesday August 26th at 7:00 PM with State Representative Mark Mustio giving us a special update on the budget battle taking place in Harrisburg and what steps Republicans are taking to move forward on the issues you care about and protect you from Governor Wolf's proposed tax increases. We have Tony Guy Candidate for Sheriff in Beaver County who will speak about his candidacy and plans to restore dignity to that office if elected. We will have a representative of Guy Reschenthaler Republican candidate for the PA State Senate's 37th District seat vacated by Matt Smith. We will hear more about the issues Guy feels are important and learn how you can help his campaign if you are so inclined. We will also hear from Bob Howard and myself on the latest issues from Washington and Allegheny County. This looks to be a great meeting as we get closer to this November's General Election don't miss it! See you there! Sam DeMarco</t>
  </si>
  <si>
    <t xml:space="preserve"> Doubletree Hotel</t>
  </si>
  <si>
    <t xml:space="preserve"> 8402 University Blvd.</t>
  </si>
  <si>
    <t xml:space="preserve"> Pittsburgh Functional Programming Meetup</t>
  </si>
  <si>
    <t xml:space="preserve"> Lisp &amp; Scheme; Programming Languages; Scala; Haskell; Functional Programming; Clojure; Erlang Programming; F# Programming; Concurrent Programming; Category Theory; OCaml Programming; ClojureScript; Elixir Programming; PureScript; </t>
  </si>
  <si>
    <t xml:space="preserve"> August Meetup</t>
  </si>
  <si>
    <t xml:space="preserve"> First Wednesday of each month.</t>
  </si>
  <si>
    <t xml:space="preserve"> Steel City eBay Amazon &amp; eCommerce Sellers Group</t>
  </si>
  <si>
    <t xml:space="preserve"> eBay Seller; Online Marketing; Selling on eBay Worldwide; Marketing eBay; Finding Wholesale Items to Sell on eBay; E-Commerce; eBay Marketing; How to Sell on eBay; eBay; Work at Home eBay Sellers; eCommerce Marketing; </t>
  </si>
  <si>
    <t xml:space="preserve"> Get ready for the holidays!</t>
  </si>
  <si>
    <t xml:space="preserve"> 245 East Waterfront Drive Homestead PA 15120</t>
  </si>
  <si>
    <t xml:space="preserve"> Pittsburgh Now</t>
  </si>
  <si>
    <t xml:space="preserve"> Self-Improvement; Professional Development; Consciousness; Eckhart Tolle; Personal Development; Healthy Living; Wellbeing; </t>
  </si>
  <si>
    <t xml:space="preserve"> Our wonderful rationalizing minds: Come &amp; share how we justify our choices</t>
  </si>
  <si>
    <t xml:space="preserve"> Welcome back everyone from your summer break. Hope you had a good one. While I have been "thinking" about many issues over the past several months I did not get down to putting it on paper for you. Let's get together and discuss them in person. One of the topics is about how our minds are so good at justifying almost everything that we do. I have been watching myself do this all summer and also seeing it in my adolescent children. Only when time passes and we see the outcomes of our choices do we get to reflect. Even then many of us we tend to look for or attribute other circumstances for the results. Please come and share how you handle this extremely important aspect that can impact our life so much. Be well Krishna</t>
  </si>
  <si>
    <t xml:space="preserve"> Friends Meeting House</t>
  </si>
  <si>
    <t xml:space="preserve"> 4836 Ellsworth Ave</t>
  </si>
  <si>
    <t xml:space="preserve"> Learning to Lead Pittsburgh</t>
  </si>
  <si>
    <t xml:space="preserve"> Professional Development; Leadership; Young Professionals; Professional Networking; Personal Development; Learning; Leadership Development; Servant Leadership; Christian Leaders; Leadership skills; Emerging Leaders; </t>
  </si>
  <si>
    <t xml:space="preserve"> Breakfast with Lisa Slayton President of Pittsburgh Leadership Foundation</t>
  </si>
  <si>
    <t xml:space="preserve"> At this breakfast Lisa Slayton President of the Pittsburgh Leadership Foundation will be sharing what she believes to be the most important lesson for next generation leaders. This breakfast is free and open to the public. </t>
  </si>
  <si>
    <t xml:space="preserve"> Pittsburgh Leadership Foundation</t>
  </si>
  <si>
    <t xml:space="preserve"> 100 West Station Square Drive</t>
  </si>
  <si>
    <t>Group ID</t>
  </si>
  <si>
    <t>Group Name</t>
  </si>
  <si>
    <t>Group Location</t>
  </si>
  <si>
    <t>Group Lon</t>
  </si>
  <si>
    <t>Group Lat</t>
  </si>
  <si>
    <t>Group Topics</t>
  </si>
  <si>
    <t>Event Title</t>
  </si>
  <si>
    <t>Event Description</t>
  </si>
  <si>
    <t>Event Venue</t>
  </si>
  <si>
    <t>Event Addr</t>
  </si>
  <si>
    <t>Event Lon</t>
  </si>
  <si>
    <t>Event Lat</t>
  </si>
  <si>
    <t>Number of Events for this group</t>
  </si>
  <si>
    <t xml:space="preserve"> There are a lot of activities in Pittsburgh that are free or almost free - free days at museums free concerts and films free outdoors festivals free cultural events ... . In addition to these (can\'t beat the price!) we\'ll post "almost free" ones where the cost is low (at most $5) compared to the fun that can be had.  We\'re always looking for more ideas. YOU CAN POST YOUR OWN EVENTS HERE. If you have one please click "+Schedule a New Meetup" and we will add it to our calendar as a "suggestion" ... and let me know so that I can turn it into a Meetup event. This group is both informative (Just giving us CHEAPSKATES a heads up about events!) about Free and Cheap events (aka almost free) and also about real social meetup events that go on. So far the ratio to events where you do stuff with other meetup people and the informative\\informational events about cool free and cheap events is about 15% Social Events/85% Informational.       It\'s up to YOU to make your own fun!  And if you suggest an event PLEASE TRY TO TURN IT INTO A EVENT that people can meet up an interact.This is an VERY ACTIVE MEETUP you will get a ton of e-mail my recommendation is if you have a secondary e-mail address use that for your user id.  Or that you go up to "My Profile" on right hand side of page and select E-mail and Notifications.  You still will get a bunch of e-mails but it will be more manageable. Meetups WORK because of E-mail not because people come here to look for things to do.FYI: Social events at places can be posted as long as it is FREE to go there or the cover is $5 or less. People can decide on their own if they are eating and drinking. Example: Lets go see this Band that has no cover charge at this Bar. If YOU want to eat or drink something while you\'re there that\'s on YOU.It\'s still a FREE or ALMOST FREE event. If they charged more than $5 for cover or had a mandatory food n drink min above $5 then it won\'t get posted. Or a YOGA class that asks for a $5 donation is okay $6 is not...   This was preventing some social events from happening on this page and we want to encourage social\\fun events on the free and almost free group. 2nd FYI: NO Multi-level marketers or marketing in any way shape or form! This will lead to banning.  </t>
  </si>
  <si>
    <t xml:space="preserve"> This is the group for people who want to play tennis together all around the year. All levels are welcome.</t>
  </si>
  <si>
    <t xml:space="preserve"> We play Board Games Card Games Roleplaying Games Strategy Games Euro Games Miniature War Games Historical Games Word Games Trivia Games Dice Games Video Games Live Action Role Playing Games and Family Games in various groups throughout the Greater Pittsburgh Area in public places and private residences. We set up this Meetup group for all types of Gamers from beginners to experienced to be able to meet people make new friends enjoy social activities and play games together. Join an existing group or start your very own gaming group.  Also we are always seeking active DMs / GMs to run adventures or ongoing campaigns for our roleplayers.  Let us help YOU find and enjoy more gaming opportunities with good people. In addition we also schedule outdoor group trips to Renaissance Festivals Renaissance Faires Amusement Parks Holiday themed happenings Water Parks and other fun social events. Please see our Calendar and Log In to read our message boards to learn more about the latest fun activities that we have planned for our members.  JOIN US!  It is FREE and most important of all it is FUN!</t>
  </si>
  <si>
    <t xml:space="preserve"> This is a group for people who want to learn Japanese and is studying Japanese currently. We can exchange our experience of studying and help each other. Also we are welcoming native Japanese who want to help Japanese learners.</t>
  </si>
  <si>
    <t xml:space="preserve"> Meet other local people interested in playing Ultimate Frisbee.</t>
  </si>
  <si>
    <t xml:space="preserve"> What is missing from most of SOCIAL NETWORKING is the SOCIAL PART!     The Pittsburgh Social Club is a Social Events Group from Western PA Region with most of the events in the Pittsburgh Area. *** YOU CAN POST YOUR OWN EVENTS HERE!***    We are trying to change that by posting fun events where people can interact and see people eye to eye and have FUN! The Pittsburgh Social Club is trying to find and help local Artists Comedians Musicians Event Planners to post events to help them boost their signal (which can be difficult for them) and because they are creating FUN and ENTERTAINMENT for us.     If you are a member you can post events just PLEASE remember you are the Hostess or Host of your event and try to do your best setting up a event and PLAN it as well as you can!\xc2\xa0\xc2\xa0 It is OKAY to setup events with MULTIPLE HOSTS and HOSTESSES. It\'s Okay to tell friends from the outside world about events! YES CROSS-POSTING IS ALLOWED AND RECOMMENDED!     Events will be all over PA region and there will be no restrictions on what can be posted.\xc2\xa0\xc2\xa0 This site is for everybody and is INCLUSIVE not EXCLUSIVE and it\'s okay to cross-post.     We will do a variety of activities to include dinners movies parties comedy clubs sporting events concerts happy hours and whatever else people want to do.     This is a drama free group. meaning if you don\'t want to come to an event just say no and if you RSVP please have the respect to change the RSVP if you can not make it.     RULES FOR SETTING UP EVENTS:   1.\xc2\xa0 If you plan an event YOU NEED TO BE THERE! (even if you are the musician singing or comedian telling the jokes don\'t post events for others this KEEPS IT REAL!)   2.\xc2\xa0 Make the Event FUN/Interesting/Cool!\xc2\xa0\xc2\xa0 And give details on where how you will meet and interact!   3.\xc2\xa0 We are all adults!\xc2\xa0 No Drama! Have fun!\xc2\xa0 Be cool and respectful to others!   4.\xc2\xa0 No cold calling/e-mailing people except to ask questions about the event. Don\'t cold e-mail people can be creepy and not respectful.   5.\xc2\xa0 NO MULTILEVEL MARKETING OR ADVERTISING!\xc2\xa0 If you post an event you have to be there and you don\'t have to babysit people but you do have TO KEEP IT REAL!\xc2\xa0 (example I am Vending at JAM ON WALNUT I create the event JAM ON WALNUT mention the Bands how it\'s fun and cool the event is and to say hi or wave to me). ARTIST\'s of ANY TYPE POSTING YOUR OWN EVENT: PLEASE try to find a way to meet and interact with the people that show up!\xc2\xa0 here are some examples:Meet before or After the Show have a special table for the Pittsburgh Social Club people if you get a decent amount of RSVP\'s etc.\xc2\xa0 it will help you gain some fans that will show up again to your shows!   Most of the Events like Happy Hours Bar Crawls Dinners this won\'t be an issue keeping it real happens naturally.\xc2\xa0\xc2\xa0 People at meetups WANT social interaction even if it\'s just saying hi after a show.     We\'re trying to get a critical mass of members so to have enough people to keep things interesting. Meetups live and die on how many events are on their calendar and the GOAL to be Self Sustaining: OUR GOAL: 1000 Facebook Members &amp;amp; about 3000 on the Meetup Pittsburgh Social Club (the Pittsburgh Social Club meetup is more important because Facebook is more of a Pay to Play venue Meetup has a better Calendaring System and the automated email reminders help get people to show up). We are trying to keep things social fun and AWESOME!     Hope to see you at an EVENT!\xc2\xa0 OR POST ONE!     Cheers     Frank Halling   Head Dis-organizer   Pittsburgh Social Club PS. This is an VERY ACTIVE MEETUP! you will get a ton of e-mail my recommendation is if you have a secondary e-mail address use that for your user id.\xc2\xa0 Or that you go up to "My Profile" on right hand side of page and select E-mail and Notifications.\xc2\xa0 You still will get a bunch of e-mails but it will be more manageable. Meetups WORK because of E-mail not because people come here to look for things to do. \xc2\xa0 \xc2\xa0 \xc2\xa0 \xc2\xa0</t>
  </si>
  <si>
    <t xml:space="preserve"> Quantum Cranberry meetings are an interactive open forum where you will meet with other kindred spirits to learn about the perfect union of science and spirituality. Modern science suggests that all things are possible in the sub-atomic realm where quantum particles form molecules that create your body and your brain and link to your soul. Our meetings will explore the limitless possibilities that already lie within you. Structured like a university discussion group topics will focus on personal and spiritual growth working towards a PhD for your soul. We will study explore and discuss a variety of spiritual and scientific works such as The Secret What the Bleep Do We Know?! A Course of Miracles Leap! The Divine Matrix The Power of Now etc. We will also link together a variety of different spiritual philosophies such as Buddhism Taoism Hinduism Gnosticism Christianity and the Kabbalah all while using quantum physics to scientifically support their wisdom.</t>
  </si>
  <si>
    <t xml:space="preserve"> Ciao a tutti! The Pittsburgh Italian Meetup is for anyone who loves Italy the Italian culture and anything.. Italian!. Our calendar is full of activities such as dinners movies concerts lectures cooking demonstrations and more for all of us to share our passion for the Italian culture among other Italo-philes. We also have language classes if you want to learn improve or master your Italian. Join us! A presto! Viviana \xc2\xa0 MONDO ITALIANO \xe2\x80\x93 Voted 1 of THE 10 BEST THINGS TO DO in PITTSBURGH by Pittsburgh Magazine! Come and join us too! http://www.pittsburghmagazine.com/Pittsburgh-Magazine/April-2012/Top-10/ Tel: (412) 478 2681/Fax: (630) 733 6660 Email: mondoitaliano@earthlink.net New Italian classes on Saturday morning and Wednesday evening Class registration:http://home.earthlink.net/~mondoitaliano/id9.html</t>
  </si>
  <si>
    <t xml:space="preserve"> This group is for outdoor adventurers! From beginners to expert level participants and everyone in between! We will meet to explore new outdoor activities and meet like-minded people! Come check out what the greater Pittsburgh area has to offer for outdoor recreation. Our mission is to introduce a new place or activity in a safe atmosphere to anyone who would try something new! All Clinics Outings Discovery Courses and Tours are led by our experts. This group will generally host the following activities: Kayaking Hiking Biking Stand-Up Paddleboarding (SUP) Fishing and Snowshoeing! All Clinics and Outings are FREE of charge; please bring your own gear. Kayaking/SUP/Snowshoeing/Fly Casting Discovery Courses and Tours (LLBean.com/Adventure) are subject to a minimal fee; all gear is supplied. We are looking forward to seeing you out there!! The L.L.Bean Store at Ross Park Mall is located at 1000 Ross Park Mall Drive Pittsburgh PA  15237 (888-552-7751).</t>
  </si>
  <si>
    <t xml:space="preserve">  Steel City Ukuleles promotes community entertainment performance and education among ukulele enthusiasts in the Greater Pittsburgh Area. All players are welcome from beginners to professionals.    </t>
  </si>
  <si>
    <t xml:space="preserve"> Historical European Martial Arts (HEMA) has come to the U.S. Clubs are popping up in major cities in North America. Schools of armed combat teaching Western Martial Arts! A brutal beautiful and very real combat based Martial art is being revitalized. We are part of that revitalization. &amp;lt;br&amp;gt; Welcome to Pittsburgh Sword Fighters&amp;lt;br&amp;gt; Pittsburgh Sword Fighters (PSF) is a unique collaboration a blend of medieval renaissance and modern fencing offering something for everyone. &amp;lt;br&amp;gt; The club is made up of three disciplines. The first is En Garde a top tier modern fencing program and producer of national \xe2\x80\x9cClass A\xe2\x80\x9d caliber athletes.&amp;lt;br&amp;gt; The second is Corsair a program based in the renaissance martial arts but encompassing all forms of armed combat. The third is the study of the Long sword. Where the members of Broken Plow rediscover the art of combat based in the Geman school of swordplay. Our goal at Broken Plow is to share our knowledge skill and love of the Medieval German School of Defense. From beginner to advanced we look forward to training with you. &amp;lt;br&amp;gt; http://youtu.be/EhZupJfD8l8 Ancient art Modern steel; by Mac William Bishop&amp;lt;br&amp;gt; New York Times video article &amp;lt;br&amp;gt; http://youtu.be/5zueF4Mu2uM Pittsburgh Sword Fighters (PSF) is located at 352 Butler St. Pittsburgh PA 15223 &amp;lt;br&amp;gt;</t>
  </si>
  <si>
    <t xml:space="preserve"> Meet others in your local area that are interested in attending discussing learning more about the local cultural arts scene. All art forms and art enthusiasts welcome. Share your interests in art music film dance theater etc. with others. Have fun and meet new people who share an appreciation and enjoyment of the arts! Our meetups offer a chance to get out into the community relax socialize and enjoy activities such as: Movies Symphony Concerts Museums Plays Bands Comedy and FUN!</t>
  </si>
  <si>
    <t xml:space="preserve"> We are a grassroots volunteer-driven organization connecting mothers via a network of both virtual and local communities throughout the United States. In Mothers &amp;amp; More we are committed to creating a place for mothers to feel a part of a larger community of women who are experiencing the challenges that all mothers face not only in raising children but also in fulfilling their sense of self and self-worth. We believe this begins with a sense of belonging a space where women feel safe among friends where they are able to utilize their gifts and celebrate their uniqueness; where they can truly be themselves. Chapter 164 is based in the South Hills area of Pittsburgh PA. Each month we come together for a whole bunch of different activities \xe2\x80\x94 from events focused on our children and families such as playgroups and Mom &amp;amp; Tot outings to Mom-only activities that let us have some time away such as programmed Chapter Meetings and Moms\xe2\x80\x99 Night Out. Our members generally reside in and around the South Hills but we have members from across the entire metro area. Come check us out! \xc2\xa0A great place to start would be our Monthly Chapter Meeting: \xc2\xa0you'll notice that we hold them on the first Monday of the month. \xc2\xa0Or check our calendar and RSVP to a Play date or Outing! \xc2\xa0Prospective members may attend up to two meetings or outings before required to join at the national level. \xc2\xa0 For more information please visit our website http://mothersandmorepgh.wordpress.com/\xc2\xa0or email us at southhillspghmom@yahoo.com. \xc2\xa0We'd love to hear from you! </t>
  </si>
  <si>
    <t xml:space="preserve"> Come skate the streets and paved trails of \xe2\x80\x9cThe Most Livable City in America\xe2\x80\x9d Pittsburgh PA. Three Rivers Inline Skate Club (TRIC) offers six (6) weekly organized recreational group street and trail inline (rollerblade) skates. Organized skates run from May thru September. Skate routes vary in the city Downtown Shadyside Oakland S. Side Sq. Hill N. Side Mexican War Streets Strip District Station Square Bloomfield Highland Park Lawrenceville and many more. Parks bridges stadiums tunnels hills paved river trails etc... See the city and its sights from a whole new perspective! -Monday 6:30 PM - Advanced Street Skate &amp;amp; Bike Tour - various routes - 2\xc2\xbd hrs -Tuesday 7 PM - Intermediate Fitness Skate - Shadyside / Oakland - 1+ hr. -Wednesday 6:30 PM - Free NSP Skate Lessons / Start &amp;amp; Stop Clinic - 1 hr. -Wednesday 7:15 PM - NSP Beginner Street Skate - Shadyside - less than 1 hr. -Wednesday 7 PM - Advanced Beginner Street Skate - Shadyside/Oakland -1\xc2\xbd hr -Friday 6:30 PM - Intermediate City Sights &amp;amp; City Lights Street and Trail Skate - Downtown &amp;amp; nearby areas - 2+ Hrs. -Sunday Morning 9 AM- Intermediate Social Trail &amp;amp; Street Skate - Downtown &amp;amp; nearby areas with coffee stop relaxed pace - 2+ hrs. NOTE: All skates and lessons are \xe2\x80\x9cWeather Permitting\xe2\x80\x9d. If it is dry we usually skate! For additional info club photos skate schedules contacts and lessons see our website at: www.SkatePittsburgh.org . [ Note website presently under revision] (We "Skate Everything but the Rivers" our mission for the past 16 years. A skate club created by the skaters for the skaters. Join us on our FACEBOOK page at: Three Rivers Inline Club. Weekly NSP \xe2\x80\x9cFREE\xe2\x80\x9d beginner skate lessons and Start and Stop Clinics in Shadyside every Wednesday throughout the season learn to skate. Lessons given by trained National Skate Patrollers. Loaner skates available for lessons or bring your own. Learn in a relaxed atmosphere and at your own pace on an outdoor school playground. Or just come out to improve your skating skills. Learn to stop and use your skate brake more efficiently! Frequent social events and activities. Picnics barbeques wine and cheese parties after skate gatherings and parties trips parades swim parties Light-Up Night Skate 4th of July Fireworks Skate Steeler Skates etc... Weekend trips to other cities (DC Philly Miami NYC Boston Erie Presque Isle etc...) to skate with other groups. Organized street skates patrolled by the National Skate Patrol (NSP) for safety and fun. Conducting organized street and trail skates for all skill levels from beginners thru advanced skaters. Adults only. Men and women all ages fun for everyone! Meet new people. Singles and couples welcome. Bring your friends. Skating is great cross-training for other recreational sports such as hiking skiing cycling mountain biking hockey and other activities. Join the TRIC club get a free T-shirt and email list access. Membership not required for the organized skates or skate lessons. Come out and learn to skate or just join us on one of our six (6) weekly skates.</t>
  </si>
  <si>
    <t xml:space="preserve"> Are you looking to improve your dancing skills in a fun social setting? Perhaps you need a partner or group of partners to practice with on the dance floor and cheer you on. If you love to dance or would love to know how then this is the perfect meetup for you! Whether it be salsa ballroom country swing or Argentine tango-come meet others who share the same passion and start having fun today! Let this be a stepping stone to a new and exciting future!</t>
  </si>
  <si>
    <t xml:space="preserve"> Let's end isolation caused by depression anxiety etc and get together for conversation and discuss ideas on what we would like to do to keep or get social.</t>
  </si>
  <si>
    <t xml:space="preserve"> Welcome to our social networking group for Pittsburgh socialites in or approaching their 30s. Our events offer a unique way to make new friends and meet like-minded folks in a laid-back atmosphere. Please note our focus is on SOCIAL connections not for professional networking or dating. If you\'re joining this group to advance a professional or romantic agenda please seek membership in another group. We schedule casual gatherings in different locations as they seem appropriate; these can include not only "happy hours" and house parties but outdoor activities including hikes kayaking et cetera.  This group is open to people of all professions relationship statuses races sexual orientations religious/philosophical beliefs and ethnic backgrounds. All we ask is that you hold yourself to four standards of behavior: dignity diligence community and responsibility. While this group is open to people who are approaching their 30s (i.e. 25+) membership in this group (especially for vicenarians) is contingent on people acting with the maturity expected of people in their 30s (tricenarians). If you\'re a member who has just turned 40 don\'t worry; we won\'t exacerbate your potential mid-life crisis by kicking you out of the group. But we will encourage you to consider joining a more age-appropriate group. You will be required to complete a brief questionnaire to introduce yourself this group (in keeping with our ethos of community) Your answers become part of your group profile and serve as your self-introduction to the group. Please answer them honestly. Please feel free to contact myself Kristen or any of the assistant organizers if you have any questions.</t>
  </si>
  <si>
    <t xml:space="preserve"> Meet other\xc2\xa0people from Pittsburgh and\xc2\xa0surrounding areas\xc2\xa0interested in exploring\xc2\xa0 metaphysics. We can cover anything from\xc2\xa0self-healing meditation modern shamanism to the search for enlightenment. Everyone is welcome!\xc2\xa0 This group is about exploring\xc2\xa0new possibilities going deeper and having fun.\xc2\xa0Come out and get together at one of our events. Hope to see you soon.</t>
  </si>
  <si>
    <t xml:space="preserve"> The South Pittsburgh Dog Walk/Play Meetup</t>
  </si>
  <si>
    <t xml:space="preserve"> Meet with other people who are interested in South Park's off leash park or South Park dog walking. If you love dogs and want to socialize within the South Hills this is for you! All breeds welcome! Let's get this pooch party started!</t>
  </si>
  <si>
    <t xml:space="preserve"> WELCOME TO AMAZING PITTSBURGH!   AMAZING PITTSBURGH is for FUN\\Cool\\Interesting Events! Once you join you can post events! Its a good way to get the word out and Boost Signal to People in Pittsburgh and the surrounding areas! Happy Hours Dinners Hikes Bike Riding Comedy meeting people Adventures! Festivals Special Events and having fun!\xc2\xa0    Pretty Much Anything goes.\xc2\xa0\xc2\xa0 (see below).   ONCE YOU JOIN YOU CAN POST EVENTS!   The area covered is the anywhere within a 3 hour driving distance from Pittsburgh.   Only rule: if you are organizing it you need to be going to the event! And no Multi-Level Marketing (or anything that smells like MLM).</t>
  </si>
  <si>
    <t xml:space="preserve"> These days passionate developers are tech polyglots: people who know or use many programming languages. If you\xe2\x80\x99re interested in knowing how to use the best technology for the job at hand and you want to be around like-minded people Code &amp;amp; Supply is a club that offers educational and social events for people just like you. Expand your knowledge meet new people gain valuable skills or just plain ol\xe2\x80\x99 have fun.</t>
  </si>
  <si>
    <t xml:space="preserve"> This is a group for adults who want to meet and play Eurogames. \xc2\xa0We have great teachers for newbies and plenty of games to share and play.</t>
  </si>
  <si>
    <t xml:space="preserve"> Sharing our creative energies through zentangles we\xc2\xa0primarily meet bi-weekly at the Mt. Lebanon Library to encourage exploration of this user-friendly drawing and meditation technique. No art skills are required just a willingness to play draw and share enthusiasm. Check out www.zentangle.com; then come play with us.\xc2\xa0 This meet-up site also includes classes events exhibits and other opportunities for folks interested in meeting with others to enjoy the art of Zentangle and a few tangentally related activities.</t>
  </si>
  <si>
    <t xml:space="preserve"> We are a new sports league &amp;amp; social club in Pittsburgh that focuses on bringing people together to have fun doing things they enjoy. Our focus for the Spring and Summer of 2015 is to have as many cheap and free events as we can throughout the year.  Join us in 2015 for things like cornhole softball bowling mini-golf volleyball pool tennis ping pong Ultimate Frisbee and Kan Jam.  Weekends will include events such as camping white water rafting camping paintball and more.  We're going to try to have most of our events outside since the weather is getting a lot warmer but some events will be in the air conditioning.  We're always open to suggestions from our members so we can make sure we're having events for everyone. Please be advised that some of our events have an age restriction of 21 and older as they will be located in bars &amp;amp; pubs throughout the city. The main focus of the group is being active having fun and meeting new people.  Hope you can help make us one of the best Meetup groups in Pittsburgh!</t>
  </si>
  <si>
    <t xml:space="preserve"> Meet fellow Vegans near you! Come to a local Vegan Meetup and discuss living a healthy vegan lifestyle.  Have delicious meals share your favorite vegan recipes and make new friends!\r \r We get together regularly mainly for potlucks and restaurant outings.  The food is always vegan but you don\'t have to be.  Our members are vegans vegetarians and even an odd omnivore or two.  Don\'t miss the Messages section to see what\'s up in our world.</t>
  </si>
  <si>
    <t xml:space="preserve"> 412 Social/Pittsburgh Happy Hour!</t>
  </si>
  <si>
    <t xml:space="preserve"> 412 SOCIAL/Pittsburgh Happy Hour: WHERE PROFESSIONAL PEOPLE MEET MINGLE AND SOCIALIZE AFTER-WORK HAPPY HOUR &amp;amp; AFTER DARK!  Since we\'re a merging of several groups everyone is allowed in just having fun!  Our Group is the merging of 5 Internet Party Groups: 412 Social (This MEETUP GROUP!) Pittsburgh Fine Drinking Society (Facebook) Pub Crawl International - Pittsburgh (Facebook) The Pittsburgh Social Club (Meetup) Pittsburgh Happy Hour (Private Group) This is a group where people can meet mingle and socialize in pressure-free upscale environments. We know you like to hang at cool spots so we make sure that we are meeting at some of nicest/hottest venues the city has to offer. Remember YOU CAN ALSO POST YOUR OWN EVENTS HERE!  They have to be social mingling and meeting people!  Just post your event.  YOU WILL NEED 3 people to RSVP to the EVENT for it to be ANNOUNCED TO THE GROUP! Stay tuned... Cheers! Frank E ;-) &amp;amp; PghHappyHour ;-)  </t>
  </si>
  <si>
    <t xml:space="preserve"> Welcome to the WOMENS SMALL BUSINESS ASSOCIATION (WSBA) - Pennsylvania. WSBA is a resources for women to connect learn practical and professional strategies from nationally and locally recognized experts and network with peers. Our mission: To become a valuable resource to business women by helping and stimulating small and start up business throughout PA. through networking opportunities and education. One of the most important goals of the WSBA is to foster women's economic independence by helping them develop skills needed for entrepreneurial success. WSBA believes strongly that self-employment is a viable and a needed option for all women. Several chapters make up WSBA and they cover 8 counties. Each chapter represents a county. Currently we have 8 chapters. The Allegheny chapter was the 1st chapter to form and it consists of almost 700 members. You are welcome to join our other chapters and begin networking with business women specific to their area. Just click on the chapter link of your choice.    Westmoreland Chapter  Beaver Chapter  Butler Chapter  Washington Chapter  Fayette Chapter   Blair Chapter  Lehigh County This resource unites business women! You and your business will grow because the members of WSBA want to be your support team! To review the products and services that WSBA recommends please visit our Premier Members.   To get listed in our exclusive premiere member directory and/or learn about all that WSBA has to offer please visit www.WSBA.biz.  Details on the different levels of Membership will also be available on this site. Please note: This online community is limited to business women only. WSBA has several opportunities for business men to network with our members at any of WSBA events listed below: - Attend the next After-work network (TM) in Pittsburgh Beaver County or Westmoreland.    To find the next networking opportunity near you please click on WSBA Calendar - Attend or participate in any of the WSBA annual events: WSBA Spring Networking Event Women's Small Business Conference WSBA Fall Networking Event WSBA Community Service Luncheon.    Click on link: www.WSBA.biz   We thank you for joining us!   Susan Miller  WSBA Founder </t>
  </si>
  <si>
    <t xml:space="preserve"> We like to go see "indie" movies ... particularly award-winning foreign films. Many of our meetups are to Pittsburgh Filmmakers showings including some film festivals. Come join us for a good film and good conversation!</t>
  </si>
  <si>
    <t xml:space="preserve"> This group is all about photography.   We have online events and in-person events which include photo walks in the Pittsburgh area or driving trips to interesting venues. We also meet monthly for a social event and to talk photography. Anyone can suggest and/or lead an event.  We love participation!  Join us if you have a passion for taking photographs of any kind with anything.   Dues for this group are $5/year. New members will receive a 30-day free trial. Visit our FAQ page for more information:  http://www.meetup.com/pittsburghphotomeetup/messages/boards/thread/48723439/0/#127719763   </t>
  </si>
  <si>
    <t xml:space="preserve"> Holistic Women\'s Wellness in Pittsburgh</t>
  </si>
  <si>
    <t xml:space="preserve"> Let\'s connect through our common interest of Women Living a Holistic (Body Mind and Spiritual) lifestyle. Open to all women who wish to learn educate discuss and inspire others and be inspired with topics focused on meeting a balanced lifestyle. A blue print to start would be following the 12 dimensions of a Holistic Lifestyle; Self Responsibility Breathing Sensing Feeling Eating Moving Thinking Playing/Working Communicating Relationships Finding Meaning and Transcending and finding balance within these areas of our life through the use of complementary healing tools: Meditation Yoga Qigong Eating Healthy Massage Reiki Reflexology Journaling Aromatherapy Guided Imagery Positive Thinking and much more.</t>
  </si>
  <si>
    <t xml:space="preserve"> Bonjour tout le monde!\xc2\xa0\xc2\xa0The Pittsburgh French Meetup Group has been around for a while and is user-friendly.\xc2\xa0\xc2\xa0My name is Marc Snyder &amp;amp; I have been running this group for the past ten years.\xc2\xa0\xc2\xa0I am a French professor in the Pittsburgh area.\xc2\xa0\xc2\xa0I have been involved with the French community in Pittsburgh for the past 20 years. I started this group about 10 years ago as a way to help friends learn French.\xc2\xa0\xc2\xa0We are starting several classes - beginner - intermediate - and advanced - for which there is a small fee to attend. We meet most weeks at other locations in Pittsburgh for fun conversation &amp;amp; exchange of ideas. These sessions are FREE for the most part. You are encouraged to be active and to suggest events and places - I can post them on the site. We ask that members fill out their profile so we know who you are. This helps members in getting to know each other. Also:\xc2\xa0\xc2\xa0you need to add a picture of yourself before I can add you to the meetup.\xc2\xa0\xc2\xa0we don't have anonymous members here.Materials for classes/conversation groups will be made available to those who rsvp (through google drive).I run a French ebook site:\xc2\xa0\xc2\xa0www.franceinfo.us Marc Snyder (moi) est un ancient \xc3\xa9l\xc3\xa8ve de l'\xc3\x89cole Alsacienne (Paris) - lyc\xc3\xa9e pr\xc3\xa8s du luxembourg et il a fait des \xc3\xa9tudes d'Occitan \xc3\xa0 Toulouse.\xc2\xa0\xc2\xa0J'ai de la famille \xc3\xa0 Aix-en-Provence et des amis un peu partout!\xc2\xa0\xc2\xa0N'h\xc3\xa9sitez-pas \xc3\xa0 me contacter si vous avez des questions. Marc Snyder msnyder@alumni.stanford.edu Bienvenue au groupe! Marc &amp;amp; Roula \xc2\xa0 About the organizers: Marc Snyder has a PhD in French Literature &amp;amp; Western civilization from Stanford University. Roula Farah is Lebanese and teaches French in the Mt Lebanon School district. \xc2\xa0</t>
  </si>
  <si>
    <t xml:space="preserve"> A group for anyone interested in dancing whether at socials classes or nights out. Sponsored by LS Dance Co we hope to offer a plethora of opportunities to be able to dance and meet people. You don't have to be a student at LS Dance Co. to join just want to dance.</t>
  </si>
  <si>
    <t xml:space="preserve"> This group is for ladies in their 20s and 30s who just want to get out and have a good time. Whether you've lived in this area your whole life or just recently moved here you'll enjoy a variety of activities this group offers. After all girls really do just wanna have fun!</t>
  </si>
  <si>
    <t xml:space="preserve"> Listen up Fashionistas!  If you love chick lit novels with a strong female protagonist including chick lit mommy lit and bride lit this is the book club for you.  New York or London- our girl characters take charge get promoted and find love all in 300 pages or less.  Let's chat and swap our favorite titles!\r \r Click on the About Us from the menu bar at the left to find out more...</t>
  </si>
  <si>
    <t xml:space="preserve"> The Squirrel Hill Writers\' Group</t>
  </si>
  <si>
    <t xml:space="preserve"> A group of people who get together to critique each others\' works. We are a small group and need a few more members to get our size up to about ten. We have found that beyond ten the ability to critique and be critiqued decreases. Many of our participants have been published and some have achieved awards for their work. We cover many genres and have covered historical fiction science fiction YA fantasy and autobiographical semi-fiction (mostly-true stories but not written in the first person). We don\'t do poetry and have zero experience with plays or screenplays. We currently have no one working on nonfiction but we don\'t rule that out. Past members have done nonfiction and autobiographical family histories for example. We are seeking to grow the group a bit. We meet every Monday at 6pm and members are expected to make as many meetings as they can (if you only show up on the evening your work is being critiqued it\'s not going to work out).</t>
  </si>
  <si>
    <t xml:space="preserve"> The #UnstuckPgh meetup was founded in hopes of promoting a diverse (people industry academic background geography etc) environment to think about what it takes to be a successful entrepreneur.  Each week is a hands on format where you meet and work with entrepreneurs from all over the city to solve problems learn from lessons of the past think critically about how you build or manage culture products or services and much more.  You can follow along at www.twitter.com/unstuckpgh.  We start at 8AM sharp and always wrap up key lessons learned from the week's discussion/workshop at about 9AM.     People who attend run or work at non profits in academia (students and professors) are developers designers musicians DJs laborers storytellers and  just about anyone else who thinks that they have a responsibility to get stronger each week and build something unique.  Bring a friend (that doesn't look or have the same background as you) and enjoy FREE coffee thanks to our sponsor MadeInPgh.com.   A www.Fygment.com Production.  </t>
  </si>
  <si>
    <t xml:space="preserve"> Group for anyone interested in playing boardgames / eurogames.   We have a collection of many games and you are welcome to bring your own.    We meet at Canonsburg Kings restaurant on Saturdays biweekly   and at Moon Eat n Park  on Sundays biweekly   and occasionally at Wexford Kings    listing of games played at past events   http://www.meetup.com/Western-PA-gaming/messages/boards/thread/48595685    youtube video introduction to the boardgame hobby   https://www.youtube.com/watch?v=zVeqJPPc09c   Facebook group for occasional gaming news https://www.facebook.com/groups/15982718070...  </t>
  </si>
  <si>
    <t xml:space="preserve"> We get together in groups ranging from 10-30 people about twice a month for informal conversation in Spanish. Locations are restaurants and cafes in and around Pittsburgh. We're a welcoming community for Spanish-speaking natives who are new to the city Pittsburgh natives just beginning to study Spanish and everyone in between. \xc2\xa1Nos vemos! Visit us on Facebook! http://www.facebook.com/group.php?gid=103037479901</t>
  </si>
  <si>
    <t xml:space="preserve"> This is a group for anyone interested in staying healthy and exercising together in a way that benefits your body for real-life activity. Running jumping lifting throwing - basic functional activities that draw on compound movements.</t>
  </si>
  <si>
    <t xml:space="preserve"> West/South Scary Movie (also other movies) Nights Meetup</t>
  </si>
  <si>
    <t xml:space="preserve"> This is a meetup for scary movie enthusiasts. Other movies will also be selected but we will try to see all the scary movies when they are in the theaters. Dinner either before or after will also be arranged.</t>
  </si>
  <si>
    <t xml:space="preserve"> Shut Up &amp;amp; Write! Meetup is a venue for writers to work in the company of other writers on a regular basis. Writing whether approached as a profession or as an avocation is an isolating activity. We provide this forum writing resources and meeting times as a method of developing a community of creative people. We welcome people who are serious about \xe2\x80\x98writing down the bones\xe2\x80\x99 and are looking for the companionship of other writers. Meetup Format Making the time to write one hour per week is an empowering and ultimately rewarding experience but it needs to serve as the foundation of your daily discipline. If you RSVP that you are coming then please arrive 10-15 minutes before the start of the Meetup. The facilitator will lead introductions and then the group will write for an hour. There will then be 15-30 minutes of social time to get to know each other and possibly discuss personal writing successes such as getting published or overcoming writing resistance in some small way. No critiquing exercises lectures ego competition or feeling guilty. Writing is the only thing that when I do it I don\'t feel I should be doing something else. Gloria Steinem</t>
  </si>
  <si>
    <t xml:space="preserve"> We are a group of pugs pug mixes pug parents and even pugless people who meet once a month in various dog-friendly Pittsburgh locations.</t>
  </si>
  <si>
    <t xml:space="preserve"> Introduction: If you enjoy an evening(or afternoon) out for a nice meal &amp;amp; a movie then this group is perfect for you.  We attend evening &amp;amp; afternoon shows any day of the week as well as weekends. Although a lot of our events do involve a meal before or after a show sometimes we just go to the movie only. You can also join us just for the meal or movie if you want. Your choice entirely.     Note: Women Only Group Sorry Guys    We see movies of every genre; Independent Foreign Oscar Nominated Arthouse Classic Historical Comedies Dramas Horror Romantic Comedies Suspense Action Thrillers and so much more. If you are a fellow movie lover looking to make new friends see exciting new films and enjoy various interesting restaurants around the Pittsburgh area this group is for you.  Come join us so we can share good times and make wonderful memories together.  NOTE: IT IS A REQUIREMENT FOR MEMBERSHIP THAT YOU INCLUDE A PHOTO OF YOURSELF BEFORE MEMBERSHIP CAN BE APPROVED (NO ANIMATED ANIMAL PHOTOS UNLESS MEMBER IS INCULDED AS THE PICTURE MUST BE MAINLY OF YOURSELF OR GROUP/COUPLE PHOTOS THAT ARE CLEAR WHO THE NEW MEMBER IS). We require this because when a new member meets the group for the first time it is essential for the Organizer (myself) and other members to be able to recognize you. This is beneficial for both the group &amp;amp; Assistant Organizers as well as the new member so you are not wandering around the Theater or restaurant trying to find us as well as us trying to meet you for the first time.  IT IS ALSO A REQUIREMENT THAT A PICTURE OF THE MEMBER BE MAINTAINED FOR CONTINUED MEMBERSHIP. NO SHOW POLICY: If you RSVP "yes" for an event and find that cannot make it before the RSVP cutoff time we require that you come back to the Meetup site and update your RSVP to "no" ASAP.  It is also required that if you are scheduled to attend and the event has started that you contact the Organizer or Event Host immediately(Organizers will usually provide a phone number where they can be reached in this instance.) If you fail to attend a scheduled event change your RSVP or contact the event host you will be counted as a No-Show unless there is sudden emergency or problem.  You will be counted as a "No Show" without exception if we do not hear from you.  If a member is a "No Show" 3 times without an explanation to either the Assistant Organizer or myself they will be removed from "Pittsburgh Silver Screen Dinner &amp;amp; a Movie" group.  RSVP\'s: There is not a "Maybe" option for RSVP\'s.     CHRONIC LAST MINUTE CANCELLATIONS: We also have a policy concerning chronic last minute cancellations.    Last minute problems such as weather issues illness accidents staying late at work etc. are of course excusable and understandable circumstances that will arise. However people who sign up for Events and cancel at the last minute will begin being marked as a no-show when the problem starts to become chronic. If this problem continues they will be removed from the group. This includes people who double-book and cancel with our group to attend an Event with another group at the last minute or day of a scheduled Event.   It takes a lot of time and work to plan these Events and Members who do this are wasting myself and the other Assistant Organizers\' time. It is better to wait until you are sure that you can make it rather than sign up then cancel at the last minute. Our group(and other Meetup Groups) have and are having major problems with this issue.   Also we frequently have waiting lists for other Members when an Event is full and it is unfair and discourteous to cancel at the last minute leaving people that are waiting for a cancellation no time to plan to attend the Event or it\'s become so late that they have made other plans.       MY PHONE NUMBER IS AS FOLLOWS: 412-713-0294 in case you need to reach me for any reason.  It is a good idea to put it in your phone contacts so you have it handy if you need to reach me.  NO SALES POLICY: WE ARE STRICTLY A DINNER &amp;amp; MOVIE GROUP(SOCIAL GROUP) AND NOT A SALES OR BUSINESS NETWORKING GROUP OF ANY KIND. THEREFORE WE DO NOT ALLOW ANY MEMBER TO SELL PROMOTE SALES OR DISTRIBUTE ANY MATERIAL TO PROMOTE SELLING OF ANY KIND DURING ANY OF OUR SCHEDULED EVENTS OR POST ANY SUCH ANNOUNCEMENTS LINKS WEBSITES DONATION SITES ETC. ON OUR DISCUSSION BOARD. PEOPLE GATHERING FOR SOCIAL EVENTS OR OUTINGS DON\'T WISH TO BE APPROACHED OR BOTHERED WITH SOMEONE TRYING TO SELL THEM SOMETHING WHEN THEY ARE OUT FOR AN EVENING OR AFTERNOON TO SOCIALIZE.  ALSO MYSELF AN OTHER EVENT HOSTS WORK FOR FREE TO ORGANIZE FUN INTERESTING EVENTS THAT WE PUT A LOT OF EFFORT &amp;amp; CREATIVITY INTO INDIVIDUALLY.  WE ARE NOT SPENDING THE TIME CREATING EVENTS FOR MEMBERS TO HAVE A FORUM WITH WHICH TO SELL OR PROMOTE PERSONAL SALES BUSINESSES CAUSES ETC.   I BELIEVE THERE ARE NETWORKING GROUPS FOR THAT PURPOSE.  Thank-You LISA BETH HANZLIK</t>
  </si>
  <si>
    <t xml:space="preserve"> Life is too short! Life is too short... to read boring books or to eat boring food at boring places or to do boring things! This is not the place for fuddy-duddies. This is the place for the calmly audacious. Dullsville has no place on our maps and our only four-letter word is YAWN. Here is where you are if you like your inner monologue at its\' maximum potential. Here is where "these go to eleven". We welcome you to join our kind and good fellowship of a community of readers. We welcome you to join us and help us to turn things all the way up!</t>
  </si>
  <si>
    <t xml:space="preserve"> Hey there! I love to dine out and like smaller dinner parties so people get to know each other. Some of you may know me from the Pittsburgh Foodies. Lets have fun!</t>
  </si>
  <si>
    <t xml:space="preserve"> We play Roleplaying Games Board Games Miniatures Wargames &amp;amp; Eurogames at different public &amp;amp; private places in the Pittsburgh Area. Find opponents or players for a group strategy game. Join an ongoing roleplaying group at area hobby shops or homes. Try out a family game by playing with experienced players. We know and are on good terms with all of the game stores in the area who in some cases give ongoing discounts to members. We have multiple ongoing campaigns and gaming groups and have set up this Meetup group for Players and Game Masters to be able to "meet up" make friends and play games together. For Wargamers you can find players for and schedule a regular game group for casual play or to break out that "Monster" multi-session game you always wanted to play but could never find players for. Players of all experience are welcome from new beginners to older veterans. Join an existing group of Players or start your very own gaming group. Also we are always seeking active Referees to run games. Join Now! Your next game is waiting!</t>
  </si>
  <si>
    <t xml:space="preserve"> Welcome to the Francofous de Pittsburgh Meetup Group. Our group organizes or promotes activities that include weekly conversation meetups French-language movie showings French-language dinners\xc2\xa0cooking lessons in French outings to hear opera or symphonic music of France trips to the theater for English-language plays written by French authors museum visits French Scrabble game nights and talks by experts on subjects related to the French-speaking world. The goal is to promote the french culture in the wide sense (language culture etc.) so that everybody is welcome to join. If you attend an old French-class long time ago and want to try to speak French again or just listen the language you\'re welcome. If you do not speak French but would like to learn about the French wines and its cultures that is perfects and you are welcome to join our wine tasting events ! The more we are the best ! \xc2\xa0 To join our group we do ask for a few basics: 1) Please upload a profile picture so that we can recognize you. Our organizers can sometimes find you quicker than you can find them at crowded events. Walking up to strangers and asking if they are there for a meetup can yield some funny looks.    2) Please answer the profile questions so everyone can learn about the other members of our wonderful group.    3) We do everything possible to foster an open encouraging and inclusive French language environment.\xc2\xa0Ideally participants will have at least a rudimentary ability and desire to learn to speak this beautiful language. It is expected that French is used exclusively at certain events: weekly French conversation meetups. Beginners are always welcome also ! Of course this is not mandatory and English people can join. However this is better to speak english in cultural event (wine tasting movies etc.)    4) Our group is as good as its members and the activities it sponsors.\xc2\xa0If you hear of a French-related event in Pittsburgh or have an idea for an activity please let one of the organizers know. We welcome interest in helping to organize/host events. \xc2\xa0 7) Out of respect to our organizers as well as the members attending a meetup we do ask that you change your RSVP\xc2\xa0if you have to back out of an event.\xc2\xa0 It is ideal if you can update 24 hours ahead but if not please contact the organizer (most will give their cell phone number to attendees in case of changes). \xc2\xa0IT IS NOT NECESSARY TO POST A "NO" FOR EVENT ATTENDANCE unless it is to show a change of plans.</t>
  </si>
  <si>
    <t xml:space="preserve"> You\xe2\x80\x99re invited to join our Saturday morning mountain bike group ride starting from and ending at our Pittsburgh Performance Bicycle store. The ride is for entry level mountain bike riders. The ride will begin and end at the shop and will last approximately 1.5 hours. This is a mixed terrain ride including paved street loose gravel and technical mountain bike single track sections in the woods. We will ride on the streets until we reach Schenley Park. Once in the park we will ride along the main gravel trail exploring the shorter single track sections until we arrive at Panther Hollow Pond. The ride leaves the store every Saturday morning 9:00 am and is a \xe2\x80\x9cNo Rider Left Behind\xe2\x80\x9d ride however the planned route does contain physically demanding terrain and features . Come out and join our ride leaders for some fun outdoors. Bring a helmet water bottle spare tube positive attitude :)</t>
  </si>
  <si>
    <t xml:space="preserve"> Welcome! This Coffee Shop Meet Up is a way to make new friends enjoy conversation laugh and indulge in a cup of tea or coffee (or the beverage of your choice). It's a great way to meet new people without a huge time or money\xc2\xa0commitment\xc2\xa0(after all it's just\xc2\xa0a cup of coffee or tea). How It Works Show up on or around the designated time and look for the host and introduce yourself to the group. Get yourself a drink (you're not required to drink coffee we don't\xc2\xa0discriminate) and pull up a chair. Group sizes range so you may just be meeting two people or two dozen.\xc2\xa0You're welcome to bring friends along (feel free to mention that in your RSVP) but don't worry if you're coming alone we're not that scary. The conversation should be light humorous entertaining and mostly positive. It's a blast try it you'll like it. :) Be a Host If you're interested in hosting your own event feel free to contact me or post a suggestion in the group. I'd love to have new event organizers. Please keep in mind that suggested events must be somewhat coffee or tea related and I reserve the right to remove events that are not.</t>
  </si>
  <si>
    <t xml:space="preserve"> Welcome to Pittsburgh Christian Singles A 20s &amp;amp; 30s Social Group! I am so excited that you have decided to join us. I started this group to connect with other single Christians in Pittsburgh and the surrounding area. My objective is to organize Meetups that are fun exciting and engaging! Also that provide a platform for individuals to meet other Christians in the city and build solid relationships.\xc2\xa0 If you have any suggestions feel free to let me know. I look forward to meeting you at a future Meetup!</t>
  </si>
  <si>
    <t xml:space="preserve"> Do you speak Arabic? Do you want to learn? If so this is the group for you! Come learn to speak and read Arabic chat play games watch videos\xc2\xa0exchange cultures and meet others who are learning or that already speak Arabic. There's something for everyone! We have wonderful native speakers to guide us and we all learn something by the end of the meeting in a relaxed setting. **Everyone is welcome from absolute beginner to fluent native speakers.** Check our calendar for meetings and social and cultural events such as films music and dance performances and outings to restaurants. If you know of an event or have an idea for one that our group would enjoy please let us know \xe2\x80\x93 we\xe2\x80\x99ll be sure to share it with our members. Roula Marc &amp;amp; Christine    Check out these other groups too! The Pittsburgh French Meetup Group http://www.meetup.com/FrenchLessons/ Pittsburgh International Food Languages and Cultures Group http://www.meetup.com/Pittsburgh-International/</t>
  </si>
  <si>
    <t xml:space="preserve"> This is a group for anyone ages 23-35 who is interested in networking with other young professionals in the area. Come to meet new people and share a drink after the work day! We will be meeting once a month in downtown Pittsburgh.</t>
  </si>
  <si>
    <t xml:space="preserve"> An eclectic group with a charming personality ready to mix and mingle with people in the South Western PA area whether playing board games attending festivals or special events sightseeing or visiting a local restaurant for a meal. This group is for down to earth individuals looking both to socialize with old friends and meet new people. Chit Chat Friends is not a singles group so it doesn't matter if you are single married divorced etc. Please join if your interested in what we have to offer.</t>
  </si>
  <si>
    <t xml:space="preserve"> We love playing American Mah Jong and we are looking for others who would like to play.   Happy to have experienced players.... and always happy to teach beginners.</t>
  </si>
  <si>
    <t xml:space="preserve"> Do you live work or play in Pittsburgh Region?  This group is open to everyone it has a SOCIAL and FUN  FOCUS!  For any and all events that are up to a one hour drive away! Remember YOU can post events!  You click "+Suggest a New Meetup" then get TWO other friends to RSVP to the event and then it gets ANNOUNCED TO THE GROUP!  If you post an event you have to BE THERE!  LOOKING FOR EVENT ORGANIZERS! E-mail Frank at midnightmunchiespa@gmail.com to ask to be  Are you looking for some fun after work and/or on the weekends? If you\'re a young professional seeking to socialize and explore then please join us today!</t>
  </si>
  <si>
    <t xml:space="preserve"> This is a group for couples that would like to get together to socialize have a drink go to dinner play board games etc. We started this group to meet other couples interested in having fun and getting to know new people.</t>
  </si>
  <si>
    <t xml:space="preserve"> Swing Dancing is a very social activity where people can come together to meet new people get great exercise find a new hobby and much more. I strive to represent the swing dancing community by creating a fun safe and welcoming environment for everyone to learn and grow in. Dancers come from all parts of the world to dance together regardless of background. It is a community that brings everyone together in a fun way.</t>
  </si>
  <si>
    <t xml:space="preserve"> If you want to learn more about supporting wellness with whole foods and essential oils and encouraging the body's ability to heal itself then this group is for you! The purpose of our events is to educate encourage and empower all members to take greater responsibility for their health and future.</t>
  </si>
  <si>
    <t xml:space="preserve"> Women ages 25-35 meeting up for new experiences great conversation and new friendships! Nothing is off limits from trying a new restaurant to going sky diving! The goal of this group is to create an environment for women to make connections with others that they wouldn't necessarily have the opportunity to make without the help of an organized event.  Typical events may include wine tastings hikes classes Girls Night Out dinner and drinks coffee.  Anything we as a group may enjoy together is open for discussion.   </t>
  </si>
  <si>
    <t xml:space="preserve"> To visit different pizza places 1 or 2 times each month usually starting  at 600 or 630 pm. At times there may be an optional movie music or event afterwards. We may also gather for other events such as music or plays.    Everyone gets introduced to everyone else at each event.  Bob usually tells 1 or 2 tall or short Truth or Lie Tales!  </t>
  </si>
  <si>
    <t xml:space="preserve"> During the spring / summer / fall we have outdoors tennis gatherings for informal matches. Players of all levels are welcome.  Of course you are welcome to post or to scroll through the members list to find a playing partner.</t>
  </si>
  <si>
    <t xml:space="preserve"> There are many great women's meetup groups operating within the Pittsburgh area but I've noticed a significant lack of groups in the Northeastern Pittsburgh area - Verona Oakmont Penn Hills (VOP). I'm starting this group to remedy that problem. This group is for women who want to get together for the most part in our own area of town. I'm hoping to attract a well-rounded group of women who are hopefully interested in some of the following: crafting/knitting the arts exercising/wellness outdoors activities dining out or just getting together for drinks. I'm new to this area of town so I'm hoping we'll have some long-time residents of the VOP area in the group to expose us to any unique experiences this area has to offer.</t>
  </si>
  <si>
    <t xml:space="preserve"> This is a group that is committed to pursuing spiritual growth in the context of caring loving and authentic relationships. All are welcome to attend regardless of your religious beliefs or level of Bible knowledge. We meet in a home in Brentwood for a meal fellowship Bible discussion and prayer. Our group has a God-sized vision: We want to be used by God to facilitate a spiritual awakening in Pittsburgh.\xc2\xa0 Of course such an\xc2\xa0awakening is ultimately a work of God. He\'s the only One who\'s able to awaken people from their slumber and enable them to see the truth about spiritual matters.\xc2\xa0 Furthermore\xc2\xa0God\xc2\xa0primarily does this as people hear the gospel proclaimed. We believe that the gospel isn\'t just the "ABC\'s" of Christianity but rather the "A through Z."\xc2\xa0It\'s not just one class we take among many other classes. Instead it pervades the entire curriculum.\xc2\xa0 Therefore our vision is to see the gospel transform our city. This begins with experiencing progressively greater gospel transformation in our own lives and then\xc2\xa0seeing that spread to people around us until the entire city is renewed by the gospel.\xc2\xa0 What exactly does that look like? It looks like\xc2\xa0broken relationships being\xc2\xa0reconciled poverty being\xc2\xa0alleviated people experiencing\xc2\xa0freedom from the destructive impulses that dominate their lives and--most of all--people being\xc2\xa0forgiven for their sins and made right with God.\xc2\xa0 In other words we believe that the gospel is the solution for all the problems our city faces. Now it\'s great to talk about the gospel transforming our city but we also have to think about how that\'s going to happen. Of course as we discussed above it\xc2\xa0will ultimately happen by God\'s power as the Holy Spirit uses gospel proclamation to awaken those who are spiritually asleep.\xc2\xa0 However the entire church also has a vital role in all of this. Our role is to be the "city on a hill" that Jesus talked about in Mathew 5:14. And a central component of being a\xc2\xa0"city on a hill" is\xc2\xa0living in caring authentic and\xc2\xa0committed\xc2\xa0community with each other. Basically showing people what true love looks like. That\'s the most powerful and persuasive testimony for the truth of the gospel--Christians living out the gospel in community with each other. Will you join us? For more information please visit http://www.gracelifepittsburgh.com/community-bible-study</t>
  </si>
  <si>
    <t xml:space="preserve"> Want to learn how to code? Have a great idea? Don\'t be shy. Develop it. It can be intimidating for women to learn and ask questions when they are in an extreme minority. While open and welcoming today\'s budding developer community is up to 91% male. There isn\'t a comfortable place where women can learn at their own pace and not be afraid to ask "stupid questions." We decided it was time to provide a place where all questions are OK and everyone can learn in a supportive environment. Our courses focus on coding leveraging existing technology and having something to show for it (aka building sweet websites). If you are new to the group please fill out our survey. \xc2\xa0This will help us tailor our events to your needs! https://www.surveymonkey.com/s/Q26ZPMZ</t>
  </si>
  <si>
    <t xml:space="preserve"> Our events give German speakers of all levels who would like the opportunity to speak German the chance to do so and also meet new people with similar interests. The meetings are very casual (wir duzen) interactive and fun.</t>
  </si>
  <si>
    <t xml:space="preserve"> South Hills Dinner &amp; a Movie Women\'s Group</t>
  </si>
  <si>
    <t xml:space="preserve"> This is  a meetup group for WOMEN ONLY living in the South Hills area or anywhere in Pittsburgh. We are young or older - single married divorced or widowed.  The point is to get together and have a great time. We enjoy movies dinner plays history or books and all the great resources Pittsburgh has to offer.  If this sounds like something you would enjoy please consider joining --- but women only.  Thank you.</t>
  </si>
  <si>
    <t xml:space="preserve"> Having a baby is one of the most exciting happy and stressful times in a woman's life. Storkbites is a support group that gives new mothers the opportunity to discuss their experiences while also having feedback from maternal child health experts. During Storkbites meetings mothers share their successes and difficulties talk about their changing lives and make new friends. Mothers with a baby under one year of age are welcome to attend and to bring and keep the baby with them throughout the meeting.</t>
  </si>
  <si>
    <t xml:space="preserve"> Hello members! Linda here from Salsa Ritmo Dance company. We are excited to bring to Pittsburgh 2 outstanding classes in Latin Dance. We specialize in beginner to advanced dancers whether you can go with the flow or feel you have 2 left feet we'll get you off the sidelines and onto the dance floor! We'll be teaching LA club style salsa dancing and also Cuban style salsa also called Casino Rueda. It's a lot of fun so let's get together and dance! Remember it's SalsaRitmoDance.com for all your social Salsa Dancing needs!  </t>
  </si>
  <si>
    <t xml:space="preserve"> Calling all guitars! We were kicking around the idea of pulling our guitars out of hiding and seeing what happens. We have some seasoned players a complete greenhorn and a few curious hobbyists all looking to have fun share teach learn and jam. All skill levels welcome in musical community.</t>
  </si>
  <si>
    <t xml:space="preserve"> I Meditate Pittsburgh is the movement to empower Pittsburghers to do more of the things they want to do in life and still feel refreshed and recharged without getting stressed but staying energized. Tap into your own power by just closing your eyes. Discover the peace and joy inside you through meditation invented thousands of years ago. Reinvented in 2011. Following is a sweet animation video created by YES+ US shows how the meditation has been the integral part of life in past and how is relevant in today\'s time specially if you want to do many things in life.    http://www.youtube.com/watch?v=xRMf4z8Cs8s \xc2\xa0 So let\'s MEDITATE and create a better world in and around you.</t>
  </si>
  <si>
    <t xml:space="preserve"> Sunday Assembly is \xe2\x80\x9ca godless congregation that celebrates life\xe2\x80\x9d. We are a group of generally non-religious people that get together and listen to a talk sing some fun pop songs and eat tea and cake. That\xe2\x80\x99s pretty much it. You can call it \xe2\x80\x9catheist church\xe2\x80\x9d \xe2\x80\x9chumanist church\xe2\x80\x9d \xe2\x80\x9csecular community\xe2\x80\x9d\xe2\x80\x94the labels are not as important is the intention which is to help each other \xe2\x80\x9clive better help often and wonder more\xe2\x80\x9d. The monthly assembly is our flagship event for celebrating together and nurturing a wider secular community. The idea started in London in January of last year with Sanderson Jones and Pippa Evans two stand-up comedians that decided they wanted the best parts of church/synagogue/mosque/faith-community \xe2\x80\x9cwithout the god bit\xe2\x80\x9d. They put the idea out to their community and got such an overwhelmingly positive response that the thing went a little bit viral with 30 assemblies popping up worldwide practically overnight. Since then the thing has gone way viral with about 80 new assemblies working to launch in September. \xe2\x80\x9cWell doesn\xe2\x80\x99t my city already have a dozen secular groups and a few Unitarian churches?\xe2\x80\x9d I hear you asking yourselves? Yes and thank goodness for that. We love these groups. We are not in competition with traditional secular organizations but instead hope to complement energize and enliven them. The intellectual and cerebral aspect of our average secular groups is very important and indispensable but it doesn\xe2\x80\x99t often leverage the positive power of emotion music and poetry or just enjoying ourselves as a group. Also the assembly format is very accessible to families with children and seems to attract a variety of ages. Come check us out!</t>
  </si>
  <si>
    <t xml:space="preserve"> We are flat-water kayakers from all around the Pittsburgh area. Come out and paddle with us on the many rivers and lakes of Western Pennsylvania. From novices to hard-core paddlers everyone is welcome!</t>
  </si>
  <si>
    <t xml:space="preserve"> Tired of staring at the walls in your home office? Want to be around other entrepreneurs while you're working? Want to meet other entrepreneurs and freelancers around you? Come and cowork with us! Our goal to meet at least twice a month in different locations in the Pittsburgh North area to build a community of freelancers entrepreneurs and remote workers who want to meet other like-minded people and share a table for our laptops. :)</t>
  </si>
  <si>
    <t xml:space="preserve">  \xc2\xa0 \xc2\xa0 TechShop is a playground for creativity. Part fabrication and prototyping studio part hackerspace and part learning center TechShop provides access to over $1 million worth of professional equipment and software. We offer comprehensive instruction and expert staff to ensure you have a safe meaningful and rewarding experience. Most importantly at TechShop you can explore the world of making in a collaborative and creative environment.</t>
  </si>
  <si>
    <t xml:space="preserve"> This is a group for backgammon players to have fun and improve their games. All skill levels are welcome. The goal is to have a regular time and place to bring our boards and play.</t>
  </si>
  <si>
    <t xml:space="preserve"> This group is for you if your family won't play Scrabble with you anymore. Do you love to compete? Do you love to learn new words? Do you love a challenge? Come play Scrabble with us! We are an official club of the North American Scrabble Players Association (NASPA) and meet every Wednesday for tournament-style Scrabble: two players per game 25 minutes per player. The time limit means you can play 3 and sometimes 4 games per session!</t>
  </si>
  <si>
    <t xml:space="preserve"> Do you have a squishy flat faced four-legged best friend? If so then you have an English Bulldog and you've come to the right place! This is The Pittsburgh English Bulldog Meetup Group and we are looking to get together and have some fun with our wiggly butt Bullies. Bulldogs are more than just wrinkles underbites and snoring. They are comedians with big hearts that define fearlessness. We usually meet once a month and will do our best to keep all Meetup events either free or very low cost. All we ask is that every member pitch in a once yearly membership fee of just $5 (either via PayPal to mistylynn3@gmail.com or in person to Misty Pieffer) to help cover the cost of keeping The Pittsburgh English Bulldog Meetup Group going. Also we want to send out a special invite to our cousins the French Bulldogs. You are welcome to join the group and come to the Meetups as well. The more the merrier! And remember a Meetup group can only be as good as the members in it. So we all need to join together and get involved. All members are encouraged to participate on the message boards post photos of their beloved Bullies and of course attend the monthly Meetups. Please let the Organizer know if there is anything they can do to make this group a more successful one. See ya at the next Meetup!</t>
  </si>
  <si>
    <t xml:space="preserve"> Open Pittsburgh the Pittsburgh region's Code for America Brigade makes the Pittsburgh region a better place through the use of information and technology. Open Pittsburgh is a grass-roots organization inclusive of different interests skill-sets and works to establish connections will all types of communities. Our members use projects events and advocacy to improve communities in a fun atmosphere. One key role of Open Pittsburgh involves being a relationship-builder. We foster inclusive connections between government nonprofit academic for profit communities residents civic technologists analysts designers and many others.</t>
  </si>
  <si>
    <t xml:space="preserve"> Women\'s Journey to Happiness</t>
  </si>
  <si>
    <t xml:space="preserve"> Did you know that research shows that women are collectively less happy than we were 40 years ago? That is what Valorie Burton wrote in her book "Happy Women Live Better." This group is for women who want to work together to commit build and support one another to maintain happiness and balance in their lives. We will read and use Valorie\'s book as a guide to discuss our "13 Happiness Triggers". As we discuss them. we will put some of our "Happiness Triggers" into action by doing activities together that can help us to learn that happiness is not a given it is doing .  Our Meet Up\'s will be once a month there is a $6.00 monthly fee to join and a small fee for our monthly room rental typically no more than $3.00 . Keep in mind our activities take us all over the city not just the South Hills area which is where our meet up is based for the meetings.  There is something for every women even if she does not live in the South Hills.  We will meet for coffee lunch or dinner go to theater attend special .  events talks or lectures go on hikes (with or without your dog) and even catch a movie;  and even do volunteer work as a group  whatever time allows to maintain and support each other for that "happy balance" or just have fun our meet is for serious minded women who want her happiness to be the focal point of her life. This meet is not for everyone it is for like minded authentic women who strive for "doing" and "being."   Does this sound like a good journey for you? Than join us for a wonderful trip to a great sisterhood of women for your evolving happiness.    Please keep in mind that this Meet-up is not a "networking" group or a place or "opportunity to market a/your business". This meet-up was organized solely  for support encouragement and empowerment. Here are the Guidelines: -There is a $6.00 per month membership fee even if you do not participate in an activity. This is to cover our monthly meet-up fee. Instructions for payment will follow after joining.   -No soliciting or marketing of products or services permitted at our meets.  This meet is for empowerment and support for the women in our group only. We will always stay on the topics listed in Valorie\xe2\x80\x99s book.  Whoever sends out endorsement e-mails to the group or comes to a meet selling or endorsing a product will be banned immediately. -Let me know if you would like to post an activity to the board I can do it for you. Send request via e-mail pawzpetsitting2001@yahoo.com .  I am hard to reach during the day as I am out on the road all day.  However if it is important and you need to talk please let me know on the message what it is you need to talk and make it semi-detailed so we can make the time to talk.  Please do not leave a message with any detail.   -Please arrive at the meetings at least 10 minutes early if you will be late please text or call me @ (412) 758-7105. We will begin the meetings on time.  We will spend the first 20 minutes doing introductions and warming up for our topic. The remainder of the time will be led by the facilitator of that meeting for our Happiness Trigger discussion.  -This meet-up is located in the South Hills of Pittsburgh however we do activities that take place all over the the Pittsburgh Area. Should  you decide to participate in those activities outside the south hills you will need to feel comfortable driving to other areas of Pittsburgh should you decide to participate yes south hills folks you have to cross a bridge .  Some of our members like to car pool to activities -If you RSVP you need to show up our core group is getting larger and space is limited to 14 women so do so early. Give others a chance of coming if you are not sure you are coming. This is a commitment so if 3 no shows without notice in a given year I will need to rethink your membership.   There is a mandatory 5  meeting attendance per year Again this is a commitment if you sign up you come if not give someone else a chance. I clean house every quarter asking members if they are still interested if not it is OK to resign I understand life constantly changes.   -Please let the facilitator guide the meeting and topic that is her job.  When you are sharing be aware of the time you\xe2\x80\x99re speaking keep to topic be articulate and please do not interrupt while someone else is speaking.  Please do not feel you have to raise your hand this is not a classroom and it is a conversation just chime in.    and finally...I receive lots of requests to have meetings closer to the place of a member\xe2\x80\x99s residence I am fine with that however you will need to facilitate in doing so.  Otherwise our Meet-up meets will always be in Mt. Lebanon at the Municipal Building the Third Sunday of each month starting in April 2015.   Please understand that this meet is a group effort although I founded it it takes a team to make it work and I can\xe2\x80\x99t do it myself. Your help is very much noticed and appreciated.  Thank you and hope to meet you soon.  Happy  Facilitator Colleen Amos_Mezinze  </t>
  </si>
  <si>
    <t xml:space="preserve"> Join if you consider yourself a feminist woman. We will meet monthly at the Full Moon and act as our own priestesses creating ritual to celebrate and heal ourselves and those we love. Lets have music dancing chanting meaningful rituals led meditations and community. Our focus is on the Great Goddess in any form/s that you choose.</t>
  </si>
  <si>
    <t xml:space="preserve"> Country Barn Farm teaches beekeeping and backyard chicken workshops. Our mission is to promote sustainable agriculture in the Western PA through education! Visit www.CountryBarnFarm.com\xc2\xa0to\xc2\xa0sign up for our newsletters!</t>
  </si>
  <si>
    <t xml:space="preserve"> This is\xc2\xa0a social group in Pittsburgh area for Chinese and Chinese culture enthusiasts. Families welcomed! I tried to find such a group in meetup but there was none so I started one.\xc2\xa0\xc2\xa0 Activities can range from hiking to dining art galleries to cultural events happy hours to festivals. If you have other suggestions come join us and share the fun!</t>
  </si>
  <si>
    <t xml:space="preserve"> This meetup is run by the St. David\'s Society of Pittsburgh a group dedicated to promoting and preserving Welsh heritage in Southwestern Pennsylvania. We host several Welsh cultural events throughout the year including pub crawls a book club a Gymanfa Ganu (festival of song) and an annual St. David\'s Day lunch in March. We have a Welsh language class that meets weekly and we collaborate with other cultural groups in Pittsburgh through participation in local folk festivals and our Welsh Nationality Room in the Cathedral of Learning. Learn more at: https://www.facebook.com/welshsociety.pittsburgh</t>
  </si>
  <si>
    <t xml:space="preserve">  https://www.youtube.com/watch?v=bMXmGMTzaoc Modern Pattern Dancing combines the simplicity and excitement of Contra dancing with the versatility and smoothness of Modern Western Style Square Dancing. It is danced to modern music ranging from Country to Hip Hop and is not confined to square formations. Pairs Triangles Rectangles Hexagons Kaleidoscopes Sicilian Circle and many others formations are also employed. Couples singles families and groups of all ages are always welcome. No experience is necessary and dancers learn as they go. Admission is $5.00 per person includes light refreshments.</t>
  </si>
  <si>
    <t xml:space="preserve"> GASP was founded in 1999 and is centered in Pittsburgh PA. We are dedicated to gaming in all its forms. It doesn\'t matter if you\'re a casual gamer or a die-hard grognard GASP has something to offer you. We meet as a group once per month for a 12+ hour Games Day but some of our members meet on a more frequent basis either for established campaigns or single pick-up style events. Some members can not make any definite time commitment and that\'s fine too. GASP was founded as a way for gamers to meet and socialize not spend all their free time gaming. Whatever time you put into GASP is solely up to you.</t>
  </si>
  <si>
    <t xml:space="preserve"> This group is for any artist (experienced to novice) who is interested in working on art outdoors whether its easel painting in oil watercolor pastels charcoal/pencil drawing etc. Take your inspiration from the landscape and cityscape as we meet outdoors at various locations around the Pittsburgh area to work on our individual paintings or projects and enjoy the camaraderie of fellow artists.</t>
  </si>
  <si>
    <t xml:space="preserve"> Tap into Power and Energy Lying Deep Within You Sahaja Meditation Meetup is meant for everyone who desires to find his or her true self which is full of peace joy of life and love for others. It is not just a book or a set of exercises but a living science that will open up to you gradually as your meditation becomes deeper and your experience stronger and more fulfilling. Better Yourself Emotionally Physically and Mentally All over world human beings believe they can find solutions to their problems in new products medicines and technology. Most aren\xe2\x80\x99t aware that deep within themselves resides a most potent and transformational energy. What if there was a simple method for you to tap into the power and energy lying deep within you allowing you to better yourself emotionally physically and mentally? Sahaja Meditation is just that \xe2\x80\x94 a system of guided mental relaxation and inner balancing techniques that can bring about profound spiritual and emotional calm wellness and clarity. Sahaja Meditation helps you reach a deep and absolute understanding of your Self. Structure of Sahaja Meditation Meetup Classes begin with a brief announcement and introduction followed by 30-40 minutes of instruction and practice. Typically classes are no more than an hour. Not long considering the benefits can last a life time. Online Guided Meditation You can try a guided online meditation led by practitioners from around the country any weeknight at 8 pm (EST) by going to: http://live.sahajameditation.com/stream</t>
  </si>
  <si>
    <t xml:space="preserve"> Welcome to the PGE Events Schedule where you can learn skills for growing food. Our group is here to grow teach and learn about agriculture in the Burgh. Pittsburgh Garden Experiment is a community-supported network for urban gardeners.  We schedule regular  free and low cost classes workshops and social events to share experience knowledge fun and social connections. There is huge potential for urban food production to supply a large portion of our diet. We believe that with quality garden design and stewardship we can create an urban food network that will thrive in Pittsburgh. Pittsburgh Garden Experiment is a project by Steel City Soils LLC with a ton of help from the people of Pittsburgh.  Check our blog for news how-to and networking at http://pittsburghgardenexperiment.org</t>
  </si>
  <si>
    <t xml:space="preserve"> You have found the right place to learn how to make money investing in Real Estate.     Learn how property management is the key to make you financially independent through Real Estate.     Find the secrets of those that have successfully made their fortunes via Real Estate Investing flipping houses and fixing houses.     Learn how to maximize your profits with rental real estate and lease options!     Discover how to protect your wealth once you attain it!     Explore the many possibilities that Real Estate Investing offers when it comes to tax strategies that will make you wealthy.  OPM - Learn how to use Other People\'s Money to accumulate a fortune over time Avoid the many pitfalls that typical "landlords" fall into when they don\'t have the - knowledge to profit from opportunities disguised as problems Are You Ready To Join ACRE?</t>
  </si>
  <si>
    <t xml:space="preserve"> Meet others interested in discussing what is pointed to in non-dual teachings such as Advaita Dogzchen or other traditions. Watch/Listen (DVDs) and/or discuss the teachings of classic non-dual teachers / sages such as Ramana Maharshi Nisargadatta H.W.L. Poonja (Papaji) as well as more contemporary ones such as Adyashanti Burt Harding Leo Hawkins Byron Katie Suzanne Segal Scott Kiloby Eckhart Tolle Unmani and many others. Language can provide at best only pointers to the underlying oneness that permeates All That Is\xe2\x80\x94even as things may appear as distinct and separate. Present awareness cannot be described or defined. Non-duality points at oneness by indicating it is \xe2\x80\x9cnot two.\xe2\x80\x9d As this cannot be grasped by the mind it leads to many paradoxes such as \xe2\x80\x9cno one is ever enlightened\xe2\x80\x9d \xe2\x80\x9cseeking leads you away from what you seek\xe2\x80\x9d \xe2\x80\x9cno technique can give you to enlightenment.\xe2\x80\x9d \xe2\x80\x9cSatsang means association with your own true nature. Satsang is not going to someone and becoming a student. ... [In] satsang you are not to do anything and you are not to undo anything.\xe2\x80\x9d \xe2\x80\x93 H.W.L. Poonja Meet others interested in exploring these topics in a social setting. No single teaching/teacher is promoted in these meetings. \xc2\xa0</t>
  </si>
  <si>
    <t xml:space="preserve"> Pittsburgh / Northern Frontier Gaming Meetup</t>
  </si>
  <si>
    <t xml:space="preserve"> Gaming is fun and cool ! Start-up gaming group forming in the far hinterland north of Pittsburgh ... Zelienople Harmony Cranberry Mars Ellwood City Evans City Portersville etc. Board games strategy games maybe role-playing games. The direction of the group will largely be determined by the interests of the initial members. All skill levels and ages (if well-behaved/mature) welcome. Meet some new friends and game on !</t>
  </si>
  <si>
    <t xml:space="preserve"> Pittsburgh\'s Investment Groups Meetup</t>
  </si>
  <si>
    <t xml:space="preserve"> I am creating this Meetup to organize like-minded people. If you are interested or know anyone interested in investment and its role in wealth creation consider attending the organizational meeting scheduled Saturday March 7th at the Triplex (7238 Fleury Way). We will begin at 9:07 A.M. This is a chance to learn about investing and is NOT "get rich quick". This is for those new to investing or mature investors. I believe we will all benefit from multiple perspectives. Expectations for operations will also be clarified during the organizational meeting. This is an opportunity to share experiences and hear from guest speakers on the various intricacies of investment.</t>
  </si>
  <si>
    <t xml:space="preserve"> Calling all soccer fans! Looking for a place to enjoy the English Premier League Saturday morning? Family and neighbors don't appreciate your early morning enthusiasm? Even Chelsea fans are invited to join us at 7:30am to watch the games on our big screen TVs.</t>
  </si>
  <si>
    <t xml:space="preserve"> What is the Old Fashion Business Networking Group? A good old-fashion face-to-face networking event in a great social environment - eat bread and drink to build personal relationships and expand your business. The object of our networking is simple --- show up on a regular basis and get referrals don't show up and someone else will get those referrals. There is a lot of business to go around I would love to share it with you! My personal goal is simple give everyone that attends on a regular basis at least one referral per year. If we just had 10-12 consistent people with that philosophy all of our lives would be better stronger and happier!!!! Let's make this a reality. Let's get as many people as possible attending these events. Please feel free to send this out to anyone and everyone you know that would appreciate networking with a great group of people who desire to expand their sphere of influence. Everyone is invited to this networking event. So please forward this e-mail to all of your business partners.</t>
  </si>
  <si>
    <t xml:space="preserve"> The WESTMORELAND ENTREPRENEURS is a business networking group which is limited to one person per profession.  It was created by a core group of business professionals who were excellent at their professions had integrity and a strong sense of community who wanted to meet other professionals who had the same excellence and integrity.  This core group of individuals was tired of spending too much time attending networking functions which turned out to be simply social functions which produced little to no leads or referrals.  They were also tired of spending hard earned capital to a networking machine that cranked out rules and regulations instead of goodwill and bonding between members.  What they created was a recipe for creating success.  With a little structure a cup of relaxation and a pinch of fun WESTMORELAND ENTREPRENEURS has become a terrific group of professionals dedicated to finding referrals for their fellow members and helping one another be as successful as they can be at their professions.</t>
  </si>
  <si>
    <t xml:space="preserve"> \xd0\xbf\xd1\x80\xd0\xb8\xd0\xb2\xd0\xb5\xd1\x82! \xc2\xa0 This is a group for anyone interested in the Russian language and all things Russian. Whether you are a native speaker or are just starting to learn the aim of this group is to connect with Russian speakers in the Pittsburgh area. We will host regular meetups to chat in Russian watch some of our favorite Soviet-era and modern Russian movies play a game of durak and occasionally enjoy some Russian food.</t>
  </si>
  <si>
    <t xml:space="preserve"> Great Adventure. Great Times! Welcome to the Ohio River Trail Council Outdoor Adventure Club. This ORTC Meetup is for outdoor lovers of ALL experience levels. Come join us and connect with other outdoor enthusiasts interested in enjoying the wonderful natural resources in the quad-state area (Ohio Maryland Pennsylvania and West Virginia).  Events include but not limited to backpacking camping canoeing cycling hiking kayaking skiing and stand up. *No's to events are only needed when you have previously RSVP'd Yes.     The group is also for advocates who would like to volunteer to help build maintain and/or promote the Ohio River Water Trail and the Ohio River Greenway Trail in Allegheny Beaver and Columbiana Counties of Ohio and Pennsylvania. Volunteers with all interests and abilities are welcome!  For additional information please visit www.membership.OhioRiverTrail.org or follow us on Facebook at www.facebook.com/pages/OHIO-RIVER-TRAIL-COUNCIL/148074912432?ref=hl or on Twitter at twitter.com/OhioRvrTrail (@OhioRvrTrail).   You are also cordially invited to join the Ohio River Trail Council Outdoor Adventure Club - Map My Fitness Group Map My Run Group Map My Ride Group Map My Walk Group and Map My Hike Group. http://membership.ohiorivertrail.org/index.p\xe2\x80\xa6/map-my-fitness   By attending an Ohio River Trail Council event or meetup I fully understand and accept sole responsibility for my actions both during and after the event and hereby release waive discharge and hold harmless the ORTC and all organizations individuals or their heirs involved with the event from any and all liability claims demands actions and causes of action whatsoever arising out of or related to any loss damage or injury that may be sustained by the attendee while participating or traveling from said event.  A CPSC approved bicycle helmet securely fastened is required. Proper clothing to avoid hypothermia and a PFD must be worn at all times during water events. I hereby consent to the use of photographs audio-recordings and video which have been taken of me without compensation or royalties to me. Any registration fees are non-refundable and non-transferable. </t>
  </si>
  <si>
    <t xml:space="preserve">    GlobalPittsburgh is a non-profit organization established in 1959 as Pittsburgh Council for International Visitors (PCIV). We connect the Pittsburgh community with people here from other countries through group programs events and activities. The program is designed for internationals who want to meet people and discover more about the Pittsburgh community and for local residents and American students who want to meet people from other countries and help them feel more at home in Pittsburgh. GlobalPittsburghCONNECT membership program offers many perks:  First Thursdays monthly networking events Quarterly Intercultural Potluck Dinners for members and host families four times each year. We will share ethnic foods learn about other world cultures play games and make new friends. Monthly Group Dinners usually on the first weekend of every month. We will dine as a party in different ethnic restaurants throughout Pittsburgh. Year-round outdoor group activities: ice skating snow tubing pumpkin patch cinema in the park bowling etc. Free &amp;amp; Discounted Tickets - Over the course of the year we offer the chance to attend cultural performances such as plays musical performances and sporting events. Thanksgiving and Christmas Hospitality Dinners - Host families invite members to their homes for dinner and conversation. All host families are supporters interested in sharing American culture and learning about the culture and traditions of other countries. Members may enjoy a traditional holiday meal with an American family.  Annual fees to join GlobalPittsburgh CONNECT are $40 for an undergraduate student and $50 for an individual or family membership. For more information visit http://www.globalpittsburgh.org/membership</t>
  </si>
  <si>
    <t xml:space="preserve"> Gatherings is a singles group in the Greater Pittsburgh area with the mission statement "a relaxed way to make new friends". Are you single between the ages of 40 to 60? Gatherings is for you check out our events and our website www.gatheringspgh.com!</t>
  </si>
  <si>
    <t xml:space="preserve"> This group exists to help organize the local level grassroots effort to support the Ron Paul 2012 Presidential Campaign. We will also endeavor to educate all people who seek knowledge about freedom the Constitution The Campaign for Liberty Austrian economics and\xc2\xa0all liberty based issues.</t>
  </si>
  <si>
    <t xml:space="preserve">  We have a new website at: www.pgh93.org We are also on Facebook at: www.facebook.com/groups/pittsburghthelemagroup/ </t>
  </si>
  <si>
    <t xml:space="preserve"> We are a group who enjoys fine dining experiences all around the Pittsburgh region. Pittsburgh is getting a reputation as a great food experience town. Let's explore all these wonderful restaurants that are in our own back yard. To be fair to all I want to make everyone aware of the expectations within this group. First of all we do have a RSVP attendance policy.  Please read and understand this policy as it will be enforced.  This policy can be found under discussions at this link: http://www.meetup.com/Pittsburgh-Fine-Dining-Meetup/messages/boards/thread/48846086  Secondly I will be selecting upscale higher end restaurants most of the time.  I would request that you dress appropriately.  For most restaurants business casual attire would be appropriate.  However some restaurants may have other requirements or suggestions such as suit jackets and ties for men.  I suggest you visit the restaurants web site to understand what type of establishment it is. The dining groups will be limited to six to eight people per event.  This is so that we can all talk with each other and enjoy the dining experience. I look forward to sharing some lovely dinners with you.</t>
  </si>
  <si>
    <t xml:space="preserve"> We are a networking group that is designed to provide business referrals for other members. We have over 20 people showing at every meeting and will only take one member per profession. We are trying to keep it business-like but fun and social as well. If you feel you can be a beneficial member of our group please contact me for more details. I can then let you know if we have your profession open. As Meetup shows many people that have inquired about us don't assume that your profession has been taken. Send a quick email to me and I will let you know.  Our goal is to get together twice a month and exchange solid referrals. We would rather get fewer referrals than get some of the lousy ones we have gotten via the traditional networking groups. We will also be having some optional social gatherings whether they be a happy hour type or hitting the links during the nice weather. We do not have any dues or fees associated with our membership. We meet the first and third Tuesday of the month at Pugliano's. Please don't hesitate to contact me with any concerns/questions.  Ken Gress Allstate Agency Owner kengress@allstate.com</t>
  </si>
  <si>
    <t xml:space="preserve"> Landlord networking meetings and real-estate experts presenting up to date information to learn about real estate buying landlording flipping and managing your real-estate investments. Obtain preferred contractor listings learn about available deals in the area meet contractors agents and professionals servicing real-estate investments.</t>
  </si>
  <si>
    <t xml:space="preserve"> Finally SLR cameras have come back in vogue again. If you have been using a point and shoot camera for years and decided to get yourself a SLR camera you may be confused by all the controls you suddenly have. Don't continue to use pre-programmed settings on your camera. Learn what the F-Stop Shutter speed and ISO settings mean and learn how your photos can be much more creative than ever before. \xc2\xa0 I have been shooting for almost 30 years. I have shot studio weddings seniors sports (including the Steelers and Pirates). My wife friends and neighbor kids come to me to help them understand how to use a SLR. I discovered many people have been upgrading to SLRs now that they are under $700 for excellent camera kits. So I thought I would see if others would be interested in learning about using there cameras to the fullest extent. \xc2\xa0 So if you are excited about your new camera but confused about its capabilities and want to just get out and have fun and learn a little this group is for you. The groups meetings will stay small so you will get individual attention. I will try to mix up locations and types of shoots so that new things can always be learned. \xc2\xa0 ***** Important Information for New Members ****** In order to really go into detail about how to use F-Stop Shutter Speed ISO and White Balance and how to shoot in all manual mode I need to keep the group down to just four people. \xc2\xa0This allows for plenty of questions and hands on assistance any more and its difficult to give you the attention that you initially need. \xc2\xa0Also in order to attend lager group meet ups you will need to attend at least one of the Photo 101 meet up events. \xc2\xa0The Photo 101 is about 2 hours. \xc2\xa0The cost of Photo 101 is $50 (because of time and small group with individual attention). \xc2\xa0Also the fee is required to be paid upon reservation via pay pal. \xc2\xa0If you cancel 24 hours in advance I can transfer the payment to a future Photo 101 course. \xc2\xa0After you attend Photo 101 you might be interested in Photo 102 which goes into greater depth about white balance using a gray card and how to make basic fixes in Raw Convertor and Photoshop. Email me if you have questions. \xc2\xa0 Terry</t>
  </si>
  <si>
    <t xml:space="preserve"> This group is dedicated towards aspiring BIG Data &amp; Hadoop developers and individuals keen to understand the applications &amp; operations of analytics &amp; Hadoop.  The broad objective is to build a community wherein professionals across streams including Data Sciences Software Programming Apache Hadoop and Web Development come together to share upgrade and enrich their knowledge.   Meetups will be conducted wherein the career prospects technical specifications platform capabilities &amp; applications of BIG Data &amp; Hadoop will be shared &amp; discussed.</t>
  </si>
  <si>
    <t xml:space="preserve"> Tennis Player   We\'re connecting players on the tennis courts throughout Pittsburgh and in the suburbs.   We allow players to put post meetups. So feel that it is acceptable to promote an event that you will take ownership of and we\'ll let the meetup group know about it.   We\'ll be running certain tennis socials weekend tournaments and get togethers for the passionate tennis players who want to play competitive tennis. If you want to meet up with other tennis players in Pittsburgh then you should definitely check us out.   2015 Tennis Line-Up:   Non-League Play:  Partner Program &amp;amp; Tennis Ladder - Restarts March 18th   League Play:  Summer Doubles - May 26th to July 26th  Summer Season - June 23rd to Aug. 17th  Summer/Fall Doubles - Aug. 25th to Oct. 25th  Fall Season - Aug. 25th to Oct. 19th    We hope to see you join one of our upcoming programs. To join any of these programs you can just go to our join page: http://pittsburghtennisleague.com/join   -Steve C.  PittsburghTennisLeague.com</t>
  </si>
  <si>
    <t xml:space="preserve"> Come join other singles in their forties and up at a dance environment for socializing networking theme-related social events and optional dancing. The Saturday Singles Dance is beginning its fifth year of providing premier singles dances to Pittsburgh area singles. We are a proven Pittsburgh singles social meet-up group with hundreds of singles who have met through our dances and speed dating events. Many successful relationships and marriages have resulted from the Saturday Singles\' socials. We are known for our large crowds and for giving back to our attendees through unique promotions that include free pizza parties free speed dating free game tickets giveaways featuring hundreds of dollars of giftcards salad smorgasbords free nachos and cheese free line and partner dance lessons Steelers\' Pens\' and Pirates\' parties featuring team giveaways holiday theme parties and an annual holiday party in December featuring free hot and cold appetizers and desserts! Admission into all events is $8. We are looking forward to mixing mingling and socializing with you! www.dancetonight.weebly.com</t>
  </si>
  <si>
    <t xml:space="preserve"> We're a group of Pittsburgh-based Hadoop &amp;amp; cloud-computing technologists enthusiasts and researchers who discuss emerging technologies Hadoop &amp;amp; related software development (HBase Hypertable PIG etc). The Hadoop Users Group (HUG) Pittsburgh consists of members from local universities and companies.\r This group only meets in a physical place in Pittsburgh. If you are interested in webcasts about Hadoop this group is not for you.</t>
  </si>
  <si>
    <t xml:space="preserve"> Pittsburgh WordPress developers designers and general users who want to ask questions share tips and be inspired. Welcome freelancers and businesses who use WordPress professionally but also learners and single-site users with questions or in need of tips. No question is too small. Plug-in developers framework lovers child-theme makers come on in too!</t>
  </si>
  <si>
    <t xml:space="preserve"> 40s+ Following Jesus in Diverse Community as We Worship Grow Serve and Share We offer diverse activities primarily targeted to 40s+ both single and married. Regular activities include Sports and Games Night on 1st and 3rd Fridays Interactive Bible discussions on 2nd and 4th Fridays from September through May. Note: Lunch Buddies has been discontinued. \xc2\xa0We are going to focus on other types of activities.</t>
  </si>
  <si>
    <t xml:space="preserve"> Pittsburgh Chapter of BetterInvesting (www.betterinvesting.org) is a volunteer based group that helps to provide education and learning for people (individuals and groups) that want to learn about investing in stocks and mutual funds. We provide education at no or low cost and host 2 investment clubs which are open to the public.  These clubs serve as models on how an investment club should operate. Each of these model clubs meets monthly.  One club meets at Northland Library and one meets at Monroeville Library.  In addition we also conduct at least one full day of investing education annually.  The Pittsburgh Chapter's MISSION is to educate mentor and support individual and investment club investors and potential investors using the BetterInvesting principles. Our Chapter offers classes and special events on topics from investment basics to club accounting. BetterInvesting is a nonprofit organization that believes anyone can become a successful long-term investor following commonsense investing practices. The association and its volunteers empower investors by offering the education resources and tools to make informed stock and mutual fund choices.Please join us to learn about investing in the stock market using fundamental analysis. We host a variety of events including educational investment classes which are open to anyone. We welcome all levels of investors.       </t>
  </si>
  <si>
    <t xml:space="preserve"> We hold weekly contra dances (every other week during the summer months) at the Swisshelm Park community center. Contra dance is energetic social dancing to great live music. All dances are taught no experience or partner necessary. See our website at www.pittsburghcontra.org for more information such as schedule FAQs etc.</t>
  </si>
  <si>
    <t xml:space="preserve"> Welcome to Pints and Purls! Do you enjoy crocheting knitting or cross-stitching? Do you like beer? (Of course you do!) Then this is the group for you! Take your project from the couch to the bar! Where you can kick back with your needles and a pint of beer (or a glass of wine) and chitchat with other crafty folks! Whether you knit crochet do needlepoint or some other form of crafting you\xe2\x80\x99re invited to join us for Pints and Purls! All skill levels are welcome so don\xe2\x80\x99t be shy! You can finish a project you\xe2\x80\x99ve been working on share a pattern learn or teach a new stitch or skill all while enjoying a delightful beverage! We hope to meet on a weeknight every other week or so. That way we stay current on what everyone is working on and it keeps us motivated to finish the project!</t>
  </si>
  <si>
    <t xml:space="preserve"> I want to help the Swing Dancing community grow.   Check out my website for other local Swing Dancing events. www.nickswingspittsburgh.com </t>
  </si>
  <si>
    <t xml:space="preserve"> This group is for anyone who is looking for positive life transformation and personal healing.  Meditation on Twin Hearts (MTH) was developed and taught by Grandmaster Choa Kok Sui. It is a easy guided meditation designed to achieve inner stillness healing and harmony. Simple yet powerful. Short yet deep. It is practiced regularly all over the world by people from different backgrounds.  No prior meditation experience is required. Anyone with average focus and understanding can meditate and experience inner peace. Group meditations increases the effect of meditation multifold.   Benefits of MTH With regular practice of MTH one develops a clearer energy body. Clear energy body means: * clear thinking * clear perception * better relationships * good health * enhanced healing abilities Additionally we become instruments of world service when we share the blessings with Mother Earth.   Pranic Healing MTH is taught as a part of the Pranic Healing Level 1 course.  Pranic Healing is a powerful and effective \xe2\x80\x98no touch\xe2\x80\x99 energy healing modality developed by Grand Master Choa. It uses \xe2\x80\x98life force\xe2\x80\x99 or prana to heal physical and emotional ailments on oneself and others. It is given in a simple cookbook approach. Anyone can learn it apply the simple techniques and see tangible results.  PH classes are now taught in Monroeville. Please call for more  details.     Come join us! Looking forward to meditating with you :) Jeevitha Ph#: 801 739 4241 email: prana.pgh@gmail.com  </t>
  </si>
  <si>
    <t xml:space="preserve"> Our top priority is to expand the dance education of beginner Ballroom and Latin dancers and further promote the positive effects of dancing to youth singles couples social and competitive dancers of all experience levels. We are an organization that is open to all who wish to participate at any level. We encourage participation in social activities group lessons and the promotion of USADANCE to your family friends and region.</t>
  </si>
  <si>
    <t xml:space="preserve"> Drupal Pittsburgh connects people who use Drupal in and around the Pittsburgh Pennsylvania area. Users of all skill levels and interests are welcome and encouraged including site builders developers themers project managers site owners content editors and those of us brand new to the Drupal CMS.</t>
  </si>
  <si>
    <t xml:space="preserve"> This group is for those of all levels of experience who are interested in Tarot Lenormand and Oracle cards. We'll meet once a month to exchange readings share tips learn new spreads work on learning how to use reversals learn how to use Tarot and Oracles for spiritual pathwork how to trim a deck (for large cards) etc.  Our mission is to have fun be informative and inspirational as we meet new people and to learn and grow together. </t>
  </si>
  <si>
    <t xml:space="preserve"> This Travel Club provides an opportunity for men and women who love to travel to meet others who share their passion. Why travel solo when you can travel with friends? If you want to see the world take weekend trips learn about other cultures or simply enjoy meeting other like-minded people this is the group for you! It doesn\'t matter if you are 35 or 75 married single or in-between if you dream about traveling and don\'t want to go alone you are a perfect fit for this travel club! If you are a member of other Meet-Up Groups please contact your organizers and let them know I would like to work with their group. If you ever have any questions please call Sam anytime at 330-793-6543.</t>
  </si>
  <si>
    <t xml:space="preserve"> If you are 18 or older and looking to get together with other writers and would-be writers join Marianne Reid Anderson executive editor of Northern Connection and Pittsburgh\xe2\x80\x99s FiftyFive Plus magazines and Freelance Writer Amanda King to discuss learn or share the ins and outs do\xe2\x80\x99s and don\xe2\x80\x99ts getting started and getting published. We will include tips and techniques ways to get the words flowing writing for different genres and media including print online social media blogging editorial etiquette and so much more\xe2\x80\xa6</t>
  </si>
  <si>
    <t xml:space="preserve"> [Formerly called "Pittsburghers who love to read" and started in April 2012] This group gathers people in the area who like to read and talk about books. Currently we meet once a month on a Sunday at Schenley Park Caf\xc3\xa9. Books are selected through member suggestions and informal voting on titles every few months.\xc2\xa0 Genres and topics are limited only by our imagination. \xc2\xa0</t>
  </si>
  <si>
    <t xml:space="preserve"> The Pittsburgh Business Intelligence Group is the only regional group focused on providing opportunities for individuals in the Business Intelligence / Data Warehousing industry to meet network and learn about strategies best practices and tools. This group is technology agnostic.  It is open to professionals having experience with any relevant technologies (Business Objects Microsoft Cognos Birst QlikView SAS SPSS MicroStrategy Teradata etc.)  Topics of discussion include BI tools data warehouse design reporting and analytics dashboards and scorecards performance management BI trends ETL process and more.  We will also focus on business and technology challenges associated with business intelligence initiatives. Meetup topics will vary from general discussions and best practices to vendor- or product-specific discussions.  Our overall goal is to deliver relevant information and resources as well as establish a positive regional networking environment.</t>
  </si>
  <si>
    <t xml:space="preserve"> Meet fellow Raw Foodists near you! Come to a local Raw Food Meetup to have fun share raw food meals and discuss vegan diet and health issues. Anyone interested in the raw/live food diet and lifestyle is welcome!</t>
  </si>
  <si>
    <t xml:space="preserve"> Do you love movies and trivia games about movies? Are you tired of playing with friends and family members who can't even tell you who directed Jaws? We are looking to meet movie lovers who want to compete with other movie lovers in games such as the Leonard Maltin Game Celebrity Scene-It or Trivial Pursuit. Bring your Maltin guides ideas for games and your vast movie trivia knowledge! Note: there have been a lot of requests to join the group which we would love to honor but for the time being since I am funding the group out of pocket we are keeping the group at the cheapest level and capped at 50. In the future if we start charging dues or a fee for events we might open the group up to be larger. Keep watching!</t>
  </si>
  <si>
    <t xml:space="preserve"> Businesses in South Hills of Pittsburgh  and surrounding area that would like to network together share ideas and leads. Build relationships to do business together.  We will be holding Breakfast  Lunch and after work networking events. </t>
  </si>
  <si>
    <t xml:space="preserve"> This group is for highly motivated entrepreneurial woman who seek support in achieving their goals. Together we will share our dreams and fears and support encourage and inspire. THIS GROUP IS NOT: * A place to pitch a product or service. * A place for you to network for customers. THIS GROUP IS: * A safe space to share the specific challenges that we face as entrepreneurs. * The make new friends who are like-minded. * To encourage and inspire one another.</t>
  </si>
  <si>
    <t xml:space="preserve"> Learn investing from a local expert with 19 years experience. Hands on examples analysis and start to finish projects.</t>
  </si>
  <si>
    <t xml:space="preserve"> The Ember.js Pittsburgh Meetup Group! For anyone interested in learning/discussing/hacking-on Ember.js.</t>
  </si>
  <si>
    <t xml:space="preserve"> We are organizing a group of product managers and user experience people who want to meet up on a monthly basis. Our first meeting was 6/3/15. Our goal for the group will be primarily to enable peers to network and learn from each other. Feel free to share this group with like minded peers.</t>
  </si>
  <si>
    <t xml:space="preserve"> "This is a group for anyone interested in bicycling hiking rock climbing camping kayaking running etc. All skills levels are welcome. Hopefully it will help to organize some local activities to do on a regular basis. Keeping us all motivated healthy and happy. As well as maybe some more larger local events to plan towards. There are lots of things to do Outside most of them are more fun with others! This group will hopefully create a venue to meet other outdoor enthusiasts in my area. Looking forward to exploring the outdoors with everybody.\xe2\x80\x9d</t>
  </si>
  <si>
    <t xml:space="preserve"> I'm especially interested in two types of books:       1. Great literature particularly books that help us better understand the human condition and       2. Non-fiction books which give new insights into the world and how people behave e.g. Black Swan Predictably Irrational Beyond The Brain etc.       The choice of great literature books to read will depend on people's interests. Possibilities include (but are not limited to): Steinbeck Twain Austin Hesse Shakespeare and Tolstoy.       Occasionally we'll also read lighter books just for fun.</t>
  </si>
  <si>
    <t xml:space="preserve"> The purpose of this group is to nurture support and encourage the growth and professional development of current and future nurses. During our meetings we learn from each other network and engage in meaningful dialogue about what it takes to become a competent confident and successful nurse. This group is designed for student nurses and new nurses who want to learn from and be mentored by experienced nurses; experienced nurses who also value being mentored by others and who also enjoy helping the next generation of nurses succeed. Each meeting includes a meet and greet where members can learn a little about other members a 15-20 discussion on a current hot topic in nursing and then an open networking opportunity. Successful nurses know that investing in yourself yields the greatest results. \xc2\xa0Hope to see you at our meetings! Cheers! Renee \xc2\xa0   </t>
  </si>
  <si>
    <t xml:space="preserve"> Open to all health and medical care practitioners who partially or fully incorporate Functional Medicine Integrative Medicine Holistic Complementary or Alternative Medicine or who are interested in doing so. This is a networking group that meets to socialize eat healthy food and learn about the latest scientific studies latest marketing techniques or the essentials of Social Networking. Swap ideas and business cards while meeting the most open-minded professionals in our area.</t>
  </si>
  <si>
    <t xml:space="preserve"> This group is for individuals in the Westmoreland Armstrong Butler County area interested in learning about the real estate investment business. The group is for the experienced investor as well as any one considering purchasing or investing in real estate with the IRAs and gaining an above average return on their investment.</t>
  </si>
  <si>
    <t xml:space="preserve"> We are a group of real estate investors and people who want to be real estate investors. We do several social networking events every month. The goal of these events is to let like minded individuals meet and exchange ideas on how to educate themselves and improve their cash flow and income. If you have any interest in learning how to make money in real estate then come out an join us for a meet-up its FREE you wont get a better price than that.</t>
  </si>
  <si>
    <t xml:space="preserve"> The Pittsburgh Polymer Clay Guild (PPCG) is a group of polymer clay enthusiasts who share a love for this medium. Our members have varying levels of expertise and experience. Our guild welcomes everyone from tentative beginners to professionals. Our mission is to advance knowledge and develop proficiency among Guild members in the use of polymer clay through the exchange of experience and ideas. We do this by supporting and enjoying each others' talents through clay days an annual retreat workshops group shows and information sharing. Come visit and see what we're all about.</t>
  </si>
  <si>
    <t xml:space="preserve"> Strange Brew - a beer sharing and tasting group \xc2\xa0 The purpose of this group is share craft beers that you might not normally have had a chance to try. We will each bring in a few brews and everyone will get samples until the bottles are empty. We don't want to bring standard beers that anyone can get everywhere. The idea is to bring in beers that are a little more unique: new releases seasonal special editions one-offs rare to Pittsburgh brews home brews or even beers that you pick up out of the area... that sort of thing.\xc2\xa0 This isn't meant as an exchange group as we will be drinking the brews at the\xc2\xa0meetups. \xc2\xa0 There are basically two sides to what could be brought to the meetups. The first would be beers that you would be able to buy in the area but are a little uncommon. Those would be the seasonal new releases special releases etc. It is possible that many people would not normally get a chance to try these brews either because they sell out or because people do not realize that these are available. Once we get a chance to try these beers we might be able to go out to find them and buy them for ourselves. This is nice because if you try something that you like you can keep an eye out and get more. \xc2\xa0 The other side would be beers that we would not be able to buy in the area. Those would be home brews and beers brought in from out of the area. Home brews are obviously not available anywhere except at the brewer\xe2\x80\x99s house. When I travel I like to stop in at bottleshops to see what they have available. I often find beers that I have never seen before and that I know are not available in Pittsburgh. This is nice because you would be able to try or share brews that we might never see again a unique experience. \xc2\xa0 We will be able to try each brew and discuss what we like or do not like about it. People\xc2\xa0who know a lot about beer will be able to share insight that others might not know and help educate those new to craft beers. People\xc2\xa0who are just getting into craft beers will be able to taste different styles. They will be able to hear what other like minded folk think about each and compare that to their own opinions. \xc2\xa0 Outside of not wanting commonly available brew brought in we are NOT going to be a snob minded group. People of all levels of experience and all levels of taste are welcome. The only way to get the Pittsburgh beer scene to grow is to have new people learn about craft beers. The only way to learn about beer is to try a variety. \xc2\xa0 If you like it drink it! \xc2\xa0 New Group Rules:  Bring some unique unusual or rare (for the area) beer for everyone to try.\xc2\xa0 Just 2 bottles of 12oz brews or 1 of larger bottles. Have a good time. Repeat rules 1 and 2 at the next Strange Brew... </t>
  </si>
  <si>
    <t xml:space="preserve"> Vist our website at http://www.porcmtbclub.org and get on our mailing list!\r \r If your into mountain biking and live in PA or have thought about giving mountain biking a try this is the group for you!\r \r * Guided Weekly Rides!\r * Beginner Rides - No experience neccessary. Loaner bikes available. Expert assistance!\r * Fast paced and Casual Rides\r * Explore the Western Pa venues you never knew existed\r * Parties Camping Trips Bike related vacations! We've got it all!</t>
  </si>
  <si>
    <t xml:space="preserve"> This group is for anyone who is or wants to be an entrepreneur and start or run a business. Whether you are a part-time \xe2\x80\x9cone-man band\xe2\x80\x9d or have been in business for 30 years with hundreds of employees we all have something to share about struggles of starting a business keeping revenue flowing and delivering new products to market. You could be just at the \xe2\x80\x9cidea\xe2\x80\x9d phase have a product be in production or successful with many customers. All entrepreneurs struggle with curve balls daily and this meetup is a space where you can talk through ideas and questions you may have while offering your own personal insights and experiences to each other. We typically meet once a week in the East Liberty neighborhood of Pittsburgh and adjourn to an appropriate local venue within walking distance based on the turnout time commitments and weather. For those wanting to check-in before the meeting we have a conference call Sunday night to let you work on ideas before our meetup Monday morning.  </t>
  </si>
  <si>
    <t xml:space="preserve"> Pittsburgh Metalheads \\m/</t>
  </si>
  <si>
    <t xml:space="preserve"> Too much work and not enough time to nurture the Metalhead in you? Let's get together to discover new bands attend local gigs or even go to big venues. I created this group for people (21+) who want to share their passion for the different genres of Metal/Rock music and for whom it is sometimes difficult to find someone who does not give them the weird look when they start talking about Scandinavian Black Metal (just an example!). Music does not have to be THE conversation topic. It is just a way to gather people who have the same interest!</t>
  </si>
  <si>
    <t xml:space="preserve"> Bagels &amp;amp; Bytes is technology-related peer learning and networking at its best! We are the local 501 Tech Club and Net2 affiliate group in the City of Pittsburgh. Bring your tech questions ideas and issues. Join our fellowship of nonprofit techies (professional and "accidental" are equally welcome) as we brainstorm share ideas and solutions and support each other! This group is very supportive and non-judgmental. There is no such thing as a "stupid" question at these meetings \xe2\x80\x94 all questions and topics for discussion are welcomed. We learn from each other in unexpected ways constantly regardless of knowledge or skill levels. Hence you don\'t have to be an "expert" techie to attend just curious and interested in nonprofit technology. This group meets the first Wednesday of each month (except January and July) from 8:30-10 am. Meeting locations rotate every few months but the group is always hosted by a local nonprofit org. We typically do a summer "outing" each June (2015 will be Bagels &amp;amp; Bytes &amp;amp; Critters at Animal Rescue League on June 3). We generally hold our December meeting on a Friday afternoon at Dave and Buster\'s at the Waterfront our annual "holiday party." Bagels &amp;amp; Bytes is FREE to attend but you must RSVP. Please register via phone or email at 412-397-6000 or bcnm@rmu.edu. You may also register online at http://www.rmu.edu/bcnmregistration. Learn more about upcoming events on our blog: https://bagelsbytesallegheny.wordpress.com/. Started: 2000 Current organizer: Cindy Leonard</t>
  </si>
  <si>
    <t xml:space="preserve"> We are here to help each other learn the language of Technical Analysis and how it applies to the FOREX markets. W teach and encourage each other to succeed in our own trading accounts.</t>
  </si>
  <si>
    <t xml:space="preserve"> For any new golfers or lapsed golfers this is not a league but a chance to get out and have fun with Golf. Located east of Pittsburgh we will play golf at different locations from Monroeville to Latrobe (mostly 9 holes) and some 18 holes. Don't let those rusty clubs sit any longer. Dust of those spikes buy some used balls and lets have fun with golf.</t>
  </si>
  <si>
    <t xml:space="preserve"> The last JavaScript Meetup fell through when the organizers took jobs outside of the Pittsburgh Community and moved. This left the rest of us without a means to control the group and continue with the discussions. I'd like to revitalize the group and community. This group should discuss frameworks libraries tools the language itself coding practices and any and all things related to JavaScript.</t>
  </si>
  <si>
    <t xml:space="preserve"> The Object of Rotary is to encourage and foster the ideal of service as a basis of worthy enterprise and in particular to encourage and foster: First. The development of acquaintance as an opportunity for service; Second. High ethical standards in business and professions; the recognition of the worthiness of all useful occupations; and the dignifying of each Rotarian of his/her occupation as an opportunity to serve society; Third. The application of the ideal of service by every Rotarian to his/her personal business and community life; Fourth. The advancement of international understanding goodwill and peace through a world fellowship of business and professional men and women united in the ideal of service.</t>
  </si>
  <si>
    <t xml:space="preserve"> To meet share and create paper crafts with other lovers of these arts.</t>
  </si>
  <si>
    <t xml:space="preserve"> Kizomba is a dance style from Angola Africa and it is based on the art of connection.  If you are looking to meet people have fun and experience this rapidly growing dance form then you don't wanna miss this FREE open house at Millenium Dance Complex. It will be from 8-9pm on Wednesday August 26th. See you there!!</t>
  </si>
  <si>
    <t xml:space="preserve"> Our group has both an online and physical presence.\xc2\xa0 We\xc2\xa0meet on\xc2\xa0the 4th Wednesday each month 7 p.m. - 8:45 p.m. at the Mt. Lebanon Library (16 Castle Shannon Blvd. Pittsburgh PA 15228-2252).\xc2\xa0 In addition we have an online group which interacts both here and at our\xc2\xa0other site at http://groups.yahoo.com/group/shsfbg The Greater Pittsburgh Science Fiction Book Discussion Group focuses on classic "hard" and/or award winning science fiction books. If you enjoy reading science fiction and have an opinion to share join us! \xc2\xa0</t>
  </si>
  <si>
    <t xml:space="preserve"> This meetup is for anyone downtown over their lunch hour interested in a very loosely structured ultimate frisbee pickup game. This is meant to be for any working professional who needs to burn off a little of the work day running around in the sun but anyone downtown is welcome including total beginners and advanced players!  There is enough space at Point State Park to set up a reasonably sized disc field.</t>
  </si>
  <si>
    <t xml:space="preserve"> HackPittsburgh is a non-profit community-based workshop that allows members to come together and share skills and tools to pursue creative projects. Our membership is open to everyone but typically comprises inventors engineers scientists programmers hobbyists artists roboteers families entrepreneurs and arts and crafts enthusiasts. Our focus is on collaboration education and community outreach. We\xe2\x80\x99re a benevolent group and do not promote or condone illegal activities. The term \xe2\x80\x9chacking\xe2\x80\x9d is used in a benign sense in the context of deconstructing and understanding objects and systems and re-purposing existing materials for new and innovative uses. We have events every Friday night (except for holidays) open to the public and usually free where people can come in for interesting talks or presentations and see the shop and what we have to offer. Details on any particular Friday night event are posted to the blog on our main page somewhere between a few days and a week prior to the event. We host several outside groups who meet in our space and whose events are also open to the public. Please visit http://www.hackpittsburgh.org for more information.</t>
  </si>
  <si>
    <t xml:space="preserve"> This is a group for anyone interested in learning/using essential oils.  Number 1 Purpose: Everybody should have an Essential Oil Experience and the opportunity to find out Why it is so Powerful. Meet with others who are interested in Aromatherapy &amp;amp; Holistic Health; Therapeutic-Grade Essential Oils.  Find out how others use Essential Oils i.e. massage therapy bodywork cleaning first aid emotional release pets babies &amp;amp;amp; children cooking and all other ancillary topics. Provide product sampling reference materials resources and tips for sharing and using the full range of essential oil infused Young Living products and related tools.  Learn and talk about the science of essential oils their constituent properties and their effects on the body mind and spirit. (What!?! I thought they just smelled good.)  Have casual get-togethers and make new friends.  My website: http://www.brittanyessential.com/ https://www.youtube.com/watch?v=Xn1jpxZ7QL8</t>
  </si>
  <si>
    <t xml:space="preserve"> "Truth is treason in the empire of lies... There is an alternative to national bankruptcy a bigger police state trillion-dollar wars and a government that draws ever more parasitically on the productive energies of the American people. It\'s called freedom... If we want to live in a free society we need to break free from the artificial limitations on free debate and start asking serious questions once again. I am happy that my campaign for the presidency has finally raised some of them. But this is a long-term project that will persist far into the future. These ideas cannot be allowed to die buried beneath the mind-numbing chorus of empty slogans and inanities that constitute official political discourse in America." From The Revolution: A Manifesto by Ron Paul This Meetup Group is intended to serve the continuing Ron Paul Revolution specifically in the Pittsburgh and Western PA area. Regardless of the results of any one political campaign we will continue to follow the example and leadership of Dr. Ron Paul to bring about the restoration our liberties our Constitution and our cherished republic. We will take an active role in this endeavor.</t>
  </si>
  <si>
    <t xml:space="preserve"> A bunch of sketchy characters meeting up to relax have a drink and share ideas. Anyone who practices or is interested in product design industrial design or related professions/hobbies should join. Once per month lets have a happy hour in the Pittsburgh Area.   Goals of this group: 1. Create connections amongst like-minded creative people through various events 2. Encourage design knowledge sharing and integration with adjacent disciplines. Everyone is welcome and encouraged to attend meetups. 3. Create and enhance connections with local businesses and schools that practice Industrial Design 4. Be a networking resource for industrial designers with emphasis on new graduates students and job-seeking designers Some links about Industrial Design: http://www.idsa.org  http://www.core77.com</t>
  </si>
  <si>
    <t xml:space="preserve"> Meet other local aficionados and lovers of the MINI Cooper automobile! It's basically that simple.\xc2\xa0We thought that it would be great if there was some meetup group here in the 'burgh that you could meet other MINI enthusiasts without paying a membership fee for. Yes it would be good if you owned a MINI but what if you wanted to live vicariously through other MINI owners... We'd be happy to throw someone else in our boot! We're open to suggestions for events! We love to do rallies garage days track days social events drive-in movies and tons of other fun stuff. Feel free to post suggestions on the discussion board. \xc2\xa0 Ps. We've joined up with PittStopMINI so check out their website and feel free to join the club. \xc2\xa0(You don't have to be a member to participate in meetup or PittStopMINI events.)</t>
  </si>
  <si>
    <t xml:space="preserve"> The Pittsburgh Python User Group is a group that meets monthly to discuss Python development. We benefit from a variety of python developers in web application development systems administration and scientific programming. We hold occasional special events and hack nights. All of our meetings are open to the public and anyone is welcome.</t>
  </si>
  <si>
    <t xml:space="preserve"> Web folks rejoice!       Build Guild is a monthly event where folks in the web industry\xe2\x80\x94designers coders project managers hobbyists etc.\xe2\x80\x94can get together to talk web debate industry topics share ideas make professional connections and land gigs. All are welcome to attend from the novice to the full-time professional male or female newbie or grizzled veteran.       Join us on Facebook and follow us on Twitter. Our website is located at http://pittsburgh.buildguild.org</t>
  </si>
  <si>
    <t xml:space="preserve"> Pittsburgh Mass Mob is for those interested in the beauty and history of Pittsburgh area's Catholic Churches. This is our chance to gather together once again as the Universal Church and celebrate our Faith together as family. We will plan monthly Mass Mobs to meet at a different Catholic Church every month. We look forward to meeting you at our first Mass Mob which is still being planned!</t>
  </si>
  <si>
    <t xml:space="preserve"> NPR did a feature in December 2014 entitled \xe2\x80\x9cAll the Writers You Love Probably Love Dorothy Dunnett\xe2\x80\x9d that received widespread attention. If you appreciate extraordinary writing strong characters and compelling relationships set within thrilling and accurate historical settings join us to explore all there is to love about Dorothy Dunnett\xe2\x80\x99s work! The Dorothy Dunnett Reading Group of Pittsburgh meets on the third Sunday of each month at the Squirrel Hill Library Room B from 1-3 PM. Newcomers with all levels of exposure to Dunnett's books are welcome!</t>
  </si>
  <si>
    <t xml:space="preserve"> United 4 Healing brings together a talented array of health providers who share their expertise experiences and love of the holistic lifestyle and practice with one another. We are the Pittsburgh (Tri -State area) chapter of the American Holistic Nurses Association. You do not have to be a nurse to join. Membership in AHNA is encouraged but not required. Meetings are free with donation for expenses when appropriate. We want to help each other improve and grow in holistic self care and professional practice. Our facebook is https://www.facebook.com/TriStateHolisticNurses</t>
  </si>
  <si>
    <t xml:space="preserve"> Welcome to the WOMENS SMALL BUSINESS ASSOCIATION (WSBA) - Washington County! WSBA is a resources for women to connect learn practical and professional strategies from nationally and locally recognized experts and network with peers.  Our mission: To become a valuable resource to business women by helping and stimulating small and start up business throughout PA. through networking opportunities and education.  One of the most important goals of the WSBA is to foster women's economic independence by helping them develop skills needed for entrepreneurial success. WSBA believes strongly that self-employment is a viable and a needed option for all women.   Several chapters make up WSBA and they cover 7 counties. Each chapter represents a county. Currently we have 7 chapters. The Washington County chapter was started in May 2010 and these women have referrals for your business! You are welcome to join our other chapters and begin networking with business women specific to their area. Just click on the chapter link of your choice.     Fayette Chapter Beaver Chapter   Butler Chapter   Westmoreland Chapter   Blair County     Allegheny Chapter      This resource unites business women! You and your business will grow because the members of WSBA want to be your support team! There is no fee to join WSBA as a general membership! When you sign up under this site you will then become a general WSBA member. To learn all that WSBA has to offer please visit www.WSBA.biz  To review the products and services that WSBA recommends please visit our Premier Members. Details on Membership will also be available on this site.   Please note: This online community is limited to business women only. WSBA has several opportunities for business men to network with our members at any of WSBA events listed below:   - Attend the next After-work network (TM) in Pittsburgh Beaver County or Westmoreland.   To locate the next one please click on link: WSBA Calendar   - Attend or participate in any of the WSBA annual events: WSBA Mingle &amp;amp; Jingle Pittsburgh Entrepreneur Conference WSBA Holiday Expo WSBA Master Mind Dinners.  Click on link: www.WSBA.biz   We thank you for joining us!   Susan Miller  - WSBA Founder </t>
  </si>
  <si>
    <t xml:space="preserve"> CocoaHeads is an international group of Mac and iOS programmers which started right here in Pittsburgh. We meet the second thursday to discuss anything and everything related to Mac and iOS programming.</t>
  </si>
  <si>
    <t xml:space="preserve"> The Pittsburgh Bitcoin Users group was created for local bitcoin enthusiasts to network trade and share ideas. Our goal is to help the local bitcoin community grow. Events are free there are no membership fees and you don't need to be a member to attend any of the meetings. We're a friendly and diverse group so whether you're a brilliant computer programmer or someone who can barely figure out how to send an email you are welcome to join us.</t>
  </si>
  <si>
    <t xml:space="preserve"> This is a Biking Club of Rail Trail Riders of various levels of skill and abilities but share a great dedication &amp;amp; enjoyment of the many trails we are so fortunate to have in and around Pittsburgh.  So whether you are a novice or a well-worn long distance journeyman/woman...this is a great likable group of folks that enjoy riding for exercise for seeing the familiar exploring the new with camaraderie &amp;amp; laughter.  Come learn teach lead or follow but with little more than a serviceable bicycle--come RIDE!! </t>
  </si>
  <si>
    <t xml:space="preserve"> The purpose of this group is to meet other women that are in and around the Pittsburgh area that love to ride. Let's get together and talk about our bikes our favorite places to ride and plan future rides both long and short. If all goes well maybe even start a women's riding club/motorcycle club and or plan a women's camp out.</t>
  </si>
  <si>
    <t xml:space="preserve"> We're dedicated to bringing together everyone interested in or affected by accessible design. Whether you work for a company and want to improve the accessibility of your products are a parent of a child with a disability or are just passionate about improving the accessibility of the world around you this is the group for you. Our goal is to increase awareness of Accessibility issues and work towards improving access to technology for everyone.</t>
  </si>
  <si>
    <t xml:space="preserve"> Meet other local students of A Course In Miracles. Share studies and ideas on practical applications in one's daily life.</t>
  </si>
  <si>
    <t xml:space="preserve"> The Pittsburgh .NET User Group is a community-driven group for area .NET developers to learn about features of the .NET framework and also to learn about ways that others are using the .NET language either for business or personal projects. We're also a group that promotes software craftsmanship and well architected solutions. All skill levels are welcome.  We meet the second Tuesday of each month at the Microsoft Office at 30 Isabella St (directly across from PNC Park). On rare occasions we may move time or location.  If you're interested in speaking at or sponsoring our group please email Rich Dudley for details.</t>
  </si>
  <si>
    <t xml:space="preserve"> If you want to make it easier to grow your business what way would you choose to grow?  I've selected to grow by Referrals or Word of Mouth Marketing and haven't looked back since creating this group.  I've been involved for 5 years now so far this year my business is up 63% this year. Get out there and create opportunities for yourself your family and your business. </t>
  </si>
  <si>
    <t xml:space="preserve"> Pittsburgh \'A Course in Miracles\' Study Group</t>
  </si>
  <si>
    <t xml:space="preserve"> "Nothing real can be threatened. Nothing unreal exists. Herein lies the peace of God." The above is a summary of the teachings of A Course in Miracles. The Course is a kind of gentle "spiritual psychotherapy" whereby a person\'s thoughts can shift from fear to love. And according to ACIM this shift is nothing short of a "miracle." Miracles happened all the time everyday. You need but ask. Come join us every other Saturday morning for readings from the text lively discussion with like-minded seekers alongside coffee and refreshments. And start experiencing miracles of your own. See how you can transform your life. This study group intended for all levels of interest from beginning curiosity to seasoned students. Meetings occur on the 2nd and 4th Saturdays of the month. Group leader has been applying principles of the Course to her own life for over 20 years now...</t>
  </si>
  <si>
    <t xml:space="preserve"> Pittsburgh\xe2\x80\x99s Authentic American Tribal Style Belly Dance</t>
  </si>
  <si>
    <t xml:space="preserve"> FIND YOUR JOY with ATS! This form of Bellydance gives a woman a unique sense of power and beauty and teaches them how to work in harmony with each other. Bonding with women and learning the art and language of this amazing dance form is inspiring to women of all ages  sizes and abilities. Seeing an army of women on stage in full power and glory flowing together without choreography so graceful and strong. The friendships help us bond in a community and give you a sense of sisterhood that is much needed in todays society. If you have ever done other tribal styles or fusion dances chances are you are using some of our moves already because they are incorporated into many dance forms. Come and try a class! We welcome you to join us. Beginner classes every Monday at 6:00 \xe2\x80\xa6 Level Two Classes are Monday at 7:00 (level one vocabulary and basics are prerequisite) Drop ins welcome $15.00 class Prepaid Ten lessons for just 100.00. https://www.youtube.com/watch?v=-xCqe_Zl5MA&amp;amp;feature=youtu.be</t>
  </si>
  <si>
    <t xml:space="preserve"> This is an informal group for anyone interested in referrals networking technology for small business small business owners anyone wanting to promote the business they own or the one they work for. We meet once a month. For now we meet at Northwood Realty Services office in Beaver.  Our #s are growing so that may change. Finding networking opportunities in Beaver County has been hit and miss. I\'m hoping that being flexible with meetings and membership will catch on an fill the need for a steady group. We don\'t have a fee to attend meetings but once you attend 2 meetings and feel that the group will benefit you we will ask for a yearly donation of $15 to defray the cost of the Meetup site. </t>
  </si>
  <si>
    <t xml:space="preserve"> Join us for holistic hatha yoga classes weekly meditation group kirtan chanting live music events drum circles reiki clinics and a variety of holistic workshops.\xc2\xa0 Sri Yantra Yoga provides the space for community holistic gatherings and events.\xc2\xa0 We love nuturing wellness of body mind spirit and community. \xc2\xa0Please visit our website at http://www.SriYantraYoga.com</t>
  </si>
  <si>
    <t xml:space="preserve"> Pittsburgh acoustic/folk/alternative country music meetup</t>
  </si>
  <si>
    <t xml:space="preserve"> This is for fans of singer/songwriters acoustic music folk rock and alt country - NOT Top 40 ("bro") country. The great Dale Watson expounds on this in City Paper: http://www.pghcitypaper.com/pittsburgh/dale-watson-takes-... We can meet for performances by local regional and national musicians in places like Club Cafe Mr. Small\'s the Altar Bar etc. Maybe we can share music we love. Any suggestions welcome!</t>
  </si>
  <si>
    <t xml:space="preserve"> This group is a restart of the previous meetup group "Pittsburgh Happy Hour and Sunday Brunch" with the same theme.  We hope to have the same spirit of adventurosity in trying new places around the city for brunch and getting together for happy hours.  Join us and make some new friends!</t>
  </si>
  <si>
    <t xml:space="preserve"> We invite you to share your spirit guided experiences. You have a local community available to you all the time to strengthen your confidence and give you support. This meetup group is for communicating and sharing your experiences with a receptive audience that doesn\xe2\x80\x99t doubt you and is eager to hear. It is an important part of developing a confidence in leading a spirit guided life. We are not intended to enter this world alone and don\xe2\x80\x99t have to. You can have support and I encourage you to allow yourself to have that support. You\xe2\x80\x99ll experience natural enthusiasm and excitement which is an important tool for your success. Whether you're just beginning to tap into your intuition or are already living in the flow six sensory meet up offers a wealth of inspiration that will enable you to engage more deeply with your inner Spirit your authentic Self and live a more rewarding fearless and inspirational life. </t>
  </si>
  <si>
    <t xml:space="preserve"> Connect with administrators &amp;amp; developers on the Salesforce Platform</t>
  </si>
  <si>
    <t xml:space="preserve"> Hi All This is a group of people who like Korean culture specially for Korean food. If you like to try many different Korean food and try to cook many Korean cuisine you\'re the right person to join.  We will go to Korean restaurants or will have Potluck dinner and we\'ll share the food we make by ourselves. Also we\'ll add some cultural activities as well.</t>
  </si>
  <si>
    <t xml:space="preserve"> This is a group for people interested in Christian Apologetics. Please see our new website. http://ukranians2.wix.com/pgh-apologetics-c...   What is Apologetics you may ask? Apologetics: \xe2\x80\x9cThat aspect of Christian theology which seeks to set out and demonstrate the credibility and plausibility of the Christian Faith\xe2\x80\x9d (Alister McGrath in The J.I. Packer Collection). Apologetics is about analyzing and defending what Christians believe why they believe it and asking whether or not Christianity is true and makes logical sense. Its okay to ask the tough questions all is fair game. Every evangelist should be an apologist. The evangelist shares the gospel with people and the apologist tries to convince people that the gospel is true and real.   Apologetics is as old as the Bible and ancient Greek philosophers. The word itself was made famous in the book of  1 Peter. "But sanctify the Lord God in your hearts: and be ready always to give an apologia to every man that asketh you a reason of the hope that is in you with meekness and fear"    Apologetics is about taking an honest look at Christianity and asking "Is this stuff real?" "Did Jesus really exist?" "Is there any historic logical philosophic and scientific merit to Christianity?" Its Christianity for the deep and thinking person. Its Christianity for the skeptic and agnostic. In the end the skeptic may or may not become a believer that is their choice. But at least the facts are clearly analyzed and presented. Take a look at this 2 minute video for an excellent explanation.   https://www.youtube.com/watch?v=RAFlmuiA-eE    What will this meetup group do and accomplish?   This group is for discussion and debate about religion and Christianity and also a book club for apologetics authors such as: Ravi Zacharias JP Moreland Alister McGrath John Lennox Os Guinness William Lane Craig Phil Fernandez CS Lewis and anyone from the Veritas forum or any other apologetics author/speaker people are interested in.   Books by skeptics and atheists will also be read in order to give an honest analysis to their claims and to compare to the claims of apologists. We will also try and attend debates and Q/A forums at Universities all over the country. Sadly most of these are not in Pittsburgh. Watch this video for an example of such a Q/A session. https://www.youtube.com/watch?v=M8XSa79sU0M Basically we watch a difficult video or read a difficult book that challenges Christianity and we try our best to refute it using apologetics books and materials logic common sense and most importantly the Bible. We talk a lot. Its mostly about discussion. If you want to listen thats fine too.   Who should join this group? If you are interested in the Historic Jesus and Historic Christianity philosophy religion in general or you are a Christian who is either struggling with their faith or is strong in their faith but wants a deep and serious philosophic discussion about Christianity. Also if you are a believer in another religion or faith or agnostic or atheist and would like to discuss Christianity or religion in general.  Christians people of non-Christian faiths skeptics and atheists are all welcome!!!   So what makes me qualified to run this group?   This type of discussion is usually done at the University level in Philosophy courses. I do not claim to be an expert in the area of Apologetics my field of study is in Science and Engineering actually. In fact I\'m just a guy in my late 20\'s working for a tech company not a University professor.   But I have been a fan of apologetics authors and have been listening to debates between Theists and Non-Theists and people of different faiths for years now. Its something which helps me a lot in my own faith. I\'m a student of apologetics and Christianity like everyone else in the group.   In fact our group currently consists of a few University Philosophy professors and pastors that have a lot more knowledge and experience than I do. The biggest thing I contribute is passion and enthusiasm for the subject of apologetics and the willingness to learn from others. I am always open to advice and everything in this group is 100% democratic. Everything we do is a group effort and everyone has a say in everything.   When and where do we meet? We meet in the Squirrel Hill library community room. Sometimes its a Panera Bread instead depending on community room availability. As of right now we either meet in the Squirrel Hill library or in the Shadyside Panera Bread.   We meet once a month. The meetings are 2 hours long and usually on Saturday at 11am. We usually have some assignment to complete before each meeting such as watch a video read part of a book read an article etc. During the meetings we discuss the assignment watch videos have formal debates between theists and atheists and just talk about the subject of the assignment. Thank you for your time.   -Gene: Servant of Jesus Christ Amateur ApologistBookworm Nerd Scientist Engineer.    </t>
  </si>
  <si>
    <t xml:space="preserve"> ACM Pittsburgh is a non-profit professional group that meets regularly to discuss diverse topics in computer science such as predictive analytics applied machine learning statistical modeling open data data visualization user experience user research and artificial neural networks. Meeting topics are varied and range from tutorials on basic concepts and their applications to success stories from local practitioners and academic students to discussions of tools new technologies and best practices. All are welcome to attend to meet others and to present their work.  ACM Pittsburgh is officially apart of the ACM Local program of Association for Computing Machinery Inc.   </t>
  </si>
  <si>
    <t xml:space="preserve"> This is a group for anyone interested in great beer socializing and making new friends. All skills levels are welcome. The only requirements are that you are nice non judgmental and receptive of anyone regardless of their background. I started this group because I feel beer enthusiasts want to meet other beer enthusiasts and one can't do that sitting home waiting for the world to come to them! The objectives for this group are FIRSTLY: To HAVE FUN and Schedule Meetups OFTEN and SECONDLY: (well see the first objective).</t>
  </si>
  <si>
    <t xml:space="preserve"> Pittsburgh Women\'s Inspirational Read Book Club</t>
  </si>
  <si>
    <t xml:space="preserve"> This group of women will meet once every month to discuss an inspirational or self-help book. Members will take turns hosting the meet at her house she will do discussion agenda and pick the read of her choice and the members will bring something to eat and or drink. Hosting will keep the intimacy and bonding of the group. The first meet will be held at Mt. Lebanon library. This meet is open to only those who feel comfortable in sharing her thoughts and not a "drop in" book club.  This book club is a spiritual journey meet and in no way based on any specific or organized religion.  All religions of course are certainly respected  however this book club has a spiritual foundation. Each woman\'s higher power will be embraced and respected but discussions will be based in the inspirational and self help realm.  </t>
  </si>
  <si>
    <t xml:space="preserve"> Calling all Essential Oil lovers! This is a group for anyone who loves Essential Oils. It's also full of great information for those who have never heard of Essential Oils and would like to learn about them!  We meet twice a month to talk about our ever-changing and growing experiences and enjoy our oils together. Bring your experiences and enjoy a drink or a meal with us at Panera Bread in Miracle Mile Monroeville.  Sometimes we may also meet at The Gluten Free Zone in Murrysville  Panera in Penn Center or Panera in Greensburg .</t>
  </si>
  <si>
    <t xml:space="preserve"> We have fun! This Travel Club provides an opportunity for travel and to meet others who share their passion for travel. Why travel solo when you can travel with friends? If you want to See The World take weekend trips learn about other cultures or simply enjoy meeting other like-minded people this is the group for you! It doesn\'t matter if you are 35 or 75 married single or in-between if you dream about traveling you are a perfect fit for this travel club!</t>
  </si>
  <si>
    <t xml:space="preserve"> Open group to all interested in sharing fun outdoor adventures in and around Beaver County PA. Also open to short trips for hiking cycling camping kayaking/canoeing &amp;amp; backpacking.   * New members the experience levels to use for your profile descriptions are as follows - novice advanced beginner competent proficient expert.</t>
  </si>
  <si>
    <t xml:space="preserve"> This is the Pittsburgh OpenStack community user group. We are a group of open source operators and developers who are passionate about working together to help deploy use modify and contribute to OpenStack!</t>
  </si>
  <si>
    <t xml:space="preserve"> This group is dedicated to like-minded women wishing to learn teach inspire and meet others to live a more holistic lifestyle. We will be having meetups classes workshop and seminars on various topics to reduce stress reduce pain lose weight grow spiritually find balance in our lives and live a healthy happy lifestyle. Subjects may include: Reiki Reflexology Healthy Eating Meditation Yoga Qigong Breathing Techniques Healing Therapies Diet Programs Spiritual discussions and much more.</t>
  </si>
  <si>
    <t xml:space="preserve"> Meet Libertarians near you! Come to a local Libertarian Party Meetup to share your opinions on today's political climate and issues and learn how you can contribute to America's political future. Everyone interested in Libertarianism is welcome!</t>
  </si>
  <si>
    <t xml:space="preserve"> We are group who wants to see the world! We love to travel and experience all that comes with it. In this group we will share ideas discount travel information and gain knowledege. We will meet once a month in person and possibly meet with other travel groups as well! So come and join the fun! I look forward to meeting mingling and traveling with you!</t>
  </si>
  <si>
    <t xml:space="preserve"> Pittsburgh Chapter of the globally recognized Open Web Application Security Project.\xc2\xa0 The OWASP Foundation came online on December 1st 2001 it was established as a not-for-profit charitable organization in the United States on April 21 2004 to ensure the ongoing availability and support for our work at OWASP. OWASP is an international organization and the OWASP Foundation supports OWASP efforts around the world. OWASP is an open community dedicated to enabling organizations to conceive develop acquire operate and maintain applications that can be trusted. All of the OWASP tools documents forums and chapters are free and open to anyone interested in improving application security. We advocate approaching application security as a people process and technology problem because the most effective approaches to application security include improvements in all of these areas. We can be found at www.owasp.org.\xc2\xa0    OWASP is a new kind of organization. Our freedom from commercial pressures allows us to provide unbiased practical cost-effective information about application security. OWASP is not affiliated with any technology company although we support the informed use of commercial security technology. Similar to many open-source software projects OWASP produces many types of materials in a collaborative open way. The OWASP Foundation is a not-for-profit entity that ensures the project's long-term success.       </t>
  </si>
  <si>
    <t xml:space="preserve"> If you are a student looking for classes or workshops or you desire to suggest a workshop topic or you desire private lessons from a yoga teacher you are welcome to use this site to communicate.   If you are a teacher you are welcome to post your classes workshops and events. -John Silvestri (Satyjeet) site organizer</t>
  </si>
  <si>
    <t xml:space="preserve"> Pittsburgh Classical/Chamber Music Jam Sessions! Meetup</t>
  </si>
  <si>
    <t xml:space="preserve"> We are a group for helping people who want to play classical music with others! Classical music is great. Listening to classical music is great. Pittsburgh's opportunities for listening to classical music are great. But we're here to provide one more Pittsburgh opportunity to get together to PLAY classical music... for those without access to the more traditional ones. All skill levels welcome! </t>
  </si>
  <si>
    <t xml:space="preserve"> Biophilia: Pittsburgh is the pilot chapter for a global Biophilia Network of creative minds dedicated to strengthening the bond between people and the natural world through education discussion and action. Click here to access materials from our past meetings. Our Goals   \xe2\x80\xa2 To welcome and inspire others with the concept and principles of biophilia   \xe2\x80\xa2 To foster collaboration and learning between professionals from a wide variety of disciplines   \xe2\x80\xa2 To communicate biophilic principles in action-oriented ways to a wider audience for exponential and regional impact \xc2\xa0 What Is Biophilia? The term \xe2\x80\x9cbiophilia\xe2\x80\x9d which literally means \xe2\x80\x9clove of life\xe2\x80\x9d was coined by social psychologist Erich Fromm and popularized by biologist E.O. Wilson who defined it as \xe2\x80\x9cthe innately emotional affiliation of human beings to other living organisms.\xe2\x80\x9d The implications of biophilia extend across a vast array of disciplines including design and engineering nutrition psychology public health education biology and the humanities. Biophilia is expressed all over the world every day through complex collaborations such as the design and construction of buildings and landscapes; and intimate personal encounters including nature hikes and home gardening. \xc2\xa0 What Will We Do? It all starts with good conversation! Biophilia: Pittsburgh will begin by meeting monthly at the Center for Sustainable Landscapes classroom at Phipps Conservatory and Botanical Gardens. Over delicious small-plates and light refreshments a discipline or behavior will be identified \xe2\x80\x94 often by an expert guest speaker \xe2\x80\x94 and discussed among the participants in the interest of sharing ideas and identifying opportunities. With your direction we hope to expand the schedule to include off-site trips to biophilic regional destinations like nature preserves green buildings and urban gardens and to plan and enact initiatives in our own community to make things better for people and the planet. Join the movement!</t>
  </si>
  <si>
    <t xml:space="preserve"> Many historians and others consider World War I to be the most significant event of the 20th century. Its influence continues to echo through modern life and culture.   I have always been fascinated by the Great War and its aftermath. I am not an academic or historian but an amateur scholar who would like to learn more about the events and outcomes of the war. As the world observes the centenary of the war this is a good time to find others with similar interests.   The structure of this group will be determined somewhat by the members.  I see this primarily as a study/discussion group but we can expand to other activities (more on that below).   To get started we\'ll have a reading/viewing list of books websites and films to get us all at the same starting point.  Then we can explore more areas - perhaps the flu pandemic the Christmas Truce portrayals in popular culture (WWI in Doctor Who anyone?) etc.   "Other activities" could include watching a film or documentary as a group having a WWI-era dinner listening to/performing the poetry and music inspired by the war sharing personal family histories and so on.  A major project I am planning is a staged multidisciplinary performance featuring historical narrative readings from letters home period music and poetry.  Participation in this project is welcome.   This will be not just a military history but an exploration of the war\'s social cultural and artistic heritage. Meeting times locations and frequency are all TBD. East End/east suburb locations are my preference but other areas can be considered based on where people live and work.   People at all levels of interest are encouraged to join - from novices to professional historians. PLEASE NOTE For logistical and financial purposes our group currently has a cap of 50 members.  However anyone who is interested can attend our events.  Non-members can PM the Organizer (Jeannine aka pghwelshgirl) via Meetup to inquire about specific events.  Members who are inactive for extended periods will be asked to relinquish their membership so that new members may join.  Prior members are still free to take part in events though as described above. If the group becomes more active with more regular events and higher attendance we will remove the cap.  In that event however members will be asked to pay a small amount (a few dollars a year) toward the administrative costs of the group.</t>
  </si>
  <si>
    <t xml:space="preserve"> This is a group for anyone interested in information technology in the Pittsburgh area. This group will strive to provide all members with the opportunity for growth in their careers by providing an opportunity for networking. We will have periodic meetups to give those attending the chance to meet new people and exchange new and exciting ideas. \xc2\xa0 This group is sponsored by the Association of Information Technology Professionals - Pittsburgh Chapter (www.aitp.org).</t>
  </si>
  <si>
    <t xml:space="preserve"> The Pittsburgh Dog meetup group is a way to meet dog owners and lovers in Pittsburgh. We hope to find other friendly playful dogs (and their owners) to meet and socialize with in local parks.Friendly dogs of any age and breed are welcome!</t>
  </si>
  <si>
    <t xml:space="preserve"> Network After Work is America\xe2\x80\x99s premier face-to-face business networking company with monthly mixer events in over 40 cities catering to nearly one million members.   Attendees make valuable connections with other members of their business community while enjoying different exciting venues including clubs restaurants hotels and special event locations.\xc2\xa0     Network After Work launched in 2009 and has become the largest and fastest growing organization of its kind. Each event attracts a diverse mix of up to several hundred professionals from all industries and career levels. It all takes place on a weekday right after work in a fun and relaxed atmosphere conducive to making connections. Visit us at: http://pittsburgh.networkafterwork.com</t>
  </si>
  <si>
    <t xml:space="preserve"> Absolute Ballroom offers instruction and social dancing for both beginner and experienced dancers alike! We welcome you to visit our positive and very friendly studio anytime! BEGINNERS WELCOME! Mondays: Argentine Tango with Chewy and Yulia Tuesdays: West Coast Swing with the instructors of PGHWCS Wednesday: Various Ballroom Dances (changes monthly) With Amanda and Dmitry  Friday: Various Social Dances absoluteballroomdancecenter.com</t>
  </si>
  <si>
    <t xml:space="preserve"> South Hills Conservatives!    You are welcome here!  This group is for the 9 12 initiative in the South Hills area of Pittsburgh...  The 9 12 Initiative is based on the 9 Principles and 12 Values outlined by our forefathers.    </t>
  </si>
  <si>
    <t xml:space="preserve"> Pittsburgh Hangover Meetup allows you to keep up with the latest events and current happenings in and around town. If you are interested in exploring Pittsburgh's night life scene immerse in its diverse culture this group is for you. The main objective of this meetup is to make friends and have good fun.Typical activities would include arts festivals live music and concerts restaurants/ bars.</t>
  </si>
  <si>
    <t xml:space="preserve"> The North Hills Genealogists is a group of people interested in genealogy and in researching their family histories. Located in the North Hills of Pittsburgh Pennsylvania our members have common interests in the geographic areas north of the city. Many of our members also live in that area. We publish a monthly newsletter (except for December or July) which is indexed in PERSI. It includes articles to help you find resources tips on how to do better genealogy announcements of upcoming genealogical events and both member and non-member queries. Dues are $15 per year (August through the following July). Back issues of the newsletter will be sent to mid-year newcomers. Please visit www.NorthHillsGenealogists.org to download a membership form. As well as our monthly meetings we have three Special Interest Groups which hold regular meetings on the following topics and which are listed on our Meetup calendar (click the links for more details on each group):   Pennsylvania Research (http://northhillsgenealogists.org/cpage.php?pt=45)German Research (http://northhillsgenealogists.org/cpage.php?pt=44)British Isles Research (http://northhillsgenealogists.org/cpage.php?pt=46) </t>
  </si>
  <si>
    <t xml:space="preserve"> Allow Toastmasters To Help You Find Your Voice! * Do you speak during any part of your day?   * Do you want people to admire you as a leader?   * Do you want people to listen when you speak?   * Do you want to be loved and respected by others? Then You Need Toastmasters!!!! \xc2\xa0 This MeetUp Group is designed to assist you in finding the right club fit or nearest Toastmasters Club to you. ======================================== \xc2\xa0 Toastmasters Where Leaders Are Made! \xc2\xa0 Help others Help Toastmasters but most importantly... Help yourself to the world of unlimited access to a better happier way of life that only sharper Communication and Leadership Skills can offer. :-) Become a Leader! I Alexandra and all 313800 Toastmasters from all over this beautiful planet thank you ! Alexandra Sabina 412.612.5016</t>
  </si>
  <si>
    <t xml:space="preserve"> This group brings together those who are passionate about their craft and believe in the Agile Manifesto. We will focus on promoting and sharing Agile practices to improve our profession and create opportunities for participants to learn more about Agile practices. We will share practices we have learned by studying well known methods such as Lean Scrum eXtreme Programming Organizational Effectiveness etc. but will also explore new thoughts. This group will be run by the Agile community so please contribute and help create a valuable experience. If you believe in upholding the Agile Manifesto please join this group.</t>
  </si>
  <si>
    <t xml:space="preserve"> In 1988 six friends who reunited in Pittsburgh formed a group to contribute to the community \xe2\x80\x93 a movement that officially marks the beginning of PYP. Now with over 400 members and 27 years of experience PYP has aided in the social professional and civic development of young professionals in the Pittsburgh region. We continue to provide career minded individuals with opportunities to develop socially professionally and civically.</t>
  </si>
  <si>
    <t xml:space="preserve"> This is a group for anyone interesting in finding their full potential self. It's time to shake the dust and get to your core. What's holding you back from finding the career relationship or lifestyle that you want? Each week we will work through exercises on how to release anxiety phobias and fears. We will have open group discussions on what's holding you back from reaching your goals. We will work to find your true self and how to maintain balance in day to day life. Whether you are struggling from anxiety fear addictions grief depression or just going through a life transition this group is for anyone looking to make some type of self-improvement.</t>
  </si>
  <si>
    <t xml:space="preserve"> Celebrate the magic of sketchbooks drawing and creative observation. A community to grow and foster sketchbook skills habits and confidence. Social events will be regular but not rigid sort of like what you hope your journaling to be. Or maybe you just want to meet people who keep sketchbooks because so many great minds in history kept their thoughts a sketchbook.</t>
  </si>
  <si>
    <t xml:space="preserve"> Read the book or just come for the conversation! :)     Suggestions of nonfiction duos or trios to read and talk about are welcome and encouraged. \xc2\xa0Feel free to invite anyone you think would like to come.\xc2\xa0 Goodreads Group   Facebook Group</t>
  </si>
  <si>
    <t xml:space="preserve"> The Three Rivers EVA club is open to current members of the Electric Auto Association those interested in joining the Electric Auto Association and the general public just interested in finding out more about electric vehicles.</t>
  </si>
  <si>
    <t xml:space="preserve"> Meet other locals who are interested in the nutritional benefits of eating whole foods.  We will share knowledge and discuss the impact and benefits of:\r unpolished grains;\r organically garden-grown fruits and vegetables;\r unprocessed and locally grown meat poultry and fish;\r nutrient-dense nuts seeds and sprouts;\r and non-homogenized milk.\r We are individuals that understand the benefits of food that offers a complete balance in nutritional value while in its most natural state. We prefer to eat foods WHOLE in order to obtain their maximum nutritional benefit for good health and disease prevention. This group is open to all people who are interested in a whole natural diet regardless of what particular lifestyle and diet philosophy is right for them.</t>
  </si>
  <si>
    <t xml:space="preserve"> Welcome to our social group for those that live in the eastern suburbs of Pittsburgh.  This is a group for young professionals ages 30-45 who are looking to make new friends &amp;amp; socialize and don't always have time to make it into the city. Meet new people and make lasting friendships while joining us for brunch lunch dinner movies bowling live entertainment outdoor activities and much more!  If you would like to plan events please let me know and I will be happy to add you as an assistant organizer. To join our group we ask a few things: 1) Have a profile picture that is a clear shot of your face.  This will help our organizers find you at events.  The organizer usually posts where we are at the venue so make sure to look for them too! 2) Answer the profile questions completely and honestly.  This helps the members get to know each other and can give our organizers ideas for events. 3) In respect to those who take the time to organize an event please RSVP 'yes' if you plan to attend.  If your plans change you are required to change your RSVP to 'no'.  After 3 no-shows you will be removed from the group.  Also anyone making members feel uncomfortable will be removed from the group. 4) If you have not logged onto our page in 12 months or longer you will be removed from the group.  If you find this has happened just resubmit a request to join and you can be added again. Thank you and we look forward to meeting you at an event soon!</t>
  </si>
  <si>
    <t xml:space="preserve"> We are the local affiliate of the Romance Writers of America. We are looking for new members for our group -- so if you have any interest in writing short stories novellas or novels in the Romance genre please consider attending our March monthly meeting! At least two published writers will be attending the meeting. Remember you can publish with digital publishers or the traditional publishing houses in New York City -- there are many options! Come and explore the possibilities. We are meeting at the Barnes and Noble Store at Settler's Ridge in Robinson Township on Wednesday March 27 at 7 p.m. Hope to see you there.</t>
  </si>
  <si>
    <t xml:space="preserve"> We are an amateur sports club that builds and races curraghs which are wood frame canvas covered rowboats indigenous to the western coast of Ireland.</t>
  </si>
  <si>
    <t xml:space="preserve"> Angular is a superheroic JavaScript 'Model View Whatever' framework. If you're looking for an alternative to writing unmaintainable and buggy jQuery spaghetti code come on down and give Angular.js a try!</t>
  </si>
  <si>
    <t xml:space="preserve"> Single out dinner group meets monthly to provide GLBTQ singles in the greater Pittsburgh area with a good alternative way to get2gether (other than the bars or internet). We have our dinners at various Pittsburgh restaurants that are nice but affordable. Often have an activity along with dinner for even more interaction. It's a fun &amp;amp; casual way to meet other local gay singles who are also looking for friends/dates/relationships or just looking to socialize.  Nothing is better than meeting &amp;amp; talking in person. It's a good way to start!</t>
  </si>
  <si>
    <t xml:space="preserve"> Northside Toastmasters is open to the public and dedicated to providing a place for community members to develop communication and leadership abilities in order to enhance the quality of their lives and relationships. The mission of a Toastmasters club is to provide a mutually supportive and positive learning environment in which every individual member has the opportunity to develop oral communication and leadership skills which in turn foster self-confidence and personal growth.</t>
  </si>
  <si>
    <t xml:space="preserve"> We try to meet on a monthly basis to talk in Czech and Slovak and share our experience life stories and memories just to keep in touch and refresh the languages far away from our original home as our new home is Western Pennsylvania.</t>
  </si>
  <si>
    <t xml:space="preserve"> If you love to meet new people if you love to travelif you speak different languagesif you lived anywhere elseif you like to share a good meal a good talk  a good movie a play this is the group to join. We want to bring people together who would like to widen their horizon through new friendships people who are willing to share with us their travel stories who are not afraid to try different ethnic foods who are not afraid to watch a foreign movie or play and discuss it. If you speak a different language teach us a few words if you have suggestions about the place to visit or the movie to see let us know. This is the group for those who are thirsty for culture laughs and fun times. Also - you need to add a picture of yourself before I can add you to the meetup. \xc2\xa0we don't have anonymous members here. \xc2\xa0sorry! \xc2\xa0 About the organizers: Marc Snyder has a PhD in French Literature &amp;amp; Western civilization from Stanford University. He has taught at major institutions (Stanford Iowa State U. Middlebury College Carnegie Mellon Duquesne ); Also he has worked as a web developer and technical writer. Roula Farah was the original founder of the group. She \xc2\xa0is Lebanese and teaches French in the Mt Lebanon School district. David Sze teaches math and runs other meetup groups. =========   ps. you can join us on these other groups too! Facebook:   http://www.facebook.com/group.php?gid=236260140400 The Pittsburgh French Meetup Group   http://www.meetup.com/FrenchLessons/ The Pittsburgh- Wexford Arabic Language Meetup Group   http://www.meetup.com/ArabicLessons/</t>
  </si>
  <si>
    <t xml:space="preserve"> The mission of the Pittsburgh Major Taylor Cycling Club is to introduce cycling develop skills provide instruction and to promote overall health benefits to the Pittsburgh community particularly targeting those communities disproportionately affected by health issues. We are a non-profit organization dedicated to bicycling. The Club\xe2\x80\x99s focus is to provide the novice intermediate and advanced cyclist the opportunity to ride train and socialize with other cycling enthusiasts. For more information visit our website http://www.pmtcc.org.</t>
  </si>
  <si>
    <t xml:space="preserve"> Pittsburgh Women's Network is the New Name of the group formerly known as Downtown Women's Club The\xc2\xa0group\xc2\xa0is headed up by Sarann Fisher who is your contact for any and all local events. Join this group for free to ensure that you get notices of local events in the area.</t>
  </si>
  <si>
    <t xml:space="preserve"> This group is for anyone looking to play beach volleyball in the Pittsburgh area.  New players old players club players and more!  We'll be scheduling events at various public parks that offer sand volleyball but let us know where you want to play and if there are other indoor and outdoor courts we may have missed.  Maybe one day get pick-up games all throughout the Pittsburgh!  If you enjoy more than just volleyball we'll be offering spikeball events and also be sure to check out SPORTSNUTS of Pittsburgh's Meetup page.  Let us know if you have any questions.  </t>
  </si>
  <si>
    <t xml:space="preserve"> Are you disgusted with the direction our Government is going?  Is this the America you have known?  Do you fear that your children and future generations will never have the opportunities that we have had?  If you agree with us join us in a grass roots movement to stop the insane direction of this government and return our country to its Constitutional Principles.  We know that it is hard to spend the time to be politically active when you are busy working and supporting your family.  It is easy to demonstrate and be politically active when you don't have a job and your goal is to get something for nothing or when ACORN is paying you money to show up and demonstrate. Consequently we are at a distinct disadvantage with other political organizations.  However we can all see where our lack of participation has gotten us.  No matter how difficult it may be we must stand up for our belief in our country and our Constitution before it is too late.   We will be having our Veterans and Patriots United monthly meetings on the last Wednesday of every month at 7:00pm.  We have agreed to limit the meeting to two hours.  We are experimenting with a new location for the meetings so please pay attention to the location when planning to attend. Our group spent our original (9) months educating ourselves and creating our political platform to accurately describe the type of candidates we would like to support in order to bring this country back to its Constitutional roots.  Our political platform is our Group&amp;rsquo;s defining document and you can view it by clicking on the &amp;ldquo;FILES&amp;rdquo; section of this site.  Take the time to read it and understand it and you will clearly see how far our country has strayed from what the Founding Fathers had envisioned and how blatantly the Constitution has been violated. Our future meetings will be dedicated to education and taking positive steps in order to get candidates elected that agree with our political platform.  We will listen to candidates speak and determine how best to support those candidates that we believe will most closely reflect our political platform.  Without the public&amp;rsquo;s support we will not be successful.  Please attend our meetings and become a member.  Pass the word and make a difference.  Do it for your family your children and future generations.  We only ask for a committment of two hours a month to attend our monthly meetings.  Is two hours a month too much to ask in order to try your best to make a difference and get this country headed back in the right direction? Please help us! Respectfully Sam DeMarco VPU President and Mick Morrow VPU Organizer and Advisor</t>
  </si>
  <si>
    <t xml:space="preserve"> I'm probably not moving to London or the Bay Area. Is it possible to be a professional Haskell programmer in Pittsburgh? Wouldn't it be nice to have a day job slinging Erlang or Elixir?. How about getting paid to hack Clojure? Maybe your dream job is coding Common Lisp or OCaml. Is there anything we can do to promote functional programming in our town? Can we be a little less passive? If there was a visible functional community in the area could that help to create possibilities? With the possible exception of the multi-paradigm language Scala I'm not sure there is a single functional programming language that's in wide enough commercial use here in Pittsburgh to support a significant work force. Likewise potential employers might be averse to adopting FP for lack of a pool  of such developers from which to draw. But perhaps all functional languages taken together as a whole could provide a suitable foundation. It's a concurrent and polyglot world now and our industry needs what the functional paradigm has to offer. The hope is that such a community could lower the barriers to adoption of functional languages for both employers and developers in our area.</t>
  </si>
  <si>
    <t xml:space="preserve"> This group is for anyone who sells on eBay Amazon FBA or Etsy.  Everyone is welcome from the newest sellers to the most experienced we can all learn from each other. The objectives are to have fun while socializing and learning with other people who get "it" (eCommerce that is!).  While eBay was where we started we welcome Amazon FBA and Etsy sellers as well.  The point of these meetings is to discuss and learn about eCommerce wherever you do it.  You will feel comfortable and understood by others who do what you do.  I promise no one in the room will look at you funny when you say you "do eBay" or you sell on Amazon or Etsy. Membership is free and so are meetings but we may pass the hat to help defray the cost of special events such as guest speakers and their meals or for door prizes from time to time.  Spouses or significant others are welcome. Sponsors are encouraged! Please contact Tom Sutton via email at: tom@blackandgoldgifts.com for more information or to register.</t>
  </si>
  <si>
    <t xml:space="preserve"> Pittsburgh Now is dedicated to exploring the concepts in Eckhart Tolle\'s books The Power of Now &amp;amp; A New Earth and to incorporating them into our complex everyday lives. This group is for people who are ready for peace in their lives; People on the journey of personal growth; People who are ready for fulfillment; People seeking abundance; People who understand that the time is NOW. Discussions and events focus on sharing experiences in terms of how each one applies these principles in their life. Members are encouraged to share the wisdom of other teachers and personal insights.</t>
  </si>
  <si>
    <t xml:space="preserve"> Learning to Lead Pittsburgh is a group of high-level city leaders in their 20's through 40's that meets to develop personally challenge each other mentor younger leaders and get mentored and collectively serve their communities. We have a passion to see Christian leaders grow and connect with each other to make a great impact in the city of Pittsburgh! We do this through monthly breakfasts small groups service opportunities and leadership events.</t>
  </si>
  <si>
    <t>Group Desc</t>
  </si>
  <si>
    <t>Pittsburgh</t>
  </si>
  <si>
    <t>Implicit Region</t>
  </si>
  <si>
    <t>Target Participants</t>
  </si>
  <si>
    <t>Explicit Region</t>
  </si>
  <si>
    <t>Western PA Region</t>
  </si>
  <si>
    <t>Greater Pittsburgh Area</t>
  </si>
  <si>
    <t>Participnats Explicitly Specified?</t>
  </si>
  <si>
    <t>Cranberry Twp</t>
  </si>
  <si>
    <t>Entire Metro Area</t>
  </si>
  <si>
    <t>South Pittsburgh</t>
  </si>
  <si>
    <t>Greater Pittsburgh Area (3 hours drive)</t>
  </si>
  <si>
    <t>Allegheny County</t>
  </si>
  <si>
    <t>Neighborhood</t>
  </si>
  <si>
    <t>Pittsburgh + other venues</t>
  </si>
  <si>
    <t>Greensburg</t>
  </si>
  <si>
    <t>County</t>
  </si>
  <si>
    <t>Squirrel Hill</t>
  </si>
  <si>
    <t xml:space="preserve">Canonsburg (community) Kings restaurant, Moon (township) Eat n Park, Wexford (community) Kings </t>
  </si>
  <si>
    <t>Carnegie</t>
  </si>
  <si>
    <t>West/South</t>
  </si>
  <si>
    <t>Pittsburgh (fixed routes)</t>
  </si>
  <si>
    <t>Pittsburgh and Wexford</t>
  </si>
  <si>
    <t>Downtown Pittsburgh</t>
  </si>
  <si>
    <t>South Western PA</t>
  </si>
  <si>
    <t>Greater Pittsburgh Area (1 hours drive)</t>
  </si>
  <si>
    <t>Venue</t>
  </si>
  <si>
    <t>A Pub in James Street</t>
  </si>
  <si>
    <t>Northeastern Pittsburgh area (Verona/Oakmont/Penn Hills) (VOP)</t>
  </si>
  <si>
    <t>Brentwood</t>
  </si>
  <si>
    <t>Place in Title</t>
  </si>
  <si>
    <t>South Hills</t>
  </si>
  <si>
    <t>Western PA</t>
  </si>
  <si>
    <t>Greensburgh</t>
  </si>
  <si>
    <t>James Street Gastropub</t>
  </si>
  <si>
    <t>VOP</t>
  </si>
  <si>
    <t>Moon township</t>
  </si>
  <si>
    <t>Region</t>
  </si>
  <si>
    <t>Pastoli's</t>
  </si>
  <si>
    <t>Western Pennsylvania</t>
  </si>
  <si>
    <t>West/South Pittsburgh</t>
  </si>
  <si>
    <t>Pittsburgh North</t>
  </si>
  <si>
    <t>Southwestern PA</t>
  </si>
  <si>
    <t>North of Pittsburgh (Zelienople Harmony Cranberry Mars Ellwood City Evans City Portersville etc.)</t>
  </si>
  <si>
    <t>North of Pittsburgh</t>
  </si>
  <si>
    <t>all</t>
  </si>
  <si>
    <t>Bethel Park</t>
  </si>
  <si>
    <t>Westmoreland</t>
  </si>
  <si>
    <t>This is a group for anyone interested in the Russian language and all things Russian. Whether you are a native speaker or are just starting to learn the aim of this group is to connect with Russian speakers in the Pittsburgh area. We will host regular meetups to chat in Russian watch some of our favorite Soviet-era and modern Russian movies play a game of durak and occasionally enjoy some Russian food.</t>
  </si>
  <si>
    <t>Ohio Maryland Pennsylvania and West Virginia</t>
  </si>
  <si>
    <t>GlobalPittsburgh is a non-profit organization established in 1959 as Pittsburgh Council for International Visitors (PCIV). We connect the Pittsburgh community with people here from other countries through group programs events and activities. The program is designed for internationals who want to meet people and discover more about the Pittsburgh community and for local residents and American students who want to meet people from other countries and help them feel more at home in Pittsburgh. GlobalPittsburghCONNECT membership program offers many perks:  First Thursdays monthly networking events Quarterly Intercultural Potluck Dinners for members and host families four times each year. We will share ethnic foods learn about other world cultures play games and make new friends. Monthly Group Dinners usually on the first weekend of every month. We will dine as a party in different ethnic restaurants throughout Pittsburgh. Year-round outdoor group activities: ice skating snow tubing pumpkin patch cinema in the park bowling etc. Free &amp;amp; Discounted Tickets - Over the course of the year we offer the chance to attend cultural performances such as plays musical performances and sporting events. Thanksgiving and Christmas Hospitality Dinners - Host families invite members to their homes for dinner and conversation. All host families are supporters interested in sharing American culture and learning about the culture and traditions of other countries. Members may enjoy a traditional holiday meal with an American family.  Annual fees to join GlobalPittsburgh CONNECT are $40 for an undergraduate student and $50 for an individual or family membership. For more information visit http://www.globalpittsburgh.org/membership</t>
  </si>
  <si>
    <t>Pugliano's</t>
  </si>
  <si>
    <t>Pittsburgh East</t>
  </si>
  <si>
    <t>Regions are explicitly defined INSIDE Pitt</t>
  </si>
  <si>
    <t>Northland Library and Monroeville Library</t>
  </si>
  <si>
    <t>the Swisshelm Park community center</t>
  </si>
  <si>
    <t>White Oak</t>
  </si>
  <si>
    <t>Monroeville</t>
  </si>
  <si>
    <t>All</t>
  </si>
  <si>
    <t>World</t>
  </si>
  <si>
    <t>Schenley Park</t>
  </si>
  <si>
    <t>Ohio River</t>
  </si>
  <si>
    <t>South Hills and surrounding area</t>
  </si>
  <si>
    <t>Washington PA</t>
  </si>
  <si>
    <t>Related to health info behavior</t>
  </si>
  <si>
    <t>Westmoreland, Armstrong, Butler County</t>
  </si>
  <si>
    <t>Tri-County</t>
  </si>
  <si>
    <t>PA</t>
  </si>
  <si>
    <t>East Liberty</t>
  </si>
  <si>
    <t>Monroeville to Latrobe</t>
  </si>
  <si>
    <t>Northern Pittsburgh</t>
  </si>
  <si>
    <t>Mt. Lebanon Library</t>
  </si>
  <si>
    <t>Downtowners (but not residency)</t>
  </si>
  <si>
    <t>Mainly commuters?</t>
  </si>
  <si>
    <t>Squirrel Hill Library</t>
  </si>
  <si>
    <t>Pittsburgh (Tri -State area)</t>
  </si>
  <si>
    <t>all (international)</t>
  </si>
  <si>
    <t>Pittsburgh Area</t>
  </si>
  <si>
    <t xml:space="preserve">Microsoft Office at 30 Isabella St </t>
  </si>
  <si>
    <t>Beaver</t>
  </si>
  <si>
    <t>Beaver Country</t>
  </si>
  <si>
    <t>Squirrel Hill library or in the Shadyside Panera Bread + outside Pitt</t>
  </si>
  <si>
    <t>Panera Bread in Miracle Mile Monroeville, The Gluten Free Zone in Murrysville, Panera in Penn Center or Panera in Greensburg</t>
  </si>
  <si>
    <t>Beaver + other</t>
  </si>
  <si>
    <t xml:space="preserve">Beaver </t>
  </si>
  <si>
    <t>Phipps Conservatory and Botanical Gardens</t>
  </si>
  <si>
    <t>Absolute Ballroom Dance Center</t>
  </si>
  <si>
    <t>North Hills</t>
  </si>
  <si>
    <t>Three rivers means Pitt</t>
  </si>
  <si>
    <t>Three rivers</t>
  </si>
  <si>
    <t>Eastern Suburbs</t>
  </si>
  <si>
    <t>the eastern suburbs of Pittsburgh</t>
  </si>
  <si>
    <t>Barnes and Noble Store, Robinson Township</t>
  </si>
  <si>
    <t>Coraopolis</t>
  </si>
  <si>
    <t>South Hills + Pittsburgh</t>
  </si>
  <si>
    <t>State</t>
  </si>
  <si>
    <t>Wexford</t>
  </si>
  <si>
    <t>Event ID</t>
  </si>
  <si>
    <t xml:space="preserve"> NearPittsburgh</t>
  </si>
  <si>
    <t xml:space="preserve"> LawrencevillePittsburgh</t>
  </si>
  <si>
    <t>EventCity</t>
  </si>
  <si>
    <t>Cranberry Twp.</t>
  </si>
  <si>
    <t>Canonsburg</t>
  </si>
  <si>
    <t>Cranberry</t>
  </si>
  <si>
    <t>Champion</t>
  </si>
  <si>
    <t>Cranberry Township</t>
  </si>
  <si>
    <t xml:space="preserve"> FoxChapel</t>
  </si>
  <si>
    <t xml:space="preserve"> Upper St.Clair</t>
  </si>
  <si>
    <t xml:space="preserve">Monroeville </t>
  </si>
  <si>
    <t>McKees Rocks</t>
  </si>
  <si>
    <t>Mt Lebanon Township</t>
  </si>
  <si>
    <t>Millvale</t>
  </si>
  <si>
    <t>Mount Lebanon</t>
  </si>
  <si>
    <t xml:space="preserve"> WestMifflin</t>
  </si>
  <si>
    <t>McCandless Township</t>
  </si>
  <si>
    <t>Mt Lebanon</t>
  </si>
  <si>
    <t>Murrysville</t>
  </si>
  <si>
    <t>Mcmurray</t>
  </si>
  <si>
    <t>Moon Township</t>
  </si>
  <si>
    <t>Monaca</t>
  </si>
  <si>
    <t>Millevale</t>
  </si>
  <si>
    <t>McKeesport</t>
  </si>
  <si>
    <t xml:space="preserve">Mount Lebanon </t>
  </si>
  <si>
    <t>Mars</t>
  </si>
  <si>
    <t>McDonald</t>
  </si>
  <si>
    <t>North Park, PA</t>
  </si>
  <si>
    <t>3410 Saxonburg Blvd Pittsburgh PA 15238</t>
  </si>
  <si>
    <t>103 Slade Lane Warrendale PA 15086</t>
  </si>
  <si>
    <t>Warrendale</t>
  </si>
  <si>
    <t>Glenshaw</t>
  </si>
  <si>
    <t>CSA</t>
  </si>
  <si>
    <t>MSA</t>
  </si>
  <si>
    <t>North Oakland</t>
  </si>
  <si>
    <t>Pittsburgh, PA</t>
  </si>
  <si>
    <t>Pittsburgh-New Castle-Weirton, PA-OH-WV</t>
  </si>
  <si>
    <t>Pittsburgh city</t>
  </si>
  <si>
    <t>Marshall-Shadeland</t>
  </si>
  <si>
    <t>Squirrel Hill South</t>
  </si>
  <si>
    <t>Central Business District</t>
  </si>
  <si>
    <t>South Side Flats</t>
  </si>
  <si>
    <t>Hampton township</t>
  </si>
  <si>
    <t>McCandless township</t>
  </si>
  <si>
    <t>Chateau</t>
  </si>
  <si>
    <t>East Allegheny</t>
  </si>
  <si>
    <t>Dormont borough</t>
  </si>
  <si>
    <t>Allegheny Center</t>
  </si>
  <si>
    <t>Penn township</t>
  </si>
  <si>
    <t>Westmoreland County</t>
  </si>
  <si>
    <t>Beechview</t>
  </si>
  <si>
    <t>South Park township</t>
  </si>
  <si>
    <t>Castle Shannon borough</t>
  </si>
  <si>
    <t>Lower Lawrenceville</t>
  </si>
  <si>
    <t>Central Northside</t>
  </si>
  <si>
    <t>South Oakland</t>
  </si>
  <si>
    <t>Bloomfield</t>
  </si>
  <si>
    <t>Upper St. Clair township</t>
  </si>
  <si>
    <t>Ross township</t>
  </si>
  <si>
    <t>Larimer</t>
  </si>
  <si>
    <t>Central Oakland</t>
  </si>
  <si>
    <t>South Shore</t>
  </si>
  <si>
    <t>Cranberry township</t>
  </si>
  <si>
    <t>Butler County</t>
  </si>
  <si>
    <t>Brookline</t>
  </si>
  <si>
    <t>Rostraver township</t>
  </si>
  <si>
    <t>Perry North</t>
  </si>
  <si>
    <t>Pine township</t>
  </si>
  <si>
    <t>Shadyside</t>
  </si>
  <si>
    <t>Murrysville municipality</t>
  </si>
  <si>
    <t>Point Breeze</t>
  </si>
  <si>
    <t>Monroeville municipality</t>
  </si>
  <si>
    <t>North Shore</t>
  </si>
  <si>
    <t>Robinson township</t>
  </si>
  <si>
    <t>Cecil township</t>
  </si>
  <si>
    <t>Washington County</t>
  </si>
  <si>
    <t>Squirrel Hill North</t>
  </si>
  <si>
    <t>Millvale borough</t>
  </si>
  <si>
    <t>Independence township</t>
  </si>
  <si>
    <t>Beaver County</t>
  </si>
  <si>
    <t>Wilkinsburg borough</t>
  </si>
  <si>
    <t>McKees Rocks borough</t>
  </si>
  <si>
    <t>Highland Park</t>
  </si>
  <si>
    <t>Edgewood borough</t>
  </si>
  <si>
    <t>Hempfield township</t>
  </si>
  <si>
    <t>Regent Square</t>
  </si>
  <si>
    <t>Bethel Park municipality</t>
  </si>
  <si>
    <t>Carrick</t>
  </si>
  <si>
    <t>West End</t>
  </si>
  <si>
    <t>Allentown</t>
  </si>
  <si>
    <t>North Fayette township</t>
  </si>
  <si>
    <t>O'Hara township</t>
  </si>
  <si>
    <t>Swissvale borough</t>
  </si>
  <si>
    <t>Strip District</t>
  </si>
  <si>
    <t>Mount Lebanon township</t>
  </si>
  <si>
    <t>Central Lawrenceville</t>
  </si>
  <si>
    <t>Mount Washington</t>
  </si>
  <si>
    <t>Homestead borough</t>
  </si>
  <si>
    <t>Franklin Park borough</t>
  </si>
  <si>
    <t>Etna borough</t>
  </si>
  <si>
    <t>Peters township</t>
  </si>
  <si>
    <t>Sewickley Heights borough</t>
  </si>
  <si>
    <t>West Mifflin borough</t>
  </si>
  <si>
    <t>McDonald borough</t>
  </si>
  <si>
    <t>Banksville</t>
  </si>
  <si>
    <t>Greenfield</t>
  </si>
  <si>
    <t>South Fayette township</t>
  </si>
  <si>
    <t>Bluff</t>
  </si>
  <si>
    <t>Carnegie borough</t>
  </si>
  <si>
    <t>Harrison township</t>
  </si>
  <si>
    <t>Lincoln-Lemington-Belmar</t>
  </si>
  <si>
    <t>Richland township</t>
  </si>
  <si>
    <t>Homewood South</t>
  </si>
  <si>
    <t>Green Tree borough</t>
  </si>
  <si>
    <t>Garfield</t>
  </si>
  <si>
    <t>Greensburg city</t>
  </si>
  <si>
    <t>Somerset, PA</t>
  </si>
  <si>
    <t>Johnstown-Somerset, PA</t>
  </si>
  <si>
    <t>Seven Springs borough</t>
  </si>
  <si>
    <t>Somerset County</t>
  </si>
  <si>
    <t>North Strabane township</t>
  </si>
  <si>
    <t>Bridgeville borough</t>
  </si>
  <si>
    <t>White Oak borough</t>
  </si>
  <si>
    <t>Frazer township</t>
  </si>
  <si>
    <t>Brighton township</t>
  </si>
  <si>
    <t>Upper Lawrenceville</t>
  </si>
  <si>
    <t>Oakmont borough</t>
  </si>
  <si>
    <t>Brentwood borough</t>
  </si>
  <si>
    <t>Sewickley borough</t>
  </si>
  <si>
    <t>Verona borough</t>
  </si>
  <si>
    <t>West Homestead borough</t>
  </si>
  <si>
    <t>Kiskiminetas township</t>
  </si>
  <si>
    <t>Armstrong County</t>
  </si>
  <si>
    <t>Marshall township</t>
  </si>
  <si>
    <t>New Sewickley township</t>
  </si>
  <si>
    <t>Indiana township</t>
  </si>
  <si>
    <t>Springdale borough</t>
  </si>
  <si>
    <t>Spring Hill-City View</t>
  </si>
  <si>
    <t>Irwin borough</t>
  </si>
  <si>
    <t>Friendship</t>
  </si>
  <si>
    <t>Scott township</t>
  </si>
  <si>
    <t>Duquesne Heights</t>
  </si>
  <si>
    <t>Plum borough</t>
  </si>
  <si>
    <t>North Huntingdon township</t>
  </si>
  <si>
    <t>West View borough</t>
  </si>
  <si>
    <t>Swisshelm Park</t>
  </si>
  <si>
    <t>Baldwin township</t>
  </si>
  <si>
    <t>Edgeworth borough</t>
  </si>
  <si>
    <t>Aleppo township</t>
  </si>
  <si>
    <t>West Deer township</t>
  </si>
  <si>
    <t>Adams township</t>
  </si>
  <si>
    <t>Rochester borough</t>
  </si>
  <si>
    <t>Houston borough</t>
  </si>
  <si>
    <t>Shaler township</t>
  </si>
  <si>
    <t>Hanover township</t>
  </si>
  <si>
    <t>Center township</t>
  </si>
  <si>
    <t>Collier township</t>
  </si>
  <si>
    <t>Elizabeth township</t>
  </si>
  <si>
    <t>Arlington</t>
  </si>
  <si>
    <t>Baldwin borough</t>
  </si>
  <si>
    <t>Sub-County</t>
  </si>
  <si>
    <t>Sub-County Region</t>
  </si>
  <si>
    <t>Gropu's Target Region</t>
  </si>
  <si>
    <t>Group Scope</t>
  </si>
  <si>
    <t>Sub-county</t>
  </si>
  <si>
    <t>Activity Scope (State&gt;Metropolitan&gt;County=Sub-county&gt;Region&gt;Neighborhood&gt;Venue)</t>
  </si>
  <si>
    <t>CSA/MSA</t>
  </si>
  <si>
    <t>Explicit?</t>
  </si>
  <si>
    <t>Pittsburgh City</t>
  </si>
  <si>
    <t>Northwood Realty Services office in Beaver</t>
  </si>
  <si>
    <t>Number of Scopes</t>
  </si>
  <si>
    <t>Match the County</t>
  </si>
  <si>
    <t>Match Subcounty</t>
  </si>
  <si>
    <t>Match Region</t>
  </si>
  <si>
    <t>Match Neighborhood</t>
  </si>
  <si>
    <t>Match Venue</t>
  </si>
  <si>
    <t>Neighborhood (onliy in the city)</t>
  </si>
  <si>
    <t>Multiple Counties (CSA/MSA)</t>
  </si>
  <si>
    <t>Multiple Counties (CSA/MSA/Metropolitan)</t>
  </si>
  <si>
    <t>Number of Events</t>
  </si>
  <si>
    <t>County Consistency</t>
  </si>
  <si>
    <t>Sub-county Consistency</t>
  </si>
  <si>
    <t>Region Consistency</t>
  </si>
  <si>
    <t>Neighborhood Consistency</t>
  </si>
  <si>
    <t>Venue Consistency</t>
  </si>
  <si>
    <t>Neighborhood (only in the city)</t>
  </si>
  <si>
    <t xml:space="preserve">County </t>
  </si>
  <si>
    <t>Informal Region (multiple Sub-counties)</t>
  </si>
  <si>
    <t>Number of Groups</t>
  </si>
  <si>
    <t>Average Number of Events per Group</t>
  </si>
  <si>
    <t>Number of Scope-Inconsistent Events</t>
  </si>
  <si>
    <t>Number of Scope-Consistent Events</t>
  </si>
  <si>
    <t>Baltimore</t>
  </si>
  <si>
    <t xml:space="preserve">Consistency between MeetUp Groups and Events </t>
  </si>
  <si>
    <t>Venue-based</t>
  </si>
  <si>
    <t>County-based</t>
  </si>
  <si>
    <t>Sub-county-based</t>
  </si>
  <si>
    <t>Informal Region-based (multiple Sub-counties)</t>
  </si>
  <si>
    <t>Neighborhood-based (only in the city)</t>
  </si>
  <si>
    <t>Event Category</t>
  </si>
  <si>
    <t>socializing</t>
  </si>
  <si>
    <t>sports-recreation</t>
  </si>
  <si>
    <t>games</t>
  </si>
  <si>
    <t>career-business</t>
  </si>
  <si>
    <t>language</t>
  </si>
  <si>
    <t>tech</t>
  </si>
  <si>
    <t>outdoors-adventure</t>
  </si>
  <si>
    <t>new-age-spirituality</t>
  </si>
  <si>
    <t>dancing</t>
  </si>
  <si>
    <t>food-drink</t>
  </si>
  <si>
    <t>health-wellbeing</t>
  </si>
  <si>
    <t>literature-writing</t>
  </si>
  <si>
    <t>sci-fi-fantasy</t>
  </si>
  <si>
    <t>movies-film</t>
  </si>
  <si>
    <t>music</t>
  </si>
  <si>
    <t>pets-animals</t>
  </si>
  <si>
    <t>hobbies-crafts</t>
  </si>
  <si>
    <t>parents-family</t>
  </si>
  <si>
    <t>religion-beliefs</t>
  </si>
  <si>
    <t>arts-culture</t>
  </si>
  <si>
    <t>support</t>
  </si>
  <si>
    <t>photography</t>
  </si>
  <si>
    <t>fitness</t>
  </si>
  <si>
    <t>community-environment</t>
  </si>
  <si>
    <t>government-politics</t>
  </si>
  <si>
    <t>cars-motorcycles</t>
  </si>
  <si>
    <t>women</t>
  </si>
  <si>
    <t>education-learning</t>
  </si>
  <si>
    <t>lgbt</t>
  </si>
  <si>
    <t>lifestyle</t>
  </si>
  <si>
    <t>paranormal</t>
  </si>
  <si>
    <t>singles</t>
  </si>
  <si>
    <t>GroupCategory</t>
  </si>
  <si>
    <r>
      <t xml:space="preserve">County </t>
    </r>
    <r>
      <rPr>
        <sz val="12"/>
        <color rgb="FF000000"/>
        <rFont val="Calibri (Body)"/>
      </rPr>
      <t>Consistency</t>
    </r>
  </si>
  <si>
    <t>Regieon Consistency</t>
  </si>
  <si>
    <t>Sub-county Big</t>
  </si>
  <si>
    <t>Sub-county Small</t>
  </si>
  <si>
    <t>Regardless of Scope</t>
  </si>
  <si>
    <t>Number of Events for each Topic Category</t>
  </si>
  <si>
    <t>Scope Considered Consistency</t>
  </si>
  <si>
    <t>Total</t>
  </si>
  <si>
    <t>Consistency if Sub-county-based Groups compared to County</t>
  </si>
  <si>
    <t>Check for County</t>
  </si>
  <si>
    <t>County-leve check</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</si>
</sst>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sz val="12"/>
      <color theme="1"/>
      <name val="Calibri"/>
      <family val="2"/>
      <scheme val="minor"/>
    </font>
    <font>
      <b/>
      <sz val="12"/>
      <color theme="1"/>
      <name val="Calibri"/>
      <family val="2"/>
      <scheme val="minor"/>
    </font>
    <font>
      <sz val="12"/>
      <color rgb="FF222222"/>
      <name val="Calibri"/>
      <scheme val="minor"/>
    </font>
    <font>
      <u/>
      <sz val="12"/>
      <color theme="11"/>
      <name val="Calibri"/>
      <family val="2"/>
      <scheme val="minor"/>
    </font>
    <font>
      <sz val="12"/>
      <color rgb="FF000000"/>
      <name val="Calibri"/>
      <family val="2"/>
      <scheme val="minor"/>
    </font>
    <font>
      <sz val="12"/>
      <color theme="1"/>
      <name val="Calibri (Body)"/>
    </font>
    <font>
      <sz val="12"/>
      <color rgb="FF000000"/>
      <name val="Calibri (Body)"/>
    </font>
  </fonts>
  <fills count="9">
    <fill>
      <patternFill patternType="none"/>
    </fill>
    <fill>
      <patternFill patternType="gray125"/>
    </fill>
    <fill>
      <patternFill patternType="solid">
        <fgColor theme="7" tint="0.79998168889431442"/>
        <bgColor indexed="64"/>
      </patternFill>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2"/>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2" fillId="2" borderId="0" xfId="0" applyFont="1" applyFill="1"/>
    <xf numFmtId="0" fontId="0" fillId="0" borderId="0" xfId="0" applyFont="1"/>
    <xf numFmtId="0" fontId="3" fillId="0" borderId="0" xfId="0" applyFont="1"/>
    <xf numFmtId="0" fontId="2" fillId="3" borderId="0" xfId="0" applyFont="1" applyFill="1"/>
    <xf numFmtId="0" fontId="2" fillId="4" borderId="0" xfId="0" applyFont="1" applyFill="1"/>
    <xf numFmtId="0" fontId="0" fillId="4" borderId="0" xfId="0" applyFill="1"/>
    <xf numFmtId="0" fontId="2" fillId="5" borderId="0" xfId="0" applyFont="1" applyFill="1"/>
    <xf numFmtId="0" fontId="0" fillId="2" borderId="0" xfId="0" applyFill="1"/>
    <xf numFmtId="0" fontId="0" fillId="5" borderId="0" xfId="0" applyFill="1"/>
    <xf numFmtId="0" fontId="0" fillId="6" borderId="0" xfId="0" applyFill="1"/>
    <xf numFmtId="0" fontId="0" fillId="7" borderId="0" xfId="0" applyFill="1"/>
    <xf numFmtId="10" fontId="0" fillId="0" borderId="0" xfId="0" applyNumberFormat="1"/>
    <xf numFmtId="0" fontId="2" fillId="0" borderId="0" xfId="0" applyFont="1"/>
    <xf numFmtId="0" fontId="0" fillId="0" borderId="1" xfId="0" applyBorder="1"/>
    <xf numFmtId="0" fontId="5" fillId="8" borderId="0" xfId="0" applyFont="1" applyFill="1"/>
    <xf numFmtId="0" fontId="6" fillId="7" borderId="0" xfId="0" applyFont="1" applyFill="1"/>
    <xf numFmtId="0" fontId="0" fillId="7" borderId="0" xfId="0" applyFont="1" applyFill="1"/>
    <xf numFmtId="9" fontId="0" fillId="0" borderId="0" xfId="1" applyFont="1"/>
  </cellXfs>
  <cellStyles count="24">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Scope</a:t>
            </a:r>
            <a:r>
              <a:rPr lang="en-US" baseline="0"/>
              <a:t>-Consistent/Inconsistent Events, Pittsburgh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'Location Consistency'!$C$1</c:f>
              <c:strCache>
                <c:ptCount val="1"/>
                <c:pt idx="0">
                  <c:v>Number of Scope-Inconsistent Events</c:v>
                </c:pt>
              </c:strCache>
            </c:strRef>
          </c:tx>
          <c:spPr>
            <a:solidFill>
              <a:schemeClr val="accent2">
                <a:lumMod val="40000"/>
                <a:lumOff val="60000"/>
              </a:schemeClr>
            </a:solidFill>
            <a:ln>
              <a:solidFill>
                <a:schemeClr val="accent2">
                  <a:lumMod val="60000"/>
                  <a:lumOff val="40000"/>
                </a:schemeClr>
              </a:solidFill>
            </a:ln>
            <a:effectLst/>
          </c:spPr>
          <c:invertIfNegative val="0"/>
          <c:cat>
            <c:strRef>
              <c:f>'Location Consistency'!$A$2:$A$7</c:f>
              <c:strCache>
                <c:ptCount val="6"/>
                <c:pt idx="0">
                  <c:v>Sub-county</c:v>
                </c:pt>
                <c:pt idx="1">
                  <c:v>Multiple Counties (CSA/MSA)</c:v>
                </c:pt>
                <c:pt idx="2">
                  <c:v>Informal Region (multiple Sub-counties)</c:v>
                </c:pt>
                <c:pt idx="3">
                  <c:v>Venue</c:v>
                </c:pt>
                <c:pt idx="4">
                  <c:v>County </c:v>
                </c:pt>
                <c:pt idx="5">
                  <c:v>Neighborhood (only in the city)</c:v>
                </c:pt>
              </c:strCache>
            </c:strRef>
          </c:cat>
          <c:val>
            <c:numRef>
              <c:f>'Location Consistency'!$C$2:$C$7</c:f>
              <c:numCache>
                <c:formatCode>General</c:formatCode>
                <c:ptCount val="6"/>
                <c:pt idx="0">
                  <c:v>231.0</c:v>
                </c:pt>
                <c:pt idx="1">
                  <c:v>0.0</c:v>
                </c:pt>
                <c:pt idx="2">
                  <c:v>28.0</c:v>
                </c:pt>
                <c:pt idx="3">
                  <c:v>3.0</c:v>
                </c:pt>
                <c:pt idx="4">
                  <c:v>2.0</c:v>
                </c:pt>
                <c:pt idx="5">
                  <c:v>5.0</c:v>
                </c:pt>
              </c:numCache>
            </c:numRef>
          </c:val>
        </c:ser>
        <c:ser>
          <c:idx val="1"/>
          <c:order val="1"/>
          <c:tx>
            <c:strRef>
              <c:f>'Location Consistency'!$D$1</c:f>
              <c:strCache>
                <c:ptCount val="1"/>
                <c:pt idx="0">
                  <c:v>Number of Scope-Consistent Events</c:v>
                </c:pt>
              </c:strCache>
            </c:strRef>
          </c:tx>
          <c:spPr>
            <a:pattFill prst="wdUpDiag">
              <a:fgClr>
                <a:schemeClr val="accent1">
                  <a:lumMod val="60000"/>
                  <a:lumOff val="40000"/>
                </a:schemeClr>
              </a:fgClr>
              <a:bgClr>
                <a:schemeClr val="bg1"/>
              </a:bgClr>
            </a:pattFill>
            <a:ln>
              <a:solidFill>
                <a:schemeClr val="accent1">
                  <a:lumMod val="60000"/>
                  <a:lumOff val="40000"/>
                </a:schemeClr>
              </a:solidFill>
            </a:ln>
            <a:effectLst/>
          </c:spPr>
          <c:invertIfNegative val="0"/>
          <c:cat>
            <c:strRef>
              <c:f>'Location Consistency'!$A$2:$A$7</c:f>
              <c:strCache>
                <c:ptCount val="6"/>
                <c:pt idx="0">
                  <c:v>Sub-county</c:v>
                </c:pt>
                <c:pt idx="1">
                  <c:v>Multiple Counties (CSA/MSA)</c:v>
                </c:pt>
                <c:pt idx="2">
                  <c:v>Informal Region (multiple Sub-counties)</c:v>
                </c:pt>
                <c:pt idx="3">
                  <c:v>Venue</c:v>
                </c:pt>
                <c:pt idx="4">
                  <c:v>County </c:v>
                </c:pt>
                <c:pt idx="5">
                  <c:v>Neighborhood (only in the city)</c:v>
                </c:pt>
              </c:strCache>
            </c:strRef>
          </c:cat>
          <c:val>
            <c:numRef>
              <c:f>'Location Consistency'!$D$2:$D$7</c:f>
              <c:numCache>
                <c:formatCode>General</c:formatCode>
                <c:ptCount val="6"/>
                <c:pt idx="0">
                  <c:v>384.0</c:v>
                </c:pt>
                <c:pt idx="1">
                  <c:v>117.0</c:v>
                </c:pt>
                <c:pt idx="2">
                  <c:v>14.0</c:v>
                </c:pt>
                <c:pt idx="3">
                  <c:v>24.0</c:v>
                </c:pt>
                <c:pt idx="4">
                  <c:v>15.0</c:v>
                </c:pt>
                <c:pt idx="5">
                  <c:v>1.0</c:v>
                </c:pt>
              </c:numCache>
            </c:numRef>
          </c:val>
        </c:ser>
        <c:dLbls>
          <c:dLblPos val="ctr"/>
          <c:showLegendKey val="0"/>
          <c:showVal val="0"/>
          <c:showCatName val="0"/>
          <c:showSerName val="0"/>
          <c:showPercent val="0"/>
          <c:showBubbleSize val="0"/>
        </c:dLbls>
        <c:gapWidth val="150"/>
        <c:overlap val="100"/>
        <c:axId val="1788326096"/>
        <c:axId val="1793409968"/>
      </c:barChart>
      <c:scatterChart>
        <c:scatterStyle val="lineMarker"/>
        <c:varyColors val="0"/>
        <c:ser>
          <c:idx val="2"/>
          <c:order val="2"/>
          <c:tx>
            <c:v>Number of Groups</c:v>
          </c:tx>
          <c:spPr>
            <a:ln w="25400" cap="rnd">
              <a:noFill/>
              <a:round/>
            </a:ln>
            <a:effectLst/>
          </c:spPr>
          <c:marker>
            <c:symbol val="circle"/>
            <c:size val="15"/>
            <c:spPr>
              <a:solidFill>
                <a:schemeClr val="accent2"/>
              </a:solidFill>
              <a:ln w="9525">
                <a:noFill/>
              </a:ln>
              <a:effectLst/>
            </c:spPr>
          </c:marker>
          <c:yVal>
            <c:numRef>
              <c:f>'Location Consistency'!$E$2:$E$7</c:f>
              <c:numCache>
                <c:formatCode>General</c:formatCode>
                <c:ptCount val="6"/>
                <c:pt idx="0">
                  <c:v>147.0</c:v>
                </c:pt>
                <c:pt idx="1">
                  <c:v>34.0</c:v>
                </c:pt>
                <c:pt idx="2">
                  <c:v>16.0</c:v>
                </c:pt>
                <c:pt idx="3">
                  <c:v>16.0</c:v>
                </c:pt>
                <c:pt idx="4">
                  <c:v>9.0</c:v>
                </c:pt>
                <c:pt idx="5">
                  <c:v>2.0</c:v>
                </c:pt>
              </c:numCache>
            </c:numRef>
          </c:yVal>
          <c:smooth val="0"/>
        </c:ser>
        <c:dLbls>
          <c:showLegendKey val="0"/>
          <c:showVal val="0"/>
          <c:showCatName val="0"/>
          <c:showSerName val="0"/>
          <c:showPercent val="0"/>
          <c:showBubbleSize val="0"/>
        </c:dLbls>
        <c:axId val="1761409808"/>
        <c:axId val="1792294224"/>
      </c:scatterChart>
      <c:catAx>
        <c:axId val="178832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409968"/>
        <c:crosses val="autoZero"/>
        <c:auto val="1"/>
        <c:lblAlgn val="ctr"/>
        <c:lblOffset val="100"/>
        <c:noMultiLvlLbl val="0"/>
      </c:catAx>
      <c:valAx>
        <c:axId val="179340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Events</a:t>
                </a:r>
                <a:endParaRPr lang="en-US"/>
              </a:p>
            </c:rich>
          </c:tx>
          <c:layout>
            <c:manualLayout>
              <c:xMode val="edge"/>
              <c:yMode val="edge"/>
              <c:x val="0.0161507402422611"/>
              <c:y val="0.4375925068190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326096"/>
        <c:crosses val="autoZero"/>
        <c:crossBetween val="between"/>
      </c:valAx>
      <c:valAx>
        <c:axId val="179229422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Groups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409808"/>
        <c:crosses val="max"/>
        <c:crossBetween val="midCat"/>
      </c:valAx>
      <c:valAx>
        <c:axId val="1761409808"/>
        <c:scaling>
          <c:orientation val="minMax"/>
        </c:scaling>
        <c:delete val="1"/>
        <c:axPos val="b"/>
        <c:majorTickMark val="out"/>
        <c:minorTickMark val="none"/>
        <c:tickLblPos val="nextTo"/>
        <c:crossAx val="1792294224"/>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Events by</a:t>
            </a:r>
            <a:r>
              <a:rPr lang="en-US" baseline="0"/>
              <a:t> Topic and Intended Scope for Activities, Pittsburgh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'Location Consistency'!$C$41</c:f>
              <c:strCache>
                <c:ptCount val="1"/>
                <c:pt idx="0">
                  <c:v>World</c:v>
                </c:pt>
              </c:strCache>
            </c:strRef>
          </c:tx>
          <c:spPr>
            <a:solidFill>
              <a:schemeClr val="accent1"/>
            </a:solidFill>
            <a:ln>
              <a:noFill/>
            </a:ln>
            <a:effectLst/>
          </c:spPr>
          <c:invertIfNegative val="0"/>
          <c:cat>
            <c:strRef>
              <c:f>'Location Consistency'!$A$42:$A$73</c:f>
              <c:strCache>
                <c:ptCount val="32"/>
                <c:pt idx="0">
                  <c:v>socializing</c:v>
                </c:pt>
                <c:pt idx="1">
                  <c:v>sports-recreation</c:v>
                </c:pt>
                <c:pt idx="2">
                  <c:v>games</c:v>
                </c:pt>
                <c:pt idx="3">
                  <c:v>career-business</c:v>
                </c:pt>
                <c:pt idx="4">
                  <c:v>language</c:v>
                </c:pt>
                <c:pt idx="5">
                  <c:v>tech</c:v>
                </c:pt>
                <c:pt idx="6">
                  <c:v>outdoors-adventure</c:v>
                </c:pt>
                <c:pt idx="7">
                  <c:v>new-age-spirituality</c:v>
                </c:pt>
                <c:pt idx="8">
                  <c:v>dancing</c:v>
                </c:pt>
                <c:pt idx="9">
                  <c:v>food-drink</c:v>
                </c:pt>
                <c:pt idx="10">
                  <c:v>health-wellbeing</c:v>
                </c:pt>
                <c:pt idx="11">
                  <c:v>literature-writing</c:v>
                </c:pt>
                <c:pt idx="12">
                  <c:v>sci-fi-fantasy</c:v>
                </c:pt>
                <c:pt idx="13">
                  <c:v>movies-film</c:v>
                </c:pt>
                <c:pt idx="14">
                  <c:v>music</c:v>
                </c:pt>
                <c:pt idx="15">
                  <c:v>pets-animals</c:v>
                </c:pt>
                <c:pt idx="16">
                  <c:v>hobbies-crafts</c:v>
                </c:pt>
                <c:pt idx="17">
                  <c:v>religion-beliefs</c:v>
                </c:pt>
                <c:pt idx="18">
                  <c:v>parents-family</c:v>
                </c:pt>
                <c:pt idx="19">
                  <c:v>arts-culture</c:v>
                </c:pt>
                <c:pt idx="20">
                  <c:v>support</c:v>
                </c:pt>
                <c:pt idx="21">
                  <c:v>photography</c:v>
                </c:pt>
                <c:pt idx="22">
                  <c:v>fitness</c:v>
                </c:pt>
                <c:pt idx="23">
                  <c:v>government-politics</c:v>
                </c:pt>
                <c:pt idx="24">
                  <c:v>community-environment</c:v>
                </c:pt>
                <c:pt idx="25">
                  <c:v>cars-motorcycles</c:v>
                </c:pt>
                <c:pt idx="26">
                  <c:v>women</c:v>
                </c:pt>
                <c:pt idx="27">
                  <c:v>education-learning</c:v>
                </c:pt>
                <c:pt idx="28">
                  <c:v>lgbt</c:v>
                </c:pt>
                <c:pt idx="29">
                  <c:v>lifestyle</c:v>
                </c:pt>
                <c:pt idx="30">
                  <c:v>paranormal</c:v>
                </c:pt>
                <c:pt idx="31">
                  <c:v>singles</c:v>
                </c:pt>
              </c:strCache>
            </c:strRef>
          </c:cat>
          <c:val>
            <c:numRef>
              <c:f>'Location Consistency'!$C$42:$C$73</c:f>
              <c:numCache>
                <c:formatCode>General</c:formatCode>
                <c:ptCount val="32"/>
                <c:pt idx="0">
                  <c:v>1.0</c:v>
                </c:pt>
                <c:pt idx="1">
                  <c:v>0.0</c:v>
                </c:pt>
                <c:pt idx="2">
                  <c:v>0.0</c:v>
                </c:pt>
                <c:pt idx="3">
                  <c:v>0.0</c:v>
                </c:pt>
                <c:pt idx="4">
                  <c:v>0.0</c:v>
                </c:pt>
                <c:pt idx="5">
                  <c:v>0.0</c:v>
                </c:pt>
                <c:pt idx="6">
                  <c:v>2.0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numCache>
            </c:numRef>
          </c:val>
        </c:ser>
        <c:ser>
          <c:idx val="1"/>
          <c:order val="1"/>
          <c:tx>
            <c:strRef>
              <c:f>'Location Consistency'!$D$41</c:f>
              <c:strCache>
                <c:ptCount val="1"/>
                <c:pt idx="0">
                  <c:v>Multiple Counties (CSA/MSA/Metropolitan)</c:v>
                </c:pt>
              </c:strCache>
            </c:strRef>
          </c:tx>
          <c:spPr>
            <a:pattFill prst="lgCheck">
              <a:fgClr>
                <a:schemeClr val="accent2">
                  <a:lumMod val="40000"/>
                  <a:lumOff val="60000"/>
                </a:schemeClr>
              </a:fgClr>
              <a:bgClr>
                <a:schemeClr val="bg1"/>
              </a:bgClr>
            </a:pattFill>
            <a:ln>
              <a:solidFill>
                <a:schemeClr val="accent2">
                  <a:lumMod val="40000"/>
                  <a:lumOff val="60000"/>
                </a:schemeClr>
              </a:solidFill>
            </a:ln>
            <a:effectLst/>
          </c:spPr>
          <c:invertIfNegative val="0"/>
          <c:cat>
            <c:strRef>
              <c:f>'Location Consistency'!$A$42:$A$73</c:f>
              <c:strCache>
                <c:ptCount val="32"/>
                <c:pt idx="0">
                  <c:v>socializing</c:v>
                </c:pt>
                <c:pt idx="1">
                  <c:v>sports-recreation</c:v>
                </c:pt>
                <c:pt idx="2">
                  <c:v>games</c:v>
                </c:pt>
                <c:pt idx="3">
                  <c:v>career-business</c:v>
                </c:pt>
                <c:pt idx="4">
                  <c:v>language</c:v>
                </c:pt>
                <c:pt idx="5">
                  <c:v>tech</c:v>
                </c:pt>
                <c:pt idx="6">
                  <c:v>outdoors-adventure</c:v>
                </c:pt>
                <c:pt idx="7">
                  <c:v>new-age-spirituality</c:v>
                </c:pt>
                <c:pt idx="8">
                  <c:v>dancing</c:v>
                </c:pt>
                <c:pt idx="9">
                  <c:v>food-drink</c:v>
                </c:pt>
                <c:pt idx="10">
                  <c:v>health-wellbeing</c:v>
                </c:pt>
                <c:pt idx="11">
                  <c:v>literature-writing</c:v>
                </c:pt>
                <c:pt idx="12">
                  <c:v>sci-fi-fantasy</c:v>
                </c:pt>
                <c:pt idx="13">
                  <c:v>movies-film</c:v>
                </c:pt>
                <c:pt idx="14">
                  <c:v>music</c:v>
                </c:pt>
                <c:pt idx="15">
                  <c:v>pets-animals</c:v>
                </c:pt>
                <c:pt idx="16">
                  <c:v>hobbies-crafts</c:v>
                </c:pt>
                <c:pt idx="17">
                  <c:v>religion-beliefs</c:v>
                </c:pt>
                <c:pt idx="18">
                  <c:v>parents-family</c:v>
                </c:pt>
                <c:pt idx="19">
                  <c:v>arts-culture</c:v>
                </c:pt>
                <c:pt idx="20">
                  <c:v>support</c:v>
                </c:pt>
                <c:pt idx="21">
                  <c:v>photography</c:v>
                </c:pt>
                <c:pt idx="22">
                  <c:v>fitness</c:v>
                </c:pt>
                <c:pt idx="23">
                  <c:v>government-politics</c:v>
                </c:pt>
                <c:pt idx="24">
                  <c:v>community-environment</c:v>
                </c:pt>
                <c:pt idx="25">
                  <c:v>cars-motorcycles</c:v>
                </c:pt>
                <c:pt idx="26">
                  <c:v>women</c:v>
                </c:pt>
                <c:pt idx="27">
                  <c:v>education-learning</c:v>
                </c:pt>
                <c:pt idx="28">
                  <c:v>lgbt</c:v>
                </c:pt>
                <c:pt idx="29">
                  <c:v>lifestyle</c:v>
                </c:pt>
                <c:pt idx="30">
                  <c:v>paranormal</c:v>
                </c:pt>
                <c:pt idx="31">
                  <c:v>singles</c:v>
                </c:pt>
              </c:strCache>
            </c:strRef>
          </c:cat>
          <c:val>
            <c:numRef>
              <c:f>'Location Consistency'!$D$42:$D$73</c:f>
              <c:numCache>
                <c:formatCode>General</c:formatCode>
                <c:ptCount val="32"/>
                <c:pt idx="0">
                  <c:v>36.0</c:v>
                </c:pt>
                <c:pt idx="1">
                  <c:v>0.0</c:v>
                </c:pt>
                <c:pt idx="2">
                  <c:v>26.0</c:v>
                </c:pt>
                <c:pt idx="3">
                  <c:v>1.0</c:v>
                </c:pt>
                <c:pt idx="4">
                  <c:v>8.0</c:v>
                </c:pt>
                <c:pt idx="5">
                  <c:v>4.0</c:v>
                </c:pt>
                <c:pt idx="6">
                  <c:v>7.0</c:v>
                </c:pt>
                <c:pt idx="7">
                  <c:v>0.0</c:v>
                </c:pt>
                <c:pt idx="8">
                  <c:v>2.0</c:v>
                </c:pt>
                <c:pt idx="9">
                  <c:v>3.0</c:v>
                </c:pt>
                <c:pt idx="10">
                  <c:v>2.0</c:v>
                </c:pt>
                <c:pt idx="11">
                  <c:v>0.0</c:v>
                </c:pt>
                <c:pt idx="12">
                  <c:v>0.0</c:v>
                </c:pt>
                <c:pt idx="13">
                  <c:v>5.0</c:v>
                </c:pt>
                <c:pt idx="14">
                  <c:v>13.0</c:v>
                </c:pt>
                <c:pt idx="15">
                  <c:v>0.0</c:v>
                </c:pt>
                <c:pt idx="16">
                  <c:v>0.0</c:v>
                </c:pt>
                <c:pt idx="17">
                  <c:v>0.0</c:v>
                </c:pt>
                <c:pt idx="18">
                  <c:v>0.0</c:v>
                </c:pt>
                <c:pt idx="19">
                  <c:v>3.0</c:v>
                </c:pt>
                <c:pt idx="20">
                  <c:v>0.0</c:v>
                </c:pt>
                <c:pt idx="21">
                  <c:v>0.0</c:v>
                </c:pt>
                <c:pt idx="22">
                  <c:v>0.0</c:v>
                </c:pt>
                <c:pt idx="23">
                  <c:v>1.0</c:v>
                </c:pt>
                <c:pt idx="24">
                  <c:v>2.0</c:v>
                </c:pt>
                <c:pt idx="25">
                  <c:v>1.0</c:v>
                </c:pt>
                <c:pt idx="26">
                  <c:v>2.0</c:v>
                </c:pt>
                <c:pt idx="27">
                  <c:v>0.0</c:v>
                </c:pt>
                <c:pt idx="28">
                  <c:v>1.0</c:v>
                </c:pt>
                <c:pt idx="29">
                  <c:v>0.0</c:v>
                </c:pt>
                <c:pt idx="30">
                  <c:v>0.0</c:v>
                </c:pt>
                <c:pt idx="31">
                  <c:v>0.0</c:v>
                </c:pt>
              </c:numCache>
            </c:numRef>
          </c:val>
        </c:ser>
        <c:ser>
          <c:idx val="2"/>
          <c:order val="2"/>
          <c:tx>
            <c:strRef>
              <c:f>'Location Consistency'!$E$41</c:f>
              <c:strCache>
                <c:ptCount val="1"/>
                <c:pt idx="0">
                  <c:v>County </c:v>
                </c:pt>
              </c:strCache>
            </c:strRef>
          </c:tx>
          <c:spPr>
            <a:pattFill prst="dkUpDiag">
              <a:fgClr>
                <a:srgbClr val="FF0000"/>
              </a:fgClr>
              <a:bgClr>
                <a:schemeClr val="bg1"/>
              </a:bgClr>
            </a:pattFill>
            <a:ln>
              <a:noFill/>
            </a:ln>
            <a:effectLst/>
          </c:spPr>
          <c:invertIfNegative val="0"/>
          <c:dPt>
            <c:idx val="3"/>
            <c:invertIfNegative val="0"/>
            <c:bubble3D val="0"/>
            <c:spPr>
              <a:pattFill prst="dkUpDiag">
                <a:fgClr>
                  <a:srgbClr val="FF0000"/>
                </a:fgClr>
                <a:bgClr>
                  <a:schemeClr val="bg1"/>
                </a:bgClr>
              </a:pattFill>
              <a:ln>
                <a:solidFill>
                  <a:srgbClr val="FF0000"/>
                </a:solidFill>
              </a:ln>
              <a:effectLst/>
            </c:spPr>
          </c:dPt>
          <c:cat>
            <c:strRef>
              <c:f>'Location Consistency'!$A$42:$A$73</c:f>
              <c:strCache>
                <c:ptCount val="32"/>
                <c:pt idx="0">
                  <c:v>socializing</c:v>
                </c:pt>
                <c:pt idx="1">
                  <c:v>sports-recreation</c:v>
                </c:pt>
                <c:pt idx="2">
                  <c:v>games</c:v>
                </c:pt>
                <c:pt idx="3">
                  <c:v>career-business</c:v>
                </c:pt>
                <c:pt idx="4">
                  <c:v>language</c:v>
                </c:pt>
                <c:pt idx="5">
                  <c:v>tech</c:v>
                </c:pt>
                <c:pt idx="6">
                  <c:v>outdoors-adventure</c:v>
                </c:pt>
                <c:pt idx="7">
                  <c:v>new-age-spirituality</c:v>
                </c:pt>
                <c:pt idx="8">
                  <c:v>dancing</c:v>
                </c:pt>
                <c:pt idx="9">
                  <c:v>food-drink</c:v>
                </c:pt>
                <c:pt idx="10">
                  <c:v>health-wellbeing</c:v>
                </c:pt>
                <c:pt idx="11">
                  <c:v>literature-writing</c:v>
                </c:pt>
                <c:pt idx="12">
                  <c:v>sci-fi-fantasy</c:v>
                </c:pt>
                <c:pt idx="13">
                  <c:v>movies-film</c:v>
                </c:pt>
                <c:pt idx="14">
                  <c:v>music</c:v>
                </c:pt>
                <c:pt idx="15">
                  <c:v>pets-animals</c:v>
                </c:pt>
                <c:pt idx="16">
                  <c:v>hobbies-crafts</c:v>
                </c:pt>
                <c:pt idx="17">
                  <c:v>religion-beliefs</c:v>
                </c:pt>
                <c:pt idx="18">
                  <c:v>parents-family</c:v>
                </c:pt>
                <c:pt idx="19">
                  <c:v>arts-culture</c:v>
                </c:pt>
                <c:pt idx="20">
                  <c:v>support</c:v>
                </c:pt>
                <c:pt idx="21">
                  <c:v>photography</c:v>
                </c:pt>
                <c:pt idx="22">
                  <c:v>fitness</c:v>
                </c:pt>
                <c:pt idx="23">
                  <c:v>government-politics</c:v>
                </c:pt>
                <c:pt idx="24">
                  <c:v>community-environment</c:v>
                </c:pt>
                <c:pt idx="25">
                  <c:v>cars-motorcycles</c:v>
                </c:pt>
                <c:pt idx="26">
                  <c:v>women</c:v>
                </c:pt>
                <c:pt idx="27">
                  <c:v>education-learning</c:v>
                </c:pt>
                <c:pt idx="28">
                  <c:v>lgbt</c:v>
                </c:pt>
                <c:pt idx="29">
                  <c:v>lifestyle</c:v>
                </c:pt>
                <c:pt idx="30">
                  <c:v>paranormal</c:v>
                </c:pt>
                <c:pt idx="31">
                  <c:v>singles</c:v>
                </c:pt>
              </c:strCache>
            </c:strRef>
          </c:cat>
          <c:val>
            <c:numRef>
              <c:f>'Location Consistency'!$E$42:$E$73</c:f>
              <c:numCache>
                <c:formatCode>General</c:formatCode>
                <c:ptCount val="32"/>
                <c:pt idx="0">
                  <c:v>0.0</c:v>
                </c:pt>
                <c:pt idx="1">
                  <c:v>0.0</c:v>
                </c:pt>
                <c:pt idx="2">
                  <c:v>0.0</c:v>
                </c:pt>
                <c:pt idx="3">
                  <c:v>13.0</c:v>
                </c:pt>
                <c:pt idx="4">
                  <c:v>0.0</c:v>
                </c:pt>
                <c:pt idx="5">
                  <c:v>0.0</c:v>
                </c:pt>
                <c:pt idx="6">
                  <c:v>2.0</c:v>
                </c:pt>
                <c:pt idx="7">
                  <c:v>0.0</c:v>
                </c:pt>
                <c:pt idx="8">
                  <c:v>0.0</c:v>
                </c:pt>
                <c:pt idx="9">
                  <c:v>0.0</c:v>
                </c:pt>
                <c:pt idx="10">
                  <c:v>2.0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numCache>
            </c:numRef>
          </c:val>
        </c:ser>
        <c:ser>
          <c:idx val="3"/>
          <c:order val="3"/>
          <c:tx>
            <c:strRef>
              <c:f>'Location Consistency'!$F$41</c:f>
              <c:strCache>
                <c:ptCount val="1"/>
                <c:pt idx="0">
                  <c:v>Informal Region (multiple Sub-counties)</c:v>
                </c:pt>
              </c:strCache>
            </c:strRef>
          </c:tx>
          <c:spPr>
            <a:pattFill prst="ltDnDiag">
              <a:fgClr>
                <a:srgbClr val="0070C0"/>
              </a:fgClr>
              <a:bgClr>
                <a:schemeClr val="bg1"/>
              </a:bgClr>
            </a:pattFill>
            <a:ln>
              <a:solidFill>
                <a:schemeClr val="accent1">
                  <a:lumMod val="75000"/>
                </a:schemeClr>
              </a:solidFill>
            </a:ln>
            <a:effectLst/>
          </c:spPr>
          <c:invertIfNegative val="0"/>
          <c:cat>
            <c:strRef>
              <c:f>'Location Consistency'!$A$42:$A$73</c:f>
              <c:strCache>
                <c:ptCount val="32"/>
                <c:pt idx="0">
                  <c:v>socializing</c:v>
                </c:pt>
                <c:pt idx="1">
                  <c:v>sports-recreation</c:v>
                </c:pt>
                <c:pt idx="2">
                  <c:v>games</c:v>
                </c:pt>
                <c:pt idx="3">
                  <c:v>career-business</c:v>
                </c:pt>
                <c:pt idx="4">
                  <c:v>language</c:v>
                </c:pt>
                <c:pt idx="5">
                  <c:v>tech</c:v>
                </c:pt>
                <c:pt idx="6">
                  <c:v>outdoors-adventure</c:v>
                </c:pt>
                <c:pt idx="7">
                  <c:v>new-age-spirituality</c:v>
                </c:pt>
                <c:pt idx="8">
                  <c:v>dancing</c:v>
                </c:pt>
                <c:pt idx="9">
                  <c:v>food-drink</c:v>
                </c:pt>
                <c:pt idx="10">
                  <c:v>health-wellbeing</c:v>
                </c:pt>
                <c:pt idx="11">
                  <c:v>literature-writing</c:v>
                </c:pt>
                <c:pt idx="12">
                  <c:v>sci-fi-fantasy</c:v>
                </c:pt>
                <c:pt idx="13">
                  <c:v>movies-film</c:v>
                </c:pt>
                <c:pt idx="14">
                  <c:v>music</c:v>
                </c:pt>
                <c:pt idx="15">
                  <c:v>pets-animals</c:v>
                </c:pt>
                <c:pt idx="16">
                  <c:v>hobbies-crafts</c:v>
                </c:pt>
                <c:pt idx="17">
                  <c:v>religion-beliefs</c:v>
                </c:pt>
                <c:pt idx="18">
                  <c:v>parents-family</c:v>
                </c:pt>
                <c:pt idx="19">
                  <c:v>arts-culture</c:v>
                </c:pt>
                <c:pt idx="20">
                  <c:v>support</c:v>
                </c:pt>
                <c:pt idx="21">
                  <c:v>photography</c:v>
                </c:pt>
                <c:pt idx="22">
                  <c:v>fitness</c:v>
                </c:pt>
                <c:pt idx="23">
                  <c:v>government-politics</c:v>
                </c:pt>
                <c:pt idx="24">
                  <c:v>community-environment</c:v>
                </c:pt>
                <c:pt idx="25">
                  <c:v>cars-motorcycles</c:v>
                </c:pt>
                <c:pt idx="26">
                  <c:v>women</c:v>
                </c:pt>
                <c:pt idx="27">
                  <c:v>education-learning</c:v>
                </c:pt>
                <c:pt idx="28">
                  <c:v>lgbt</c:v>
                </c:pt>
                <c:pt idx="29">
                  <c:v>lifestyle</c:v>
                </c:pt>
                <c:pt idx="30">
                  <c:v>paranormal</c:v>
                </c:pt>
                <c:pt idx="31">
                  <c:v>singles</c:v>
                </c:pt>
              </c:strCache>
            </c:strRef>
          </c:cat>
          <c:val>
            <c:numRef>
              <c:f>'Location Consistency'!$F$42:$F$73</c:f>
              <c:numCache>
                <c:formatCode>General</c:formatCode>
                <c:ptCount val="32"/>
                <c:pt idx="0">
                  <c:v>1.0</c:v>
                </c:pt>
                <c:pt idx="1">
                  <c:v>1.0</c:v>
                </c:pt>
                <c:pt idx="2">
                  <c:v>2.0</c:v>
                </c:pt>
                <c:pt idx="3">
                  <c:v>9.0</c:v>
                </c:pt>
                <c:pt idx="4">
                  <c:v>0.0</c:v>
                </c:pt>
                <c:pt idx="5">
                  <c:v>0.0</c:v>
                </c:pt>
                <c:pt idx="6">
                  <c:v>0.0</c:v>
                </c:pt>
                <c:pt idx="7">
                  <c:v>1.0</c:v>
                </c:pt>
                <c:pt idx="8">
                  <c:v>0.0</c:v>
                </c:pt>
                <c:pt idx="9">
                  <c:v>0.0</c:v>
                </c:pt>
                <c:pt idx="10">
                  <c:v>0.0</c:v>
                </c:pt>
                <c:pt idx="11">
                  <c:v>1.0</c:v>
                </c:pt>
                <c:pt idx="12">
                  <c:v>0.0</c:v>
                </c:pt>
                <c:pt idx="13">
                  <c:v>3.0</c:v>
                </c:pt>
                <c:pt idx="14">
                  <c:v>0.0</c:v>
                </c:pt>
                <c:pt idx="15">
                  <c:v>9.0</c:v>
                </c:pt>
                <c:pt idx="16">
                  <c:v>4.0</c:v>
                </c:pt>
                <c:pt idx="17">
                  <c:v>0.0</c:v>
                </c:pt>
                <c:pt idx="18">
                  <c:v>11.0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numCache>
            </c:numRef>
          </c:val>
        </c:ser>
        <c:ser>
          <c:idx val="4"/>
          <c:order val="4"/>
          <c:tx>
            <c:strRef>
              <c:f>'Location Consistency'!$G$41</c:f>
              <c:strCache>
                <c:ptCount val="1"/>
                <c:pt idx="0">
                  <c:v>Sub-county</c:v>
                </c:pt>
              </c:strCache>
            </c:strRef>
          </c:tx>
          <c:spPr>
            <a:pattFill prst="pct60">
              <a:fgClr>
                <a:schemeClr val="accent1">
                  <a:lumMod val="60000"/>
                  <a:lumOff val="40000"/>
                </a:schemeClr>
              </a:fgClr>
              <a:bgClr>
                <a:schemeClr val="bg1"/>
              </a:bgClr>
            </a:pattFill>
            <a:ln>
              <a:solidFill>
                <a:schemeClr val="accent1">
                  <a:lumMod val="40000"/>
                  <a:lumOff val="60000"/>
                </a:schemeClr>
              </a:solidFill>
            </a:ln>
            <a:effectLst/>
          </c:spPr>
          <c:invertIfNegative val="0"/>
          <c:cat>
            <c:strRef>
              <c:f>'Location Consistency'!$A$42:$A$73</c:f>
              <c:strCache>
                <c:ptCount val="32"/>
                <c:pt idx="0">
                  <c:v>socializing</c:v>
                </c:pt>
                <c:pt idx="1">
                  <c:v>sports-recreation</c:v>
                </c:pt>
                <c:pt idx="2">
                  <c:v>games</c:v>
                </c:pt>
                <c:pt idx="3">
                  <c:v>career-business</c:v>
                </c:pt>
                <c:pt idx="4">
                  <c:v>language</c:v>
                </c:pt>
                <c:pt idx="5">
                  <c:v>tech</c:v>
                </c:pt>
                <c:pt idx="6">
                  <c:v>outdoors-adventure</c:v>
                </c:pt>
                <c:pt idx="7">
                  <c:v>new-age-spirituality</c:v>
                </c:pt>
                <c:pt idx="8">
                  <c:v>dancing</c:v>
                </c:pt>
                <c:pt idx="9">
                  <c:v>food-drink</c:v>
                </c:pt>
                <c:pt idx="10">
                  <c:v>health-wellbeing</c:v>
                </c:pt>
                <c:pt idx="11">
                  <c:v>literature-writing</c:v>
                </c:pt>
                <c:pt idx="12">
                  <c:v>sci-fi-fantasy</c:v>
                </c:pt>
                <c:pt idx="13">
                  <c:v>movies-film</c:v>
                </c:pt>
                <c:pt idx="14">
                  <c:v>music</c:v>
                </c:pt>
                <c:pt idx="15">
                  <c:v>pets-animals</c:v>
                </c:pt>
                <c:pt idx="16">
                  <c:v>hobbies-crafts</c:v>
                </c:pt>
                <c:pt idx="17">
                  <c:v>religion-beliefs</c:v>
                </c:pt>
                <c:pt idx="18">
                  <c:v>parents-family</c:v>
                </c:pt>
                <c:pt idx="19">
                  <c:v>arts-culture</c:v>
                </c:pt>
                <c:pt idx="20">
                  <c:v>support</c:v>
                </c:pt>
                <c:pt idx="21">
                  <c:v>photography</c:v>
                </c:pt>
                <c:pt idx="22">
                  <c:v>fitness</c:v>
                </c:pt>
                <c:pt idx="23">
                  <c:v>government-politics</c:v>
                </c:pt>
                <c:pt idx="24">
                  <c:v>community-environment</c:v>
                </c:pt>
                <c:pt idx="25">
                  <c:v>cars-motorcycles</c:v>
                </c:pt>
                <c:pt idx="26">
                  <c:v>women</c:v>
                </c:pt>
                <c:pt idx="27">
                  <c:v>education-learning</c:v>
                </c:pt>
                <c:pt idx="28">
                  <c:v>lgbt</c:v>
                </c:pt>
                <c:pt idx="29">
                  <c:v>lifestyle</c:v>
                </c:pt>
                <c:pt idx="30">
                  <c:v>paranormal</c:v>
                </c:pt>
                <c:pt idx="31">
                  <c:v>singles</c:v>
                </c:pt>
              </c:strCache>
            </c:strRef>
          </c:cat>
          <c:val>
            <c:numRef>
              <c:f>'Location Consistency'!$G$42:$G$73</c:f>
              <c:numCache>
                <c:formatCode>General</c:formatCode>
                <c:ptCount val="32"/>
                <c:pt idx="0">
                  <c:v>158.0</c:v>
                </c:pt>
                <c:pt idx="1">
                  <c:v>78.0</c:v>
                </c:pt>
                <c:pt idx="2">
                  <c:v>23.0</c:v>
                </c:pt>
                <c:pt idx="3">
                  <c:v>25.0</c:v>
                </c:pt>
                <c:pt idx="4">
                  <c:v>39.0</c:v>
                </c:pt>
                <c:pt idx="5">
                  <c:v>38.0</c:v>
                </c:pt>
                <c:pt idx="6">
                  <c:v>30.0</c:v>
                </c:pt>
                <c:pt idx="7">
                  <c:v>33.0</c:v>
                </c:pt>
                <c:pt idx="8">
                  <c:v>25.0</c:v>
                </c:pt>
                <c:pt idx="9">
                  <c:v>22.0</c:v>
                </c:pt>
                <c:pt idx="10">
                  <c:v>20.0</c:v>
                </c:pt>
                <c:pt idx="11">
                  <c:v>11.0</c:v>
                </c:pt>
                <c:pt idx="12">
                  <c:v>20.0</c:v>
                </c:pt>
                <c:pt idx="13">
                  <c:v>12.0</c:v>
                </c:pt>
                <c:pt idx="14">
                  <c:v>3.0</c:v>
                </c:pt>
                <c:pt idx="15">
                  <c:v>7.0</c:v>
                </c:pt>
                <c:pt idx="16">
                  <c:v>11.0</c:v>
                </c:pt>
                <c:pt idx="17">
                  <c:v>13.0</c:v>
                </c:pt>
                <c:pt idx="18">
                  <c:v>3.0</c:v>
                </c:pt>
                <c:pt idx="19">
                  <c:v>10.0</c:v>
                </c:pt>
                <c:pt idx="20">
                  <c:v>9.0</c:v>
                </c:pt>
                <c:pt idx="21">
                  <c:v>8.0</c:v>
                </c:pt>
                <c:pt idx="22">
                  <c:v>6.0</c:v>
                </c:pt>
                <c:pt idx="23">
                  <c:v>5.0</c:v>
                </c:pt>
                <c:pt idx="24">
                  <c:v>3.0</c:v>
                </c:pt>
                <c:pt idx="25">
                  <c:v>2.0</c:v>
                </c:pt>
                <c:pt idx="26">
                  <c:v>0.0</c:v>
                </c:pt>
                <c:pt idx="27">
                  <c:v>1.0</c:v>
                </c:pt>
                <c:pt idx="28">
                  <c:v>0.0</c:v>
                </c:pt>
                <c:pt idx="29">
                  <c:v>0.0</c:v>
                </c:pt>
                <c:pt idx="30">
                  <c:v>0.0</c:v>
                </c:pt>
                <c:pt idx="31">
                  <c:v>0.0</c:v>
                </c:pt>
              </c:numCache>
            </c:numRef>
          </c:val>
        </c:ser>
        <c:ser>
          <c:idx val="5"/>
          <c:order val="5"/>
          <c:tx>
            <c:strRef>
              <c:f>'Location Consistency'!$H$41</c:f>
              <c:strCache>
                <c:ptCount val="1"/>
                <c:pt idx="0">
                  <c:v>Neighborhood (onliy in the city)</c:v>
                </c:pt>
              </c:strCache>
            </c:strRef>
          </c:tx>
          <c:spPr>
            <a:solidFill>
              <a:schemeClr val="accent6"/>
            </a:solidFill>
            <a:ln>
              <a:noFill/>
            </a:ln>
            <a:effectLst/>
          </c:spPr>
          <c:invertIfNegative val="0"/>
          <c:dPt>
            <c:idx val="11"/>
            <c:invertIfNegative val="0"/>
            <c:bubble3D val="0"/>
            <c:spPr>
              <a:solidFill>
                <a:srgbClr val="7030A0"/>
              </a:solidFill>
              <a:ln>
                <a:noFill/>
              </a:ln>
              <a:effectLst/>
            </c:spPr>
          </c:dPt>
          <c:cat>
            <c:strRef>
              <c:f>'Location Consistency'!$A$42:$A$73</c:f>
              <c:strCache>
                <c:ptCount val="32"/>
                <c:pt idx="0">
                  <c:v>socializing</c:v>
                </c:pt>
                <c:pt idx="1">
                  <c:v>sports-recreation</c:v>
                </c:pt>
                <c:pt idx="2">
                  <c:v>games</c:v>
                </c:pt>
                <c:pt idx="3">
                  <c:v>career-business</c:v>
                </c:pt>
                <c:pt idx="4">
                  <c:v>language</c:v>
                </c:pt>
                <c:pt idx="5">
                  <c:v>tech</c:v>
                </c:pt>
                <c:pt idx="6">
                  <c:v>outdoors-adventure</c:v>
                </c:pt>
                <c:pt idx="7">
                  <c:v>new-age-spirituality</c:v>
                </c:pt>
                <c:pt idx="8">
                  <c:v>dancing</c:v>
                </c:pt>
                <c:pt idx="9">
                  <c:v>food-drink</c:v>
                </c:pt>
                <c:pt idx="10">
                  <c:v>health-wellbeing</c:v>
                </c:pt>
                <c:pt idx="11">
                  <c:v>literature-writing</c:v>
                </c:pt>
                <c:pt idx="12">
                  <c:v>sci-fi-fantasy</c:v>
                </c:pt>
                <c:pt idx="13">
                  <c:v>movies-film</c:v>
                </c:pt>
                <c:pt idx="14">
                  <c:v>music</c:v>
                </c:pt>
                <c:pt idx="15">
                  <c:v>pets-animals</c:v>
                </c:pt>
                <c:pt idx="16">
                  <c:v>hobbies-crafts</c:v>
                </c:pt>
                <c:pt idx="17">
                  <c:v>religion-beliefs</c:v>
                </c:pt>
                <c:pt idx="18">
                  <c:v>parents-family</c:v>
                </c:pt>
                <c:pt idx="19">
                  <c:v>arts-culture</c:v>
                </c:pt>
                <c:pt idx="20">
                  <c:v>support</c:v>
                </c:pt>
                <c:pt idx="21">
                  <c:v>photography</c:v>
                </c:pt>
                <c:pt idx="22">
                  <c:v>fitness</c:v>
                </c:pt>
                <c:pt idx="23">
                  <c:v>government-politics</c:v>
                </c:pt>
                <c:pt idx="24">
                  <c:v>community-environment</c:v>
                </c:pt>
                <c:pt idx="25">
                  <c:v>cars-motorcycles</c:v>
                </c:pt>
                <c:pt idx="26">
                  <c:v>women</c:v>
                </c:pt>
                <c:pt idx="27">
                  <c:v>education-learning</c:v>
                </c:pt>
                <c:pt idx="28">
                  <c:v>lgbt</c:v>
                </c:pt>
                <c:pt idx="29">
                  <c:v>lifestyle</c:v>
                </c:pt>
                <c:pt idx="30">
                  <c:v>paranormal</c:v>
                </c:pt>
                <c:pt idx="31">
                  <c:v>singles</c:v>
                </c:pt>
              </c:strCache>
            </c:strRef>
          </c:cat>
          <c:val>
            <c:numRef>
              <c:f>'Location Consistency'!$H$42:$H$73</c:f>
              <c:numCache>
                <c:formatCode>General</c:formatCode>
                <c:ptCount val="32"/>
                <c:pt idx="0">
                  <c:v>0.0</c:v>
                </c:pt>
                <c:pt idx="1">
                  <c:v>0.0</c:v>
                </c:pt>
                <c:pt idx="2">
                  <c:v>0.0</c:v>
                </c:pt>
                <c:pt idx="3">
                  <c:v>1.0</c:v>
                </c:pt>
                <c:pt idx="4">
                  <c:v>0.0</c:v>
                </c:pt>
                <c:pt idx="5">
                  <c:v>0.0</c:v>
                </c:pt>
                <c:pt idx="6">
                  <c:v>0.0</c:v>
                </c:pt>
                <c:pt idx="7">
                  <c:v>0.0</c:v>
                </c:pt>
                <c:pt idx="8">
                  <c:v>0.0</c:v>
                </c:pt>
                <c:pt idx="9">
                  <c:v>0.0</c:v>
                </c:pt>
                <c:pt idx="10">
                  <c:v>0.0</c:v>
                </c:pt>
                <c:pt idx="11">
                  <c:v>5.0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numCache>
            </c:numRef>
          </c:val>
        </c:ser>
        <c:ser>
          <c:idx val="6"/>
          <c:order val="6"/>
          <c:tx>
            <c:strRef>
              <c:f>'Location Consistency'!$I$41</c:f>
              <c:strCache>
                <c:ptCount val="1"/>
                <c:pt idx="0">
                  <c:v>Venue</c:v>
                </c:pt>
              </c:strCache>
            </c:strRef>
          </c:tx>
          <c:spPr>
            <a:solidFill>
              <a:srgbClr val="92D050"/>
            </a:solidFill>
            <a:ln>
              <a:noFill/>
            </a:ln>
            <a:effectLst/>
          </c:spPr>
          <c:invertIfNegative val="0"/>
          <c:cat>
            <c:strRef>
              <c:f>'Location Consistency'!$A$42:$A$73</c:f>
              <c:strCache>
                <c:ptCount val="32"/>
                <c:pt idx="0">
                  <c:v>socializing</c:v>
                </c:pt>
                <c:pt idx="1">
                  <c:v>sports-recreation</c:v>
                </c:pt>
                <c:pt idx="2">
                  <c:v>games</c:v>
                </c:pt>
                <c:pt idx="3">
                  <c:v>career-business</c:v>
                </c:pt>
                <c:pt idx="4">
                  <c:v>language</c:v>
                </c:pt>
                <c:pt idx="5">
                  <c:v>tech</c:v>
                </c:pt>
                <c:pt idx="6">
                  <c:v>outdoors-adventure</c:v>
                </c:pt>
                <c:pt idx="7">
                  <c:v>new-age-spirituality</c:v>
                </c:pt>
                <c:pt idx="8">
                  <c:v>dancing</c:v>
                </c:pt>
                <c:pt idx="9">
                  <c:v>food-drink</c:v>
                </c:pt>
                <c:pt idx="10">
                  <c:v>health-wellbeing</c:v>
                </c:pt>
                <c:pt idx="11">
                  <c:v>literature-writing</c:v>
                </c:pt>
                <c:pt idx="12">
                  <c:v>sci-fi-fantasy</c:v>
                </c:pt>
                <c:pt idx="13">
                  <c:v>movies-film</c:v>
                </c:pt>
                <c:pt idx="14">
                  <c:v>music</c:v>
                </c:pt>
                <c:pt idx="15">
                  <c:v>pets-animals</c:v>
                </c:pt>
                <c:pt idx="16">
                  <c:v>hobbies-crafts</c:v>
                </c:pt>
                <c:pt idx="17">
                  <c:v>religion-beliefs</c:v>
                </c:pt>
                <c:pt idx="18">
                  <c:v>parents-family</c:v>
                </c:pt>
                <c:pt idx="19">
                  <c:v>arts-culture</c:v>
                </c:pt>
                <c:pt idx="20">
                  <c:v>support</c:v>
                </c:pt>
                <c:pt idx="21">
                  <c:v>photography</c:v>
                </c:pt>
                <c:pt idx="22">
                  <c:v>fitness</c:v>
                </c:pt>
                <c:pt idx="23">
                  <c:v>government-politics</c:v>
                </c:pt>
                <c:pt idx="24">
                  <c:v>community-environment</c:v>
                </c:pt>
                <c:pt idx="25">
                  <c:v>cars-motorcycles</c:v>
                </c:pt>
                <c:pt idx="26">
                  <c:v>women</c:v>
                </c:pt>
                <c:pt idx="27">
                  <c:v>education-learning</c:v>
                </c:pt>
                <c:pt idx="28">
                  <c:v>lgbt</c:v>
                </c:pt>
                <c:pt idx="29">
                  <c:v>lifestyle</c:v>
                </c:pt>
                <c:pt idx="30">
                  <c:v>paranormal</c:v>
                </c:pt>
                <c:pt idx="31">
                  <c:v>singles</c:v>
                </c:pt>
              </c:strCache>
            </c:strRef>
          </c:cat>
          <c:val>
            <c:numRef>
              <c:f>'Location Consistency'!$I$42:$I$73</c:f>
              <c:numCache>
                <c:formatCode>General</c:formatCode>
                <c:ptCount val="32"/>
                <c:pt idx="0">
                  <c:v>0.0</c:v>
                </c:pt>
                <c:pt idx="1">
                  <c:v>0.0</c:v>
                </c:pt>
                <c:pt idx="2">
                  <c:v>5.0</c:v>
                </c:pt>
                <c:pt idx="3">
                  <c:v>5.0</c:v>
                </c:pt>
                <c:pt idx="4">
                  <c:v>0.0</c:v>
                </c:pt>
                <c:pt idx="5">
                  <c:v>1.0</c:v>
                </c:pt>
                <c:pt idx="6">
                  <c:v>0.0</c:v>
                </c:pt>
                <c:pt idx="7">
                  <c:v>0.0</c:v>
                </c:pt>
                <c:pt idx="8">
                  <c:v>6.0</c:v>
                </c:pt>
                <c:pt idx="9">
                  <c:v>0.0</c:v>
                </c:pt>
                <c:pt idx="10">
                  <c:v>1.0</c:v>
                </c:pt>
                <c:pt idx="11">
                  <c:v>4.0</c:v>
                </c:pt>
                <c:pt idx="12">
                  <c:v>0.0</c:v>
                </c:pt>
                <c:pt idx="13">
                  <c:v>0.0</c:v>
                </c:pt>
                <c:pt idx="14">
                  <c:v>3.0</c:v>
                </c:pt>
                <c:pt idx="15">
                  <c:v>0.0</c:v>
                </c:pt>
                <c:pt idx="16">
                  <c:v>0.0</c:v>
                </c:pt>
                <c:pt idx="17">
                  <c:v>1.0</c:v>
                </c:pt>
                <c:pt idx="18">
                  <c:v>0.0</c:v>
                </c:pt>
                <c:pt idx="19">
                  <c:v>0.0</c:v>
                </c:pt>
                <c:pt idx="20">
                  <c:v>0.0</c:v>
                </c:pt>
                <c:pt idx="21">
                  <c:v>0.0</c:v>
                </c:pt>
                <c:pt idx="22">
                  <c:v>0.0</c:v>
                </c:pt>
                <c:pt idx="23">
                  <c:v>0.0</c:v>
                </c:pt>
                <c:pt idx="24">
                  <c:v>1.0</c:v>
                </c:pt>
                <c:pt idx="25">
                  <c:v>0.0</c:v>
                </c:pt>
                <c:pt idx="26">
                  <c:v>0.0</c:v>
                </c:pt>
                <c:pt idx="27">
                  <c:v>0.0</c:v>
                </c:pt>
                <c:pt idx="28">
                  <c:v>0.0</c:v>
                </c:pt>
                <c:pt idx="29">
                  <c:v>0.0</c:v>
                </c:pt>
                <c:pt idx="30">
                  <c:v>0.0</c:v>
                </c:pt>
                <c:pt idx="31">
                  <c:v>0.0</c:v>
                </c:pt>
              </c:numCache>
            </c:numRef>
          </c:val>
        </c:ser>
        <c:dLbls>
          <c:showLegendKey val="0"/>
          <c:showVal val="0"/>
          <c:showCatName val="0"/>
          <c:showSerName val="0"/>
          <c:showPercent val="0"/>
          <c:showBubbleSize val="0"/>
        </c:dLbls>
        <c:gapWidth val="78"/>
        <c:overlap val="100"/>
        <c:axId val="1793263680"/>
        <c:axId val="1789812496"/>
      </c:barChart>
      <c:catAx>
        <c:axId val="179326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812496"/>
        <c:crosses val="autoZero"/>
        <c:auto val="1"/>
        <c:lblAlgn val="ctr"/>
        <c:lblOffset val="100"/>
        <c:noMultiLvlLbl val="0"/>
      </c:catAx>
      <c:valAx>
        <c:axId val="1789812496"/>
        <c:scaling>
          <c:orientation val="minMax"/>
          <c:max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Events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2636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Target Region -</a:t>
            </a:r>
            <a:r>
              <a:rPr lang="en-US" baseline="0"/>
              <a:t> E</a:t>
            </a:r>
            <a:r>
              <a:rPr lang="en-US"/>
              <a:t>vents Consistency Rate by Topic,</a:t>
            </a:r>
            <a:r>
              <a:rPr lang="en-US" baseline="0"/>
              <a:t> Pittsburgh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'Location Consistency'!$W$41</c:f>
              <c:strCache>
                <c:ptCount val="1"/>
                <c:pt idx="0">
                  <c:v>County </c:v>
                </c:pt>
              </c:strCache>
            </c:strRef>
          </c:tx>
          <c:spPr>
            <a:pattFill prst="dkDnDiag">
              <a:fgClr>
                <a:schemeClr val="accent6">
                  <a:lumMod val="75000"/>
                </a:schemeClr>
              </a:fgClr>
              <a:bgClr>
                <a:schemeClr val="bg1"/>
              </a:bgClr>
            </a:pattFill>
            <a:ln>
              <a:solidFill>
                <a:schemeClr val="accent6">
                  <a:lumMod val="75000"/>
                </a:schemeClr>
              </a:solidFill>
            </a:ln>
            <a:effectLst/>
          </c:spPr>
          <c:invertIfNegative val="0"/>
          <c:cat>
            <c:strRef>
              <c:f>'Location Consistency'!$A$42:$A$73</c:f>
              <c:strCache>
                <c:ptCount val="32"/>
                <c:pt idx="0">
                  <c:v>socializing</c:v>
                </c:pt>
                <c:pt idx="1">
                  <c:v>sports-recreation</c:v>
                </c:pt>
                <c:pt idx="2">
                  <c:v>games</c:v>
                </c:pt>
                <c:pt idx="3">
                  <c:v>career-business</c:v>
                </c:pt>
                <c:pt idx="4">
                  <c:v>language</c:v>
                </c:pt>
                <c:pt idx="5">
                  <c:v>tech</c:v>
                </c:pt>
                <c:pt idx="6">
                  <c:v>outdoors-adventure</c:v>
                </c:pt>
                <c:pt idx="7">
                  <c:v>new-age-spirituality</c:v>
                </c:pt>
                <c:pt idx="8">
                  <c:v>dancing</c:v>
                </c:pt>
                <c:pt idx="9">
                  <c:v>food-drink</c:v>
                </c:pt>
                <c:pt idx="10">
                  <c:v>health-wellbeing</c:v>
                </c:pt>
                <c:pt idx="11">
                  <c:v>literature-writing</c:v>
                </c:pt>
                <c:pt idx="12">
                  <c:v>sci-fi-fantasy</c:v>
                </c:pt>
                <c:pt idx="13">
                  <c:v>movies-film</c:v>
                </c:pt>
                <c:pt idx="14">
                  <c:v>music</c:v>
                </c:pt>
                <c:pt idx="15">
                  <c:v>pets-animals</c:v>
                </c:pt>
                <c:pt idx="16">
                  <c:v>hobbies-crafts</c:v>
                </c:pt>
                <c:pt idx="17">
                  <c:v>religion-beliefs</c:v>
                </c:pt>
                <c:pt idx="18">
                  <c:v>parents-family</c:v>
                </c:pt>
                <c:pt idx="19">
                  <c:v>arts-culture</c:v>
                </c:pt>
                <c:pt idx="20">
                  <c:v>support</c:v>
                </c:pt>
                <c:pt idx="21">
                  <c:v>photography</c:v>
                </c:pt>
                <c:pt idx="22">
                  <c:v>fitness</c:v>
                </c:pt>
                <c:pt idx="23">
                  <c:v>government-politics</c:v>
                </c:pt>
                <c:pt idx="24">
                  <c:v>community-environment</c:v>
                </c:pt>
                <c:pt idx="25">
                  <c:v>cars-motorcycles</c:v>
                </c:pt>
                <c:pt idx="26">
                  <c:v>women</c:v>
                </c:pt>
                <c:pt idx="27">
                  <c:v>education-learning</c:v>
                </c:pt>
                <c:pt idx="28">
                  <c:v>lgbt</c:v>
                </c:pt>
                <c:pt idx="29">
                  <c:v>lifestyle</c:v>
                </c:pt>
                <c:pt idx="30">
                  <c:v>paranormal</c:v>
                </c:pt>
                <c:pt idx="31">
                  <c:v>singles</c:v>
                </c:pt>
              </c:strCache>
            </c:strRef>
          </c:cat>
          <c:val>
            <c:numRef>
              <c:f>'Location Consistency'!$W$42:$W$70</c:f>
              <c:numCache>
                <c:formatCode>0.00%</c:formatCode>
                <c:ptCount val="29"/>
                <c:pt idx="3">
                  <c:v>0.923076923076923</c:v>
                </c:pt>
                <c:pt idx="6">
                  <c:v>1.0</c:v>
                </c:pt>
                <c:pt idx="10">
                  <c:v>0.5</c:v>
                </c:pt>
              </c:numCache>
            </c:numRef>
          </c:val>
        </c:ser>
        <c:ser>
          <c:idx val="1"/>
          <c:order val="1"/>
          <c:tx>
            <c:strRef>
              <c:f>'Location Consistency'!$X$41</c:f>
              <c:strCache>
                <c:ptCount val="1"/>
                <c:pt idx="0">
                  <c:v>Informal Region (multiple Sub-counties)</c:v>
                </c:pt>
              </c:strCache>
            </c:strRef>
          </c:tx>
          <c:spPr>
            <a:pattFill prst="narHorz">
              <a:fgClr>
                <a:schemeClr val="accent1">
                  <a:lumMod val="75000"/>
                </a:schemeClr>
              </a:fgClr>
              <a:bgClr>
                <a:schemeClr val="bg1"/>
              </a:bgClr>
            </a:pattFill>
            <a:ln>
              <a:solidFill>
                <a:schemeClr val="accent1">
                  <a:lumMod val="50000"/>
                </a:schemeClr>
              </a:solidFill>
            </a:ln>
            <a:effectLst/>
          </c:spPr>
          <c:invertIfNegative val="0"/>
          <c:cat>
            <c:strRef>
              <c:f>'Location Consistency'!$A$42:$A$73</c:f>
              <c:strCache>
                <c:ptCount val="32"/>
                <c:pt idx="0">
                  <c:v>socializing</c:v>
                </c:pt>
                <c:pt idx="1">
                  <c:v>sports-recreation</c:v>
                </c:pt>
                <c:pt idx="2">
                  <c:v>games</c:v>
                </c:pt>
                <c:pt idx="3">
                  <c:v>career-business</c:v>
                </c:pt>
                <c:pt idx="4">
                  <c:v>language</c:v>
                </c:pt>
                <c:pt idx="5">
                  <c:v>tech</c:v>
                </c:pt>
                <c:pt idx="6">
                  <c:v>outdoors-adventure</c:v>
                </c:pt>
                <c:pt idx="7">
                  <c:v>new-age-spirituality</c:v>
                </c:pt>
                <c:pt idx="8">
                  <c:v>dancing</c:v>
                </c:pt>
                <c:pt idx="9">
                  <c:v>food-drink</c:v>
                </c:pt>
                <c:pt idx="10">
                  <c:v>health-wellbeing</c:v>
                </c:pt>
                <c:pt idx="11">
                  <c:v>literature-writing</c:v>
                </c:pt>
                <c:pt idx="12">
                  <c:v>sci-fi-fantasy</c:v>
                </c:pt>
                <c:pt idx="13">
                  <c:v>movies-film</c:v>
                </c:pt>
                <c:pt idx="14">
                  <c:v>music</c:v>
                </c:pt>
                <c:pt idx="15">
                  <c:v>pets-animals</c:v>
                </c:pt>
                <c:pt idx="16">
                  <c:v>hobbies-crafts</c:v>
                </c:pt>
                <c:pt idx="17">
                  <c:v>religion-beliefs</c:v>
                </c:pt>
                <c:pt idx="18">
                  <c:v>parents-family</c:v>
                </c:pt>
                <c:pt idx="19">
                  <c:v>arts-culture</c:v>
                </c:pt>
                <c:pt idx="20">
                  <c:v>support</c:v>
                </c:pt>
                <c:pt idx="21">
                  <c:v>photography</c:v>
                </c:pt>
                <c:pt idx="22">
                  <c:v>fitness</c:v>
                </c:pt>
                <c:pt idx="23">
                  <c:v>government-politics</c:v>
                </c:pt>
                <c:pt idx="24">
                  <c:v>community-environment</c:v>
                </c:pt>
                <c:pt idx="25">
                  <c:v>cars-motorcycles</c:v>
                </c:pt>
                <c:pt idx="26">
                  <c:v>women</c:v>
                </c:pt>
                <c:pt idx="27">
                  <c:v>education-learning</c:v>
                </c:pt>
                <c:pt idx="28">
                  <c:v>lgbt</c:v>
                </c:pt>
                <c:pt idx="29">
                  <c:v>lifestyle</c:v>
                </c:pt>
                <c:pt idx="30">
                  <c:v>paranormal</c:v>
                </c:pt>
                <c:pt idx="31">
                  <c:v>singles</c:v>
                </c:pt>
              </c:strCache>
            </c:strRef>
          </c:cat>
          <c:val>
            <c:numRef>
              <c:f>'Location Consistency'!$X$42:$X$70</c:f>
              <c:numCache>
                <c:formatCode>0.00%</c:formatCode>
                <c:ptCount val="29"/>
                <c:pt idx="0">
                  <c:v>1.0</c:v>
                </c:pt>
                <c:pt idx="1">
                  <c:v>1.0</c:v>
                </c:pt>
                <c:pt idx="2">
                  <c:v>1.0</c:v>
                </c:pt>
                <c:pt idx="3">
                  <c:v>0.666666666666667</c:v>
                </c:pt>
                <c:pt idx="7">
                  <c:v>0.0</c:v>
                </c:pt>
                <c:pt idx="11">
                  <c:v>0.0</c:v>
                </c:pt>
                <c:pt idx="13">
                  <c:v>0.0</c:v>
                </c:pt>
                <c:pt idx="15">
                  <c:v>0.0</c:v>
                </c:pt>
                <c:pt idx="16">
                  <c:v>0.75</c:v>
                </c:pt>
                <c:pt idx="18">
                  <c:v>0.0909090909090909</c:v>
                </c:pt>
              </c:numCache>
            </c:numRef>
          </c:val>
        </c:ser>
        <c:ser>
          <c:idx val="2"/>
          <c:order val="2"/>
          <c:tx>
            <c:strRef>
              <c:f>'Location Consistency'!$Y$41</c:f>
              <c:strCache>
                <c:ptCount val="1"/>
                <c:pt idx="0">
                  <c:v>Sub-county</c:v>
                </c:pt>
              </c:strCache>
            </c:strRef>
          </c:tx>
          <c:spPr>
            <a:pattFill prst="trellis">
              <a:fgClr>
                <a:srgbClr val="FF0000"/>
              </a:fgClr>
              <a:bgClr>
                <a:schemeClr val="bg1"/>
              </a:bgClr>
            </a:pattFill>
            <a:ln>
              <a:solidFill>
                <a:srgbClr val="FF0000"/>
              </a:solidFill>
            </a:ln>
            <a:effectLst/>
          </c:spPr>
          <c:invertIfNegative val="0"/>
          <c:cat>
            <c:strRef>
              <c:f>'Location Consistency'!$A$42:$A$73</c:f>
              <c:strCache>
                <c:ptCount val="32"/>
                <c:pt idx="0">
                  <c:v>socializing</c:v>
                </c:pt>
                <c:pt idx="1">
                  <c:v>sports-recreation</c:v>
                </c:pt>
                <c:pt idx="2">
                  <c:v>games</c:v>
                </c:pt>
                <c:pt idx="3">
                  <c:v>career-business</c:v>
                </c:pt>
                <c:pt idx="4">
                  <c:v>language</c:v>
                </c:pt>
                <c:pt idx="5">
                  <c:v>tech</c:v>
                </c:pt>
                <c:pt idx="6">
                  <c:v>outdoors-adventure</c:v>
                </c:pt>
                <c:pt idx="7">
                  <c:v>new-age-spirituality</c:v>
                </c:pt>
                <c:pt idx="8">
                  <c:v>dancing</c:v>
                </c:pt>
                <c:pt idx="9">
                  <c:v>food-drink</c:v>
                </c:pt>
                <c:pt idx="10">
                  <c:v>health-wellbeing</c:v>
                </c:pt>
                <c:pt idx="11">
                  <c:v>literature-writing</c:v>
                </c:pt>
                <c:pt idx="12">
                  <c:v>sci-fi-fantasy</c:v>
                </c:pt>
                <c:pt idx="13">
                  <c:v>movies-film</c:v>
                </c:pt>
                <c:pt idx="14">
                  <c:v>music</c:v>
                </c:pt>
                <c:pt idx="15">
                  <c:v>pets-animals</c:v>
                </c:pt>
                <c:pt idx="16">
                  <c:v>hobbies-crafts</c:v>
                </c:pt>
                <c:pt idx="17">
                  <c:v>religion-beliefs</c:v>
                </c:pt>
                <c:pt idx="18">
                  <c:v>parents-family</c:v>
                </c:pt>
                <c:pt idx="19">
                  <c:v>arts-culture</c:v>
                </c:pt>
                <c:pt idx="20">
                  <c:v>support</c:v>
                </c:pt>
                <c:pt idx="21">
                  <c:v>photography</c:v>
                </c:pt>
                <c:pt idx="22">
                  <c:v>fitness</c:v>
                </c:pt>
                <c:pt idx="23">
                  <c:v>government-politics</c:v>
                </c:pt>
                <c:pt idx="24">
                  <c:v>community-environment</c:v>
                </c:pt>
                <c:pt idx="25">
                  <c:v>cars-motorcycles</c:v>
                </c:pt>
                <c:pt idx="26">
                  <c:v>women</c:v>
                </c:pt>
                <c:pt idx="27">
                  <c:v>education-learning</c:v>
                </c:pt>
                <c:pt idx="28">
                  <c:v>lgbt</c:v>
                </c:pt>
                <c:pt idx="29">
                  <c:v>lifestyle</c:v>
                </c:pt>
                <c:pt idx="30">
                  <c:v>paranormal</c:v>
                </c:pt>
                <c:pt idx="31">
                  <c:v>singles</c:v>
                </c:pt>
              </c:strCache>
            </c:strRef>
          </c:cat>
          <c:val>
            <c:numRef>
              <c:f>'Location Consistency'!$Y$42:$Y$70</c:f>
              <c:numCache>
                <c:formatCode>0.00%</c:formatCode>
                <c:ptCount val="29"/>
                <c:pt idx="0">
                  <c:v>0.727848101265823</c:v>
                </c:pt>
                <c:pt idx="1">
                  <c:v>0.576923076923077</c:v>
                </c:pt>
                <c:pt idx="2">
                  <c:v>0.826086956521739</c:v>
                </c:pt>
                <c:pt idx="3">
                  <c:v>0.52</c:v>
                </c:pt>
                <c:pt idx="4">
                  <c:v>0.384615384615385</c:v>
                </c:pt>
                <c:pt idx="5">
                  <c:v>0.789473684210526</c:v>
                </c:pt>
                <c:pt idx="6">
                  <c:v>0.333333333333333</c:v>
                </c:pt>
                <c:pt idx="7">
                  <c:v>0.787878787878788</c:v>
                </c:pt>
                <c:pt idx="8">
                  <c:v>0.76</c:v>
                </c:pt>
                <c:pt idx="9">
                  <c:v>0.818181818181818</c:v>
                </c:pt>
                <c:pt idx="10">
                  <c:v>0.25</c:v>
                </c:pt>
                <c:pt idx="11">
                  <c:v>0.636363636363636</c:v>
                </c:pt>
                <c:pt idx="12">
                  <c:v>0.95</c:v>
                </c:pt>
                <c:pt idx="13">
                  <c:v>0.416666666666667</c:v>
                </c:pt>
                <c:pt idx="14">
                  <c:v>0.333333333333333</c:v>
                </c:pt>
                <c:pt idx="15">
                  <c:v>0.142857142857143</c:v>
                </c:pt>
                <c:pt idx="16">
                  <c:v>0.181818181818182</c:v>
                </c:pt>
                <c:pt idx="17">
                  <c:v>0.769230769230769</c:v>
                </c:pt>
                <c:pt idx="18">
                  <c:v>0.666666666666667</c:v>
                </c:pt>
                <c:pt idx="19">
                  <c:v>0.8</c:v>
                </c:pt>
                <c:pt idx="20">
                  <c:v>0.444444444444444</c:v>
                </c:pt>
                <c:pt idx="21">
                  <c:v>0.0</c:v>
                </c:pt>
                <c:pt idx="22">
                  <c:v>0.833333333333333</c:v>
                </c:pt>
                <c:pt idx="23">
                  <c:v>0.8</c:v>
                </c:pt>
                <c:pt idx="24">
                  <c:v>0.333333333333333</c:v>
                </c:pt>
                <c:pt idx="25">
                  <c:v>0.0</c:v>
                </c:pt>
                <c:pt idx="27">
                  <c:v>0.0</c:v>
                </c:pt>
              </c:numCache>
            </c:numRef>
          </c:val>
        </c:ser>
        <c:ser>
          <c:idx val="3"/>
          <c:order val="3"/>
          <c:tx>
            <c:strRef>
              <c:f>'Location Consistency'!$Z$41</c:f>
              <c:strCache>
                <c:ptCount val="1"/>
                <c:pt idx="0">
                  <c:v>Neighborhood (onliy in the city)</c:v>
                </c:pt>
              </c:strCache>
            </c:strRef>
          </c:tx>
          <c:spPr>
            <a:solidFill>
              <a:schemeClr val="accent4"/>
            </a:solidFill>
            <a:ln>
              <a:solidFill>
                <a:schemeClr val="accent4"/>
              </a:solidFill>
            </a:ln>
            <a:effectLst/>
          </c:spPr>
          <c:invertIfNegative val="0"/>
          <c:cat>
            <c:strRef>
              <c:f>'Location Consistency'!$A$42:$A$73</c:f>
              <c:strCache>
                <c:ptCount val="32"/>
                <c:pt idx="0">
                  <c:v>socializing</c:v>
                </c:pt>
                <c:pt idx="1">
                  <c:v>sports-recreation</c:v>
                </c:pt>
                <c:pt idx="2">
                  <c:v>games</c:v>
                </c:pt>
                <c:pt idx="3">
                  <c:v>career-business</c:v>
                </c:pt>
                <c:pt idx="4">
                  <c:v>language</c:v>
                </c:pt>
                <c:pt idx="5">
                  <c:v>tech</c:v>
                </c:pt>
                <c:pt idx="6">
                  <c:v>outdoors-adventure</c:v>
                </c:pt>
                <c:pt idx="7">
                  <c:v>new-age-spirituality</c:v>
                </c:pt>
                <c:pt idx="8">
                  <c:v>dancing</c:v>
                </c:pt>
                <c:pt idx="9">
                  <c:v>food-drink</c:v>
                </c:pt>
                <c:pt idx="10">
                  <c:v>health-wellbeing</c:v>
                </c:pt>
                <c:pt idx="11">
                  <c:v>literature-writing</c:v>
                </c:pt>
                <c:pt idx="12">
                  <c:v>sci-fi-fantasy</c:v>
                </c:pt>
                <c:pt idx="13">
                  <c:v>movies-film</c:v>
                </c:pt>
                <c:pt idx="14">
                  <c:v>music</c:v>
                </c:pt>
                <c:pt idx="15">
                  <c:v>pets-animals</c:v>
                </c:pt>
                <c:pt idx="16">
                  <c:v>hobbies-crafts</c:v>
                </c:pt>
                <c:pt idx="17">
                  <c:v>religion-beliefs</c:v>
                </c:pt>
                <c:pt idx="18">
                  <c:v>parents-family</c:v>
                </c:pt>
                <c:pt idx="19">
                  <c:v>arts-culture</c:v>
                </c:pt>
                <c:pt idx="20">
                  <c:v>support</c:v>
                </c:pt>
                <c:pt idx="21">
                  <c:v>photography</c:v>
                </c:pt>
                <c:pt idx="22">
                  <c:v>fitness</c:v>
                </c:pt>
                <c:pt idx="23">
                  <c:v>government-politics</c:v>
                </c:pt>
                <c:pt idx="24">
                  <c:v>community-environment</c:v>
                </c:pt>
                <c:pt idx="25">
                  <c:v>cars-motorcycles</c:v>
                </c:pt>
                <c:pt idx="26">
                  <c:v>women</c:v>
                </c:pt>
                <c:pt idx="27">
                  <c:v>education-learning</c:v>
                </c:pt>
                <c:pt idx="28">
                  <c:v>lgbt</c:v>
                </c:pt>
                <c:pt idx="29">
                  <c:v>lifestyle</c:v>
                </c:pt>
                <c:pt idx="30">
                  <c:v>paranormal</c:v>
                </c:pt>
                <c:pt idx="31">
                  <c:v>singles</c:v>
                </c:pt>
              </c:strCache>
            </c:strRef>
          </c:cat>
          <c:val>
            <c:numRef>
              <c:f>'Location Consistency'!$Z$42:$Z$70</c:f>
              <c:numCache>
                <c:formatCode>0.00%</c:formatCode>
                <c:ptCount val="29"/>
                <c:pt idx="3">
                  <c:v>1.0</c:v>
                </c:pt>
                <c:pt idx="11">
                  <c:v>0.0</c:v>
                </c:pt>
              </c:numCache>
            </c:numRef>
          </c:val>
        </c:ser>
        <c:ser>
          <c:idx val="4"/>
          <c:order val="4"/>
          <c:tx>
            <c:strRef>
              <c:f>'Location Consistency'!$AA$41</c:f>
              <c:strCache>
                <c:ptCount val="1"/>
                <c:pt idx="0">
                  <c:v>Venue</c:v>
                </c:pt>
              </c:strCache>
            </c:strRef>
          </c:tx>
          <c:spPr>
            <a:solidFill>
              <a:schemeClr val="accent6">
                <a:lumMod val="50000"/>
              </a:schemeClr>
            </a:solidFill>
            <a:ln>
              <a:solidFill>
                <a:schemeClr val="accent6">
                  <a:lumMod val="50000"/>
                </a:schemeClr>
              </a:solidFill>
            </a:ln>
            <a:effectLst/>
          </c:spPr>
          <c:invertIfNegative val="0"/>
          <c:cat>
            <c:strRef>
              <c:f>'Location Consistency'!$A$42:$A$73</c:f>
              <c:strCache>
                <c:ptCount val="32"/>
                <c:pt idx="0">
                  <c:v>socializing</c:v>
                </c:pt>
                <c:pt idx="1">
                  <c:v>sports-recreation</c:v>
                </c:pt>
                <c:pt idx="2">
                  <c:v>games</c:v>
                </c:pt>
                <c:pt idx="3">
                  <c:v>career-business</c:v>
                </c:pt>
                <c:pt idx="4">
                  <c:v>language</c:v>
                </c:pt>
                <c:pt idx="5">
                  <c:v>tech</c:v>
                </c:pt>
                <c:pt idx="6">
                  <c:v>outdoors-adventure</c:v>
                </c:pt>
                <c:pt idx="7">
                  <c:v>new-age-spirituality</c:v>
                </c:pt>
                <c:pt idx="8">
                  <c:v>dancing</c:v>
                </c:pt>
                <c:pt idx="9">
                  <c:v>food-drink</c:v>
                </c:pt>
                <c:pt idx="10">
                  <c:v>health-wellbeing</c:v>
                </c:pt>
                <c:pt idx="11">
                  <c:v>literature-writing</c:v>
                </c:pt>
                <c:pt idx="12">
                  <c:v>sci-fi-fantasy</c:v>
                </c:pt>
                <c:pt idx="13">
                  <c:v>movies-film</c:v>
                </c:pt>
                <c:pt idx="14">
                  <c:v>music</c:v>
                </c:pt>
                <c:pt idx="15">
                  <c:v>pets-animals</c:v>
                </c:pt>
                <c:pt idx="16">
                  <c:v>hobbies-crafts</c:v>
                </c:pt>
                <c:pt idx="17">
                  <c:v>religion-beliefs</c:v>
                </c:pt>
                <c:pt idx="18">
                  <c:v>parents-family</c:v>
                </c:pt>
                <c:pt idx="19">
                  <c:v>arts-culture</c:v>
                </c:pt>
                <c:pt idx="20">
                  <c:v>support</c:v>
                </c:pt>
                <c:pt idx="21">
                  <c:v>photography</c:v>
                </c:pt>
                <c:pt idx="22">
                  <c:v>fitness</c:v>
                </c:pt>
                <c:pt idx="23">
                  <c:v>government-politics</c:v>
                </c:pt>
                <c:pt idx="24">
                  <c:v>community-environment</c:v>
                </c:pt>
                <c:pt idx="25">
                  <c:v>cars-motorcycles</c:v>
                </c:pt>
                <c:pt idx="26">
                  <c:v>women</c:v>
                </c:pt>
                <c:pt idx="27">
                  <c:v>education-learning</c:v>
                </c:pt>
                <c:pt idx="28">
                  <c:v>lgbt</c:v>
                </c:pt>
                <c:pt idx="29">
                  <c:v>lifestyle</c:v>
                </c:pt>
                <c:pt idx="30">
                  <c:v>paranormal</c:v>
                </c:pt>
                <c:pt idx="31">
                  <c:v>singles</c:v>
                </c:pt>
              </c:strCache>
            </c:strRef>
          </c:cat>
          <c:val>
            <c:numRef>
              <c:f>'Location Consistency'!$AA$42:$AA$70</c:f>
              <c:numCache>
                <c:formatCode>0.00%</c:formatCode>
                <c:ptCount val="29"/>
                <c:pt idx="2">
                  <c:v>0.0</c:v>
                </c:pt>
                <c:pt idx="3">
                  <c:v>0.2</c:v>
                </c:pt>
                <c:pt idx="5">
                  <c:v>0.0</c:v>
                </c:pt>
                <c:pt idx="8">
                  <c:v>0.666666666666667</c:v>
                </c:pt>
                <c:pt idx="10">
                  <c:v>1.0</c:v>
                </c:pt>
                <c:pt idx="11">
                  <c:v>0.0</c:v>
                </c:pt>
                <c:pt idx="14">
                  <c:v>1.0</c:v>
                </c:pt>
                <c:pt idx="17">
                  <c:v>0.0</c:v>
                </c:pt>
                <c:pt idx="24">
                  <c:v>1.0</c:v>
                </c:pt>
              </c:numCache>
            </c:numRef>
          </c:val>
        </c:ser>
        <c:dLbls>
          <c:showLegendKey val="0"/>
          <c:showVal val="0"/>
          <c:showCatName val="0"/>
          <c:showSerName val="0"/>
          <c:showPercent val="0"/>
          <c:showBubbleSize val="0"/>
        </c:dLbls>
        <c:gapWidth val="95"/>
        <c:overlap val="-3"/>
        <c:axId val="1817846832"/>
        <c:axId val="1820055328"/>
      </c:barChart>
      <c:catAx>
        <c:axId val="1817846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055328"/>
        <c:crosses val="autoZero"/>
        <c:auto val="1"/>
        <c:lblAlgn val="ctr"/>
        <c:lblOffset val="100"/>
        <c:noMultiLvlLbl val="0"/>
      </c:catAx>
      <c:valAx>
        <c:axId val="1820055328"/>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8468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County-level</a:t>
            </a:r>
            <a:r>
              <a:rPr lang="en-US" baseline="0"/>
              <a:t> </a:t>
            </a:r>
            <a:r>
              <a:rPr lang="en-US" sz="1400" b="0" i="0" u="none" strike="noStrike" baseline="0">
                <a:effectLst/>
              </a:rPr>
              <a:t>Consistency between </a:t>
            </a:r>
            <a:r>
              <a:rPr lang="en-US"/>
              <a:t>Sub-county-based Groups' Target</a:t>
            </a:r>
            <a:r>
              <a:rPr lang="en-US" baseline="0"/>
              <a:t> Regions and Events, Pittsburgh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'Location Consistency'!$AF$41</c:f>
              <c:strCache>
                <c:ptCount val="1"/>
                <c:pt idx="0">
                  <c:v>Sub-county</c:v>
                </c:pt>
              </c:strCache>
            </c:strRef>
          </c:tx>
          <c:spPr>
            <a:pattFill prst="trellis">
              <a:fgClr>
                <a:srgbClr val="FF0000"/>
              </a:fgClr>
              <a:bgClr>
                <a:schemeClr val="bg1"/>
              </a:bgClr>
            </a:pattFill>
            <a:ln>
              <a:noFill/>
            </a:ln>
            <a:effectLst/>
          </c:spPr>
          <c:invertIfNegative val="0"/>
          <c:cat>
            <c:strRef>
              <c:f>'Location Consistency'!$AD$42:$AD$73</c:f>
              <c:strCache>
                <c:ptCount val="32"/>
                <c:pt idx="0">
                  <c:v>dancing</c:v>
                </c:pt>
                <c:pt idx="1">
                  <c:v>hobbies-crafts</c:v>
                </c:pt>
                <c:pt idx="2">
                  <c:v>parents-family</c:v>
                </c:pt>
                <c:pt idx="3">
                  <c:v>arts-culture</c:v>
                </c:pt>
                <c:pt idx="4">
                  <c:v>fitness</c:v>
                </c:pt>
                <c:pt idx="5">
                  <c:v>government-politics</c:v>
                </c:pt>
                <c:pt idx="6">
                  <c:v>education-learning</c:v>
                </c:pt>
                <c:pt idx="7">
                  <c:v>language</c:v>
                </c:pt>
                <c:pt idx="8">
                  <c:v>games</c:v>
                </c:pt>
                <c:pt idx="9">
                  <c:v>sci-fi-fantasy</c:v>
                </c:pt>
                <c:pt idx="10">
                  <c:v>outdoors-adventure</c:v>
                </c:pt>
                <c:pt idx="11">
                  <c:v>socializing</c:v>
                </c:pt>
                <c:pt idx="12">
                  <c:v>career-business</c:v>
                </c:pt>
                <c:pt idx="13">
                  <c:v>movies-film</c:v>
                </c:pt>
                <c:pt idx="14">
                  <c:v>sports-recreation</c:v>
                </c:pt>
                <c:pt idx="15">
                  <c:v>new-age-spirituality</c:v>
                </c:pt>
                <c:pt idx="16">
                  <c:v>tech</c:v>
                </c:pt>
                <c:pt idx="17">
                  <c:v>food-drink</c:v>
                </c:pt>
                <c:pt idx="18">
                  <c:v>pets-animals</c:v>
                </c:pt>
                <c:pt idx="19">
                  <c:v>religion-beliefs</c:v>
                </c:pt>
                <c:pt idx="20">
                  <c:v>literature-writing</c:v>
                </c:pt>
                <c:pt idx="21">
                  <c:v>health-wellbeing</c:v>
                </c:pt>
                <c:pt idx="22">
                  <c:v>music</c:v>
                </c:pt>
                <c:pt idx="23">
                  <c:v>support</c:v>
                </c:pt>
                <c:pt idx="24">
                  <c:v>community-environment</c:v>
                </c:pt>
                <c:pt idx="25">
                  <c:v>photography</c:v>
                </c:pt>
                <c:pt idx="26">
                  <c:v>cars-motorcycles</c:v>
                </c:pt>
                <c:pt idx="27">
                  <c:v>women</c:v>
                </c:pt>
                <c:pt idx="28">
                  <c:v>lgbt</c:v>
                </c:pt>
                <c:pt idx="29">
                  <c:v>lifestyle</c:v>
                </c:pt>
                <c:pt idx="30">
                  <c:v>paranormal</c:v>
                </c:pt>
                <c:pt idx="31">
                  <c:v>singles</c:v>
                </c:pt>
              </c:strCache>
            </c:strRef>
          </c:cat>
          <c:val>
            <c:numRef>
              <c:f>'Location Consistency'!$AF$42:$AF$73</c:f>
              <c:numCache>
                <c:formatCode>0.00%</c:formatCode>
                <c:ptCount val="32"/>
                <c:pt idx="0">
                  <c:v>1.0</c:v>
                </c:pt>
                <c:pt idx="1">
                  <c:v>1.0</c:v>
                </c:pt>
                <c:pt idx="2">
                  <c:v>1.0</c:v>
                </c:pt>
                <c:pt idx="3">
                  <c:v>1.0</c:v>
                </c:pt>
                <c:pt idx="4">
                  <c:v>1.0</c:v>
                </c:pt>
                <c:pt idx="5">
                  <c:v>1.0</c:v>
                </c:pt>
                <c:pt idx="6">
                  <c:v>1.0</c:v>
                </c:pt>
                <c:pt idx="7">
                  <c:v>0.974358974358974</c:v>
                </c:pt>
                <c:pt idx="8">
                  <c:v>0.956521739130435</c:v>
                </c:pt>
                <c:pt idx="9">
                  <c:v>0.95</c:v>
                </c:pt>
                <c:pt idx="10">
                  <c:v>0.933333333333333</c:v>
                </c:pt>
                <c:pt idx="11">
                  <c:v>0.930379746835443</c:v>
                </c:pt>
                <c:pt idx="12">
                  <c:v>0.92</c:v>
                </c:pt>
                <c:pt idx="13">
                  <c:v>0.916666666666667</c:v>
                </c:pt>
                <c:pt idx="14">
                  <c:v>0.884615384615385</c:v>
                </c:pt>
                <c:pt idx="15">
                  <c:v>0.878787878787879</c:v>
                </c:pt>
                <c:pt idx="16">
                  <c:v>0.868421052631579</c:v>
                </c:pt>
                <c:pt idx="17">
                  <c:v>0.863636363636364</c:v>
                </c:pt>
                <c:pt idx="18">
                  <c:v>0.857142857142857</c:v>
                </c:pt>
                <c:pt idx="19">
                  <c:v>0.846153846153846</c:v>
                </c:pt>
                <c:pt idx="20">
                  <c:v>0.818181818181818</c:v>
                </c:pt>
                <c:pt idx="21">
                  <c:v>0.75</c:v>
                </c:pt>
                <c:pt idx="22">
                  <c:v>0.666666666666667</c:v>
                </c:pt>
                <c:pt idx="23">
                  <c:v>0.666666666666667</c:v>
                </c:pt>
                <c:pt idx="24">
                  <c:v>0.666666666666667</c:v>
                </c:pt>
                <c:pt idx="25">
                  <c:v>0.625</c:v>
                </c:pt>
                <c:pt idx="26">
                  <c:v>0.5</c:v>
                </c:pt>
              </c:numCache>
            </c:numRef>
          </c:val>
        </c:ser>
        <c:dLbls>
          <c:showLegendKey val="0"/>
          <c:showVal val="0"/>
          <c:showCatName val="0"/>
          <c:showSerName val="0"/>
          <c:showPercent val="0"/>
          <c:showBubbleSize val="0"/>
        </c:dLbls>
        <c:gapWidth val="219"/>
        <c:overlap val="-27"/>
        <c:axId val="1804999056"/>
        <c:axId val="1816613600"/>
      </c:barChart>
      <c:catAx>
        <c:axId val="180499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613600"/>
        <c:crosses val="autoZero"/>
        <c:auto val="1"/>
        <c:lblAlgn val="ctr"/>
        <c:lblOffset val="100"/>
        <c:noMultiLvlLbl val="0"/>
      </c:catAx>
      <c:valAx>
        <c:axId val="1816613600"/>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999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1041400</xdr:colOff>
      <xdr:row>8</xdr:row>
      <xdr:rowOff>158750</xdr:rowOff>
    </xdr:from>
    <xdr:to>
      <xdr:col>19</xdr:col>
      <xdr:colOff>165100</xdr:colOff>
      <xdr:row>37</xdr:row>
      <xdr:rowOff>101600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393700</xdr:colOff>
      <xdr:row>74</xdr:row>
      <xdr:rowOff>50800</xdr:rowOff>
    </xdr:from>
    <xdr:to>
      <xdr:col>15</xdr:col>
      <xdr:colOff>393700</xdr:colOff>
      <xdr:row>105</xdr:row>
      <xdr:rowOff>25400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660400</xdr:colOff>
      <xdr:row>73</xdr:row>
      <xdr:rowOff>38100</xdr:rowOff>
    </xdr:from>
    <xdr:to>
      <xdr:col>29</xdr:col>
      <xdr:colOff>381000</xdr:colOff>
      <xdr:row>102</xdr:row>
      <xdr:rowOff>76200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749300</xdr:colOff>
      <xdr:row>104</xdr:row>
      <xdr:rowOff>127000</xdr:rowOff>
    </xdr:from>
    <xdr:to>
      <xdr:col>29</xdr:col>
      <xdr:colOff>431800</xdr:colOff>
      <xdr:row>133</xdr:row>
      <xdr:rowOff>114300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884"/>
  <sheetViews>
    <sheetView topLeftCell="U1" workbookViewId="0">
      <pane ySplit="1" topLeftCell="A841" activePane="bottomLeft" state="frozen"/>
      <selection pane="bottomLeft" activeCell="V852" sqref="V852:V884"/>
    </sheetView>
  </sheetViews>
  <sheetFormatPr baseColWidth="10" defaultRowHeight="16" x14ac:dyDescent="0.2"/>
  <cols>
    <col min="3" max="3" width="33.83203125" customWidth="1"/>
    <col min="5" max="5" width="11.33203125" customWidth="1"/>
    <col min="8" max="8" width="25.83203125" customWidth="1"/>
    <col min="9" max="9" width="8" bestFit="1" customWidth="1"/>
    <col min="10" max="10" width="34" customWidth="1"/>
    <col min="11" max="11" width="59.1640625" customWidth="1"/>
    <col min="16" max="16" width="32" customWidth="1"/>
    <col min="17" max="17" width="8.6640625" style="6" customWidth="1"/>
    <col min="18" max="18" width="12.33203125" style="6" customWidth="1"/>
    <col min="19" max="19" width="19.5" style="6" bestFit="1" customWidth="1"/>
    <col min="20" max="20" width="24" style="6" bestFit="1" customWidth="1"/>
    <col min="21" max="21" width="22.5" style="6" bestFit="1" customWidth="1"/>
    <col min="22" max="22" width="84.5" style="2" customWidth="1"/>
    <col min="23" max="23" width="12.6640625" customWidth="1"/>
    <col min="24" max="26" width="10.83203125" style="8"/>
    <col min="27" max="27" width="14.1640625" style="8" customWidth="1"/>
    <col min="28" max="30" width="10.83203125" style="8"/>
  </cols>
  <sheetData>
    <row r="1" spans="1:30" x14ac:dyDescent="0.2">
      <c r="A1" s="1" t="s">
        <v>2519</v>
      </c>
      <c r="B1" s="1" t="s">
        <v>2531</v>
      </c>
      <c r="C1" s="1" t="s">
        <v>2520</v>
      </c>
      <c r="D1" s="1" t="s">
        <v>2521</v>
      </c>
      <c r="E1" s="1" t="s">
        <v>3102</v>
      </c>
      <c r="F1" s="1" t="s">
        <v>2522</v>
      </c>
      <c r="G1" s="1" t="s">
        <v>2523</v>
      </c>
      <c r="H1" s="1" t="s">
        <v>2524</v>
      </c>
      <c r="I1" s="1" t="s">
        <v>2869</v>
      </c>
      <c r="J1" s="1" t="s">
        <v>2525</v>
      </c>
      <c r="K1" s="1" t="s">
        <v>2526</v>
      </c>
      <c r="L1" s="1" t="s">
        <v>2872</v>
      </c>
      <c r="M1" s="1" t="s">
        <v>2528</v>
      </c>
      <c r="N1" s="1" t="s">
        <v>2529</v>
      </c>
      <c r="O1" s="1" t="s">
        <v>2530</v>
      </c>
      <c r="P1" s="1" t="s">
        <v>2527</v>
      </c>
      <c r="Q1" s="7" t="s">
        <v>2902</v>
      </c>
      <c r="R1" s="7" t="s">
        <v>2903</v>
      </c>
      <c r="S1" s="7" t="s">
        <v>2788</v>
      </c>
      <c r="T1" s="7" t="s">
        <v>3031</v>
      </c>
      <c r="U1" s="7" t="s">
        <v>2785</v>
      </c>
      <c r="V1" s="4" t="s">
        <v>3032</v>
      </c>
      <c r="W1" s="4" t="s">
        <v>3033</v>
      </c>
      <c r="X1" s="1" t="s">
        <v>2788</v>
      </c>
      <c r="Y1" s="1" t="s">
        <v>3030</v>
      </c>
      <c r="Z1" s="1" t="s">
        <v>2809</v>
      </c>
      <c r="AA1" s="1" t="s">
        <v>2785</v>
      </c>
      <c r="AB1" s="1" t="s">
        <v>2798</v>
      </c>
      <c r="AC1" s="1" t="s">
        <v>2902</v>
      </c>
      <c r="AD1" s="1" t="s">
        <v>2903</v>
      </c>
    </row>
    <row r="2" spans="1:30" x14ac:dyDescent="0.2">
      <c r="A2">
        <v>635921</v>
      </c>
      <c r="B2">
        <v>7</v>
      </c>
      <c r="C2" t="s">
        <v>1013</v>
      </c>
      <c r="D2" t="s">
        <v>1</v>
      </c>
      <c r="E2" t="s">
        <v>3073</v>
      </c>
      <c r="F2">
        <v>-80.040000915500002</v>
      </c>
      <c r="G2">
        <v>40.549999237100003</v>
      </c>
      <c r="H2" t="s">
        <v>1014</v>
      </c>
      <c r="I2">
        <v>439</v>
      </c>
      <c r="J2" t="s">
        <v>1036</v>
      </c>
      <c r="K2" t="s">
        <v>1037</v>
      </c>
      <c r="L2" t="s">
        <v>1039</v>
      </c>
      <c r="M2" t="s">
        <v>1040</v>
      </c>
      <c r="N2">
        <v>-79.940246999999999</v>
      </c>
      <c r="O2">
        <v>40.633209000000001</v>
      </c>
      <c r="P2" t="s">
        <v>1038</v>
      </c>
      <c r="Q2" s="6" t="s">
        <v>2906</v>
      </c>
      <c r="R2" s="6" t="s">
        <v>2905</v>
      </c>
      <c r="S2" s="6" t="s">
        <v>2784</v>
      </c>
      <c r="T2" s="6" t="s">
        <v>2981</v>
      </c>
      <c r="V2" s="3" t="str">
        <f>INDEX(Groups!I$2:'Groups'!I$228, MATCH(A2, Groups!A$2:'Groups'!A$228,0))</f>
        <v>Allegheny County</v>
      </c>
      <c r="W2" s="3" t="str">
        <f>INDEX(Groups!J$2:'Groups'!J$228, MATCH(A2, Groups!A$2:'Groups'!A$228,0))</f>
        <v>County</v>
      </c>
      <c r="X2" s="8">
        <f>IF(ISNUMBER(SEARCH(V2, S2)), 1, 0)</f>
        <v>1</v>
      </c>
      <c r="Y2" s="8" t="str">
        <f t="shared" ref="Y2:Y17" si="0">IF(ISNUMBER(SEARCH("Pittsburgh", T2)), "Pittsburgh City", "Non-Pitt")</f>
        <v>Non-Pitt</v>
      </c>
      <c r="AC2" s="8">
        <v>1</v>
      </c>
      <c r="AD2" s="8">
        <v>1</v>
      </c>
    </row>
    <row r="3" spans="1:30" x14ac:dyDescent="0.2">
      <c r="A3">
        <v>635921</v>
      </c>
      <c r="B3">
        <v>7</v>
      </c>
      <c r="C3" t="s">
        <v>1013</v>
      </c>
      <c r="D3" t="s">
        <v>1</v>
      </c>
      <c r="E3" t="s">
        <v>3073</v>
      </c>
      <c r="F3">
        <v>-80.040000915500002</v>
      </c>
      <c r="G3">
        <v>40.549999237100003</v>
      </c>
      <c r="H3" t="s">
        <v>1014</v>
      </c>
      <c r="I3">
        <v>434</v>
      </c>
      <c r="J3" t="s">
        <v>1015</v>
      </c>
      <c r="K3" t="s">
        <v>1016</v>
      </c>
      <c r="L3" t="s">
        <v>1018</v>
      </c>
      <c r="M3" t="s">
        <v>1019</v>
      </c>
      <c r="N3">
        <v>-79.709923000000003</v>
      </c>
      <c r="O3">
        <v>40.646149000000001</v>
      </c>
      <c r="P3" t="s">
        <v>1017</v>
      </c>
      <c r="Q3" s="6" t="s">
        <v>2906</v>
      </c>
      <c r="R3" s="6" t="s">
        <v>2905</v>
      </c>
      <c r="S3" s="6" t="s">
        <v>2784</v>
      </c>
      <c r="T3" s="6" t="s">
        <v>2979</v>
      </c>
      <c r="V3" s="3" t="str">
        <f>INDEX(Groups!I$2:'Groups'!I$228, MATCH(A3, Groups!A$2:'Groups'!A$228,0))</f>
        <v>Allegheny County</v>
      </c>
      <c r="W3" s="3" t="str">
        <f>INDEX(Groups!J$2:'Groups'!J$228, MATCH(A3, Groups!A$2:'Groups'!A$228,0))</f>
        <v>County</v>
      </c>
      <c r="X3" s="8">
        <f t="shared" ref="X3:X17" si="1">IF(ISNUMBER(SEARCH(V3, S3)), 1, 0)</f>
        <v>1</v>
      </c>
      <c r="Y3" s="8" t="str">
        <f t="shared" si="0"/>
        <v>Non-Pitt</v>
      </c>
      <c r="AC3" s="8">
        <v>1</v>
      </c>
      <c r="AD3" s="8">
        <v>1</v>
      </c>
    </row>
    <row r="4" spans="1:30" x14ac:dyDescent="0.2">
      <c r="A4">
        <v>635921</v>
      </c>
      <c r="B4">
        <v>7</v>
      </c>
      <c r="C4" t="s">
        <v>1013</v>
      </c>
      <c r="D4" t="s">
        <v>1</v>
      </c>
      <c r="E4" t="s">
        <v>3073</v>
      </c>
      <c r="F4">
        <v>-80.040000915500002</v>
      </c>
      <c r="G4">
        <v>40.549999237100003</v>
      </c>
      <c r="H4" t="s">
        <v>1014</v>
      </c>
      <c r="I4">
        <v>438</v>
      </c>
      <c r="J4" t="s">
        <v>1032</v>
      </c>
      <c r="K4" t="s">
        <v>1033</v>
      </c>
      <c r="L4" t="s">
        <v>2791</v>
      </c>
      <c r="M4" t="s">
        <v>1035</v>
      </c>
      <c r="N4">
        <v>-80.085305000000005</v>
      </c>
      <c r="O4">
        <v>40.408230000000003</v>
      </c>
      <c r="P4" t="s">
        <v>1034</v>
      </c>
      <c r="Q4" s="6" t="s">
        <v>2906</v>
      </c>
      <c r="R4" s="6" t="s">
        <v>2905</v>
      </c>
      <c r="S4" s="6" t="s">
        <v>2784</v>
      </c>
      <c r="T4" s="6" t="s">
        <v>2978</v>
      </c>
      <c r="V4" s="3" t="str">
        <f>INDEX(Groups!I$2:'Groups'!I$228, MATCH(A4, Groups!A$2:'Groups'!A$228,0))</f>
        <v>Allegheny County</v>
      </c>
      <c r="W4" s="3" t="str">
        <f>INDEX(Groups!J$2:'Groups'!J$228, MATCH(A4, Groups!A$2:'Groups'!A$228,0))</f>
        <v>County</v>
      </c>
      <c r="X4" s="8">
        <f t="shared" si="1"/>
        <v>1</v>
      </c>
      <c r="Y4" s="8" t="str">
        <f t="shared" si="0"/>
        <v>Non-Pitt</v>
      </c>
      <c r="AC4" s="8">
        <v>1</v>
      </c>
      <c r="AD4" s="8">
        <v>1</v>
      </c>
    </row>
    <row r="5" spans="1:30" x14ac:dyDescent="0.2">
      <c r="A5">
        <v>635921</v>
      </c>
      <c r="B5">
        <v>7</v>
      </c>
      <c r="C5" t="s">
        <v>1013</v>
      </c>
      <c r="D5" t="s">
        <v>1</v>
      </c>
      <c r="E5" t="s">
        <v>3073</v>
      </c>
      <c r="F5">
        <v>-80.040000915500002</v>
      </c>
      <c r="G5">
        <v>40.549999237100003</v>
      </c>
      <c r="H5" t="s">
        <v>1014</v>
      </c>
      <c r="I5">
        <v>440</v>
      </c>
      <c r="J5" t="s">
        <v>1041</v>
      </c>
      <c r="K5" t="s">
        <v>1042</v>
      </c>
      <c r="L5" t="s">
        <v>2829</v>
      </c>
      <c r="M5" t="s">
        <v>1045</v>
      </c>
      <c r="N5">
        <v>-79.772345999999999</v>
      </c>
      <c r="O5">
        <v>40.437237000000003</v>
      </c>
      <c r="P5" t="s">
        <v>1043</v>
      </c>
      <c r="Q5" s="6" t="s">
        <v>2906</v>
      </c>
      <c r="R5" s="6" t="s">
        <v>2905</v>
      </c>
      <c r="S5" s="6" t="s">
        <v>2784</v>
      </c>
      <c r="T5" s="6" t="s">
        <v>2941</v>
      </c>
      <c r="V5" s="3" t="str">
        <f>INDEX(Groups!I$2:'Groups'!I$228, MATCH(A5, Groups!A$2:'Groups'!A$228,0))</f>
        <v>Allegheny County</v>
      </c>
      <c r="W5" s="3" t="str">
        <f>INDEX(Groups!J$2:'Groups'!J$228, MATCH(A5, Groups!A$2:'Groups'!A$228,0))</f>
        <v>County</v>
      </c>
      <c r="X5" s="8">
        <f t="shared" si="1"/>
        <v>1</v>
      </c>
      <c r="Y5" s="8" t="str">
        <f t="shared" si="0"/>
        <v>Non-Pitt</v>
      </c>
      <c r="AC5" s="8">
        <v>1</v>
      </c>
      <c r="AD5" s="8">
        <v>1</v>
      </c>
    </row>
    <row r="6" spans="1:30" x14ac:dyDescent="0.2">
      <c r="A6">
        <v>635921</v>
      </c>
      <c r="B6">
        <v>7</v>
      </c>
      <c r="C6" t="s">
        <v>1013</v>
      </c>
      <c r="D6" t="s">
        <v>1</v>
      </c>
      <c r="E6" t="s">
        <v>3073</v>
      </c>
      <c r="F6">
        <v>-80.040000915500002</v>
      </c>
      <c r="G6">
        <v>40.549999237100003</v>
      </c>
      <c r="H6" t="s">
        <v>1014</v>
      </c>
      <c r="I6">
        <v>435</v>
      </c>
      <c r="J6" t="s">
        <v>1020</v>
      </c>
      <c r="K6" t="s">
        <v>1021</v>
      </c>
      <c r="L6" t="s">
        <v>2773</v>
      </c>
      <c r="M6" t="s">
        <v>1023</v>
      </c>
      <c r="N6">
        <v>-80.050385000000006</v>
      </c>
      <c r="O6">
        <v>40.355922999999997</v>
      </c>
      <c r="P6" t="s">
        <v>1022</v>
      </c>
      <c r="Q6" s="6" t="s">
        <v>2906</v>
      </c>
      <c r="R6" s="6" t="s">
        <v>2905</v>
      </c>
      <c r="S6" s="6" t="s">
        <v>2784</v>
      </c>
      <c r="T6" s="6" t="s">
        <v>2964</v>
      </c>
      <c r="V6" s="3" t="str">
        <f>INDEX(Groups!I$2:'Groups'!I$228, MATCH(A6, Groups!A$2:'Groups'!A$228,0))</f>
        <v>Allegheny County</v>
      </c>
      <c r="W6" s="3" t="str">
        <f>INDEX(Groups!J$2:'Groups'!J$228, MATCH(A6, Groups!A$2:'Groups'!A$228,0))</f>
        <v>County</v>
      </c>
      <c r="X6" s="8">
        <f t="shared" si="1"/>
        <v>1</v>
      </c>
      <c r="Y6" s="8" t="str">
        <f t="shared" si="0"/>
        <v>Non-Pitt</v>
      </c>
      <c r="AC6" s="8">
        <v>1</v>
      </c>
      <c r="AD6" s="8">
        <v>1</v>
      </c>
    </row>
    <row r="7" spans="1:30" x14ac:dyDescent="0.2">
      <c r="A7">
        <v>635921</v>
      </c>
      <c r="B7">
        <v>7</v>
      </c>
      <c r="C7" t="s">
        <v>1013</v>
      </c>
      <c r="D7" t="s">
        <v>1</v>
      </c>
      <c r="E7" t="s">
        <v>3073</v>
      </c>
      <c r="F7">
        <v>-80.040000915500002</v>
      </c>
      <c r="G7">
        <v>40.549999237100003</v>
      </c>
      <c r="H7" t="s">
        <v>1014</v>
      </c>
      <c r="I7">
        <v>436</v>
      </c>
      <c r="J7" t="s">
        <v>1024</v>
      </c>
      <c r="K7" t="s">
        <v>1025</v>
      </c>
      <c r="L7" t="s">
        <v>2773</v>
      </c>
      <c r="M7" t="s">
        <v>1027</v>
      </c>
      <c r="N7">
        <v>-79.979324000000005</v>
      </c>
      <c r="O7">
        <v>40.428879000000002</v>
      </c>
      <c r="P7" t="s">
        <v>1026</v>
      </c>
      <c r="Q7" s="6" t="s">
        <v>2906</v>
      </c>
      <c r="R7" s="6" t="s">
        <v>2905</v>
      </c>
      <c r="S7" s="6" t="s">
        <v>2784</v>
      </c>
      <c r="T7" s="6" t="s">
        <v>2907</v>
      </c>
      <c r="U7" s="6" t="s">
        <v>2911</v>
      </c>
      <c r="V7" s="3" t="str">
        <f>INDEX(Groups!I$2:'Groups'!I$228, MATCH(A7, Groups!A$2:'Groups'!A$228,0))</f>
        <v>Allegheny County</v>
      </c>
      <c r="W7" s="3" t="str">
        <f>INDEX(Groups!J$2:'Groups'!J$228, MATCH(A7, Groups!A$2:'Groups'!A$228,0))</f>
        <v>County</v>
      </c>
      <c r="X7" s="8">
        <f t="shared" si="1"/>
        <v>1</v>
      </c>
      <c r="Y7" s="8" t="str">
        <f t="shared" si="0"/>
        <v>Pittsburgh City</v>
      </c>
      <c r="AC7" s="8">
        <v>1</v>
      </c>
      <c r="AD7" s="8">
        <v>1</v>
      </c>
    </row>
    <row r="8" spans="1:30" x14ac:dyDescent="0.2">
      <c r="A8">
        <v>635921</v>
      </c>
      <c r="B8">
        <v>7</v>
      </c>
      <c r="C8" t="s">
        <v>1013</v>
      </c>
      <c r="D8" t="s">
        <v>1</v>
      </c>
      <c r="E8" t="s">
        <v>3073</v>
      </c>
      <c r="F8">
        <v>-80.040000915500002</v>
      </c>
      <c r="G8">
        <v>40.549999237100003</v>
      </c>
      <c r="H8" t="s">
        <v>1014</v>
      </c>
      <c r="I8">
        <v>437</v>
      </c>
      <c r="J8" t="s">
        <v>1028</v>
      </c>
      <c r="K8" t="s">
        <v>1029</v>
      </c>
      <c r="L8" t="s">
        <v>2773</v>
      </c>
      <c r="M8" t="s">
        <v>1031</v>
      </c>
      <c r="N8">
        <v>-79.891784999999999</v>
      </c>
      <c r="O8">
        <v>40.487000000000002</v>
      </c>
      <c r="P8" t="s">
        <v>1030</v>
      </c>
      <c r="Q8" s="6" t="s">
        <v>2906</v>
      </c>
      <c r="R8" s="6" t="s">
        <v>2905</v>
      </c>
      <c r="S8" s="6" t="s">
        <v>2784</v>
      </c>
      <c r="T8" s="6" t="s">
        <v>2907</v>
      </c>
      <c r="U8" s="6" t="s">
        <v>2980</v>
      </c>
      <c r="V8" s="3" t="str">
        <f>INDEX(Groups!I$2:'Groups'!I$228, MATCH(A8, Groups!A$2:'Groups'!A$228,0))</f>
        <v>Allegheny County</v>
      </c>
      <c r="W8" s="3" t="str">
        <f>INDEX(Groups!J$2:'Groups'!J$228, MATCH(A8, Groups!A$2:'Groups'!A$228,0))</f>
        <v>County</v>
      </c>
      <c r="X8" s="8">
        <f t="shared" si="1"/>
        <v>1</v>
      </c>
      <c r="Y8" s="8" t="str">
        <f t="shared" si="0"/>
        <v>Pittsburgh City</v>
      </c>
      <c r="AC8" s="8">
        <v>1</v>
      </c>
      <c r="AD8" s="8">
        <v>1</v>
      </c>
    </row>
    <row r="9" spans="1:30" x14ac:dyDescent="0.2">
      <c r="A9">
        <v>18728140</v>
      </c>
      <c r="B9">
        <v>1</v>
      </c>
      <c r="C9" t="s">
        <v>2319</v>
      </c>
      <c r="D9" t="s">
        <v>1390</v>
      </c>
      <c r="E9" t="s">
        <v>3080</v>
      </c>
      <c r="F9">
        <v>-80.360000610399993</v>
      </c>
      <c r="G9">
        <v>40.700000762899997</v>
      </c>
      <c r="H9" t="s">
        <v>2320</v>
      </c>
      <c r="I9">
        <v>789</v>
      </c>
      <c r="J9" t="s">
        <v>2321</v>
      </c>
      <c r="K9" t="s">
        <v>2322</v>
      </c>
      <c r="L9" t="s">
        <v>2891</v>
      </c>
      <c r="M9" t="s">
        <v>2323</v>
      </c>
      <c r="N9">
        <v>-80.309760999999995</v>
      </c>
      <c r="O9">
        <v>40.680405</v>
      </c>
      <c r="P9" t="s">
        <v>145</v>
      </c>
      <c r="Q9" s="6" t="s">
        <v>2906</v>
      </c>
      <c r="R9" s="6" t="s">
        <v>2905</v>
      </c>
      <c r="S9" s="6" t="s">
        <v>2949</v>
      </c>
      <c r="T9" s="6" t="s">
        <v>3025</v>
      </c>
      <c r="V9" s="3" t="str">
        <f>INDEX(Groups!I$2:'Groups'!I$228, MATCH(A9, Groups!A$2:'Groups'!A$228,0))</f>
        <v xml:space="preserve">Beaver </v>
      </c>
      <c r="W9" s="3" t="str">
        <f>INDEX(Groups!J$2:'Groups'!J$228, MATCH(A9, Groups!A$2:'Groups'!A$228,0))</f>
        <v>County</v>
      </c>
      <c r="X9" s="8">
        <f t="shared" si="1"/>
        <v>1</v>
      </c>
      <c r="Y9" s="8" t="str">
        <f t="shared" si="0"/>
        <v>Non-Pitt</v>
      </c>
      <c r="AC9" s="8">
        <v>1</v>
      </c>
      <c r="AD9" s="8">
        <v>1</v>
      </c>
    </row>
    <row r="10" spans="1:30" x14ac:dyDescent="0.2">
      <c r="A10">
        <v>3056852</v>
      </c>
      <c r="B10">
        <v>1</v>
      </c>
      <c r="C10" t="s">
        <v>2306</v>
      </c>
      <c r="D10" t="s">
        <v>1390</v>
      </c>
      <c r="E10" t="s">
        <v>3076</v>
      </c>
      <c r="F10">
        <v>-80.360000610399993</v>
      </c>
      <c r="G10">
        <v>40.700000762899997</v>
      </c>
      <c r="H10" t="s">
        <v>2307</v>
      </c>
      <c r="I10">
        <v>787</v>
      </c>
      <c r="J10" t="s">
        <v>2308</v>
      </c>
      <c r="K10" t="s">
        <v>2309</v>
      </c>
      <c r="L10" t="s">
        <v>2311</v>
      </c>
      <c r="M10" t="s">
        <v>2312</v>
      </c>
      <c r="N10">
        <v>-80.425309999999996</v>
      </c>
      <c r="O10">
        <v>40.503017</v>
      </c>
      <c r="P10" t="s">
        <v>2310</v>
      </c>
      <c r="Q10" s="6" t="s">
        <v>2906</v>
      </c>
      <c r="R10" s="6" t="s">
        <v>2905</v>
      </c>
      <c r="S10" s="6" t="s">
        <v>2949</v>
      </c>
      <c r="T10" s="6" t="s">
        <v>3024</v>
      </c>
      <c r="V10" s="3" t="str">
        <f>INDEX(Groups!I$2:'Groups'!I$228, MATCH(A10, Groups!A$2:'Groups'!A$228,0))</f>
        <v>Beaver + other</v>
      </c>
      <c r="W10" s="3" t="str">
        <f>INDEX(Groups!J$2:'Groups'!J$228, MATCH(A10, Groups!A$2:'Groups'!A$228,0))</f>
        <v>County</v>
      </c>
      <c r="X10" s="8">
        <v>1</v>
      </c>
      <c r="Y10" s="8" t="str">
        <f t="shared" si="0"/>
        <v>Non-Pitt</v>
      </c>
      <c r="AC10" s="8">
        <v>1</v>
      </c>
      <c r="AD10" s="8">
        <v>1</v>
      </c>
    </row>
    <row r="11" spans="1:30" x14ac:dyDescent="0.2">
      <c r="A11">
        <v>18821234</v>
      </c>
      <c r="B11">
        <v>1</v>
      </c>
      <c r="C11" t="s">
        <v>2411</v>
      </c>
      <c r="D11" t="s">
        <v>1044</v>
      </c>
      <c r="E11" t="s">
        <v>3080</v>
      </c>
      <c r="F11">
        <v>-79.760002136200001</v>
      </c>
      <c r="G11">
        <v>40.430000305199997</v>
      </c>
      <c r="H11" t="s">
        <v>2412</v>
      </c>
      <c r="I11">
        <v>807</v>
      </c>
      <c r="J11" t="s">
        <v>2413</v>
      </c>
      <c r="K11" t="s">
        <v>2414</v>
      </c>
      <c r="P11" t="s">
        <v>386</v>
      </c>
      <c r="Q11" s="6">
        <v>0</v>
      </c>
      <c r="R11" s="6">
        <v>0</v>
      </c>
      <c r="S11" s="6">
        <v>0</v>
      </c>
      <c r="T11" s="6">
        <v>0</v>
      </c>
      <c r="U11" s="6">
        <v>0</v>
      </c>
      <c r="V11" s="3" t="str">
        <f>INDEX(Groups!I$2:'Groups'!I$228, MATCH(A11, Groups!A$2:'Groups'!A$228,0))</f>
        <v>Monroeville</v>
      </c>
      <c r="W11" s="3" t="str">
        <f>INDEX(Groups!J$2:'Groups'!J$228, MATCH(A11, Groups!A$2:'Groups'!A$228,0))</f>
        <v>County</v>
      </c>
    </row>
    <row r="12" spans="1:30" x14ac:dyDescent="0.2">
      <c r="A12">
        <v>10904512</v>
      </c>
      <c r="B12">
        <v>1</v>
      </c>
      <c r="C12" t="s">
        <v>2022</v>
      </c>
      <c r="D12" t="s">
        <v>1528</v>
      </c>
      <c r="E12" t="s">
        <v>3076</v>
      </c>
      <c r="F12">
        <v>-80.25</v>
      </c>
      <c r="G12">
        <v>40.180000305199997</v>
      </c>
      <c r="H12" t="s">
        <v>2023</v>
      </c>
      <c r="I12">
        <v>733</v>
      </c>
      <c r="J12" t="s">
        <v>2024</v>
      </c>
      <c r="K12" t="s">
        <v>2025</v>
      </c>
      <c r="L12" t="s">
        <v>2874</v>
      </c>
      <c r="M12" t="s">
        <v>2027</v>
      </c>
      <c r="N12">
        <v>-80.152221999999995</v>
      </c>
      <c r="O12">
        <v>40.299228999999997</v>
      </c>
      <c r="P12" t="s">
        <v>2026</v>
      </c>
      <c r="Q12" s="6" t="s">
        <v>2906</v>
      </c>
      <c r="R12" s="6" t="s">
        <v>2905</v>
      </c>
      <c r="S12" s="6" t="s">
        <v>2945</v>
      </c>
      <c r="T12" s="6" t="s">
        <v>2944</v>
      </c>
      <c r="V12" s="3" t="str">
        <f>INDEX(Groups!I$2:'Groups'!I$228, MATCH(A12, Groups!A$2:'Groups'!A$228,0))</f>
        <v>Washington PA</v>
      </c>
      <c r="W12" s="3" t="str">
        <f>INDEX(Groups!J$2:'Groups'!J$228, MATCH(A12, Groups!A$2:'Groups'!A$228,0))</f>
        <v>County</v>
      </c>
      <c r="X12" s="8">
        <v>1</v>
      </c>
      <c r="Y12" s="8" t="str">
        <f t="shared" si="0"/>
        <v>Non-Pitt</v>
      </c>
      <c r="AC12" s="8">
        <v>1</v>
      </c>
      <c r="AD12" s="8">
        <v>1</v>
      </c>
    </row>
    <row r="13" spans="1:30" x14ac:dyDescent="0.2">
      <c r="A13">
        <v>1652525</v>
      </c>
      <c r="B13">
        <v>1</v>
      </c>
      <c r="C13" t="s">
        <v>2179</v>
      </c>
      <c r="D13" t="s">
        <v>1528</v>
      </c>
      <c r="E13" t="s">
        <v>3073</v>
      </c>
      <c r="F13">
        <v>-80.25</v>
      </c>
      <c r="G13">
        <v>40.180000305199997</v>
      </c>
      <c r="H13" t="s">
        <v>2180</v>
      </c>
      <c r="I13">
        <v>763</v>
      </c>
      <c r="J13" t="s">
        <v>2181</v>
      </c>
      <c r="K13" t="s">
        <v>2182</v>
      </c>
      <c r="L13" t="s">
        <v>2773</v>
      </c>
      <c r="M13" t="s">
        <v>1031</v>
      </c>
      <c r="N13">
        <v>-79.891784999999999</v>
      </c>
      <c r="O13">
        <v>40.487000000000002</v>
      </c>
      <c r="P13" t="s">
        <v>1030</v>
      </c>
      <c r="Q13" s="6" t="s">
        <v>2906</v>
      </c>
      <c r="R13" s="6" t="s">
        <v>2905</v>
      </c>
      <c r="S13" s="6" t="s">
        <v>2784</v>
      </c>
      <c r="T13" s="6" t="s">
        <v>2907</v>
      </c>
      <c r="U13" s="6" t="s">
        <v>2980</v>
      </c>
      <c r="V13" s="3" t="str">
        <f>INDEX(Groups!I$2:'Groups'!I$228, MATCH(A13, Groups!A$2:'Groups'!A$228,0))</f>
        <v>Washington PA</v>
      </c>
      <c r="W13" s="3" t="str">
        <f>INDEX(Groups!J$2:'Groups'!J$228, MATCH(A13, Groups!A$2:'Groups'!A$228,0))</f>
        <v>County</v>
      </c>
      <c r="X13" s="8">
        <v>1</v>
      </c>
      <c r="Y13" s="8" t="str">
        <f t="shared" si="0"/>
        <v>Pittsburgh City</v>
      </c>
      <c r="AC13" s="8">
        <v>1</v>
      </c>
      <c r="AD13" s="8">
        <v>1</v>
      </c>
    </row>
    <row r="14" spans="1:30" x14ac:dyDescent="0.2">
      <c r="A14">
        <v>18179831</v>
      </c>
      <c r="B14">
        <v>2</v>
      </c>
      <c r="C14" t="s">
        <v>1778</v>
      </c>
      <c r="D14" t="s">
        <v>1779</v>
      </c>
      <c r="E14" t="s">
        <v>3073</v>
      </c>
      <c r="F14">
        <v>-79.720001220699999</v>
      </c>
      <c r="G14">
        <v>40.330001831099999</v>
      </c>
      <c r="H14" t="s">
        <v>1780</v>
      </c>
      <c r="I14">
        <v>674</v>
      </c>
      <c r="J14" t="s">
        <v>1781</v>
      </c>
      <c r="K14" t="s">
        <v>1782</v>
      </c>
      <c r="L14" t="s">
        <v>1779</v>
      </c>
      <c r="M14" t="s">
        <v>1784</v>
      </c>
      <c r="N14">
        <v>-79.710723999999999</v>
      </c>
      <c r="O14">
        <v>40.332507999999997</v>
      </c>
      <c r="P14" t="s">
        <v>1783</v>
      </c>
      <c r="Q14" s="6" t="s">
        <v>2906</v>
      </c>
      <c r="R14" s="6" t="s">
        <v>2905</v>
      </c>
      <c r="S14" s="6" t="s">
        <v>2919</v>
      </c>
      <c r="T14" s="6" t="s">
        <v>3008</v>
      </c>
      <c r="V14" s="3" t="str">
        <f>INDEX(Groups!I$2:'Groups'!I$228, MATCH(A14, Groups!A$2:'Groups'!A$228,0))</f>
        <v>Westmoreland</v>
      </c>
      <c r="W14" s="3" t="str">
        <f>INDEX(Groups!J$2:'Groups'!J$228, MATCH(A14, Groups!A$2:'Groups'!A$228,0))</f>
        <v>County</v>
      </c>
      <c r="X14" s="8">
        <f t="shared" si="1"/>
        <v>1</v>
      </c>
      <c r="Y14" s="8" t="str">
        <f t="shared" si="0"/>
        <v>Non-Pitt</v>
      </c>
      <c r="AC14" s="8">
        <v>1</v>
      </c>
      <c r="AD14" s="8">
        <v>1</v>
      </c>
    </row>
    <row r="15" spans="1:30" x14ac:dyDescent="0.2">
      <c r="A15">
        <v>18179831</v>
      </c>
      <c r="B15">
        <v>2</v>
      </c>
      <c r="C15" t="s">
        <v>1778</v>
      </c>
      <c r="D15" t="s">
        <v>1779</v>
      </c>
      <c r="E15" t="s">
        <v>3073</v>
      </c>
      <c r="F15">
        <v>-79.720001220699999</v>
      </c>
      <c r="G15">
        <v>40.330001831099999</v>
      </c>
      <c r="H15" t="s">
        <v>1780</v>
      </c>
      <c r="I15">
        <v>675</v>
      </c>
      <c r="J15" t="s">
        <v>1781</v>
      </c>
      <c r="K15" t="s">
        <v>1782</v>
      </c>
      <c r="L15" t="s">
        <v>1779</v>
      </c>
      <c r="M15" t="s">
        <v>1784</v>
      </c>
      <c r="N15">
        <v>-79.710723999999999</v>
      </c>
      <c r="O15">
        <v>40.332507999999997</v>
      </c>
      <c r="P15" t="s">
        <v>1783</v>
      </c>
      <c r="Q15" s="6" t="s">
        <v>2906</v>
      </c>
      <c r="R15" s="6" t="s">
        <v>2905</v>
      </c>
      <c r="S15" s="6" t="s">
        <v>2919</v>
      </c>
      <c r="T15" s="6" t="s">
        <v>3008</v>
      </c>
      <c r="V15" s="3" t="str">
        <f>INDEX(Groups!I$2:'Groups'!I$228, MATCH(A15, Groups!A$2:'Groups'!A$228,0))</f>
        <v>Westmoreland</v>
      </c>
      <c r="W15" s="3" t="str">
        <f>INDEX(Groups!J$2:'Groups'!J$228, MATCH(A15, Groups!A$2:'Groups'!A$228,0))</f>
        <v>County</v>
      </c>
      <c r="X15" s="8">
        <f t="shared" si="1"/>
        <v>1</v>
      </c>
      <c r="Y15" s="8" t="str">
        <f t="shared" si="0"/>
        <v>Non-Pitt</v>
      </c>
      <c r="AC15" s="8">
        <v>1</v>
      </c>
      <c r="AD15" s="8">
        <v>1</v>
      </c>
    </row>
    <row r="16" spans="1:30" x14ac:dyDescent="0.2">
      <c r="A16">
        <v>4568672</v>
      </c>
      <c r="B16">
        <v>2</v>
      </c>
      <c r="C16" t="s">
        <v>1854</v>
      </c>
      <c r="D16" t="s">
        <v>1779</v>
      </c>
      <c r="E16" t="s">
        <v>3073</v>
      </c>
      <c r="F16">
        <v>-79.720001220699999</v>
      </c>
      <c r="G16">
        <v>40.330001831099999</v>
      </c>
      <c r="H16" t="s">
        <v>1855</v>
      </c>
      <c r="I16">
        <v>692</v>
      </c>
      <c r="J16" t="s">
        <v>1856</v>
      </c>
      <c r="K16" t="s">
        <v>1857</v>
      </c>
      <c r="L16" t="s">
        <v>1779</v>
      </c>
      <c r="M16" t="s">
        <v>1859</v>
      </c>
      <c r="N16">
        <v>-79.733031999999994</v>
      </c>
      <c r="O16">
        <v>40.329700000000003</v>
      </c>
      <c r="P16" t="s">
        <v>1858</v>
      </c>
      <c r="Q16" s="6" t="s">
        <v>2906</v>
      </c>
      <c r="R16" s="6" t="s">
        <v>2905</v>
      </c>
      <c r="S16" s="6" t="s">
        <v>2919</v>
      </c>
      <c r="T16" s="6" t="s">
        <v>3013</v>
      </c>
      <c r="V16" s="3" t="str">
        <f>INDEX(Groups!I$2:'Groups'!I$228, MATCH(A16, Groups!A$2:'Groups'!A$228,0))</f>
        <v>Westmoreland</v>
      </c>
      <c r="W16" s="3" t="str">
        <f>INDEX(Groups!J$2:'Groups'!J$228, MATCH(A16, Groups!A$2:'Groups'!A$228,0))</f>
        <v>County</v>
      </c>
      <c r="X16" s="8">
        <f t="shared" si="1"/>
        <v>1</v>
      </c>
      <c r="Y16" s="8" t="str">
        <f t="shared" si="0"/>
        <v>Non-Pitt</v>
      </c>
      <c r="AC16" s="8">
        <v>1</v>
      </c>
      <c r="AD16" s="8">
        <v>1</v>
      </c>
    </row>
    <row r="17" spans="1:30" x14ac:dyDescent="0.2">
      <c r="A17">
        <v>4568672</v>
      </c>
      <c r="B17">
        <v>2</v>
      </c>
      <c r="C17" t="s">
        <v>1854</v>
      </c>
      <c r="D17" t="s">
        <v>1779</v>
      </c>
      <c r="E17" t="s">
        <v>3073</v>
      </c>
      <c r="F17">
        <v>-79.720001220699999</v>
      </c>
      <c r="G17">
        <v>40.330001831099999</v>
      </c>
      <c r="H17" t="s">
        <v>1855</v>
      </c>
      <c r="I17">
        <v>693</v>
      </c>
      <c r="J17" t="s">
        <v>1860</v>
      </c>
      <c r="K17" t="s">
        <v>1861</v>
      </c>
      <c r="L17" t="s">
        <v>1779</v>
      </c>
      <c r="M17" t="s">
        <v>1859</v>
      </c>
      <c r="N17">
        <v>-79.733031999999994</v>
      </c>
      <c r="O17">
        <v>40.329700000000003</v>
      </c>
      <c r="P17" t="s">
        <v>1858</v>
      </c>
      <c r="Q17" s="6" t="s">
        <v>2906</v>
      </c>
      <c r="R17" s="6" t="s">
        <v>2905</v>
      </c>
      <c r="S17" s="6" t="s">
        <v>2919</v>
      </c>
      <c r="T17" s="6" t="s">
        <v>3013</v>
      </c>
      <c r="V17" s="3" t="str">
        <f>INDEX(Groups!I$2:'Groups'!I$228, MATCH(A17, Groups!A$2:'Groups'!A$228,0))</f>
        <v>Westmoreland</v>
      </c>
      <c r="W17" s="3" t="str">
        <f>INDEX(Groups!J$2:'Groups'!J$228, MATCH(A17, Groups!A$2:'Groups'!A$228,0))</f>
        <v>County</v>
      </c>
      <c r="X17" s="8">
        <f t="shared" si="1"/>
        <v>1</v>
      </c>
      <c r="Y17" s="8" t="str">
        <f t="shared" si="0"/>
        <v>Non-Pitt</v>
      </c>
      <c r="AC17" s="8">
        <v>1</v>
      </c>
      <c r="AD17" s="8">
        <v>1</v>
      </c>
    </row>
    <row r="18" spans="1:30" x14ac:dyDescent="0.2">
      <c r="A18">
        <v>18638767</v>
      </c>
      <c r="B18">
        <v>1</v>
      </c>
      <c r="C18" t="s">
        <v>2040</v>
      </c>
      <c r="D18" t="s">
        <v>1596</v>
      </c>
      <c r="E18" t="s">
        <v>3073</v>
      </c>
      <c r="F18">
        <v>-79.599998474100005</v>
      </c>
      <c r="G18">
        <v>40.540000915500002</v>
      </c>
      <c r="H18" t="s">
        <v>2041</v>
      </c>
      <c r="I18">
        <v>737</v>
      </c>
      <c r="J18" t="s">
        <v>2042</v>
      </c>
      <c r="K18" t="s">
        <v>2043</v>
      </c>
      <c r="P18" t="s">
        <v>386</v>
      </c>
      <c r="Q18" s="6">
        <v>0</v>
      </c>
      <c r="R18" s="6">
        <v>0</v>
      </c>
      <c r="S18" s="6">
        <v>0</v>
      </c>
      <c r="T18" s="6">
        <v>0</v>
      </c>
      <c r="U18" s="6">
        <v>0</v>
      </c>
      <c r="V18" s="3" t="str">
        <f>INDEX(Groups!I$2:'Groups'!I$228, MATCH(A18, Groups!A$2:'Groups'!A$228,0))</f>
        <v>Westmoreland, Armstrong, Butler County</v>
      </c>
      <c r="W18" s="3" t="str">
        <f>INDEX(Groups!J$2:'Groups'!J$228, MATCH(A18, Groups!A$2:'Groups'!A$228,0))</f>
        <v>County</v>
      </c>
    </row>
    <row r="19" spans="1:30" x14ac:dyDescent="0.2">
      <c r="A19">
        <v>8590132</v>
      </c>
      <c r="B19">
        <v>1</v>
      </c>
      <c r="C19" t="s">
        <v>2173</v>
      </c>
      <c r="D19" t="s">
        <v>1</v>
      </c>
      <c r="E19" t="s">
        <v>3080</v>
      </c>
      <c r="F19">
        <v>-79.980003356899999</v>
      </c>
      <c r="G19">
        <v>40.349998474099998</v>
      </c>
      <c r="H19" t="s">
        <v>2174</v>
      </c>
      <c r="I19">
        <v>762</v>
      </c>
      <c r="J19" t="s">
        <v>2175</v>
      </c>
      <c r="K19" t="s">
        <v>2176</v>
      </c>
      <c r="L19" t="s">
        <v>2773</v>
      </c>
      <c r="M19" t="s">
        <v>2178</v>
      </c>
      <c r="N19">
        <v>-79.938300999999996</v>
      </c>
      <c r="O19">
        <v>40.456099999999999</v>
      </c>
      <c r="P19" t="s">
        <v>2177</v>
      </c>
      <c r="Q19" s="6" t="s">
        <v>2906</v>
      </c>
      <c r="R19" s="6" t="s">
        <v>2905</v>
      </c>
      <c r="S19" s="6" t="s">
        <v>2784</v>
      </c>
      <c r="T19" s="6" t="s">
        <v>2907</v>
      </c>
      <c r="U19" s="6" t="s">
        <v>2926</v>
      </c>
      <c r="V19" s="3" t="str">
        <f>INDEX(Groups!I$2:'Groups'!I$228, MATCH(A19, Groups!A$2:'Groups'!A$228,0))</f>
        <v>Pittsburgh (Tri -State area)</v>
      </c>
      <c r="W19" s="3" t="str">
        <f>INDEX(Groups!J$2:'Groups'!J$228, MATCH(A19, Groups!A$2:'Groups'!A$228,0))</f>
        <v>CSA</v>
      </c>
      <c r="X19" s="8">
        <f t="shared" ref="X19:X23" si="2">IF(S19="Allegheny County", 1, )</f>
        <v>1</v>
      </c>
      <c r="Y19" s="8" t="str">
        <f t="shared" ref="Y19:Y25" si="3">IF(ISNUMBER(SEARCH("Pittsburgh", T19)), "Pittsburgh City", "Non-Pitt")</f>
        <v>Pittsburgh City</v>
      </c>
      <c r="AC19" s="8">
        <v>1</v>
      </c>
      <c r="AD19" s="8">
        <v>1</v>
      </c>
    </row>
    <row r="20" spans="1:30" x14ac:dyDescent="0.2">
      <c r="A20">
        <v>18839438</v>
      </c>
      <c r="B20">
        <v>2</v>
      </c>
      <c r="C20" t="s">
        <v>1691</v>
      </c>
      <c r="D20" t="s">
        <v>1</v>
      </c>
      <c r="E20" t="s">
        <v>3078</v>
      </c>
      <c r="F20">
        <v>-79.949996948199995</v>
      </c>
      <c r="G20">
        <v>40.470001220699999</v>
      </c>
      <c r="H20" t="s">
        <v>1692</v>
      </c>
      <c r="I20">
        <v>652</v>
      </c>
      <c r="J20" t="s">
        <v>1693</v>
      </c>
      <c r="K20" t="s">
        <v>1694</v>
      </c>
      <c r="L20" t="s">
        <v>325</v>
      </c>
      <c r="M20" t="s">
        <v>326</v>
      </c>
      <c r="N20">
        <v>-80.327858000000006</v>
      </c>
      <c r="O20">
        <v>40.543998999999999</v>
      </c>
      <c r="P20" t="s">
        <v>1695</v>
      </c>
      <c r="Q20" s="6" t="s">
        <v>2906</v>
      </c>
      <c r="R20" s="6" t="s">
        <v>2905</v>
      </c>
      <c r="S20" s="6" t="s">
        <v>2949</v>
      </c>
      <c r="T20" s="6" t="s">
        <v>2948</v>
      </c>
      <c r="V20" s="3" t="str">
        <f>INDEX(Groups!I$2:'Groups'!I$228, MATCH(A20, Groups!A$2:'Groups'!A$228,0))</f>
        <v>Greater Pittsburgh Area</v>
      </c>
      <c r="W20" s="3" t="str">
        <f>INDEX(Groups!J$2:'Groups'!J$228, MATCH(A20, Groups!A$2:'Groups'!A$228,0))</f>
        <v>CSA/MSA</v>
      </c>
      <c r="X20" s="8">
        <f t="shared" si="2"/>
        <v>0</v>
      </c>
      <c r="Y20" s="8" t="str">
        <f t="shared" si="3"/>
        <v>Non-Pitt</v>
      </c>
      <c r="AC20" s="8">
        <v>1</v>
      </c>
      <c r="AD20" s="8">
        <v>1</v>
      </c>
    </row>
    <row r="21" spans="1:30" x14ac:dyDescent="0.2">
      <c r="A21">
        <v>18839438</v>
      </c>
      <c r="B21">
        <v>2</v>
      </c>
      <c r="C21" t="s">
        <v>1691</v>
      </c>
      <c r="D21" t="s">
        <v>1</v>
      </c>
      <c r="E21" t="s">
        <v>3078</v>
      </c>
      <c r="F21">
        <v>-79.949996948199995</v>
      </c>
      <c r="G21">
        <v>40.470001220699999</v>
      </c>
      <c r="H21" t="s">
        <v>1692</v>
      </c>
      <c r="I21">
        <v>653</v>
      </c>
      <c r="J21" t="s">
        <v>1696</v>
      </c>
      <c r="K21" t="s">
        <v>1697</v>
      </c>
      <c r="L21" t="s">
        <v>325</v>
      </c>
      <c r="M21" t="s">
        <v>326</v>
      </c>
      <c r="N21">
        <v>-80.327858000000006</v>
      </c>
      <c r="O21">
        <v>40.543998999999999</v>
      </c>
      <c r="P21" t="s">
        <v>1695</v>
      </c>
      <c r="Q21" s="6" t="s">
        <v>2906</v>
      </c>
      <c r="R21" s="6" t="s">
        <v>2905</v>
      </c>
      <c r="S21" s="6" t="s">
        <v>2949</v>
      </c>
      <c r="T21" s="6" t="s">
        <v>2948</v>
      </c>
      <c r="V21" s="3" t="str">
        <f>INDEX(Groups!I$2:'Groups'!I$228, MATCH(A21, Groups!A$2:'Groups'!A$228,0))</f>
        <v>Greater Pittsburgh Area</v>
      </c>
      <c r="W21" s="3" t="str">
        <f>INDEX(Groups!J$2:'Groups'!J$228, MATCH(A21, Groups!A$2:'Groups'!A$228,0))</f>
        <v>CSA/MSA</v>
      </c>
      <c r="X21" s="8">
        <f t="shared" si="2"/>
        <v>0</v>
      </c>
      <c r="Y21" s="8" t="str">
        <f t="shared" si="3"/>
        <v>Non-Pitt</v>
      </c>
      <c r="AC21" s="8">
        <v>1</v>
      </c>
      <c r="AD21" s="8">
        <v>1</v>
      </c>
    </row>
    <row r="22" spans="1:30" x14ac:dyDescent="0.2">
      <c r="A22">
        <v>1558723</v>
      </c>
      <c r="B22">
        <v>2</v>
      </c>
      <c r="C22" t="s">
        <v>1812</v>
      </c>
      <c r="D22" t="s">
        <v>1</v>
      </c>
      <c r="E22" t="s">
        <v>3070</v>
      </c>
      <c r="F22">
        <v>-80.040000915500002</v>
      </c>
      <c r="G22">
        <v>40.549999237100003</v>
      </c>
      <c r="H22" t="s">
        <v>1813</v>
      </c>
      <c r="I22">
        <v>683</v>
      </c>
      <c r="J22" t="s">
        <v>1818</v>
      </c>
      <c r="K22" t="s">
        <v>1819</v>
      </c>
      <c r="L22" t="s">
        <v>996</v>
      </c>
      <c r="M22" t="s">
        <v>1821</v>
      </c>
      <c r="N22">
        <v>-80.110054000000005</v>
      </c>
      <c r="O22">
        <v>40.356181999999997</v>
      </c>
      <c r="P22" t="s">
        <v>1820</v>
      </c>
      <c r="Q22" s="6" t="s">
        <v>2906</v>
      </c>
      <c r="R22" s="6" t="s">
        <v>2905</v>
      </c>
      <c r="S22" s="6" t="s">
        <v>2784</v>
      </c>
      <c r="T22" s="6" t="s">
        <v>2991</v>
      </c>
      <c r="V22" s="3" t="str">
        <f>INDEX(Groups!I$2:'Groups'!I$228, MATCH(A22, Groups!A$2:'Groups'!A$228,0))</f>
        <v>Greater Pittsburgh Area</v>
      </c>
      <c r="W22" s="3" t="str">
        <f>INDEX(Groups!J$2:'Groups'!J$228, MATCH(A22, Groups!A$2:'Groups'!A$228,0))</f>
        <v>CSA/MSA</v>
      </c>
      <c r="X22" s="8">
        <f t="shared" si="2"/>
        <v>1</v>
      </c>
      <c r="Y22" s="8" t="str">
        <f t="shared" si="3"/>
        <v>Non-Pitt</v>
      </c>
      <c r="AC22" s="8">
        <v>1</v>
      </c>
      <c r="AD22" s="8">
        <v>1</v>
      </c>
    </row>
    <row r="23" spans="1:30" x14ac:dyDescent="0.2">
      <c r="A23">
        <v>12054692</v>
      </c>
      <c r="B23">
        <v>1</v>
      </c>
      <c r="C23" t="s">
        <v>2361</v>
      </c>
      <c r="D23" t="s">
        <v>1</v>
      </c>
      <c r="E23" t="s">
        <v>3075</v>
      </c>
      <c r="F23">
        <v>-79.980003356899999</v>
      </c>
      <c r="G23">
        <v>40.419998168900001</v>
      </c>
      <c r="H23" t="s">
        <v>2362</v>
      </c>
      <c r="I23">
        <v>797</v>
      </c>
      <c r="J23" t="s">
        <v>2363</v>
      </c>
      <c r="K23" t="s">
        <v>2364</v>
      </c>
      <c r="L23" t="s">
        <v>2366</v>
      </c>
      <c r="M23" t="s">
        <v>2367</v>
      </c>
      <c r="N23">
        <v>-79.803023999999994</v>
      </c>
      <c r="O23">
        <v>40.273411000000003</v>
      </c>
      <c r="P23" t="s">
        <v>2365</v>
      </c>
      <c r="Q23" s="6" t="s">
        <v>2906</v>
      </c>
      <c r="R23" s="6" t="s">
        <v>2905</v>
      </c>
      <c r="S23" s="6" t="s">
        <v>2784</v>
      </c>
      <c r="T23" s="6" t="s">
        <v>3027</v>
      </c>
      <c r="V23" s="3" t="str">
        <f>INDEX(Groups!I$2:'Groups'!I$228, MATCH(A23, Groups!A$2:'Groups'!A$228,0))</f>
        <v>Greater Pittsburgh Area</v>
      </c>
      <c r="W23" s="3" t="str">
        <f>INDEX(Groups!J$2:'Groups'!J$228, MATCH(A23, Groups!A$2:'Groups'!A$228,0))</f>
        <v>CSA/MSA</v>
      </c>
      <c r="X23" s="8">
        <f t="shared" si="2"/>
        <v>1</v>
      </c>
      <c r="Y23" s="8" t="str">
        <f t="shared" si="3"/>
        <v>Non-Pitt</v>
      </c>
      <c r="AC23" s="8">
        <v>1</v>
      </c>
      <c r="AD23" s="8">
        <v>1</v>
      </c>
    </row>
    <row r="24" spans="1:30" x14ac:dyDescent="0.2">
      <c r="A24">
        <v>6060022</v>
      </c>
      <c r="B24">
        <v>13</v>
      </c>
      <c r="C24" t="s">
        <v>632</v>
      </c>
      <c r="D24" t="s">
        <v>1</v>
      </c>
      <c r="E24" t="s">
        <v>3084</v>
      </c>
      <c r="F24">
        <v>-79.949996948199995</v>
      </c>
      <c r="G24">
        <v>40.430000305199997</v>
      </c>
      <c r="H24" t="s">
        <v>633</v>
      </c>
      <c r="I24">
        <v>291</v>
      </c>
      <c r="J24" t="s">
        <v>657</v>
      </c>
      <c r="K24" t="s">
        <v>658</v>
      </c>
      <c r="L24" t="s">
        <v>660</v>
      </c>
      <c r="M24" t="s">
        <v>661</v>
      </c>
      <c r="N24">
        <v>-79.909813</v>
      </c>
      <c r="O24">
        <v>40.407271999999999</v>
      </c>
      <c r="P24" t="s">
        <v>659</v>
      </c>
      <c r="Q24" s="6" t="s">
        <v>2906</v>
      </c>
      <c r="R24" s="6" t="s">
        <v>2905</v>
      </c>
      <c r="S24" s="6" t="s">
        <v>2784</v>
      </c>
      <c r="T24" s="6" t="s">
        <v>2967</v>
      </c>
      <c r="V24" s="3" t="str">
        <f>INDEX(Groups!I$2:'Groups'!I$228, MATCH(A24, Groups!A$2:'Groups'!A$228,0))</f>
        <v>Greater Pittsburgh Area</v>
      </c>
      <c r="W24" s="3" t="str">
        <f>INDEX(Groups!J$2:'Groups'!J$228, MATCH(A24, Groups!A$2:'Groups'!A$228,0))</f>
        <v>CSA/MSA</v>
      </c>
      <c r="X24" s="8">
        <f>IF(S24="Allegheny County", 1, )</f>
        <v>1</v>
      </c>
      <c r="Y24" s="8" t="str">
        <f t="shared" si="3"/>
        <v>Non-Pitt</v>
      </c>
      <c r="AC24" s="8">
        <v>1</v>
      </c>
      <c r="AD24" s="8">
        <v>1</v>
      </c>
    </row>
    <row r="25" spans="1:30" x14ac:dyDescent="0.2">
      <c r="A25">
        <v>11613032</v>
      </c>
      <c r="B25">
        <v>1</v>
      </c>
      <c r="C25" t="s">
        <v>2415</v>
      </c>
      <c r="D25" t="s">
        <v>1</v>
      </c>
      <c r="E25" t="s">
        <v>3089</v>
      </c>
      <c r="F25">
        <v>-79.989997863799999</v>
      </c>
      <c r="G25">
        <v>40.450000762899997</v>
      </c>
      <c r="H25" t="s">
        <v>2416</v>
      </c>
      <c r="I25">
        <v>808</v>
      </c>
      <c r="J25" t="s">
        <v>2417</v>
      </c>
      <c r="K25" t="s">
        <v>2418</v>
      </c>
      <c r="L25" t="s">
        <v>1779</v>
      </c>
      <c r="M25" t="s">
        <v>2420</v>
      </c>
      <c r="N25">
        <v>-79.710785899999905</v>
      </c>
      <c r="O25">
        <v>40.332720799999997</v>
      </c>
      <c r="P25" t="s">
        <v>2419</v>
      </c>
      <c r="Q25" s="6" t="s">
        <v>2906</v>
      </c>
      <c r="R25" s="6" t="s">
        <v>2905</v>
      </c>
      <c r="S25" s="6" t="s">
        <v>2919</v>
      </c>
      <c r="T25" s="6" t="s">
        <v>3008</v>
      </c>
      <c r="V25" s="3" t="str">
        <f>INDEX(Groups!I$2:'Groups'!I$228, MATCH(A25, Groups!A$2:'Groups'!A$228,0))</f>
        <v>Greater Pittsburgh Area</v>
      </c>
      <c r="W25" s="3" t="str">
        <f>INDEX(Groups!J$2:'Groups'!J$228, MATCH(A25, Groups!A$2:'Groups'!A$228,0))</f>
        <v>CSA/MSA</v>
      </c>
      <c r="X25" s="8">
        <f t="shared" ref="X25:X88" si="4">IF(S25="Allegheny County", 1, )</f>
        <v>0</v>
      </c>
      <c r="Y25" s="8" t="str">
        <f t="shared" si="3"/>
        <v>Non-Pitt</v>
      </c>
      <c r="AC25" s="8">
        <v>1</v>
      </c>
      <c r="AD25" s="8">
        <v>1</v>
      </c>
    </row>
    <row r="26" spans="1:30" x14ac:dyDescent="0.2">
      <c r="A26">
        <v>6060022</v>
      </c>
      <c r="B26">
        <v>13</v>
      </c>
      <c r="C26" t="s">
        <v>632</v>
      </c>
      <c r="D26" t="s">
        <v>1</v>
      </c>
      <c r="E26" t="s">
        <v>3084</v>
      </c>
      <c r="F26">
        <v>-79.949996948199995</v>
      </c>
      <c r="G26">
        <v>40.430000305199997</v>
      </c>
      <c r="H26" t="s">
        <v>633</v>
      </c>
      <c r="I26">
        <v>284</v>
      </c>
      <c r="J26" t="s">
        <v>634</v>
      </c>
      <c r="K26" t="s">
        <v>635</v>
      </c>
      <c r="L26" t="s">
        <v>2882</v>
      </c>
      <c r="M26" t="s">
        <v>637</v>
      </c>
      <c r="N26">
        <v>-80.045219000000003</v>
      </c>
      <c r="O26">
        <v>40.377372999999999</v>
      </c>
      <c r="P26" t="s">
        <v>636</v>
      </c>
      <c r="Q26" s="6" t="s">
        <v>2906</v>
      </c>
      <c r="R26" s="6" t="s">
        <v>2905</v>
      </c>
      <c r="S26" s="6" t="s">
        <v>2784</v>
      </c>
      <c r="T26" s="6" t="s">
        <v>2964</v>
      </c>
      <c r="V26" s="3" t="str">
        <f>INDEX(Groups!I$2:'Groups'!I$228, MATCH(A26, Groups!A$2:'Groups'!A$228,0))</f>
        <v>Greater Pittsburgh Area</v>
      </c>
      <c r="W26" s="3" t="str">
        <f>INDEX(Groups!J$2:'Groups'!J$228, MATCH(A26, Groups!A$2:'Groups'!A$228,0))</f>
        <v>CSA/MSA</v>
      </c>
      <c r="X26" s="8">
        <f t="shared" si="4"/>
        <v>1</v>
      </c>
      <c r="Y26" s="8" t="str">
        <f>IF(ISNUMBER(SEARCH("Pittsburgh", T26)), "Pittsburgh City", "Non-Pitt")</f>
        <v>Non-Pitt</v>
      </c>
      <c r="AC26" s="8">
        <v>1</v>
      </c>
      <c r="AD26" s="8">
        <v>1</v>
      </c>
    </row>
    <row r="27" spans="1:30" x14ac:dyDescent="0.2">
      <c r="A27">
        <v>6060022</v>
      </c>
      <c r="B27">
        <v>13</v>
      </c>
      <c r="C27" t="s">
        <v>632</v>
      </c>
      <c r="D27" t="s">
        <v>1</v>
      </c>
      <c r="E27" t="s">
        <v>3084</v>
      </c>
      <c r="F27">
        <v>-79.949996948199995</v>
      </c>
      <c r="G27">
        <v>40.430000305199997</v>
      </c>
      <c r="H27" t="s">
        <v>633</v>
      </c>
      <c r="I27">
        <v>286</v>
      </c>
      <c r="J27" t="s">
        <v>642</v>
      </c>
      <c r="K27" t="s">
        <v>643</v>
      </c>
      <c r="L27" t="s">
        <v>2882</v>
      </c>
      <c r="M27" t="s">
        <v>637</v>
      </c>
      <c r="N27">
        <v>-80.045219000000003</v>
      </c>
      <c r="O27">
        <v>40.377372999999999</v>
      </c>
      <c r="P27" t="s">
        <v>636</v>
      </c>
      <c r="Q27" s="6" t="s">
        <v>2906</v>
      </c>
      <c r="R27" s="6" t="s">
        <v>2905</v>
      </c>
      <c r="S27" s="6" t="s">
        <v>2784</v>
      </c>
      <c r="T27" s="6" t="s">
        <v>2964</v>
      </c>
      <c r="V27" s="3" t="str">
        <f>INDEX(Groups!I$2:'Groups'!I$228, MATCH(A27, Groups!A$2:'Groups'!A$228,0))</f>
        <v>Greater Pittsburgh Area</v>
      </c>
      <c r="W27" s="3" t="str">
        <f>INDEX(Groups!J$2:'Groups'!J$228, MATCH(A27, Groups!A$2:'Groups'!A$228,0))</f>
        <v>CSA/MSA</v>
      </c>
      <c r="X27" s="8">
        <f t="shared" si="4"/>
        <v>1</v>
      </c>
      <c r="Y27" s="8" t="str">
        <f>IF(ISNUMBER(SEARCH("Pittsburgh", T27)), "Pittsburgh City", "Non-Pitt")</f>
        <v>Non-Pitt</v>
      </c>
      <c r="AC27" s="8">
        <v>1</v>
      </c>
      <c r="AD27" s="8">
        <v>1</v>
      </c>
    </row>
    <row r="28" spans="1:30" x14ac:dyDescent="0.2">
      <c r="A28">
        <v>276071</v>
      </c>
      <c r="B28">
        <v>24</v>
      </c>
      <c r="C28" t="s">
        <v>422</v>
      </c>
      <c r="D28" t="s">
        <v>1</v>
      </c>
      <c r="E28" t="s">
        <v>3072</v>
      </c>
      <c r="F28">
        <v>-80.040000915500002</v>
      </c>
      <c r="G28">
        <v>40.3800010681</v>
      </c>
      <c r="H28" t="s">
        <v>423</v>
      </c>
      <c r="I28">
        <v>173</v>
      </c>
      <c r="J28" t="s">
        <v>430</v>
      </c>
      <c r="K28" t="s">
        <v>431</v>
      </c>
      <c r="L28" t="s">
        <v>2773</v>
      </c>
      <c r="M28" t="s">
        <v>432</v>
      </c>
      <c r="N28">
        <v>-79.958076000000005</v>
      </c>
      <c r="O28">
        <v>40.436008000000001</v>
      </c>
      <c r="P28" t="s">
        <v>145</v>
      </c>
      <c r="Q28" s="6" t="s">
        <v>2906</v>
      </c>
      <c r="R28" s="6" t="s">
        <v>2905</v>
      </c>
      <c r="S28" s="6" t="s">
        <v>2784</v>
      </c>
      <c r="T28" s="6" t="s">
        <v>2907</v>
      </c>
      <c r="U28" s="6" t="s">
        <v>2930</v>
      </c>
      <c r="V28" s="3" t="str">
        <f>INDEX(Groups!I$2:'Groups'!I$228, MATCH(A28, Groups!A$2:'Groups'!A$228,0))</f>
        <v>Greater Pittsburgh Area</v>
      </c>
      <c r="W28" s="3" t="str">
        <f>INDEX(Groups!J$2:'Groups'!J$228, MATCH(A28, Groups!A$2:'Groups'!A$228,0))</f>
        <v>CSA/MSA</v>
      </c>
      <c r="X28" s="8">
        <f t="shared" si="4"/>
        <v>1</v>
      </c>
      <c r="Y28" s="8" t="s">
        <v>3038</v>
      </c>
      <c r="AC28" s="8">
        <v>1</v>
      </c>
      <c r="AD28" s="8">
        <v>1</v>
      </c>
    </row>
    <row r="29" spans="1:30" x14ac:dyDescent="0.2">
      <c r="A29">
        <v>276071</v>
      </c>
      <c r="B29">
        <v>24</v>
      </c>
      <c r="C29" t="s">
        <v>422</v>
      </c>
      <c r="D29" t="s">
        <v>1</v>
      </c>
      <c r="E29" t="s">
        <v>3072</v>
      </c>
      <c r="F29">
        <v>-80.040000915500002</v>
      </c>
      <c r="G29">
        <v>40.3800010681</v>
      </c>
      <c r="H29" t="s">
        <v>423</v>
      </c>
      <c r="I29">
        <v>174</v>
      </c>
      <c r="J29" t="s">
        <v>433</v>
      </c>
      <c r="K29" t="s">
        <v>434</v>
      </c>
      <c r="L29" t="s">
        <v>2773</v>
      </c>
      <c r="M29" t="s">
        <v>435</v>
      </c>
      <c r="N29">
        <v>-79.948845000000006</v>
      </c>
      <c r="O29">
        <v>40.443424</v>
      </c>
      <c r="P29" t="s">
        <v>329</v>
      </c>
      <c r="Q29" s="6" t="s">
        <v>2906</v>
      </c>
      <c r="R29" s="6" t="s">
        <v>2905</v>
      </c>
      <c r="S29" s="6" t="s">
        <v>2784</v>
      </c>
      <c r="T29" s="6" t="s">
        <v>2907</v>
      </c>
      <c r="U29" s="6" t="s">
        <v>2904</v>
      </c>
      <c r="V29" s="3" t="str">
        <f>INDEX(Groups!I$2:'Groups'!I$228, MATCH(A29, Groups!A$2:'Groups'!A$228,0))</f>
        <v>Greater Pittsburgh Area</v>
      </c>
      <c r="W29" s="3" t="str">
        <f>INDEX(Groups!J$2:'Groups'!J$228, MATCH(A29, Groups!A$2:'Groups'!A$228,0))</f>
        <v>CSA/MSA</v>
      </c>
      <c r="X29" s="8">
        <f t="shared" si="4"/>
        <v>1</v>
      </c>
      <c r="Y29" s="8" t="s">
        <v>3038</v>
      </c>
      <c r="AC29" s="8">
        <v>1</v>
      </c>
      <c r="AD29" s="8">
        <v>1</v>
      </c>
    </row>
    <row r="30" spans="1:30" x14ac:dyDescent="0.2">
      <c r="A30">
        <v>276071</v>
      </c>
      <c r="B30">
        <v>24</v>
      </c>
      <c r="C30" t="s">
        <v>422</v>
      </c>
      <c r="D30" t="s">
        <v>1</v>
      </c>
      <c r="E30" t="s">
        <v>3072</v>
      </c>
      <c r="F30">
        <v>-80.040000915500002</v>
      </c>
      <c r="G30">
        <v>40.3800010681</v>
      </c>
      <c r="H30" t="s">
        <v>423</v>
      </c>
      <c r="I30">
        <v>175</v>
      </c>
      <c r="J30" t="s">
        <v>433</v>
      </c>
      <c r="K30" t="s">
        <v>434</v>
      </c>
      <c r="L30" t="s">
        <v>2773</v>
      </c>
      <c r="M30" t="s">
        <v>435</v>
      </c>
      <c r="N30">
        <v>-79.948845000000006</v>
      </c>
      <c r="O30">
        <v>40.443424</v>
      </c>
      <c r="P30" t="s">
        <v>329</v>
      </c>
      <c r="Q30" s="6" t="s">
        <v>2906</v>
      </c>
      <c r="R30" s="6" t="s">
        <v>2905</v>
      </c>
      <c r="S30" s="6" t="s">
        <v>2784</v>
      </c>
      <c r="T30" s="6" t="s">
        <v>2907</v>
      </c>
      <c r="U30" s="6" t="s">
        <v>2904</v>
      </c>
      <c r="V30" s="3" t="str">
        <f>INDEX(Groups!I$2:'Groups'!I$228, MATCH(A30, Groups!A$2:'Groups'!A$228,0))</f>
        <v>Greater Pittsburgh Area</v>
      </c>
      <c r="W30" s="3" t="str">
        <f>INDEX(Groups!J$2:'Groups'!J$228, MATCH(A30, Groups!A$2:'Groups'!A$228,0))</f>
        <v>CSA/MSA</v>
      </c>
      <c r="X30" s="8">
        <f t="shared" si="4"/>
        <v>1</v>
      </c>
      <c r="Y30" s="8" t="s">
        <v>3038</v>
      </c>
      <c r="AC30" s="8">
        <v>1</v>
      </c>
      <c r="AD30" s="8">
        <v>1</v>
      </c>
    </row>
    <row r="31" spans="1:30" x14ac:dyDescent="0.2">
      <c r="A31">
        <v>276071</v>
      </c>
      <c r="B31">
        <v>24</v>
      </c>
      <c r="C31" t="s">
        <v>422</v>
      </c>
      <c r="D31" t="s">
        <v>1</v>
      </c>
      <c r="E31" t="s">
        <v>3072</v>
      </c>
      <c r="F31">
        <v>-80.040000915500002</v>
      </c>
      <c r="G31">
        <v>40.3800010681</v>
      </c>
      <c r="H31" t="s">
        <v>423</v>
      </c>
      <c r="I31">
        <v>182</v>
      </c>
      <c r="J31" t="s">
        <v>430</v>
      </c>
      <c r="K31" t="s">
        <v>436</v>
      </c>
      <c r="L31" t="s">
        <v>2773</v>
      </c>
      <c r="M31" t="s">
        <v>432</v>
      </c>
      <c r="N31">
        <v>-79.958076000000005</v>
      </c>
      <c r="O31">
        <v>40.436008000000001</v>
      </c>
      <c r="P31" t="s">
        <v>145</v>
      </c>
      <c r="Q31" s="6" t="s">
        <v>2906</v>
      </c>
      <c r="R31" s="6" t="s">
        <v>2905</v>
      </c>
      <c r="S31" s="6" t="s">
        <v>2784</v>
      </c>
      <c r="T31" s="6" t="s">
        <v>2907</v>
      </c>
      <c r="U31" s="6" t="s">
        <v>2930</v>
      </c>
      <c r="V31" s="3" t="str">
        <f>INDEX(Groups!I$2:'Groups'!I$228, MATCH(A31, Groups!A$2:'Groups'!A$228,0))</f>
        <v>Greater Pittsburgh Area</v>
      </c>
      <c r="W31" s="3" t="str">
        <f>INDEX(Groups!J$2:'Groups'!J$228, MATCH(A31, Groups!A$2:'Groups'!A$228,0))</f>
        <v>CSA/MSA</v>
      </c>
      <c r="X31" s="8">
        <f t="shared" si="4"/>
        <v>1</v>
      </c>
      <c r="Y31" s="8" t="s">
        <v>3038</v>
      </c>
      <c r="AC31" s="8">
        <v>1</v>
      </c>
      <c r="AD31" s="8">
        <v>1</v>
      </c>
    </row>
    <row r="32" spans="1:30" x14ac:dyDescent="0.2">
      <c r="A32">
        <v>6060022</v>
      </c>
      <c r="B32">
        <v>13</v>
      </c>
      <c r="C32" t="s">
        <v>632</v>
      </c>
      <c r="D32" t="s">
        <v>1</v>
      </c>
      <c r="E32" t="s">
        <v>3084</v>
      </c>
      <c r="F32">
        <v>-79.949996948199995</v>
      </c>
      <c r="G32">
        <v>40.430000305199997</v>
      </c>
      <c r="H32" t="s">
        <v>633</v>
      </c>
      <c r="I32">
        <v>285</v>
      </c>
      <c r="J32" t="s">
        <v>638</v>
      </c>
      <c r="K32" t="s">
        <v>639</v>
      </c>
      <c r="L32" t="s">
        <v>2773</v>
      </c>
      <c r="M32" t="s">
        <v>641</v>
      </c>
      <c r="N32">
        <v>-80.048316999999997</v>
      </c>
      <c r="O32">
        <v>40.365284000000003</v>
      </c>
      <c r="P32" t="s">
        <v>640</v>
      </c>
      <c r="Q32" s="6" t="s">
        <v>2906</v>
      </c>
      <c r="R32" s="6" t="s">
        <v>2905</v>
      </c>
      <c r="S32" s="6" t="s">
        <v>2784</v>
      </c>
      <c r="T32" s="6" t="s">
        <v>2964</v>
      </c>
      <c r="V32" s="3" t="str">
        <f>INDEX(Groups!I$2:'Groups'!I$228, MATCH(A32, Groups!A$2:'Groups'!A$228,0))</f>
        <v>Greater Pittsburgh Area</v>
      </c>
      <c r="W32" s="3" t="str">
        <f>INDEX(Groups!J$2:'Groups'!J$228, MATCH(A32, Groups!A$2:'Groups'!A$228,0))</f>
        <v>CSA/MSA</v>
      </c>
      <c r="X32" s="8">
        <f t="shared" si="4"/>
        <v>1</v>
      </c>
      <c r="Y32" s="8" t="str">
        <f>IF(ISNUMBER(SEARCH("Pittsburgh", T32)), "Pittsburgh City", "Non-Pitt")</f>
        <v>Non-Pitt</v>
      </c>
      <c r="AC32" s="8">
        <v>1</v>
      </c>
      <c r="AD32" s="8">
        <v>1</v>
      </c>
    </row>
    <row r="33" spans="1:30" x14ac:dyDescent="0.2">
      <c r="A33">
        <v>6060022</v>
      </c>
      <c r="B33">
        <v>13</v>
      </c>
      <c r="C33" t="s">
        <v>632</v>
      </c>
      <c r="D33" t="s">
        <v>1</v>
      </c>
      <c r="E33" t="s">
        <v>3084</v>
      </c>
      <c r="F33">
        <v>-79.949996948199995</v>
      </c>
      <c r="G33">
        <v>40.430000305199997</v>
      </c>
      <c r="H33" t="s">
        <v>633</v>
      </c>
      <c r="I33">
        <v>287</v>
      </c>
      <c r="J33" t="s">
        <v>644</v>
      </c>
      <c r="K33" t="s">
        <v>645</v>
      </c>
      <c r="L33" t="s">
        <v>2773</v>
      </c>
      <c r="M33" t="s">
        <v>647</v>
      </c>
      <c r="N33">
        <v>-79.960457000000005</v>
      </c>
      <c r="O33">
        <v>40.470444000000001</v>
      </c>
      <c r="P33" t="s">
        <v>646</v>
      </c>
      <c r="Q33" s="6" t="s">
        <v>2906</v>
      </c>
      <c r="R33" s="6" t="s">
        <v>2905</v>
      </c>
      <c r="S33" s="6" t="s">
        <v>2784</v>
      </c>
      <c r="T33" s="6" t="s">
        <v>2907</v>
      </c>
      <c r="U33" s="6" t="s">
        <v>2965</v>
      </c>
      <c r="V33" s="3" t="str">
        <f>INDEX(Groups!I$2:'Groups'!I$228, MATCH(A33, Groups!A$2:'Groups'!A$228,0))</f>
        <v>Greater Pittsburgh Area</v>
      </c>
      <c r="W33" s="3" t="str">
        <f>INDEX(Groups!J$2:'Groups'!J$228, MATCH(A33, Groups!A$2:'Groups'!A$228,0))</f>
        <v>CSA/MSA</v>
      </c>
      <c r="X33" s="8">
        <f t="shared" si="4"/>
        <v>1</v>
      </c>
      <c r="Y33" s="8" t="str">
        <f>IF(ISNUMBER(SEARCH("Pittsburgh", T33)), "Pittsburgh City", "Non-Pitt")</f>
        <v>Pittsburgh City</v>
      </c>
      <c r="AC33" s="8">
        <v>1</v>
      </c>
      <c r="AD33" s="8">
        <v>1</v>
      </c>
    </row>
    <row r="34" spans="1:30" x14ac:dyDescent="0.2">
      <c r="A34">
        <v>6060022</v>
      </c>
      <c r="B34">
        <v>13</v>
      </c>
      <c r="C34" t="s">
        <v>632</v>
      </c>
      <c r="D34" t="s">
        <v>1</v>
      </c>
      <c r="E34" t="s">
        <v>3084</v>
      </c>
      <c r="F34">
        <v>-79.949996948199995</v>
      </c>
      <c r="G34">
        <v>40.430000305199997</v>
      </c>
      <c r="H34" t="s">
        <v>633</v>
      </c>
      <c r="I34">
        <v>288</v>
      </c>
      <c r="J34" t="s">
        <v>648</v>
      </c>
      <c r="K34" t="s">
        <v>649</v>
      </c>
      <c r="L34" t="s">
        <v>2773</v>
      </c>
      <c r="M34" t="s">
        <v>650</v>
      </c>
      <c r="N34">
        <v>-79.892112999999995</v>
      </c>
      <c r="O34">
        <v>40.438136999999998</v>
      </c>
      <c r="P34" t="s">
        <v>365</v>
      </c>
      <c r="Q34" s="6" t="s">
        <v>2906</v>
      </c>
      <c r="R34" s="6" t="s">
        <v>2905</v>
      </c>
      <c r="S34" s="6" t="s">
        <v>2784</v>
      </c>
      <c r="T34" s="6" t="s">
        <v>2950</v>
      </c>
      <c r="V34" s="3" t="str">
        <f>INDEX(Groups!I$2:'Groups'!I$228, MATCH(A34, Groups!A$2:'Groups'!A$228,0))</f>
        <v>Greater Pittsburgh Area</v>
      </c>
      <c r="W34" s="3" t="str">
        <f>INDEX(Groups!J$2:'Groups'!J$228, MATCH(A34, Groups!A$2:'Groups'!A$228,0))</f>
        <v>CSA/MSA</v>
      </c>
      <c r="X34" s="8">
        <f t="shared" si="4"/>
        <v>1</v>
      </c>
      <c r="Y34" s="8" t="str">
        <f>IF(ISNUMBER(SEARCH("Pittsburgh", T34)), "Pittsburgh City", "Non-Pitt")</f>
        <v>Non-Pitt</v>
      </c>
      <c r="AC34" s="8">
        <v>1</v>
      </c>
      <c r="AD34" s="8">
        <v>1</v>
      </c>
    </row>
    <row r="35" spans="1:30" x14ac:dyDescent="0.2">
      <c r="A35">
        <v>6060022</v>
      </c>
      <c r="B35">
        <v>13</v>
      </c>
      <c r="C35" t="s">
        <v>632</v>
      </c>
      <c r="D35" t="s">
        <v>1</v>
      </c>
      <c r="E35" t="s">
        <v>3084</v>
      </c>
      <c r="F35">
        <v>-79.949996948199995</v>
      </c>
      <c r="G35">
        <v>40.430000305199997</v>
      </c>
      <c r="H35" t="s">
        <v>633</v>
      </c>
      <c r="I35">
        <v>290</v>
      </c>
      <c r="J35" t="s">
        <v>653</v>
      </c>
      <c r="K35" t="s">
        <v>654</v>
      </c>
      <c r="L35" t="s">
        <v>2773</v>
      </c>
      <c r="M35" t="s">
        <v>656</v>
      </c>
      <c r="N35">
        <v>-80.017257999999998</v>
      </c>
      <c r="O35">
        <v>40.428550999999999</v>
      </c>
      <c r="P35" t="s">
        <v>655</v>
      </c>
      <c r="Q35" s="6" t="s">
        <v>2906</v>
      </c>
      <c r="R35" s="6" t="s">
        <v>2905</v>
      </c>
      <c r="S35" s="6" t="s">
        <v>2784</v>
      </c>
      <c r="T35" s="6" t="s">
        <v>2907</v>
      </c>
      <c r="U35" s="6" t="s">
        <v>2966</v>
      </c>
      <c r="V35" s="3" t="str">
        <f>INDEX(Groups!I$2:'Groups'!I$228, MATCH(A35, Groups!A$2:'Groups'!A$228,0))</f>
        <v>Greater Pittsburgh Area</v>
      </c>
      <c r="W35" s="3" t="str">
        <f>INDEX(Groups!J$2:'Groups'!J$228, MATCH(A35, Groups!A$2:'Groups'!A$228,0))</f>
        <v>CSA/MSA</v>
      </c>
      <c r="X35" s="8">
        <f t="shared" si="4"/>
        <v>1</v>
      </c>
      <c r="Y35" s="8" t="str">
        <f>IF(ISNUMBER(SEARCH("Pittsburgh", T35)), "Pittsburgh City", "Non-Pitt")</f>
        <v>Pittsburgh City</v>
      </c>
      <c r="AC35" s="8">
        <v>1</v>
      </c>
      <c r="AD35" s="8">
        <v>1</v>
      </c>
    </row>
    <row r="36" spans="1:30" x14ac:dyDescent="0.2">
      <c r="A36">
        <v>6060022</v>
      </c>
      <c r="B36">
        <v>13</v>
      </c>
      <c r="C36" t="s">
        <v>632</v>
      </c>
      <c r="D36" t="s">
        <v>1</v>
      </c>
      <c r="E36" t="s">
        <v>3084</v>
      </c>
      <c r="F36">
        <v>-79.949996948199995</v>
      </c>
      <c r="G36">
        <v>40.430000305199997</v>
      </c>
      <c r="H36" t="s">
        <v>633</v>
      </c>
      <c r="I36">
        <v>292</v>
      </c>
      <c r="J36" t="s">
        <v>662</v>
      </c>
      <c r="K36" t="s">
        <v>663</v>
      </c>
      <c r="L36" t="s">
        <v>2773</v>
      </c>
      <c r="M36" t="s">
        <v>650</v>
      </c>
      <c r="N36">
        <v>-79.892112999999995</v>
      </c>
      <c r="O36">
        <v>40.438136999999998</v>
      </c>
      <c r="P36" t="s">
        <v>365</v>
      </c>
      <c r="Q36" s="6" t="s">
        <v>2906</v>
      </c>
      <c r="R36" s="6" t="s">
        <v>2905</v>
      </c>
      <c r="S36" s="6" t="s">
        <v>2784</v>
      </c>
      <c r="T36" s="6" t="s">
        <v>2950</v>
      </c>
      <c r="V36" s="3" t="str">
        <f>INDEX(Groups!I$2:'Groups'!I$228, MATCH(A36, Groups!A$2:'Groups'!A$228,0))</f>
        <v>Greater Pittsburgh Area</v>
      </c>
      <c r="W36" s="3" t="str">
        <f>INDEX(Groups!J$2:'Groups'!J$228, MATCH(A36, Groups!A$2:'Groups'!A$228,0))</f>
        <v>CSA/MSA</v>
      </c>
      <c r="X36" s="8">
        <f t="shared" si="4"/>
        <v>1</v>
      </c>
      <c r="Y36" s="8" t="str">
        <f>IF(ISNUMBER(SEARCH("Pittsburgh", T36)), "Pittsburgh City", "Non-Pitt")</f>
        <v>Non-Pitt</v>
      </c>
      <c r="AC36" s="8">
        <v>1</v>
      </c>
      <c r="AD36" s="8">
        <v>1</v>
      </c>
    </row>
    <row r="37" spans="1:30" x14ac:dyDescent="0.2">
      <c r="A37">
        <v>6060022</v>
      </c>
      <c r="B37">
        <v>13</v>
      </c>
      <c r="C37" t="s">
        <v>632</v>
      </c>
      <c r="D37" t="s">
        <v>1</v>
      </c>
      <c r="E37" t="s">
        <v>3084</v>
      </c>
      <c r="F37">
        <v>-79.949996948199995</v>
      </c>
      <c r="G37">
        <v>40.430000305199997</v>
      </c>
      <c r="H37" t="s">
        <v>633</v>
      </c>
      <c r="I37">
        <v>294</v>
      </c>
      <c r="J37" t="s">
        <v>665</v>
      </c>
      <c r="K37" t="s">
        <v>666</v>
      </c>
      <c r="L37" t="s">
        <v>2773</v>
      </c>
      <c r="M37" t="s">
        <v>668</v>
      </c>
      <c r="N37">
        <v>-80.081695999999994</v>
      </c>
      <c r="O37">
        <v>40.584347000000001</v>
      </c>
      <c r="P37" t="s">
        <v>667</v>
      </c>
      <c r="Q37" s="6" t="s">
        <v>2906</v>
      </c>
      <c r="R37" s="6" t="s">
        <v>2905</v>
      </c>
      <c r="S37" s="6" t="s">
        <v>2784</v>
      </c>
      <c r="T37" s="6" t="s">
        <v>2968</v>
      </c>
      <c r="V37" s="3" t="str">
        <f>INDEX(Groups!I$2:'Groups'!I$228, MATCH(A37, Groups!A$2:'Groups'!A$228,0))</f>
        <v>Greater Pittsburgh Area</v>
      </c>
      <c r="W37" s="3" t="str">
        <f>INDEX(Groups!J$2:'Groups'!J$228, MATCH(A37, Groups!A$2:'Groups'!A$228,0))</f>
        <v>CSA/MSA</v>
      </c>
      <c r="X37" s="8">
        <f t="shared" si="4"/>
        <v>1</v>
      </c>
      <c r="Y37" s="8" t="str">
        <f>IF(ISNUMBER(SEARCH("Pittsburgh", T37)), "Pittsburgh City", "Non-Pitt")</f>
        <v>Non-Pitt</v>
      </c>
      <c r="AC37" s="8">
        <v>1</v>
      </c>
      <c r="AD37" s="8">
        <v>1</v>
      </c>
    </row>
    <row r="38" spans="1:30" x14ac:dyDescent="0.2">
      <c r="A38">
        <v>6060022</v>
      </c>
      <c r="B38">
        <v>13</v>
      </c>
      <c r="C38" t="s">
        <v>632</v>
      </c>
      <c r="D38" t="s">
        <v>1</v>
      </c>
      <c r="E38" t="s">
        <v>3084</v>
      </c>
      <c r="F38">
        <v>-79.949996948199995</v>
      </c>
      <c r="G38">
        <v>40.430000305199997</v>
      </c>
      <c r="H38" t="s">
        <v>633</v>
      </c>
      <c r="I38">
        <v>295</v>
      </c>
      <c r="J38" t="s">
        <v>669</v>
      </c>
      <c r="K38" t="s">
        <v>670</v>
      </c>
      <c r="L38" t="s">
        <v>2773</v>
      </c>
      <c r="M38" t="s">
        <v>668</v>
      </c>
      <c r="N38">
        <v>-80.081695999999994</v>
      </c>
      <c r="O38">
        <v>40.584347000000001</v>
      </c>
      <c r="P38" t="s">
        <v>667</v>
      </c>
      <c r="Q38" s="6" t="s">
        <v>2906</v>
      </c>
      <c r="R38" s="6" t="s">
        <v>2905</v>
      </c>
      <c r="S38" s="6" t="s">
        <v>2784</v>
      </c>
      <c r="T38" s="6" t="s">
        <v>2968</v>
      </c>
      <c r="V38" s="3" t="str">
        <f>INDEX(Groups!I$2:'Groups'!I$228, MATCH(A38, Groups!A$2:'Groups'!A$228,0))</f>
        <v>Greater Pittsburgh Area</v>
      </c>
      <c r="W38" s="3" t="str">
        <f>INDEX(Groups!J$2:'Groups'!J$228, MATCH(A38, Groups!A$2:'Groups'!A$228,0))</f>
        <v>CSA/MSA</v>
      </c>
      <c r="X38" s="8">
        <f t="shared" si="4"/>
        <v>1</v>
      </c>
      <c r="Y38" s="8" t="str">
        <f>IF(ISNUMBER(SEARCH("Pittsburgh", T38)), "Pittsburgh City", "Non-Pitt")</f>
        <v>Non-Pitt</v>
      </c>
      <c r="AC38" s="8">
        <v>1</v>
      </c>
      <c r="AD38" s="8">
        <v>1</v>
      </c>
    </row>
    <row r="39" spans="1:30" x14ac:dyDescent="0.2">
      <c r="A39">
        <v>6060022</v>
      </c>
      <c r="B39">
        <v>13</v>
      </c>
      <c r="C39" t="s">
        <v>632</v>
      </c>
      <c r="D39" t="s">
        <v>1</v>
      </c>
      <c r="E39" t="s">
        <v>3084</v>
      </c>
      <c r="F39">
        <v>-79.949996948199995</v>
      </c>
      <c r="G39">
        <v>40.430000305199997</v>
      </c>
      <c r="H39" t="s">
        <v>633</v>
      </c>
      <c r="I39">
        <v>296</v>
      </c>
      <c r="J39" t="s">
        <v>671</v>
      </c>
      <c r="K39" t="s">
        <v>672</v>
      </c>
      <c r="L39" t="s">
        <v>2773</v>
      </c>
      <c r="M39" t="s">
        <v>650</v>
      </c>
      <c r="N39">
        <v>-79.892112999999995</v>
      </c>
      <c r="O39">
        <v>40.438136999999998</v>
      </c>
      <c r="P39" t="s">
        <v>365</v>
      </c>
      <c r="Q39" s="6" t="s">
        <v>2906</v>
      </c>
      <c r="R39" s="6" t="s">
        <v>2905</v>
      </c>
      <c r="S39" s="6" t="s">
        <v>2784</v>
      </c>
      <c r="T39" s="6" t="s">
        <v>2950</v>
      </c>
      <c r="V39" s="3" t="str">
        <f>INDEX(Groups!I$2:'Groups'!I$228, MATCH(A39, Groups!A$2:'Groups'!A$228,0))</f>
        <v>Greater Pittsburgh Area</v>
      </c>
      <c r="W39" s="3" t="str">
        <f>INDEX(Groups!J$2:'Groups'!J$228, MATCH(A39, Groups!A$2:'Groups'!A$228,0))</f>
        <v>CSA/MSA</v>
      </c>
      <c r="X39" s="8">
        <f t="shared" si="4"/>
        <v>1</v>
      </c>
      <c r="Y39" s="8" t="str">
        <f>IF(ISNUMBER(SEARCH("Pittsburgh", T39)), "Pittsburgh City", "Non-Pitt")</f>
        <v>Non-Pitt</v>
      </c>
      <c r="AC39" s="8">
        <v>1</v>
      </c>
      <c r="AD39" s="8">
        <v>1</v>
      </c>
    </row>
    <row r="40" spans="1:30" x14ac:dyDescent="0.2">
      <c r="A40">
        <v>145964</v>
      </c>
      <c r="B40">
        <v>5</v>
      </c>
      <c r="C40" t="s">
        <v>1194</v>
      </c>
      <c r="D40" t="s">
        <v>1</v>
      </c>
      <c r="E40" t="s">
        <v>3074</v>
      </c>
      <c r="F40">
        <v>-79.980003356899999</v>
      </c>
      <c r="G40">
        <v>40.450000762899997</v>
      </c>
      <c r="H40" t="s">
        <v>1195</v>
      </c>
      <c r="I40">
        <v>498</v>
      </c>
      <c r="J40" t="s">
        <v>1196</v>
      </c>
      <c r="K40" t="s">
        <v>1197</v>
      </c>
      <c r="L40" t="s">
        <v>2773</v>
      </c>
      <c r="M40" t="s">
        <v>442</v>
      </c>
      <c r="N40">
        <v>-79.922535999999994</v>
      </c>
      <c r="O40">
        <v>40.438136999999998</v>
      </c>
      <c r="P40" t="s">
        <v>441</v>
      </c>
      <c r="Q40" s="6" t="s">
        <v>2906</v>
      </c>
      <c r="R40" s="6" t="s">
        <v>2905</v>
      </c>
      <c r="S40" s="6" t="s">
        <v>2784</v>
      </c>
      <c r="T40" s="6" t="s">
        <v>2907</v>
      </c>
      <c r="U40" s="6" t="s">
        <v>2946</v>
      </c>
      <c r="V40" s="3" t="str">
        <f>INDEX(Groups!I$2:'Groups'!I$228, MATCH(A40, Groups!A$2:'Groups'!A$228,0))</f>
        <v>Greater Pittsburgh Area</v>
      </c>
      <c r="W40" s="3" t="str">
        <f>INDEX(Groups!J$2:'Groups'!J$228, MATCH(A40, Groups!A$2:'Groups'!A$228,0))</f>
        <v>CSA/MSA</v>
      </c>
      <c r="X40" s="8">
        <f t="shared" si="4"/>
        <v>1</v>
      </c>
      <c r="Y40" s="8" t="str">
        <f t="shared" ref="Y40:Y103" si="5">IF(ISNUMBER(SEARCH("Pittsburgh", T40)), "Pittsburgh City", "Non-Pitt")</f>
        <v>Pittsburgh City</v>
      </c>
      <c r="AC40" s="8">
        <v>1</v>
      </c>
      <c r="AD40" s="8">
        <v>1</v>
      </c>
    </row>
    <row r="41" spans="1:30" x14ac:dyDescent="0.2">
      <c r="A41">
        <v>145964</v>
      </c>
      <c r="B41">
        <v>5</v>
      </c>
      <c r="C41" t="s">
        <v>1194</v>
      </c>
      <c r="D41" t="s">
        <v>1</v>
      </c>
      <c r="E41" t="s">
        <v>3074</v>
      </c>
      <c r="F41">
        <v>-79.980003356899999</v>
      </c>
      <c r="G41">
        <v>40.450000762899997</v>
      </c>
      <c r="H41" t="s">
        <v>1195</v>
      </c>
      <c r="I41">
        <v>499</v>
      </c>
      <c r="J41" t="s">
        <v>1196</v>
      </c>
      <c r="K41" t="s">
        <v>1197</v>
      </c>
      <c r="L41" t="s">
        <v>2773</v>
      </c>
      <c r="M41" t="s">
        <v>442</v>
      </c>
      <c r="N41">
        <v>-79.922535999999994</v>
      </c>
      <c r="O41">
        <v>40.438136999999998</v>
      </c>
      <c r="P41" t="s">
        <v>441</v>
      </c>
      <c r="Q41" s="6" t="s">
        <v>2906</v>
      </c>
      <c r="R41" s="6" t="s">
        <v>2905</v>
      </c>
      <c r="S41" s="6" t="s">
        <v>2784</v>
      </c>
      <c r="T41" s="6" t="s">
        <v>2907</v>
      </c>
      <c r="U41" s="6" t="s">
        <v>2946</v>
      </c>
      <c r="V41" s="3" t="str">
        <f>INDEX(Groups!I$2:'Groups'!I$228, MATCH(A41, Groups!A$2:'Groups'!A$228,0))</f>
        <v>Greater Pittsburgh Area</v>
      </c>
      <c r="W41" s="3" t="str">
        <f>INDEX(Groups!J$2:'Groups'!J$228, MATCH(A41, Groups!A$2:'Groups'!A$228,0))</f>
        <v>CSA/MSA</v>
      </c>
      <c r="X41" s="8">
        <f t="shared" si="4"/>
        <v>1</v>
      </c>
      <c r="Y41" s="8" t="str">
        <f t="shared" si="5"/>
        <v>Pittsburgh City</v>
      </c>
      <c r="AC41" s="8">
        <v>1</v>
      </c>
      <c r="AD41" s="8">
        <v>1</v>
      </c>
    </row>
    <row r="42" spans="1:30" x14ac:dyDescent="0.2">
      <c r="A42">
        <v>145964</v>
      </c>
      <c r="B42">
        <v>5</v>
      </c>
      <c r="C42" t="s">
        <v>1194</v>
      </c>
      <c r="D42" t="s">
        <v>1</v>
      </c>
      <c r="E42" t="s">
        <v>3074</v>
      </c>
      <c r="F42">
        <v>-79.980003356899999</v>
      </c>
      <c r="G42">
        <v>40.450000762899997</v>
      </c>
      <c r="H42" t="s">
        <v>1195</v>
      </c>
      <c r="I42">
        <v>500</v>
      </c>
      <c r="J42" t="s">
        <v>1198</v>
      </c>
      <c r="K42" t="s">
        <v>1199</v>
      </c>
      <c r="L42" t="s">
        <v>2773</v>
      </c>
      <c r="M42" t="s">
        <v>1201</v>
      </c>
      <c r="N42">
        <v>-80.024765000000002</v>
      </c>
      <c r="O42">
        <v>40.411113999999998</v>
      </c>
      <c r="P42" t="s">
        <v>1200</v>
      </c>
      <c r="Q42" s="6" t="s">
        <v>2906</v>
      </c>
      <c r="R42" s="6" t="s">
        <v>2905</v>
      </c>
      <c r="S42" s="6" t="s">
        <v>2784</v>
      </c>
      <c r="T42" s="6" t="s">
        <v>2907</v>
      </c>
      <c r="U42" s="6" t="s">
        <v>2920</v>
      </c>
      <c r="V42" s="3" t="str">
        <f>INDEX(Groups!I$2:'Groups'!I$228, MATCH(A42, Groups!A$2:'Groups'!A$228,0))</f>
        <v>Greater Pittsburgh Area</v>
      </c>
      <c r="W42" s="3" t="str">
        <f>INDEX(Groups!J$2:'Groups'!J$228, MATCH(A42, Groups!A$2:'Groups'!A$228,0))</f>
        <v>CSA/MSA</v>
      </c>
      <c r="X42" s="8">
        <f t="shared" si="4"/>
        <v>1</v>
      </c>
      <c r="Y42" s="8" t="str">
        <f t="shared" si="5"/>
        <v>Pittsburgh City</v>
      </c>
      <c r="AC42" s="8">
        <v>1</v>
      </c>
      <c r="AD42" s="8">
        <v>1</v>
      </c>
    </row>
    <row r="43" spans="1:30" x14ac:dyDescent="0.2">
      <c r="A43">
        <v>145964</v>
      </c>
      <c r="B43">
        <v>5</v>
      </c>
      <c r="C43" t="s">
        <v>1194</v>
      </c>
      <c r="D43" t="s">
        <v>1</v>
      </c>
      <c r="E43" t="s">
        <v>3074</v>
      </c>
      <c r="F43">
        <v>-79.980003356899999</v>
      </c>
      <c r="G43">
        <v>40.450000762899997</v>
      </c>
      <c r="H43" t="s">
        <v>1195</v>
      </c>
      <c r="I43">
        <v>502</v>
      </c>
      <c r="J43" t="s">
        <v>1204</v>
      </c>
      <c r="K43" t="s">
        <v>1205</v>
      </c>
      <c r="L43" t="s">
        <v>2773</v>
      </c>
      <c r="M43" t="s">
        <v>1207</v>
      </c>
      <c r="N43">
        <v>-79.932845999999998</v>
      </c>
      <c r="O43">
        <v>40.434604999999998</v>
      </c>
      <c r="P43" t="s">
        <v>1206</v>
      </c>
      <c r="Q43" s="6" t="s">
        <v>2906</v>
      </c>
      <c r="R43" s="6" t="s">
        <v>2905</v>
      </c>
      <c r="S43" s="6" t="s">
        <v>2784</v>
      </c>
      <c r="T43" s="6" t="s">
        <v>2907</v>
      </c>
      <c r="U43" s="6" t="s">
        <v>2909</v>
      </c>
      <c r="V43" s="3" t="str">
        <f>INDEX(Groups!I$2:'Groups'!I$228, MATCH(A43, Groups!A$2:'Groups'!A$228,0))</f>
        <v>Greater Pittsburgh Area</v>
      </c>
      <c r="W43" s="3" t="str">
        <f>INDEX(Groups!J$2:'Groups'!J$228, MATCH(A43, Groups!A$2:'Groups'!A$228,0))</f>
        <v>CSA/MSA</v>
      </c>
      <c r="X43" s="8">
        <f t="shared" si="4"/>
        <v>1</v>
      </c>
      <c r="Y43" s="8" t="str">
        <f t="shared" si="5"/>
        <v>Pittsburgh City</v>
      </c>
      <c r="AC43" s="8">
        <v>1</v>
      </c>
      <c r="AD43" s="8">
        <v>1</v>
      </c>
    </row>
    <row r="44" spans="1:30" x14ac:dyDescent="0.2">
      <c r="A44">
        <v>10708432</v>
      </c>
      <c r="B44">
        <v>2</v>
      </c>
      <c r="C44" t="s">
        <v>1654</v>
      </c>
      <c r="D44" t="s">
        <v>1</v>
      </c>
      <c r="E44" t="s">
        <v>3096</v>
      </c>
      <c r="F44">
        <v>-80.040000915500002</v>
      </c>
      <c r="G44">
        <v>40.3800010681</v>
      </c>
      <c r="H44" t="s">
        <v>1655</v>
      </c>
      <c r="I44">
        <v>642</v>
      </c>
      <c r="J44" t="s">
        <v>1656</v>
      </c>
      <c r="K44" t="s">
        <v>1657</v>
      </c>
      <c r="L44" t="s">
        <v>2773</v>
      </c>
      <c r="M44" t="s">
        <v>1659</v>
      </c>
      <c r="N44">
        <v>-79.995886400000003</v>
      </c>
      <c r="O44">
        <v>40.440624799999902</v>
      </c>
      <c r="P44" t="s">
        <v>1658</v>
      </c>
      <c r="Q44" s="6" t="s">
        <v>2906</v>
      </c>
      <c r="R44" s="6" t="s">
        <v>2905</v>
      </c>
      <c r="S44" s="6" t="s">
        <v>2784</v>
      </c>
      <c r="T44" s="6" t="s">
        <v>2907</v>
      </c>
      <c r="U44" s="6" t="s">
        <v>2910</v>
      </c>
      <c r="V44" s="3" t="str">
        <f>INDEX(Groups!I$2:'Groups'!I$228, MATCH(A44, Groups!A$2:'Groups'!A$228,0))</f>
        <v>Greater Pittsburgh Area</v>
      </c>
      <c r="W44" s="3" t="str">
        <f>INDEX(Groups!J$2:'Groups'!J$228, MATCH(A44, Groups!A$2:'Groups'!A$228,0))</f>
        <v>CSA/MSA</v>
      </c>
      <c r="X44" s="8">
        <f t="shared" si="4"/>
        <v>1</v>
      </c>
      <c r="Y44" s="8" t="str">
        <f t="shared" si="5"/>
        <v>Pittsburgh City</v>
      </c>
      <c r="AC44" s="8">
        <v>1</v>
      </c>
      <c r="AD44" s="8">
        <v>1</v>
      </c>
    </row>
    <row r="45" spans="1:30" x14ac:dyDescent="0.2">
      <c r="A45">
        <v>10708432</v>
      </c>
      <c r="B45">
        <v>2</v>
      </c>
      <c r="C45" t="s">
        <v>1654</v>
      </c>
      <c r="D45" t="s">
        <v>1</v>
      </c>
      <c r="E45" t="s">
        <v>3096</v>
      </c>
      <c r="F45">
        <v>-80.040000915500002</v>
      </c>
      <c r="G45">
        <v>40.3800010681</v>
      </c>
      <c r="H45" t="s">
        <v>1655</v>
      </c>
      <c r="I45">
        <v>643</v>
      </c>
      <c r="J45" t="s">
        <v>1660</v>
      </c>
      <c r="K45" t="s">
        <v>1661</v>
      </c>
      <c r="L45" t="s">
        <v>2773</v>
      </c>
      <c r="M45" t="s">
        <v>540</v>
      </c>
      <c r="N45">
        <v>-80.177848999999995</v>
      </c>
      <c r="O45">
        <v>40.446178000000003</v>
      </c>
      <c r="P45" t="s">
        <v>539</v>
      </c>
      <c r="Q45" s="6" t="s">
        <v>2906</v>
      </c>
      <c r="R45" s="6" t="s">
        <v>2905</v>
      </c>
      <c r="S45" s="6" t="s">
        <v>2784</v>
      </c>
      <c r="T45" s="6" t="s">
        <v>2960</v>
      </c>
      <c r="V45" s="3" t="str">
        <f>INDEX(Groups!I$2:'Groups'!I$228, MATCH(A45, Groups!A$2:'Groups'!A$228,0))</f>
        <v>Greater Pittsburgh Area</v>
      </c>
      <c r="W45" s="3" t="str">
        <f>INDEX(Groups!J$2:'Groups'!J$228, MATCH(A45, Groups!A$2:'Groups'!A$228,0))</f>
        <v>CSA/MSA</v>
      </c>
      <c r="X45" s="8">
        <f t="shared" si="4"/>
        <v>1</v>
      </c>
      <c r="Y45" s="8" t="str">
        <f t="shared" si="5"/>
        <v>Non-Pitt</v>
      </c>
      <c r="AC45" s="8">
        <v>1</v>
      </c>
      <c r="AD45" s="8">
        <v>1</v>
      </c>
    </row>
    <row r="46" spans="1:30" x14ac:dyDescent="0.2">
      <c r="A46">
        <v>1684534</v>
      </c>
      <c r="B46">
        <v>2</v>
      </c>
      <c r="C46" t="s">
        <v>1705</v>
      </c>
      <c r="D46" t="s">
        <v>1</v>
      </c>
      <c r="E46" t="s">
        <v>3089</v>
      </c>
      <c r="F46">
        <v>-79.949996948199995</v>
      </c>
      <c r="G46">
        <v>40.470001220699999</v>
      </c>
      <c r="H46" t="s">
        <v>1706</v>
      </c>
      <c r="I46">
        <v>656</v>
      </c>
      <c r="J46" t="s">
        <v>1707</v>
      </c>
      <c r="K46" t="s">
        <v>1708</v>
      </c>
      <c r="L46" t="s">
        <v>2773</v>
      </c>
      <c r="M46" t="s">
        <v>1710</v>
      </c>
      <c r="N46">
        <v>-79.993760899999998</v>
      </c>
      <c r="O46">
        <v>40.4663307</v>
      </c>
      <c r="P46" t="s">
        <v>1709</v>
      </c>
      <c r="Q46" s="6" t="s">
        <v>2906</v>
      </c>
      <c r="R46" s="6" t="s">
        <v>2905</v>
      </c>
      <c r="S46" s="6" t="s">
        <v>2784</v>
      </c>
      <c r="T46" s="6" t="s">
        <v>2907</v>
      </c>
      <c r="U46" s="6" t="s">
        <v>3007</v>
      </c>
      <c r="V46" s="3" t="str">
        <f>INDEX(Groups!I$2:'Groups'!I$228, MATCH(A46, Groups!A$2:'Groups'!A$228,0))</f>
        <v>Greater Pittsburgh Area</v>
      </c>
      <c r="W46" s="3" t="str">
        <f>INDEX(Groups!J$2:'Groups'!J$228, MATCH(A46, Groups!A$2:'Groups'!A$228,0))</f>
        <v>CSA/MSA</v>
      </c>
      <c r="X46" s="8">
        <f t="shared" si="4"/>
        <v>1</v>
      </c>
      <c r="Y46" s="8" t="str">
        <f t="shared" si="5"/>
        <v>Pittsburgh City</v>
      </c>
      <c r="AC46" s="8">
        <v>1</v>
      </c>
      <c r="AD46" s="8">
        <v>1</v>
      </c>
    </row>
    <row r="47" spans="1:30" x14ac:dyDescent="0.2">
      <c r="A47">
        <v>1684534</v>
      </c>
      <c r="B47">
        <v>2</v>
      </c>
      <c r="C47" t="s">
        <v>1705</v>
      </c>
      <c r="D47" t="s">
        <v>1</v>
      </c>
      <c r="E47" t="s">
        <v>3089</v>
      </c>
      <c r="F47">
        <v>-79.949996948199995</v>
      </c>
      <c r="G47">
        <v>40.470001220699999</v>
      </c>
      <c r="H47" t="s">
        <v>1706</v>
      </c>
      <c r="I47">
        <v>657</v>
      </c>
      <c r="J47" t="s">
        <v>1707</v>
      </c>
      <c r="K47" t="s">
        <v>1711</v>
      </c>
      <c r="L47" t="s">
        <v>2773</v>
      </c>
      <c r="M47" t="s">
        <v>1713</v>
      </c>
      <c r="N47">
        <v>-79.960883999999993</v>
      </c>
      <c r="O47">
        <v>40.467590000000001</v>
      </c>
      <c r="P47" t="s">
        <v>1712</v>
      </c>
      <c r="Q47" s="6" t="s">
        <v>2906</v>
      </c>
      <c r="R47" s="6" t="s">
        <v>2905</v>
      </c>
      <c r="S47" s="6" t="s">
        <v>2784</v>
      </c>
      <c r="T47" s="6" t="s">
        <v>2907</v>
      </c>
      <c r="U47" s="6" t="s">
        <v>2965</v>
      </c>
      <c r="V47" s="3" t="str">
        <f>INDEX(Groups!I$2:'Groups'!I$228, MATCH(A47, Groups!A$2:'Groups'!A$228,0))</f>
        <v>Greater Pittsburgh Area</v>
      </c>
      <c r="W47" s="3" t="str">
        <f>INDEX(Groups!J$2:'Groups'!J$228, MATCH(A47, Groups!A$2:'Groups'!A$228,0))</f>
        <v>CSA/MSA</v>
      </c>
      <c r="X47" s="8">
        <f t="shared" si="4"/>
        <v>1</v>
      </c>
      <c r="Y47" s="8" t="str">
        <f t="shared" si="5"/>
        <v>Pittsburgh City</v>
      </c>
      <c r="AC47" s="8">
        <v>1</v>
      </c>
      <c r="AD47" s="8">
        <v>1</v>
      </c>
    </row>
    <row r="48" spans="1:30" x14ac:dyDescent="0.2">
      <c r="A48">
        <v>9640692</v>
      </c>
      <c r="B48">
        <v>2</v>
      </c>
      <c r="C48" t="s">
        <v>1785</v>
      </c>
      <c r="D48" t="s">
        <v>1</v>
      </c>
      <c r="E48" t="s">
        <v>3074</v>
      </c>
      <c r="F48">
        <v>-79.919998168899994</v>
      </c>
      <c r="G48">
        <v>40.470001220699999</v>
      </c>
      <c r="H48" t="s">
        <v>1786</v>
      </c>
      <c r="I48">
        <v>676</v>
      </c>
      <c r="J48" t="s">
        <v>1787</v>
      </c>
      <c r="K48" t="s">
        <v>1788</v>
      </c>
      <c r="L48" t="s">
        <v>2773</v>
      </c>
      <c r="M48" t="s">
        <v>1789</v>
      </c>
      <c r="N48">
        <v>-79.922836000000004</v>
      </c>
      <c r="O48">
        <v>40.435524000000001</v>
      </c>
      <c r="P48" t="s">
        <v>38</v>
      </c>
      <c r="Q48" s="6" t="s">
        <v>2906</v>
      </c>
      <c r="R48" s="6" t="s">
        <v>2905</v>
      </c>
      <c r="S48" s="6" t="s">
        <v>2784</v>
      </c>
      <c r="T48" s="6" t="s">
        <v>2907</v>
      </c>
      <c r="U48" s="6" t="s">
        <v>2909</v>
      </c>
      <c r="V48" s="3" t="str">
        <f>INDEX(Groups!I$2:'Groups'!I$228, MATCH(A48, Groups!A$2:'Groups'!A$228,0))</f>
        <v>Greater Pittsburgh Area</v>
      </c>
      <c r="W48" s="3" t="str">
        <f>INDEX(Groups!J$2:'Groups'!J$228, MATCH(A48, Groups!A$2:'Groups'!A$228,0))</f>
        <v>CSA/MSA</v>
      </c>
      <c r="X48" s="8">
        <f t="shared" si="4"/>
        <v>1</v>
      </c>
      <c r="Y48" s="8" t="str">
        <f t="shared" si="5"/>
        <v>Pittsburgh City</v>
      </c>
      <c r="AC48" s="8">
        <v>1</v>
      </c>
      <c r="AD48" s="8">
        <v>1</v>
      </c>
    </row>
    <row r="49" spans="1:30" x14ac:dyDescent="0.2">
      <c r="A49">
        <v>9640692</v>
      </c>
      <c r="B49">
        <v>2</v>
      </c>
      <c r="C49" t="s">
        <v>1785</v>
      </c>
      <c r="D49" t="s">
        <v>1</v>
      </c>
      <c r="E49" t="s">
        <v>3074</v>
      </c>
      <c r="F49">
        <v>-79.919998168899994</v>
      </c>
      <c r="G49">
        <v>40.470001220699999</v>
      </c>
      <c r="H49" t="s">
        <v>1786</v>
      </c>
      <c r="I49">
        <v>677</v>
      </c>
      <c r="J49" t="s">
        <v>1790</v>
      </c>
      <c r="K49" t="s">
        <v>1791</v>
      </c>
      <c r="L49" t="s">
        <v>2773</v>
      </c>
      <c r="M49" t="s">
        <v>1793</v>
      </c>
      <c r="N49">
        <v>-79.935401999999996</v>
      </c>
      <c r="O49">
        <v>40.458190999999999</v>
      </c>
      <c r="P49" t="s">
        <v>1792</v>
      </c>
      <c r="Q49" s="6" t="s">
        <v>2906</v>
      </c>
      <c r="R49" s="6" t="s">
        <v>2905</v>
      </c>
      <c r="S49" s="6" t="s">
        <v>2784</v>
      </c>
      <c r="T49" s="6" t="s">
        <v>2907</v>
      </c>
      <c r="U49" s="6" t="s">
        <v>3009</v>
      </c>
      <c r="V49" s="3" t="str">
        <f>INDEX(Groups!I$2:'Groups'!I$228, MATCH(A49, Groups!A$2:'Groups'!A$228,0))</f>
        <v>Greater Pittsburgh Area</v>
      </c>
      <c r="W49" s="3" t="str">
        <f>INDEX(Groups!J$2:'Groups'!J$228, MATCH(A49, Groups!A$2:'Groups'!A$228,0))</f>
        <v>CSA/MSA</v>
      </c>
      <c r="X49" s="8">
        <f t="shared" si="4"/>
        <v>1</v>
      </c>
      <c r="Y49" s="8" t="str">
        <f t="shared" si="5"/>
        <v>Pittsburgh City</v>
      </c>
      <c r="AC49" s="8">
        <v>1</v>
      </c>
      <c r="AD49" s="8">
        <v>1</v>
      </c>
    </row>
    <row r="50" spans="1:30" x14ac:dyDescent="0.2">
      <c r="A50">
        <v>1558723</v>
      </c>
      <c r="B50">
        <v>2</v>
      </c>
      <c r="C50" t="s">
        <v>1812</v>
      </c>
      <c r="D50" t="s">
        <v>1</v>
      </c>
      <c r="E50" t="s">
        <v>3070</v>
      </c>
      <c r="F50">
        <v>-80.040000915500002</v>
      </c>
      <c r="G50">
        <v>40.549999237100003</v>
      </c>
      <c r="H50" t="s">
        <v>1813</v>
      </c>
      <c r="I50">
        <v>682</v>
      </c>
      <c r="J50" t="s">
        <v>1814</v>
      </c>
      <c r="K50" t="s">
        <v>1815</v>
      </c>
      <c r="L50" t="s">
        <v>2773</v>
      </c>
      <c r="M50" t="s">
        <v>1817</v>
      </c>
      <c r="N50">
        <v>-79.965232999999998</v>
      </c>
      <c r="O50">
        <v>40.427914000000001</v>
      </c>
      <c r="P50" t="s">
        <v>1816</v>
      </c>
      <c r="Q50" s="6" t="s">
        <v>2906</v>
      </c>
      <c r="R50" s="6" t="s">
        <v>2905</v>
      </c>
      <c r="S50" s="6" t="s">
        <v>2784</v>
      </c>
      <c r="T50" s="6" t="s">
        <v>2907</v>
      </c>
      <c r="U50" s="6" t="s">
        <v>2911</v>
      </c>
      <c r="V50" s="3" t="str">
        <f>INDEX(Groups!I$2:'Groups'!I$228, MATCH(A50, Groups!A$2:'Groups'!A$228,0))</f>
        <v>Greater Pittsburgh Area</v>
      </c>
      <c r="W50" s="3" t="str">
        <f>INDEX(Groups!J$2:'Groups'!J$228, MATCH(A50, Groups!A$2:'Groups'!A$228,0))</f>
        <v>CSA/MSA</v>
      </c>
      <c r="X50" s="8">
        <f t="shared" si="4"/>
        <v>1</v>
      </c>
      <c r="Y50" s="8" t="str">
        <f t="shared" si="5"/>
        <v>Pittsburgh City</v>
      </c>
      <c r="AC50" s="8">
        <v>1</v>
      </c>
      <c r="AD50" s="8">
        <v>1</v>
      </c>
    </row>
    <row r="51" spans="1:30" x14ac:dyDescent="0.2">
      <c r="A51">
        <v>18530449</v>
      </c>
      <c r="B51">
        <v>2</v>
      </c>
      <c r="C51" t="s">
        <v>1836</v>
      </c>
      <c r="D51" t="s">
        <v>1</v>
      </c>
      <c r="E51" t="s">
        <v>3079</v>
      </c>
      <c r="F51">
        <v>-80.040000915500002</v>
      </c>
      <c r="G51">
        <v>40.549999237100003</v>
      </c>
      <c r="H51" t="s">
        <v>1837</v>
      </c>
      <c r="I51">
        <v>688</v>
      </c>
      <c r="J51" t="s">
        <v>1838</v>
      </c>
      <c r="K51" t="s">
        <v>1839</v>
      </c>
      <c r="L51" t="s">
        <v>2773</v>
      </c>
      <c r="M51" t="s">
        <v>1841</v>
      </c>
      <c r="N51">
        <v>-80.065971000000005</v>
      </c>
      <c r="O51">
        <v>40.393805999999998</v>
      </c>
      <c r="P51" t="s">
        <v>1840</v>
      </c>
      <c r="Q51" s="6" t="s">
        <v>2906</v>
      </c>
      <c r="R51" s="6" t="s">
        <v>2905</v>
      </c>
      <c r="S51" s="6" t="s">
        <v>2784</v>
      </c>
      <c r="T51" s="6" t="s">
        <v>3010</v>
      </c>
      <c r="V51" s="3" t="str">
        <f>INDEX(Groups!I$2:'Groups'!I$228, MATCH(A51, Groups!A$2:'Groups'!A$228,0))</f>
        <v>Greater Pittsburgh Area</v>
      </c>
      <c r="W51" s="3" t="str">
        <f>INDEX(Groups!J$2:'Groups'!J$228, MATCH(A51, Groups!A$2:'Groups'!A$228,0))</f>
        <v>CSA/MSA</v>
      </c>
      <c r="X51" s="8">
        <f t="shared" si="4"/>
        <v>1</v>
      </c>
      <c r="Y51" s="8" t="str">
        <f t="shared" si="5"/>
        <v>Non-Pitt</v>
      </c>
      <c r="AC51" s="8">
        <v>1</v>
      </c>
      <c r="AD51" s="8">
        <v>1</v>
      </c>
    </row>
    <row r="52" spans="1:30" x14ac:dyDescent="0.2">
      <c r="A52">
        <v>18530449</v>
      </c>
      <c r="B52">
        <v>2</v>
      </c>
      <c r="C52" t="s">
        <v>1836</v>
      </c>
      <c r="D52" t="s">
        <v>1</v>
      </c>
      <c r="E52" t="s">
        <v>3079</v>
      </c>
      <c r="F52">
        <v>-80.040000915500002</v>
      </c>
      <c r="G52">
        <v>40.549999237100003</v>
      </c>
      <c r="H52" t="s">
        <v>1837</v>
      </c>
      <c r="I52">
        <v>689</v>
      </c>
      <c r="J52" t="s">
        <v>1842</v>
      </c>
      <c r="K52" t="s">
        <v>1843</v>
      </c>
      <c r="L52" t="s">
        <v>2773</v>
      </c>
      <c r="M52" t="s">
        <v>1845</v>
      </c>
      <c r="N52">
        <v>-80.021259000000001</v>
      </c>
      <c r="O52">
        <v>40.439104</v>
      </c>
      <c r="P52" t="s">
        <v>1844</v>
      </c>
      <c r="Q52" s="6" t="s">
        <v>2906</v>
      </c>
      <c r="R52" s="6" t="s">
        <v>2905</v>
      </c>
      <c r="S52" s="6" t="s">
        <v>2784</v>
      </c>
      <c r="T52" s="6" t="s">
        <v>2907</v>
      </c>
      <c r="U52" s="6" t="s">
        <v>3011</v>
      </c>
      <c r="V52" s="3" t="str">
        <f>INDEX(Groups!I$2:'Groups'!I$228, MATCH(A52, Groups!A$2:'Groups'!A$228,0))</f>
        <v>Greater Pittsburgh Area</v>
      </c>
      <c r="W52" s="3" t="str">
        <f>INDEX(Groups!J$2:'Groups'!J$228, MATCH(A52, Groups!A$2:'Groups'!A$228,0))</f>
        <v>CSA/MSA</v>
      </c>
      <c r="X52" s="8">
        <f t="shared" si="4"/>
        <v>1</v>
      </c>
      <c r="Y52" s="8" t="str">
        <f t="shared" si="5"/>
        <v>Pittsburgh City</v>
      </c>
      <c r="AC52" s="8">
        <v>1</v>
      </c>
      <c r="AD52" s="8">
        <v>1</v>
      </c>
    </row>
    <row r="53" spans="1:30" x14ac:dyDescent="0.2">
      <c r="A53">
        <v>9014262</v>
      </c>
      <c r="B53">
        <v>1</v>
      </c>
      <c r="C53" t="s">
        <v>1952</v>
      </c>
      <c r="D53" t="s">
        <v>1</v>
      </c>
      <c r="E53" t="s">
        <v>3075</v>
      </c>
      <c r="F53">
        <v>-79.980003356899999</v>
      </c>
      <c r="G53">
        <v>40.450000762899997</v>
      </c>
      <c r="H53" t="s">
        <v>1953</v>
      </c>
      <c r="I53">
        <v>719</v>
      </c>
      <c r="J53" t="s">
        <v>1954</v>
      </c>
      <c r="K53" t="s">
        <v>1955</v>
      </c>
      <c r="L53" t="s">
        <v>2773</v>
      </c>
      <c r="M53" t="s">
        <v>1957</v>
      </c>
      <c r="N53">
        <v>-79.952347000000003</v>
      </c>
      <c r="O53">
        <v>40.447372000000001</v>
      </c>
      <c r="P53" t="s">
        <v>1956</v>
      </c>
      <c r="Q53" s="6" t="s">
        <v>2906</v>
      </c>
      <c r="R53" s="6" t="s">
        <v>2905</v>
      </c>
      <c r="S53" s="6" t="s">
        <v>2784</v>
      </c>
      <c r="T53" s="6" t="s">
        <v>2907</v>
      </c>
      <c r="U53" s="6" t="s">
        <v>2904</v>
      </c>
      <c r="V53" s="3" t="str">
        <f>INDEX(Groups!I$2:'Groups'!I$228, MATCH(A53, Groups!A$2:'Groups'!A$228,0))</f>
        <v>Greater Pittsburgh Area</v>
      </c>
      <c r="W53" s="3" t="str">
        <f>INDEX(Groups!J$2:'Groups'!J$228, MATCH(A53, Groups!A$2:'Groups'!A$228,0))</f>
        <v>CSA/MSA</v>
      </c>
      <c r="X53" s="8">
        <f t="shared" si="4"/>
        <v>1</v>
      </c>
      <c r="Y53" s="8" t="str">
        <f t="shared" si="5"/>
        <v>Pittsburgh City</v>
      </c>
      <c r="AC53" s="8">
        <v>1</v>
      </c>
      <c r="AD53" s="8">
        <v>1</v>
      </c>
    </row>
    <row r="54" spans="1:30" x14ac:dyDescent="0.2">
      <c r="A54">
        <v>14531472</v>
      </c>
      <c r="B54">
        <v>1</v>
      </c>
      <c r="C54" t="s">
        <v>2087</v>
      </c>
      <c r="D54" t="s">
        <v>1</v>
      </c>
      <c r="E54" t="s">
        <v>3073</v>
      </c>
      <c r="F54">
        <v>-79.980003356899999</v>
      </c>
      <c r="G54">
        <v>40.419998168900001</v>
      </c>
      <c r="H54" t="s">
        <v>2088</v>
      </c>
      <c r="I54">
        <v>745</v>
      </c>
      <c r="J54" t="s">
        <v>2089</v>
      </c>
      <c r="K54" t="s">
        <v>2090</v>
      </c>
      <c r="L54" t="s">
        <v>2773</v>
      </c>
      <c r="M54" t="s">
        <v>1354</v>
      </c>
      <c r="N54">
        <v>-79.966716000000005</v>
      </c>
      <c r="O54">
        <v>40.425941000000002</v>
      </c>
      <c r="P54" t="s">
        <v>1353</v>
      </c>
      <c r="Q54" s="6" t="s">
        <v>2906</v>
      </c>
      <c r="R54" s="6" t="s">
        <v>2905</v>
      </c>
      <c r="S54" s="6" t="s">
        <v>2784</v>
      </c>
      <c r="T54" s="6" t="s">
        <v>2907</v>
      </c>
      <c r="U54" s="6" t="s">
        <v>2911</v>
      </c>
      <c r="V54" s="3" t="str">
        <f>INDEX(Groups!I$2:'Groups'!I$228, MATCH(A54, Groups!A$2:'Groups'!A$228,0))</f>
        <v>Greater Pittsburgh Area</v>
      </c>
      <c r="W54" s="3" t="str">
        <f>INDEX(Groups!J$2:'Groups'!J$228, MATCH(A54, Groups!A$2:'Groups'!A$228,0))</f>
        <v>CSA/MSA</v>
      </c>
      <c r="X54" s="8">
        <f t="shared" si="4"/>
        <v>1</v>
      </c>
      <c r="Y54" s="8" t="str">
        <f t="shared" si="5"/>
        <v>Pittsburgh City</v>
      </c>
      <c r="AC54" s="8">
        <v>1</v>
      </c>
      <c r="AD54" s="8">
        <v>1</v>
      </c>
    </row>
    <row r="55" spans="1:30" x14ac:dyDescent="0.2">
      <c r="A55">
        <v>9273112</v>
      </c>
      <c r="B55">
        <v>1</v>
      </c>
      <c r="C55" t="s">
        <v>2202</v>
      </c>
      <c r="D55" t="s">
        <v>1</v>
      </c>
      <c r="E55" t="s">
        <v>3075</v>
      </c>
      <c r="F55">
        <v>-79.919998168899994</v>
      </c>
      <c r="G55">
        <v>40.470001220699999</v>
      </c>
      <c r="H55" t="s">
        <v>2203</v>
      </c>
      <c r="I55">
        <v>768</v>
      </c>
      <c r="J55" t="s">
        <v>2204</v>
      </c>
      <c r="K55" t="s">
        <v>2205</v>
      </c>
      <c r="L55" t="s">
        <v>2773</v>
      </c>
      <c r="M55" t="s">
        <v>199</v>
      </c>
      <c r="N55">
        <v>-79.926158000000001</v>
      </c>
      <c r="O55">
        <v>40.461067</v>
      </c>
      <c r="P55" t="s">
        <v>2206</v>
      </c>
      <c r="Q55" s="6" t="s">
        <v>2906</v>
      </c>
      <c r="R55" s="6" t="s">
        <v>2905</v>
      </c>
      <c r="S55" s="6" t="s">
        <v>2784</v>
      </c>
      <c r="T55" s="6" t="s">
        <v>2907</v>
      </c>
      <c r="U55" s="6" t="s">
        <v>2840</v>
      </c>
      <c r="V55" s="3" t="str">
        <f>INDEX(Groups!I$2:'Groups'!I$228, MATCH(A55, Groups!A$2:'Groups'!A$228,0))</f>
        <v>Greater Pittsburgh Area</v>
      </c>
      <c r="W55" s="3" t="str">
        <f>INDEX(Groups!J$2:'Groups'!J$228, MATCH(A55, Groups!A$2:'Groups'!A$228,0))</f>
        <v>CSA/MSA</v>
      </c>
      <c r="X55" s="8">
        <f t="shared" si="4"/>
        <v>1</v>
      </c>
      <c r="Y55" s="8" t="str">
        <f t="shared" si="5"/>
        <v>Pittsburgh City</v>
      </c>
      <c r="AC55" s="8">
        <v>1</v>
      </c>
      <c r="AD55" s="8">
        <v>1</v>
      </c>
    </row>
    <row r="56" spans="1:30" x14ac:dyDescent="0.2">
      <c r="A56">
        <v>2677502</v>
      </c>
      <c r="B56">
        <v>1</v>
      </c>
      <c r="C56" t="s">
        <v>2255</v>
      </c>
      <c r="D56" t="s">
        <v>1</v>
      </c>
      <c r="E56" t="s">
        <v>3079</v>
      </c>
      <c r="F56">
        <v>-79.930000305199997</v>
      </c>
      <c r="G56">
        <v>40.450000762899997</v>
      </c>
      <c r="H56" t="s">
        <v>2256</v>
      </c>
      <c r="I56">
        <v>777</v>
      </c>
      <c r="J56" t="s">
        <v>2257</v>
      </c>
      <c r="K56" t="s">
        <v>2258</v>
      </c>
      <c r="L56" t="s">
        <v>2773</v>
      </c>
      <c r="M56" t="s">
        <v>2260</v>
      </c>
      <c r="N56">
        <v>-79.982803000000004</v>
      </c>
      <c r="O56">
        <v>40.429001</v>
      </c>
      <c r="P56" t="s">
        <v>2259</v>
      </c>
      <c r="Q56" s="6" t="s">
        <v>2906</v>
      </c>
      <c r="R56" s="6" t="s">
        <v>2905</v>
      </c>
      <c r="S56" s="6" t="s">
        <v>2784</v>
      </c>
      <c r="T56" s="6" t="s">
        <v>2907</v>
      </c>
      <c r="U56" s="6" t="s">
        <v>2911</v>
      </c>
      <c r="V56" s="3" t="str">
        <f>INDEX(Groups!I$2:'Groups'!I$228, MATCH(A56, Groups!A$2:'Groups'!A$228,0))</f>
        <v>Greater Pittsburgh Area</v>
      </c>
      <c r="W56" s="3" t="str">
        <f>INDEX(Groups!J$2:'Groups'!J$228, MATCH(A56, Groups!A$2:'Groups'!A$228,0))</f>
        <v>CSA/MSA</v>
      </c>
      <c r="X56" s="8">
        <f t="shared" si="4"/>
        <v>1</v>
      </c>
      <c r="Y56" s="8" t="str">
        <f t="shared" si="5"/>
        <v>Pittsburgh City</v>
      </c>
      <c r="AC56" s="8">
        <v>1</v>
      </c>
      <c r="AD56" s="8">
        <v>1</v>
      </c>
    </row>
    <row r="57" spans="1:30" x14ac:dyDescent="0.2">
      <c r="A57">
        <v>18714757</v>
      </c>
      <c r="B57">
        <v>1</v>
      </c>
      <c r="C57" t="s">
        <v>2384</v>
      </c>
      <c r="D57" t="s">
        <v>1</v>
      </c>
      <c r="E57" t="s">
        <v>3070</v>
      </c>
      <c r="F57">
        <v>-79.949996948199995</v>
      </c>
      <c r="G57">
        <v>40.470001220699999</v>
      </c>
      <c r="H57" t="s">
        <v>2385</v>
      </c>
      <c r="I57">
        <v>802</v>
      </c>
      <c r="J57" t="s">
        <v>2386</v>
      </c>
      <c r="K57" t="s">
        <v>2387</v>
      </c>
      <c r="L57" t="s">
        <v>2773</v>
      </c>
      <c r="M57" t="s">
        <v>2388</v>
      </c>
      <c r="N57">
        <v>-79.981834000000006</v>
      </c>
      <c r="O57">
        <v>40.416040000000002</v>
      </c>
      <c r="P57" t="s">
        <v>346</v>
      </c>
      <c r="Q57" s="6" t="s">
        <v>2906</v>
      </c>
      <c r="R57" s="6" t="s">
        <v>2905</v>
      </c>
      <c r="S57" s="6" t="s">
        <v>2784</v>
      </c>
      <c r="T57" s="6" t="s">
        <v>2907</v>
      </c>
      <c r="U57" s="6" t="s">
        <v>3028</v>
      </c>
      <c r="V57" s="3" t="str">
        <f>INDEX(Groups!I$2:'Groups'!I$228, MATCH(A57, Groups!A$2:'Groups'!A$228,0))</f>
        <v>Greater Pittsburgh Area</v>
      </c>
      <c r="W57" s="3" t="str">
        <f>INDEX(Groups!J$2:'Groups'!J$228, MATCH(A57, Groups!A$2:'Groups'!A$228,0))</f>
        <v>CSA/MSA</v>
      </c>
      <c r="X57" s="8">
        <f t="shared" si="4"/>
        <v>1</v>
      </c>
      <c r="Y57" s="8" t="str">
        <f t="shared" si="5"/>
        <v>Pittsburgh City</v>
      </c>
      <c r="AC57" s="8">
        <v>1</v>
      </c>
      <c r="AD57" s="8">
        <v>1</v>
      </c>
    </row>
    <row r="58" spans="1:30" x14ac:dyDescent="0.2">
      <c r="A58">
        <v>12893962</v>
      </c>
      <c r="B58">
        <v>1</v>
      </c>
      <c r="C58" t="s">
        <v>2454</v>
      </c>
      <c r="D58" t="s">
        <v>1</v>
      </c>
      <c r="E58" t="s">
        <v>3098</v>
      </c>
      <c r="F58">
        <v>-79.970001220699999</v>
      </c>
      <c r="G58">
        <v>40.430000305199997</v>
      </c>
      <c r="H58" t="s">
        <v>2455</v>
      </c>
      <c r="I58">
        <v>816</v>
      </c>
      <c r="J58" t="s">
        <v>2456</v>
      </c>
      <c r="K58" t="s">
        <v>2457</v>
      </c>
      <c r="L58" t="s">
        <v>2773</v>
      </c>
      <c r="M58" t="s">
        <v>2459</v>
      </c>
      <c r="N58">
        <v>-79.995625000000004</v>
      </c>
      <c r="O58">
        <v>40.349767</v>
      </c>
      <c r="P58" t="s">
        <v>2458</v>
      </c>
      <c r="Q58" s="6" t="s">
        <v>2906</v>
      </c>
      <c r="R58" s="6" t="s">
        <v>2905</v>
      </c>
      <c r="S58" s="6" t="s">
        <v>2784</v>
      </c>
      <c r="T58" s="6" t="s">
        <v>3029</v>
      </c>
      <c r="V58" s="3" t="str">
        <f>INDEX(Groups!I$2:'Groups'!I$228, MATCH(A58, Groups!A$2:'Groups'!A$228,0))</f>
        <v>Greater Pittsburgh Area</v>
      </c>
      <c r="W58" s="3" t="str">
        <f>INDEX(Groups!J$2:'Groups'!J$228, MATCH(A58, Groups!A$2:'Groups'!A$228,0))</f>
        <v>CSA/MSA</v>
      </c>
      <c r="X58" s="8">
        <f t="shared" si="4"/>
        <v>1</v>
      </c>
      <c r="Y58" s="8" t="str">
        <f t="shared" si="5"/>
        <v>Non-Pitt</v>
      </c>
      <c r="AC58" s="8">
        <v>1</v>
      </c>
      <c r="AD58" s="8">
        <v>1</v>
      </c>
    </row>
    <row r="59" spans="1:30" x14ac:dyDescent="0.2">
      <c r="A59">
        <v>276071</v>
      </c>
      <c r="B59">
        <v>24</v>
      </c>
      <c r="C59" t="s">
        <v>422</v>
      </c>
      <c r="D59" t="s">
        <v>1</v>
      </c>
      <c r="E59" t="s">
        <v>3072</v>
      </c>
      <c r="F59">
        <v>-80.040000915500002</v>
      </c>
      <c r="G59">
        <v>40.3800010681</v>
      </c>
      <c r="H59" t="s">
        <v>423</v>
      </c>
      <c r="I59">
        <v>160</v>
      </c>
      <c r="J59" t="s">
        <v>424</v>
      </c>
      <c r="K59" t="s">
        <v>425</v>
      </c>
      <c r="P59" t="s">
        <v>386</v>
      </c>
      <c r="Q59" s="6">
        <v>0</v>
      </c>
      <c r="R59" s="6">
        <v>0</v>
      </c>
      <c r="S59" s="6">
        <v>0</v>
      </c>
      <c r="T59" s="6">
        <v>0</v>
      </c>
      <c r="U59" s="6">
        <v>0</v>
      </c>
      <c r="V59" s="3" t="str">
        <f>INDEX(Groups!I$2:'Groups'!I$228, MATCH(A59, Groups!A$2:'Groups'!A$228,0))</f>
        <v>Greater Pittsburgh Area</v>
      </c>
      <c r="W59" s="3" t="str">
        <f>INDEX(Groups!J$2:'Groups'!J$228, MATCH(A59, Groups!A$2:'Groups'!A$228,0))</f>
        <v>CSA/MSA</v>
      </c>
    </row>
    <row r="60" spans="1:30" x14ac:dyDescent="0.2">
      <c r="A60">
        <v>276071</v>
      </c>
      <c r="B60">
        <v>24</v>
      </c>
      <c r="C60" t="s">
        <v>422</v>
      </c>
      <c r="D60" t="s">
        <v>1</v>
      </c>
      <c r="E60" t="s">
        <v>3072</v>
      </c>
      <c r="F60">
        <v>-80.040000915500002</v>
      </c>
      <c r="G60">
        <v>40.3800010681</v>
      </c>
      <c r="H60" t="s">
        <v>423</v>
      </c>
      <c r="I60">
        <v>161</v>
      </c>
      <c r="J60" t="s">
        <v>426</v>
      </c>
      <c r="K60" t="s">
        <v>427</v>
      </c>
      <c r="P60" t="s">
        <v>386</v>
      </c>
      <c r="Q60" s="6">
        <v>0</v>
      </c>
      <c r="R60" s="6">
        <v>0</v>
      </c>
      <c r="S60" s="6">
        <v>0</v>
      </c>
      <c r="T60" s="6">
        <v>0</v>
      </c>
      <c r="U60" s="6">
        <v>0</v>
      </c>
      <c r="V60" s="3" t="str">
        <f>INDEX(Groups!I$2:'Groups'!I$228, MATCH(A60, Groups!A$2:'Groups'!A$228,0))</f>
        <v>Greater Pittsburgh Area</v>
      </c>
      <c r="W60" s="3" t="str">
        <f>INDEX(Groups!J$2:'Groups'!J$228, MATCH(A60, Groups!A$2:'Groups'!A$228,0))</f>
        <v>CSA/MSA</v>
      </c>
    </row>
    <row r="61" spans="1:30" x14ac:dyDescent="0.2">
      <c r="A61">
        <v>276071</v>
      </c>
      <c r="B61">
        <v>24</v>
      </c>
      <c r="C61" t="s">
        <v>422</v>
      </c>
      <c r="D61" t="s">
        <v>1</v>
      </c>
      <c r="E61" t="s">
        <v>3072</v>
      </c>
      <c r="F61">
        <v>-80.040000915500002</v>
      </c>
      <c r="G61">
        <v>40.3800010681</v>
      </c>
      <c r="H61" t="s">
        <v>423</v>
      </c>
      <c r="I61">
        <v>162</v>
      </c>
      <c r="J61" t="s">
        <v>428</v>
      </c>
      <c r="K61" t="s">
        <v>429</v>
      </c>
      <c r="P61" t="s">
        <v>386</v>
      </c>
      <c r="Q61" s="6">
        <v>0</v>
      </c>
      <c r="R61" s="6">
        <v>0</v>
      </c>
      <c r="S61" s="6">
        <v>0</v>
      </c>
      <c r="T61" s="6">
        <v>0</v>
      </c>
      <c r="U61" s="6">
        <v>0</v>
      </c>
      <c r="V61" s="3" t="str">
        <f>INDEX(Groups!I$2:'Groups'!I$228, MATCH(A61, Groups!A$2:'Groups'!A$228,0))</f>
        <v>Greater Pittsburgh Area</v>
      </c>
      <c r="W61" s="3" t="str">
        <f>INDEX(Groups!J$2:'Groups'!J$228, MATCH(A61, Groups!A$2:'Groups'!A$228,0))</f>
        <v>CSA/MSA</v>
      </c>
    </row>
    <row r="62" spans="1:30" x14ac:dyDescent="0.2">
      <c r="A62">
        <v>276071</v>
      </c>
      <c r="B62">
        <v>24</v>
      </c>
      <c r="C62" t="s">
        <v>422</v>
      </c>
      <c r="D62" t="s">
        <v>1</v>
      </c>
      <c r="E62" t="s">
        <v>3072</v>
      </c>
      <c r="F62">
        <v>-80.040000915500002</v>
      </c>
      <c r="G62">
        <v>40.3800010681</v>
      </c>
      <c r="H62" t="s">
        <v>423</v>
      </c>
      <c r="I62">
        <v>163</v>
      </c>
      <c r="J62" t="s">
        <v>426</v>
      </c>
      <c r="K62" t="s">
        <v>427</v>
      </c>
      <c r="P62" t="s">
        <v>386</v>
      </c>
      <c r="Q62" s="6">
        <v>0</v>
      </c>
      <c r="R62" s="6">
        <v>0</v>
      </c>
      <c r="S62" s="6">
        <v>0</v>
      </c>
      <c r="T62" s="6">
        <v>0</v>
      </c>
      <c r="U62" s="6">
        <v>0</v>
      </c>
      <c r="V62" s="3" t="str">
        <f>INDEX(Groups!I$2:'Groups'!I$228, MATCH(A62, Groups!A$2:'Groups'!A$228,0))</f>
        <v>Greater Pittsburgh Area</v>
      </c>
      <c r="W62" s="3" t="str">
        <f>INDEX(Groups!J$2:'Groups'!J$228, MATCH(A62, Groups!A$2:'Groups'!A$228,0))</f>
        <v>CSA/MSA</v>
      </c>
    </row>
    <row r="63" spans="1:30" x14ac:dyDescent="0.2">
      <c r="A63">
        <v>276071</v>
      </c>
      <c r="B63">
        <v>24</v>
      </c>
      <c r="C63" t="s">
        <v>422</v>
      </c>
      <c r="D63" t="s">
        <v>1</v>
      </c>
      <c r="E63" t="s">
        <v>3072</v>
      </c>
      <c r="F63">
        <v>-80.040000915500002</v>
      </c>
      <c r="G63">
        <v>40.3800010681</v>
      </c>
      <c r="H63" t="s">
        <v>423</v>
      </c>
      <c r="I63">
        <v>164</v>
      </c>
      <c r="J63" t="s">
        <v>426</v>
      </c>
      <c r="K63" t="s">
        <v>427</v>
      </c>
      <c r="P63" t="s">
        <v>386</v>
      </c>
      <c r="Q63" s="6">
        <v>0</v>
      </c>
      <c r="R63" s="6">
        <v>0</v>
      </c>
      <c r="S63" s="6">
        <v>0</v>
      </c>
      <c r="T63" s="6">
        <v>0</v>
      </c>
      <c r="U63" s="6">
        <v>0</v>
      </c>
      <c r="V63" s="3" t="str">
        <f>INDEX(Groups!I$2:'Groups'!I$228, MATCH(A63, Groups!A$2:'Groups'!A$228,0))</f>
        <v>Greater Pittsburgh Area</v>
      </c>
      <c r="W63" s="3" t="str">
        <f>INDEX(Groups!J$2:'Groups'!J$228, MATCH(A63, Groups!A$2:'Groups'!A$228,0))</f>
        <v>CSA/MSA</v>
      </c>
    </row>
    <row r="64" spans="1:30" x14ac:dyDescent="0.2">
      <c r="A64">
        <v>276071</v>
      </c>
      <c r="B64">
        <v>24</v>
      </c>
      <c r="C64" t="s">
        <v>422</v>
      </c>
      <c r="D64" t="s">
        <v>1</v>
      </c>
      <c r="E64" t="s">
        <v>3072</v>
      </c>
      <c r="F64">
        <v>-80.040000915500002</v>
      </c>
      <c r="G64">
        <v>40.3800010681</v>
      </c>
      <c r="H64" t="s">
        <v>423</v>
      </c>
      <c r="I64">
        <v>165</v>
      </c>
      <c r="J64" t="s">
        <v>426</v>
      </c>
      <c r="K64" t="s">
        <v>427</v>
      </c>
      <c r="P64" t="s">
        <v>386</v>
      </c>
      <c r="Q64" s="6">
        <v>0</v>
      </c>
      <c r="R64" s="6">
        <v>0</v>
      </c>
      <c r="S64" s="6">
        <v>0</v>
      </c>
      <c r="T64" s="6">
        <v>0</v>
      </c>
      <c r="U64" s="6">
        <v>0</v>
      </c>
      <c r="V64" s="3" t="str">
        <f>INDEX(Groups!I$2:'Groups'!I$228, MATCH(A64, Groups!A$2:'Groups'!A$228,0))</f>
        <v>Greater Pittsburgh Area</v>
      </c>
      <c r="W64" s="3" t="str">
        <f>INDEX(Groups!J$2:'Groups'!J$228, MATCH(A64, Groups!A$2:'Groups'!A$228,0))</f>
        <v>CSA/MSA</v>
      </c>
    </row>
    <row r="65" spans="1:23" x14ac:dyDescent="0.2">
      <c r="A65">
        <v>276071</v>
      </c>
      <c r="B65">
        <v>24</v>
      </c>
      <c r="C65" t="s">
        <v>422</v>
      </c>
      <c r="D65" t="s">
        <v>1</v>
      </c>
      <c r="E65" t="s">
        <v>3072</v>
      </c>
      <c r="F65">
        <v>-80.040000915500002</v>
      </c>
      <c r="G65">
        <v>40.3800010681</v>
      </c>
      <c r="H65" t="s">
        <v>423</v>
      </c>
      <c r="I65">
        <v>166</v>
      </c>
      <c r="J65" t="s">
        <v>424</v>
      </c>
      <c r="K65" t="s">
        <v>425</v>
      </c>
      <c r="P65" t="s">
        <v>386</v>
      </c>
      <c r="Q65" s="6">
        <v>0</v>
      </c>
      <c r="R65" s="6">
        <v>0</v>
      </c>
      <c r="S65" s="6">
        <v>0</v>
      </c>
      <c r="T65" s="6">
        <v>0</v>
      </c>
      <c r="U65" s="6">
        <v>0</v>
      </c>
      <c r="V65" s="3" t="str">
        <f>INDEX(Groups!I$2:'Groups'!I$228, MATCH(A65, Groups!A$2:'Groups'!A$228,0))</f>
        <v>Greater Pittsburgh Area</v>
      </c>
      <c r="W65" s="3" t="str">
        <f>INDEX(Groups!J$2:'Groups'!J$228, MATCH(A65, Groups!A$2:'Groups'!A$228,0))</f>
        <v>CSA/MSA</v>
      </c>
    </row>
    <row r="66" spans="1:23" x14ac:dyDescent="0.2">
      <c r="A66">
        <v>276071</v>
      </c>
      <c r="B66">
        <v>24</v>
      </c>
      <c r="C66" t="s">
        <v>422</v>
      </c>
      <c r="D66" t="s">
        <v>1</v>
      </c>
      <c r="E66" t="s">
        <v>3072</v>
      </c>
      <c r="F66">
        <v>-80.040000915500002</v>
      </c>
      <c r="G66">
        <v>40.3800010681</v>
      </c>
      <c r="H66" t="s">
        <v>423</v>
      </c>
      <c r="I66">
        <v>167</v>
      </c>
      <c r="J66" t="s">
        <v>428</v>
      </c>
      <c r="K66" t="s">
        <v>429</v>
      </c>
      <c r="P66" t="s">
        <v>386</v>
      </c>
      <c r="Q66" s="6">
        <v>0</v>
      </c>
      <c r="R66" s="6">
        <v>0</v>
      </c>
      <c r="S66" s="6">
        <v>0</v>
      </c>
      <c r="T66" s="6">
        <v>0</v>
      </c>
      <c r="U66" s="6">
        <v>0</v>
      </c>
      <c r="V66" s="3" t="str">
        <f>INDEX(Groups!I$2:'Groups'!I$228, MATCH(A66, Groups!A$2:'Groups'!A$228,0))</f>
        <v>Greater Pittsburgh Area</v>
      </c>
      <c r="W66" s="3" t="str">
        <f>INDEX(Groups!J$2:'Groups'!J$228, MATCH(A66, Groups!A$2:'Groups'!A$228,0))</f>
        <v>CSA/MSA</v>
      </c>
    </row>
    <row r="67" spans="1:23" x14ac:dyDescent="0.2">
      <c r="A67">
        <v>276071</v>
      </c>
      <c r="B67">
        <v>24</v>
      </c>
      <c r="C67" t="s">
        <v>422</v>
      </c>
      <c r="D67" t="s">
        <v>1</v>
      </c>
      <c r="E67" t="s">
        <v>3072</v>
      </c>
      <c r="F67">
        <v>-80.040000915500002</v>
      </c>
      <c r="G67">
        <v>40.3800010681</v>
      </c>
      <c r="H67" t="s">
        <v>423</v>
      </c>
      <c r="I67">
        <v>168</v>
      </c>
      <c r="J67" t="s">
        <v>426</v>
      </c>
      <c r="K67" t="s">
        <v>427</v>
      </c>
      <c r="P67" t="s">
        <v>386</v>
      </c>
      <c r="Q67" s="6">
        <v>0</v>
      </c>
      <c r="R67" s="6">
        <v>0</v>
      </c>
      <c r="S67" s="6">
        <v>0</v>
      </c>
      <c r="T67" s="6">
        <v>0</v>
      </c>
      <c r="U67" s="6">
        <v>0</v>
      </c>
      <c r="V67" s="3" t="str">
        <f>INDEX(Groups!I$2:'Groups'!I$228, MATCH(A67, Groups!A$2:'Groups'!A$228,0))</f>
        <v>Greater Pittsburgh Area</v>
      </c>
      <c r="W67" s="3" t="str">
        <f>INDEX(Groups!J$2:'Groups'!J$228, MATCH(A67, Groups!A$2:'Groups'!A$228,0))</f>
        <v>CSA/MSA</v>
      </c>
    </row>
    <row r="68" spans="1:23" x14ac:dyDescent="0.2">
      <c r="A68">
        <v>276071</v>
      </c>
      <c r="B68">
        <v>24</v>
      </c>
      <c r="C68" t="s">
        <v>422</v>
      </c>
      <c r="D68" t="s">
        <v>1</v>
      </c>
      <c r="E68" t="s">
        <v>3072</v>
      </c>
      <c r="F68">
        <v>-80.040000915500002</v>
      </c>
      <c r="G68">
        <v>40.3800010681</v>
      </c>
      <c r="H68" t="s">
        <v>423</v>
      </c>
      <c r="I68">
        <v>169</v>
      </c>
      <c r="J68" t="s">
        <v>424</v>
      </c>
      <c r="K68" t="s">
        <v>425</v>
      </c>
      <c r="P68" t="s">
        <v>386</v>
      </c>
      <c r="Q68" s="6">
        <v>0</v>
      </c>
      <c r="R68" s="6">
        <v>0</v>
      </c>
      <c r="S68" s="6">
        <v>0</v>
      </c>
      <c r="T68" s="6">
        <v>0</v>
      </c>
      <c r="U68" s="6">
        <v>0</v>
      </c>
      <c r="V68" s="3" t="str">
        <f>INDEX(Groups!I$2:'Groups'!I$228, MATCH(A68, Groups!A$2:'Groups'!A$228,0))</f>
        <v>Greater Pittsburgh Area</v>
      </c>
      <c r="W68" s="3" t="str">
        <f>INDEX(Groups!J$2:'Groups'!J$228, MATCH(A68, Groups!A$2:'Groups'!A$228,0))</f>
        <v>CSA/MSA</v>
      </c>
    </row>
    <row r="69" spans="1:23" x14ac:dyDescent="0.2">
      <c r="A69">
        <v>276071</v>
      </c>
      <c r="B69">
        <v>24</v>
      </c>
      <c r="C69" t="s">
        <v>422</v>
      </c>
      <c r="D69" t="s">
        <v>1</v>
      </c>
      <c r="E69" t="s">
        <v>3072</v>
      </c>
      <c r="F69">
        <v>-80.040000915500002</v>
      </c>
      <c r="G69">
        <v>40.3800010681</v>
      </c>
      <c r="H69" t="s">
        <v>423</v>
      </c>
      <c r="I69">
        <v>170</v>
      </c>
      <c r="J69" t="s">
        <v>424</v>
      </c>
      <c r="K69" t="s">
        <v>425</v>
      </c>
      <c r="P69" t="s">
        <v>386</v>
      </c>
      <c r="Q69" s="6">
        <v>0</v>
      </c>
      <c r="R69" s="6">
        <v>0</v>
      </c>
      <c r="S69" s="6">
        <v>0</v>
      </c>
      <c r="T69" s="6">
        <v>0</v>
      </c>
      <c r="U69" s="6">
        <v>0</v>
      </c>
      <c r="V69" s="3" t="str">
        <f>INDEX(Groups!I$2:'Groups'!I$228, MATCH(A69, Groups!A$2:'Groups'!A$228,0))</f>
        <v>Greater Pittsburgh Area</v>
      </c>
      <c r="W69" s="3" t="str">
        <f>INDEX(Groups!J$2:'Groups'!J$228, MATCH(A69, Groups!A$2:'Groups'!A$228,0))</f>
        <v>CSA/MSA</v>
      </c>
    </row>
    <row r="70" spans="1:23" x14ac:dyDescent="0.2">
      <c r="A70">
        <v>276071</v>
      </c>
      <c r="B70">
        <v>24</v>
      </c>
      <c r="C70" t="s">
        <v>422</v>
      </c>
      <c r="D70" t="s">
        <v>1</v>
      </c>
      <c r="E70" t="s">
        <v>3072</v>
      </c>
      <c r="F70">
        <v>-80.040000915500002</v>
      </c>
      <c r="G70">
        <v>40.3800010681</v>
      </c>
      <c r="H70" t="s">
        <v>423</v>
      </c>
      <c r="I70">
        <v>171</v>
      </c>
      <c r="J70" t="s">
        <v>426</v>
      </c>
      <c r="K70" t="s">
        <v>427</v>
      </c>
      <c r="P70" t="s">
        <v>386</v>
      </c>
      <c r="Q70" s="6">
        <v>0</v>
      </c>
      <c r="R70" s="6">
        <v>0</v>
      </c>
      <c r="S70" s="6">
        <v>0</v>
      </c>
      <c r="T70" s="6">
        <v>0</v>
      </c>
      <c r="U70" s="6">
        <v>0</v>
      </c>
      <c r="V70" s="3" t="str">
        <f>INDEX(Groups!I$2:'Groups'!I$228, MATCH(A70, Groups!A$2:'Groups'!A$228,0))</f>
        <v>Greater Pittsburgh Area</v>
      </c>
      <c r="W70" s="3" t="str">
        <f>INDEX(Groups!J$2:'Groups'!J$228, MATCH(A70, Groups!A$2:'Groups'!A$228,0))</f>
        <v>CSA/MSA</v>
      </c>
    </row>
    <row r="71" spans="1:23" x14ac:dyDescent="0.2">
      <c r="A71">
        <v>276071</v>
      </c>
      <c r="B71">
        <v>24</v>
      </c>
      <c r="C71" t="s">
        <v>422</v>
      </c>
      <c r="D71" t="s">
        <v>1</v>
      </c>
      <c r="E71" t="s">
        <v>3072</v>
      </c>
      <c r="F71">
        <v>-80.040000915500002</v>
      </c>
      <c r="G71">
        <v>40.3800010681</v>
      </c>
      <c r="H71" t="s">
        <v>423</v>
      </c>
      <c r="I71">
        <v>172</v>
      </c>
      <c r="J71" t="s">
        <v>426</v>
      </c>
      <c r="K71" t="s">
        <v>427</v>
      </c>
      <c r="P71" t="s">
        <v>386</v>
      </c>
      <c r="Q71" s="6">
        <v>0</v>
      </c>
      <c r="R71" s="6">
        <v>0</v>
      </c>
      <c r="S71" s="6">
        <v>0</v>
      </c>
      <c r="T71" s="6">
        <v>0</v>
      </c>
      <c r="U71" s="6">
        <v>0</v>
      </c>
      <c r="V71" s="3" t="str">
        <f>INDEX(Groups!I$2:'Groups'!I$228, MATCH(A71, Groups!A$2:'Groups'!A$228,0))</f>
        <v>Greater Pittsburgh Area</v>
      </c>
      <c r="W71" s="3" t="str">
        <f>INDEX(Groups!J$2:'Groups'!J$228, MATCH(A71, Groups!A$2:'Groups'!A$228,0))</f>
        <v>CSA/MSA</v>
      </c>
    </row>
    <row r="72" spans="1:23" x14ac:dyDescent="0.2">
      <c r="A72">
        <v>276071</v>
      </c>
      <c r="B72">
        <v>24</v>
      </c>
      <c r="C72" t="s">
        <v>422</v>
      </c>
      <c r="D72" t="s">
        <v>1</v>
      </c>
      <c r="E72" t="s">
        <v>3072</v>
      </c>
      <c r="F72">
        <v>-80.040000915500002</v>
      </c>
      <c r="G72">
        <v>40.3800010681</v>
      </c>
      <c r="H72" t="s">
        <v>423</v>
      </c>
      <c r="I72">
        <v>176</v>
      </c>
      <c r="J72" t="s">
        <v>424</v>
      </c>
      <c r="K72" t="s">
        <v>425</v>
      </c>
      <c r="P72" t="s">
        <v>386</v>
      </c>
      <c r="Q72" s="6">
        <v>0</v>
      </c>
      <c r="R72" s="6">
        <v>0</v>
      </c>
      <c r="S72" s="6">
        <v>0</v>
      </c>
      <c r="T72" s="6">
        <v>0</v>
      </c>
      <c r="U72" s="6">
        <v>0</v>
      </c>
      <c r="V72" s="3" t="str">
        <f>INDEX(Groups!I$2:'Groups'!I$228, MATCH(A72, Groups!A$2:'Groups'!A$228,0))</f>
        <v>Greater Pittsburgh Area</v>
      </c>
      <c r="W72" s="3" t="str">
        <f>INDEX(Groups!J$2:'Groups'!J$228, MATCH(A72, Groups!A$2:'Groups'!A$228,0))</f>
        <v>CSA/MSA</v>
      </c>
    </row>
    <row r="73" spans="1:23" x14ac:dyDescent="0.2">
      <c r="A73">
        <v>276071</v>
      </c>
      <c r="B73">
        <v>24</v>
      </c>
      <c r="C73" t="s">
        <v>422</v>
      </c>
      <c r="D73" t="s">
        <v>1</v>
      </c>
      <c r="E73" t="s">
        <v>3072</v>
      </c>
      <c r="F73">
        <v>-80.040000915500002</v>
      </c>
      <c r="G73">
        <v>40.3800010681</v>
      </c>
      <c r="H73" t="s">
        <v>423</v>
      </c>
      <c r="I73">
        <v>177</v>
      </c>
      <c r="J73" t="s">
        <v>426</v>
      </c>
      <c r="K73" t="s">
        <v>427</v>
      </c>
      <c r="P73" t="s">
        <v>386</v>
      </c>
      <c r="Q73" s="6">
        <v>0</v>
      </c>
      <c r="R73" s="6">
        <v>0</v>
      </c>
      <c r="S73" s="6">
        <v>0</v>
      </c>
      <c r="T73" s="6">
        <v>0</v>
      </c>
      <c r="U73" s="6">
        <v>0</v>
      </c>
      <c r="V73" s="3" t="str">
        <f>INDEX(Groups!I$2:'Groups'!I$228, MATCH(A73, Groups!A$2:'Groups'!A$228,0))</f>
        <v>Greater Pittsburgh Area</v>
      </c>
      <c r="W73" s="3" t="str">
        <f>INDEX(Groups!J$2:'Groups'!J$228, MATCH(A73, Groups!A$2:'Groups'!A$228,0))</f>
        <v>CSA/MSA</v>
      </c>
    </row>
    <row r="74" spans="1:23" x14ac:dyDescent="0.2">
      <c r="A74">
        <v>276071</v>
      </c>
      <c r="B74">
        <v>24</v>
      </c>
      <c r="C74" t="s">
        <v>422</v>
      </c>
      <c r="D74" t="s">
        <v>1</v>
      </c>
      <c r="E74" t="s">
        <v>3072</v>
      </c>
      <c r="F74">
        <v>-80.040000915500002</v>
      </c>
      <c r="G74">
        <v>40.3800010681</v>
      </c>
      <c r="H74" t="s">
        <v>423</v>
      </c>
      <c r="I74">
        <v>178</v>
      </c>
      <c r="J74" t="s">
        <v>424</v>
      </c>
      <c r="K74" t="s">
        <v>425</v>
      </c>
      <c r="P74" t="s">
        <v>386</v>
      </c>
      <c r="Q74" s="6">
        <v>0</v>
      </c>
      <c r="R74" s="6">
        <v>0</v>
      </c>
      <c r="S74" s="6">
        <v>0</v>
      </c>
      <c r="T74" s="6">
        <v>0</v>
      </c>
      <c r="U74" s="6">
        <v>0</v>
      </c>
      <c r="V74" s="3" t="str">
        <f>INDEX(Groups!I$2:'Groups'!I$228, MATCH(A74, Groups!A$2:'Groups'!A$228,0))</f>
        <v>Greater Pittsburgh Area</v>
      </c>
      <c r="W74" s="3" t="str">
        <f>INDEX(Groups!J$2:'Groups'!J$228, MATCH(A74, Groups!A$2:'Groups'!A$228,0))</f>
        <v>CSA/MSA</v>
      </c>
    </row>
    <row r="75" spans="1:23" x14ac:dyDescent="0.2">
      <c r="A75">
        <v>276071</v>
      </c>
      <c r="B75">
        <v>24</v>
      </c>
      <c r="C75" t="s">
        <v>422</v>
      </c>
      <c r="D75" t="s">
        <v>1</v>
      </c>
      <c r="E75" t="s">
        <v>3072</v>
      </c>
      <c r="F75">
        <v>-80.040000915500002</v>
      </c>
      <c r="G75">
        <v>40.3800010681</v>
      </c>
      <c r="H75" t="s">
        <v>423</v>
      </c>
      <c r="I75">
        <v>179</v>
      </c>
      <c r="J75" t="s">
        <v>426</v>
      </c>
      <c r="K75" t="s">
        <v>427</v>
      </c>
      <c r="P75" t="s">
        <v>386</v>
      </c>
      <c r="Q75" s="6">
        <v>0</v>
      </c>
      <c r="R75" s="6">
        <v>0</v>
      </c>
      <c r="S75" s="6">
        <v>0</v>
      </c>
      <c r="T75" s="6">
        <v>0</v>
      </c>
      <c r="U75" s="6">
        <v>0</v>
      </c>
      <c r="V75" s="3" t="str">
        <f>INDEX(Groups!I$2:'Groups'!I$228, MATCH(A75, Groups!A$2:'Groups'!A$228,0))</f>
        <v>Greater Pittsburgh Area</v>
      </c>
      <c r="W75" s="3" t="str">
        <f>INDEX(Groups!J$2:'Groups'!J$228, MATCH(A75, Groups!A$2:'Groups'!A$228,0))</f>
        <v>CSA/MSA</v>
      </c>
    </row>
    <row r="76" spans="1:23" x14ac:dyDescent="0.2">
      <c r="A76">
        <v>276071</v>
      </c>
      <c r="B76">
        <v>24</v>
      </c>
      <c r="C76" t="s">
        <v>422</v>
      </c>
      <c r="D76" t="s">
        <v>1</v>
      </c>
      <c r="E76" t="s">
        <v>3072</v>
      </c>
      <c r="F76">
        <v>-80.040000915500002</v>
      </c>
      <c r="G76">
        <v>40.3800010681</v>
      </c>
      <c r="H76" t="s">
        <v>423</v>
      </c>
      <c r="I76">
        <v>180</v>
      </c>
      <c r="J76" t="s">
        <v>426</v>
      </c>
      <c r="K76" t="s">
        <v>427</v>
      </c>
      <c r="P76" t="s">
        <v>386</v>
      </c>
      <c r="Q76" s="6">
        <v>0</v>
      </c>
      <c r="R76" s="6">
        <v>0</v>
      </c>
      <c r="S76" s="6">
        <v>0</v>
      </c>
      <c r="T76" s="6">
        <v>0</v>
      </c>
      <c r="U76" s="6">
        <v>0</v>
      </c>
      <c r="V76" s="3" t="str">
        <f>INDEX(Groups!I$2:'Groups'!I$228, MATCH(A76, Groups!A$2:'Groups'!A$228,0))</f>
        <v>Greater Pittsburgh Area</v>
      </c>
      <c r="W76" s="3" t="str">
        <f>INDEX(Groups!J$2:'Groups'!J$228, MATCH(A76, Groups!A$2:'Groups'!A$228,0))</f>
        <v>CSA/MSA</v>
      </c>
    </row>
    <row r="77" spans="1:23" x14ac:dyDescent="0.2">
      <c r="A77">
        <v>276071</v>
      </c>
      <c r="B77">
        <v>24</v>
      </c>
      <c r="C77" t="s">
        <v>422</v>
      </c>
      <c r="D77" t="s">
        <v>1</v>
      </c>
      <c r="E77" t="s">
        <v>3072</v>
      </c>
      <c r="F77">
        <v>-80.040000915500002</v>
      </c>
      <c r="G77">
        <v>40.3800010681</v>
      </c>
      <c r="H77" t="s">
        <v>423</v>
      </c>
      <c r="I77">
        <v>181</v>
      </c>
      <c r="J77" t="s">
        <v>428</v>
      </c>
      <c r="K77" t="s">
        <v>429</v>
      </c>
      <c r="P77" t="s">
        <v>386</v>
      </c>
      <c r="Q77" s="6">
        <v>0</v>
      </c>
      <c r="R77" s="6">
        <v>0</v>
      </c>
      <c r="S77" s="6">
        <v>0</v>
      </c>
      <c r="T77" s="6">
        <v>0</v>
      </c>
      <c r="U77" s="6">
        <v>0</v>
      </c>
      <c r="V77" s="3" t="str">
        <f>INDEX(Groups!I$2:'Groups'!I$228, MATCH(A77, Groups!A$2:'Groups'!A$228,0))</f>
        <v>Greater Pittsburgh Area</v>
      </c>
      <c r="W77" s="3" t="str">
        <f>INDEX(Groups!J$2:'Groups'!J$228, MATCH(A77, Groups!A$2:'Groups'!A$228,0))</f>
        <v>CSA/MSA</v>
      </c>
    </row>
    <row r="78" spans="1:23" x14ac:dyDescent="0.2">
      <c r="A78">
        <v>276071</v>
      </c>
      <c r="B78">
        <v>24</v>
      </c>
      <c r="C78" t="s">
        <v>422</v>
      </c>
      <c r="D78" t="s">
        <v>1</v>
      </c>
      <c r="E78" t="s">
        <v>3072</v>
      </c>
      <c r="F78">
        <v>-80.040000915500002</v>
      </c>
      <c r="G78">
        <v>40.3800010681</v>
      </c>
      <c r="H78" t="s">
        <v>423</v>
      </c>
      <c r="I78">
        <v>183</v>
      </c>
      <c r="J78" t="s">
        <v>428</v>
      </c>
      <c r="K78" t="s">
        <v>429</v>
      </c>
      <c r="P78" t="s">
        <v>386</v>
      </c>
      <c r="Q78" s="6">
        <v>0</v>
      </c>
      <c r="R78" s="6">
        <v>0</v>
      </c>
      <c r="S78" s="6">
        <v>0</v>
      </c>
      <c r="T78" s="6">
        <v>0</v>
      </c>
      <c r="U78" s="6">
        <v>0</v>
      </c>
      <c r="V78" s="3" t="str">
        <f>INDEX(Groups!I$2:'Groups'!I$228, MATCH(A78, Groups!A$2:'Groups'!A$228,0))</f>
        <v>Greater Pittsburgh Area</v>
      </c>
      <c r="W78" s="3" t="str">
        <f>INDEX(Groups!J$2:'Groups'!J$228, MATCH(A78, Groups!A$2:'Groups'!A$228,0))</f>
        <v>CSA/MSA</v>
      </c>
    </row>
    <row r="79" spans="1:23" x14ac:dyDescent="0.2">
      <c r="A79">
        <v>6060022</v>
      </c>
      <c r="B79">
        <v>13</v>
      </c>
      <c r="C79" t="s">
        <v>632</v>
      </c>
      <c r="D79" t="s">
        <v>1</v>
      </c>
      <c r="E79" t="s">
        <v>3084</v>
      </c>
      <c r="F79">
        <v>-79.949996948199995</v>
      </c>
      <c r="G79">
        <v>40.430000305199997</v>
      </c>
      <c r="H79" t="s">
        <v>633</v>
      </c>
      <c r="I79">
        <v>289</v>
      </c>
      <c r="J79" t="s">
        <v>651</v>
      </c>
      <c r="K79" t="s">
        <v>652</v>
      </c>
      <c r="P79" t="s">
        <v>386</v>
      </c>
      <c r="Q79" s="6">
        <v>0</v>
      </c>
      <c r="R79" s="6">
        <v>0</v>
      </c>
      <c r="S79" s="6">
        <v>0</v>
      </c>
      <c r="T79" s="6">
        <v>0</v>
      </c>
      <c r="U79" s="6">
        <v>0</v>
      </c>
      <c r="V79" s="3" t="str">
        <f>INDEX(Groups!I$2:'Groups'!I$228, MATCH(A79, Groups!A$2:'Groups'!A$228,0))</f>
        <v>Greater Pittsburgh Area</v>
      </c>
      <c r="W79" s="3" t="str">
        <f>INDEX(Groups!J$2:'Groups'!J$228, MATCH(A79, Groups!A$2:'Groups'!A$228,0))</f>
        <v>CSA/MSA</v>
      </c>
    </row>
    <row r="80" spans="1:23" x14ac:dyDescent="0.2">
      <c r="A80">
        <v>6060022</v>
      </c>
      <c r="B80">
        <v>13</v>
      </c>
      <c r="C80" t="s">
        <v>632</v>
      </c>
      <c r="D80" t="s">
        <v>1</v>
      </c>
      <c r="E80" t="s">
        <v>3084</v>
      </c>
      <c r="F80">
        <v>-79.949996948199995</v>
      </c>
      <c r="G80">
        <v>40.430000305199997</v>
      </c>
      <c r="H80" t="s">
        <v>633</v>
      </c>
      <c r="I80">
        <v>293</v>
      </c>
      <c r="J80" t="s">
        <v>651</v>
      </c>
      <c r="K80" t="s">
        <v>664</v>
      </c>
      <c r="P80" t="s">
        <v>386</v>
      </c>
      <c r="Q80" s="6">
        <v>0</v>
      </c>
      <c r="R80" s="6">
        <v>0</v>
      </c>
      <c r="S80" s="6">
        <v>0</v>
      </c>
      <c r="T80" s="6">
        <v>0</v>
      </c>
      <c r="U80" s="6">
        <v>0</v>
      </c>
      <c r="V80" s="3" t="str">
        <f>INDEX(Groups!I$2:'Groups'!I$228, MATCH(A80, Groups!A$2:'Groups'!A$228,0))</f>
        <v>Greater Pittsburgh Area</v>
      </c>
      <c r="W80" s="3" t="str">
        <f>INDEX(Groups!J$2:'Groups'!J$228, MATCH(A80, Groups!A$2:'Groups'!A$228,0))</f>
        <v>CSA/MSA</v>
      </c>
    </row>
    <row r="81" spans="1:30" x14ac:dyDescent="0.2">
      <c r="A81">
        <v>145964</v>
      </c>
      <c r="B81">
        <v>5</v>
      </c>
      <c r="C81" t="s">
        <v>1194</v>
      </c>
      <c r="D81" t="s">
        <v>1</v>
      </c>
      <c r="E81" t="s">
        <v>3074</v>
      </c>
      <c r="F81">
        <v>-79.980003356899999</v>
      </c>
      <c r="G81">
        <v>40.450000762899997</v>
      </c>
      <c r="H81" t="s">
        <v>1195</v>
      </c>
      <c r="I81">
        <v>501</v>
      </c>
      <c r="J81" t="s">
        <v>1202</v>
      </c>
      <c r="K81" t="s">
        <v>1203</v>
      </c>
      <c r="P81" t="s">
        <v>386</v>
      </c>
      <c r="Q81" s="6">
        <v>0</v>
      </c>
      <c r="R81" s="6">
        <v>0</v>
      </c>
      <c r="S81" s="6">
        <v>0</v>
      </c>
      <c r="T81" s="6">
        <v>0</v>
      </c>
      <c r="U81" s="6">
        <v>0</v>
      </c>
      <c r="V81" s="3" t="str">
        <f>INDEX(Groups!I$2:'Groups'!I$228, MATCH(A81, Groups!A$2:'Groups'!A$228,0))</f>
        <v>Greater Pittsburgh Area</v>
      </c>
      <c r="W81" s="3" t="str">
        <f>INDEX(Groups!J$2:'Groups'!J$228, MATCH(A81, Groups!A$2:'Groups'!A$228,0))</f>
        <v>CSA/MSA</v>
      </c>
    </row>
    <row r="82" spans="1:30" x14ac:dyDescent="0.2">
      <c r="A82">
        <v>18677069</v>
      </c>
      <c r="B82">
        <v>1</v>
      </c>
      <c r="C82" t="s">
        <v>2142</v>
      </c>
      <c r="D82" t="s">
        <v>1</v>
      </c>
      <c r="E82" t="s">
        <v>3075</v>
      </c>
      <c r="F82">
        <v>-79.930000305199997</v>
      </c>
      <c r="G82">
        <v>40.450000762899997</v>
      </c>
      <c r="H82" t="s">
        <v>2143</v>
      </c>
      <c r="I82">
        <v>756</v>
      </c>
      <c r="J82" t="s">
        <v>2144</v>
      </c>
      <c r="K82" t="s">
        <v>2145</v>
      </c>
      <c r="P82" t="s">
        <v>386</v>
      </c>
      <c r="Q82" s="6">
        <v>0</v>
      </c>
      <c r="R82" s="6">
        <v>0</v>
      </c>
      <c r="S82" s="6">
        <v>0</v>
      </c>
      <c r="T82" s="6">
        <v>0</v>
      </c>
      <c r="U82" s="6">
        <v>0</v>
      </c>
      <c r="V82" s="3" t="str">
        <f>INDEX(Groups!I$2:'Groups'!I$228, MATCH(A82, Groups!A$2:'Groups'!A$228,0))</f>
        <v>Greater Pittsburgh Area</v>
      </c>
      <c r="W82" s="3" t="str">
        <f>INDEX(Groups!J$2:'Groups'!J$228, MATCH(A82, Groups!A$2:'Groups'!A$228,0))</f>
        <v>CSA/MSA</v>
      </c>
    </row>
    <row r="83" spans="1:30" x14ac:dyDescent="0.2">
      <c r="A83">
        <v>18406695</v>
      </c>
      <c r="B83">
        <v>1</v>
      </c>
      <c r="C83" t="s">
        <v>2194</v>
      </c>
      <c r="D83" t="s">
        <v>1</v>
      </c>
      <c r="E83" t="s">
        <v>3076</v>
      </c>
      <c r="F83">
        <v>-79.949996948199995</v>
      </c>
      <c r="G83">
        <v>40.430000305199997</v>
      </c>
      <c r="H83" t="s">
        <v>2195</v>
      </c>
      <c r="I83">
        <v>766</v>
      </c>
      <c r="J83" t="s">
        <v>2196</v>
      </c>
      <c r="K83" t="s">
        <v>2197</v>
      </c>
      <c r="P83" t="s">
        <v>386</v>
      </c>
      <c r="Q83" s="6">
        <v>0</v>
      </c>
      <c r="R83" s="6">
        <v>0</v>
      </c>
      <c r="S83" s="6">
        <v>0</v>
      </c>
      <c r="T83" s="6">
        <v>0</v>
      </c>
      <c r="U83" s="6">
        <v>0</v>
      </c>
      <c r="V83" s="3" t="str">
        <f>INDEX(Groups!I$2:'Groups'!I$228, MATCH(A83, Groups!A$2:'Groups'!A$228,0))</f>
        <v>Greater Pittsburgh Area</v>
      </c>
      <c r="W83" s="3" t="str">
        <f>INDEX(Groups!J$2:'Groups'!J$228, MATCH(A83, Groups!A$2:'Groups'!A$228,0))</f>
        <v>CSA/MSA</v>
      </c>
    </row>
    <row r="84" spans="1:30" x14ac:dyDescent="0.2">
      <c r="A84">
        <v>18627873</v>
      </c>
      <c r="B84">
        <v>1</v>
      </c>
      <c r="C84" t="s">
        <v>2198</v>
      </c>
      <c r="D84" t="s">
        <v>1</v>
      </c>
      <c r="E84" t="s">
        <v>3095</v>
      </c>
      <c r="F84">
        <v>-79.949996948199995</v>
      </c>
      <c r="G84">
        <v>40.470001220699999</v>
      </c>
      <c r="H84" t="s">
        <v>2199</v>
      </c>
      <c r="I84">
        <v>767</v>
      </c>
      <c r="J84" t="s">
        <v>2200</v>
      </c>
      <c r="K84" t="s">
        <v>2201</v>
      </c>
      <c r="P84" t="s">
        <v>386</v>
      </c>
      <c r="Q84" s="6">
        <v>0</v>
      </c>
      <c r="R84" s="6">
        <v>0</v>
      </c>
      <c r="S84" s="6">
        <v>0</v>
      </c>
      <c r="T84" s="6">
        <v>0</v>
      </c>
      <c r="U84" s="6">
        <v>0</v>
      </c>
      <c r="V84" s="3" t="str">
        <f>INDEX(Groups!I$2:'Groups'!I$228, MATCH(A84, Groups!A$2:'Groups'!A$228,0))</f>
        <v>Greater Pittsburgh Area</v>
      </c>
      <c r="W84" s="3" t="str">
        <f>INDEX(Groups!J$2:'Groups'!J$228, MATCH(A84, Groups!A$2:'Groups'!A$228,0))</f>
        <v>CSA/MSA</v>
      </c>
    </row>
    <row r="85" spans="1:30" x14ac:dyDescent="0.2">
      <c r="A85">
        <v>14815192</v>
      </c>
      <c r="B85">
        <v>3</v>
      </c>
      <c r="C85" t="s">
        <v>1405</v>
      </c>
      <c r="D85" t="s">
        <v>1</v>
      </c>
      <c r="E85" t="s">
        <v>3070</v>
      </c>
      <c r="F85">
        <v>-79.930000305199997</v>
      </c>
      <c r="G85">
        <v>40.450000762899997</v>
      </c>
      <c r="H85" t="s">
        <v>1406</v>
      </c>
      <c r="I85">
        <v>572</v>
      </c>
      <c r="J85" t="s">
        <v>813</v>
      </c>
      <c r="K85" t="s">
        <v>1407</v>
      </c>
      <c r="L85" t="s">
        <v>2773</v>
      </c>
      <c r="M85" t="s">
        <v>1408</v>
      </c>
      <c r="N85">
        <v>-80.003450000000001</v>
      </c>
      <c r="O85">
        <v>40.452233999999997</v>
      </c>
      <c r="P85" t="s">
        <v>48</v>
      </c>
      <c r="Q85" s="6" t="s">
        <v>2906</v>
      </c>
      <c r="R85" s="6" t="s">
        <v>2905</v>
      </c>
      <c r="S85" s="6" t="s">
        <v>2784</v>
      </c>
      <c r="T85" s="6" t="s">
        <v>2907</v>
      </c>
      <c r="U85" s="6" t="s">
        <v>2917</v>
      </c>
      <c r="V85" s="3" t="str">
        <f>INDEX(Groups!I$2:'Groups'!I$228, MATCH(A85, Groups!A$2:'Groups'!A$228,0))</f>
        <v>Greater Pittsburgh Area (1 hours drive)</v>
      </c>
      <c r="W85" s="3" t="str">
        <f>INDEX(Groups!J$2:'Groups'!J$228, MATCH(A85, Groups!A$2:'Groups'!A$228,0))</f>
        <v>CSA/MSA</v>
      </c>
      <c r="X85" s="8">
        <f t="shared" si="4"/>
        <v>1</v>
      </c>
      <c r="Y85" s="8" t="str">
        <f t="shared" si="5"/>
        <v>Pittsburgh City</v>
      </c>
      <c r="AC85" s="8">
        <v>1</v>
      </c>
      <c r="AD85" s="8">
        <v>1</v>
      </c>
    </row>
    <row r="86" spans="1:30" x14ac:dyDescent="0.2">
      <c r="A86">
        <v>14815192</v>
      </c>
      <c r="B86">
        <v>3</v>
      </c>
      <c r="C86" t="s">
        <v>1405</v>
      </c>
      <c r="D86" t="s">
        <v>1</v>
      </c>
      <c r="E86" t="s">
        <v>3070</v>
      </c>
      <c r="F86">
        <v>-79.930000305199997</v>
      </c>
      <c r="G86">
        <v>40.450000762899997</v>
      </c>
      <c r="H86" t="s">
        <v>1406</v>
      </c>
      <c r="I86">
        <v>573</v>
      </c>
      <c r="J86" t="s">
        <v>1409</v>
      </c>
      <c r="K86" t="s">
        <v>1410</v>
      </c>
      <c r="L86" t="s">
        <v>2773</v>
      </c>
      <c r="M86" t="s">
        <v>1412</v>
      </c>
      <c r="N86">
        <v>-79.933571000000001</v>
      </c>
      <c r="O86">
        <v>40.45129</v>
      </c>
      <c r="P86" t="s">
        <v>1411</v>
      </c>
      <c r="Q86" s="6" t="s">
        <v>2906</v>
      </c>
      <c r="R86" s="6" t="s">
        <v>2905</v>
      </c>
      <c r="S86" s="6" t="s">
        <v>2784</v>
      </c>
      <c r="T86" s="6" t="s">
        <v>2907</v>
      </c>
      <c r="U86" s="6" t="s">
        <v>2938</v>
      </c>
      <c r="V86" s="3" t="str">
        <f>INDEX(Groups!I$2:'Groups'!I$228, MATCH(A86, Groups!A$2:'Groups'!A$228,0))</f>
        <v>Greater Pittsburgh Area (1 hours drive)</v>
      </c>
      <c r="W86" s="3" t="str">
        <f>INDEX(Groups!J$2:'Groups'!J$228, MATCH(A86, Groups!A$2:'Groups'!A$228,0))</f>
        <v>CSA/MSA</v>
      </c>
      <c r="X86" s="8">
        <f t="shared" si="4"/>
        <v>1</v>
      </c>
      <c r="Y86" s="8" t="str">
        <f t="shared" si="5"/>
        <v>Pittsburgh City</v>
      </c>
      <c r="AC86" s="8">
        <v>1</v>
      </c>
      <c r="AD86" s="8">
        <v>1</v>
      </c>
    </row>
    <row r="87" spans="1:30" x14ac:dyDescent="0.2">
      <c r="A87">
        <v>14815192</v>
      </c>
      <c r="B87">
        <v>3</v>
      </c>
      <c r="C87" t="s">
        <v>1405</v>
      </c>
      <c r="D87" t="s">
        <v>1</v>
      </c>
      <c r="E87" t="s">
        <v>3070</v>
      </c>
      <c r="F87">
        <v>-79.930000305199997</v>
      </c>
      <c r="G87">
        <v>40.450000762899997</v>
      </c>
      <c r="H87" t="s">
        <v>1406</v>
      </c>
      <c r="I87">
        <v>574</v>
      </c>
      <c r="J87" t="s">
        <v>1413</v>
      </c>
      <c r="K87" t="s">
        <v>1414</v>
      </c>
      <c r="L87" t="s">
        <v>2773</v>
      </c>
      <c r="M87" t="s">
        <v>1416</v>
      </c>
      <c r="N87">
        <v>-79.942161999999996</v>
      </c>
      <c r="O87">
        <v>40.431980000000003</v>
      </c>
      <c r="P87" t="s">
        <v>1415</v>
      </c>
      <c r="Q87" s="6" t="s">
        <v>2906</v>
      </c>
      <c r="R87" s="6" t="s">
        <v>2905</v>
      </c>
      <c r="S87" s="6" t="s">
        <v>2784</v>
      </c>
      <c r="T87" s="6" t="s">
        <v>2907</v>
      </c>
      <c r="U87" s="6" t="s">
        <v>2909</v>
      </c>
      <c r="V87" s="3" t="str">
        <f>INDEX(Groups!I$2:'Groups'!I$228, MATCH(A87, Groups!A$2:'Groups'!A$228,0))</f>
        <v>Greater Pittsburgh Area (1 hours drive)</v>
      </c>
      <c r="W87" s="3" t="str">
        <f>INDEX(Groups!J$2:'Groups'!J$228, MATCH(A87, Groups!A$2:'Groups'!A$228,0))</f>
        <v>CSA/MSA</v>
      </c>
      <c r="X87" s="8">
        <f t="shared" si="4"/>
        <v>1</v>
      </c>
      <c r="Y87" s="8" t="str">
        <f t="shared" si="5"/>
        <v>Pittsburgh City</v>
      </c>
      <c r="AC87" s="8">
        <v>1</v>
      </c>
      <c r="AD87" s="8">
        <v>1</v>
      </c>
    </row>
    <row r="88" spans="1:30" x14ac:dyDescent="0.2">
      <c r="A88">
        <v>16377642</v>
      </c>
      <c r="B88">
        <v>8</v>
      </c>
      <c r="C88" t="s">
        <v>890</v>
      </c>
      <c r="D88" t="s">
        <v>1</v>
      </c>
      <c r="E88" t="s">
        <v>3070</v>
      </c>
      <c r="F88">
        <v>-79.919998168899994</v>
      </c>
      <c r="G88">
        <v>40.470001220699999</v>
      </c>
      <c r="H88" t="s">
        <v>891</v>
      </c>
      <c r="I88">
        <v>385</v>
      </c>
      <c r="J88" t="s">
        <v>899</v>
      </c>
      <c r="K88" t="s">
        <v>900</v>
      </c>
      <c r="L88" t="s">
        <v>207</v>
      </c>
      <c r="M88" t="s">
        <v>208</v>
      </c>
      <c r="N88">
        <v>-80.052841999999998</v>
      </c>
      <c r="O88">
        <v>40.633237000000001</v>
      </c>
      <c r="P88" t="s">
        <v>206</v>
      </c>
      <c r="Q88" s="6" t="s">
        <v>2906</v>
      </c>
      <c r="R88" s="6" t="s">
        <v>2905</v>
      </c>
      <c r="S88" s="6" t="s">
        <v>2784</v>
      </c>
      <c r="T88" s="6" t="s">
        <v>2937</v>
      </c>
      <c r="V88" s="3" t="str">
        <f>INDEX(Groups!I$2:'Groups'!I$228, MATCH(A88, Groups!A$2:'Groups'!A$228,0))</f>
        <v>Greater Pittsburgh Area (3 hours drive)</v>
      </c>
      <c r="W88" s="3" t="str">
        <f>INDEX(Groups!J$2:'Groups'!J$228, MATCH(A88, Groups!A$2:'Groups'!A$228,0))</f>
        <v>CSA/MSA</v>
      </c>
      <c r="X88" s="8">
        <f t="shared" si="4"/>
        <v>1</v>
      </c>
      <c r="Y88" s="8" t="str">
        <f t="shared" si="5"/>
        <v>Non-Pitt</v>
      </c>
      <c r="AC88" s="8">
        <v>1</v>
      </c>
      <c r="AD88" s="8">
        <v>1</v>
      </c>
    </row>
    <row r="89" spans="1:30" x14ac:dyDescent="0.2">
      <c r="A89">
        <v>16377642</v>
      </c>
      <c r="B89">
        <v>8</v>
      </c>
      <c r="C89" t="s">
        <v>890</v>
      </c>
      <c r="D89" t="s">
        <v>1</v>
      </c>
      <c r="E89" t="s">
        <v>3070</v>
      </c>
      <c r="F89">
        <v>-79.919998168899994</v>
      </c>
      <c r="G89">
        <v>40.470001220699999</v>
      </c>
      <c r="H89" t="s">
        <v>891</v>
      </c>
      <c r="I89">
        <v>381</v>
      </c>
      <c r="J89" t="s">
        <v>892</v>
      </c>
      <c r="K89" t="s">
        <v>893</v>
      </c>
      <c r="L89" t="s">
        <v>2780</v>
      </c>
      <c r="M89" t="s">
        <v>895</v>
      </c>
      <c r="N89">
        <v>-80.110771</v>
      </c>
      <c r="O89">
        <v>40.684620000000002</v>
      </c>
      <c r="P89" t="s">
        <v>894</v>
      </c>
      <c r="Q89" s="6" t="s">
        <v>2906</v>
      </c>
      <c r="R89" s="6" t="s">
        <v>2905</v>
      </c>
      <c r="S89" s="6" t="s">
        <v>2933</v>
      </c>
      <c r="T89" s="6" t="s">
        <v>2932</v>
      </c>
      <c r="V89" s="3" t="str">
        <f>INDEX(Groups!I$2:'Groups'!I$228, MATCH(A89, Groups!A$2:'Groups'!A$228,0))</f>
        <v>Greater Pittsburgh Area (3 hours drive)</v>
      </c>
      <c r="W89" s="3" t="str">
        <f>INDEX(Groups!J$2:'Groups'!J$228, MATCH(A89, Groups!A$2:'Groups'!A$228,0))</f>
        <v>CSA/MSA</v>
      </c>
      <c r="X89" s="8">
        <f t="shared" ref="X89:X127" si="6">IF(S89="Allegheny County", 1, )</f>
        <v>0</v>
      </c>
      <c r="Y89" s="8" t="str">
        <f t="shared" si="5"/>
        <v>Non-Pitt</v>
      </c>
      <c r="AC89" s="8">
        <v>1</v>
      </c>
      <c r="AD89" s="8">
        <v>1</v>
      </c>
    </row>
    <row r="90" spans="1:30" x14ac:dyDescent="0.2">
      <c r="A90">
        <v>16377642</v>
      </c>
      <c r="B90">
        <v>8</v>
      </c>
      <c r="C90" t="s">
        <v>890</v>
      </c>
      <c r="D90" t="s">
        <v>1</v>
      </c>
      <c r="E90" t="s">
        <v>3070</v>
      </c>
      <c r="F90">
        <v>-79.919998168899994</v>
      </c>
      <c r="G90">
        <v>40.470001220699999</v>
      </c>
      <c r="H90" t="s">
        <v>891</v>
      </c>
      <c r="I90">
        <v>382</v>
      </c>
      <c r="J90" t="s">
        <v>497</v>
      </c>
      <c r="K90" t="s">
        <v>896</v>
      </c>
      <c r="L90" t="s">
        <v>2773</v>
      </c>
      <c r="M90" t="s">
        <v>274</v>
      </c>
      <c r="N90">
        <v>-79.932975999999996</v>
      </c>
      <c r="O90">
        <v>40.451439000000001</v>
      </c>
      <c r="P90" t="s">
        <v>273</v>
      </c>
      <c r="Q90" s="6" t="s">
        <v>2906</v>
      </c>
      <c r="R90" s="6" t="s">
        <v>2905</v>
      </c>
      <c r="S90" s="6" t="s">
        <v>2784</v>
      </c>
      <c r="T90" s="6" t="s">
        <v>2907</v>
      </c>
      <c r="U90" s="6" t="s">
        <v>2938</v>
      </c>
      <c r="V90" s="3" t="str">
        <f>INDEX(Groups!I$2:'Groups'!I$228, MATCH(A90, Groups!A$2:'Groups'!A$228,0))</f>
        <v>Greater Pittsburgh Area (3 hours drive)</v>
      </c>
      <c r="W90" s="3" t="str">
        <f>INDEX(Groups!J$2:'Groups'!J$228, MATCH(A90, Groups!A$2:'Groups'!A$228,0))</f>
        <v>CSA/MSA</v>
      </c>
      <c r="X90" s="8">
        <f t="shared" si="6"/>
        <v>1</v>
      </c>
      <c r="Y90" s="8" t="str">
        <f t="shared" si="5"/>
        <v>Pittsburgh City</v>
      </c>
      <c r="AC90" s="8">
        <v>1</v>
      </c>
      <c r="AD90" s="8">
        <v>1</v>
      </c>
    </row>
    <row r="91" spans="1:30" x14ac:dyDescent="0.2">
      <c r="A91">
        <v>16377642</v>
      </c>
      <c r="B91">
        <v>8</v>
      </c>
      <c r="C91" t="s">
        <v>890</v>
      </c>
      <c r="D91" t="s">
        <v>1</v>
      </c>
      <c r="E91" t="s">
        <v>3070</v>
      </c>
      <c r="F91">
        <v>-79.919998168899994</v>
      </c>
      <c r="G91">
        <v>40.470001220699999</v>
      </c>
      <c r="H91" t="s">
        <v>891</v>
      </c>
      <c r="I91">
        <v>383</v>
      </c>
      <c r="J91" t="s">
        <v>543</v>
      </c>
      <c r="K91" t="s">
        <v>897</v>
      </c>
      <c r="L91" t="s">
        <v>2773</v>
      </c>
      <c r="M91" t="s">
        <v>546</v>
      </c>
      <c r="N91">
        <v>-80.010818</v>
      </c>
      <c r="O91">
        <v>40.445937999999998</v>
      </c>
      <c r="P91" t="s">
        <v>545</v>
      </c>
      <c r="Q91" s="6" t="s">
        <v>2906</v>
      </c>
      <c r="R91" s="6" t="s">
        <v>2905</v>
      </c>
      <c r="S91" s="6" t="s">
        <v>2784</v>
      </c>
      <c r="T91" s="6" t="s">
        <v>2907</v>
      </c>
      <c r="U91" s="6" t="s">
        <v>2942</v>
      </c>
      <c r="V91" s="3" t="str">
        <f>INDEX(Groups!I$2:'Groups'!I$228, MATCH(A91, Groups!A$2:'Groups'!A$228,0))</f>
        <v>Greater Pittsburgh Area (3 hours drive)</v>
      </c>
      <c r="W91" s="3" t="str">
        <f>INDEX(Groups!J$2:'Groups'!J$228, MATCH(A91, Groups!A$2:'Groups'!A$228,0))</f>
        <v>CSA/MSA</v>
      </c>
      <c r="X91" s="8">
        <f t="shared" si="6"/>
        <v>1</v>
      </c>
      <c r="Y91" s="8" t="str">
        <f t="shared" si="5"/>
        <v>Pittsburgh City</v>
      </c>
      <c r="AC91" s="8">
        <v>1</v>
      </c>
      <c r="AD91" s="8">
        <v>1</v>
      </c>
    </row>
    <row r="92" spans="1:30" x14ac:dyDescent="0.2">
      <c r="A92">
        <v>16377642</v>
      </c>
      <c r="B92">
        <v>8</v>
      </c>
      <c r="C92" t="s">
        <v>890</v>
      </c>
      <c r="D92" t="s">
        <v>1</v>
      </c>
      <c r="E92" t="s">
        <v>3070</v>
      </c>
      <c r="F92">
        <v>-79.919998168899994</v>
      </c>
      <c r="G92">
        <v>40.470001220699999</v>
      </c>
      <c r="H92" t="s">
        <v>891</v>
      </c>
      <c r="I92">
        <v>384</v>
      </c>
      <c r="J92" t="s">
        <v>898</v>
      </c>
      <c r="K92" t="s">
        <v>340</v>
      </c>
      <c r="L92" t="s">
        <v>2773</v>
      </c>
      <c r="M92" t="s">
        <v>528</v>
      </c>
      <c r="N92">
        <v>-79.963922999999994</v>
      </c>
      <c r="O92">
        <v>40.465831000000001</v>
      </c>
      <c r="P92" t="s">
        <v>527</v>
      </c>
      <c r="Q92" s="6" t="s">
        <v>2906</v>
      </c>
      <c r="R92" s="6" t="s">
        <v>2905</v>
      </c>
      <c r="S92" s="6" t="s">
        <v>2784</v>
      </c>
      <c r="T92" s="6" t="s">
        <v>2907</v>
      </c>
      <c r="U92" s="6" t="s">
        <v>2923</v>
      </c>
      <c r="V92" s="3" t="str">
        <f>INDEX(Groups!I$2:'Groups'!I$228, MATCH(A92, Groups!A$2:'Groups'!A$228,0))</f>
        <v>Greater Pittsburgh Area (3 hours drive)</v>
      </c>
      <c r="W92" s="3" t="str">
        <f>INDEX(Groups!J$2:'Groups'!J$228, MATCH(A92, Groups!A$2:'Groups'!A$228,0))</f>
        <v>CSA/MSA</v>
      </c>
      <c r="X92" s="8">
        <f t="shared" si="6"/>
        <v>1</v>
      </c>
      <c r="Y92" s="8" t="str">
        <f t="shared" si="5"/>
        <v>Pittsburgh City</v>
      </c>
      <c r="AC92" s="8">
        <v>1</v>
      </c>
      <c r="AD92" s="8">
        <v>1</v>
      </c>
    </row>
    <row r="93" spans="1:30" x14ac:dyDescent="0.2">
      <c r="A93">
        <v>16377642</v>
      </c>
      <c r="B93">
        <v>8</v>
      </c>
      <c r="C93" t="s">
        <v>890</v>
      </c>
      <c r="D93" t="s">
        <v>1</v>
      </c>
      <c r="E93" t="s">
        <v>3070</v>
      </c>
      <c r="F93">
        <v>-79.919998168899994</v>
      </c>
      <c r="G93">
        <v>40.470001220699999</v>
      </c>
      <c r="H93" t="s">
        <v>891</v>
      </c>
      <c r="I93">
        <v>386</v>
      </c>
      <c r="J93" t="s">
        <v>357</v>
      </c>
      <c r="K93" t="s">
        <v>358</v>
      </c>
      <c r="L93" t="s">
        <v>2773</v>
      </c>
      <c r="M93" t="s">
        <v>902</v>
      </c>
      <c r="N93">
        <v>-79.907281999999995</v>
      </c>
      <c r="O93">
        <v>40.441840900000003</v>
      </c>
      <c r="P93" t="s">
        <v>901</v>
      </c>
      <c r="Q93" s="6" t="s">
        <v>2906</v>
      </c>
      <c r="R93" s="6" t="s">
        <v>2905</v>
      </c>
      <c r="S93" s="6" t="s">
        <v>2784</v>
      </c>
      <c r="T93" s="6" t="s">
        <v>2907</v>
      </c>
      <c r="U93" s="6" t="s">
        <v>2940</v>
      </c>
      <c r="V93" s="3" t="str">
        <f>INDEX(Groups!I$2:'Groups'!I$228, MATCH(A93, Groups!A$2:'Groups'!A$228,0))</f>
        <v>Greater Pittsburgh Area (3 hours drive)</v>
      </c>
      <c r="W93" s="3" t="str">
        <f>INDEX(Groups!J$2:'Groups'!J$228, MATCH(A93, Groups!A$2:'Groups'!A$228,0))</f>
        <v>CSA/MSA</v>
      </c>
      <c r="X93" s="8">
        <f t="shared" si="6"/>
        <v>1</v>
      </c>
      <c r="Y93" s="8" t="str">
        <f t="shared" si="5"/>
        <v>Pittsburgh City</v>
      </c>
      <c r="AC93" s="8">
        <v>1</v>
      </c>
      <c r="AD93" s="8">
        <v>1</v>
      </c>
    </row>
    <row r="94" spans="1:30" x14ac:dyDescent="0.2">
      <c r="A94">
        <v>16377642</v>
      </c>
      <c r="B94">
        <v>8</v>
      </c>
      <c r="C94" t="s">
        <v>890</v>
      </c>
      <c r="D94" t="s">
        <v>1</v>
      </c>
      <c r="E94" t="s">
        <v>3070</v>
      </c>
      <c r="F94">
        <v>-79.919998168899994</v>
      </c>
      <c r="G94">
        <v>40.470001220699999</v>
      </c>
      <c r="H94" t="s">
        <v>891</v>
      </c>
      <c r="I94">
        <v>387</v>
      </c>
      <c r="J94" t="s">
        <v>903</v>
      </c>
      <c r="K94" t="s">
        <v>904</v>
      </c>
      <c r="L94" t="s">
        <v>2773</v>
      </c>
      <c r="M94" t="s">
        <v>906</v>
      </c>
      <c r="N94">
        <v>-79.984566000000001</v>
      </c>
      <c r="O94">
        <v>40.429130999999998</v>
      </c>
      <c r="P94" t="s">
        <v>905</v>
      </c>
      <c r="Q94" s="6" t="s">
        <v>2906</v>
      </c>
      <c r="R94" s="6" t="s">
        <v>2905</v>
      </c>
      <c r="S94" s="6" t="s">
        <v>2784</v>
      </c>
      <c r="T94" s="6" t="s">
        <v>2907</v>
      </c>
      <c r="U94" s="6" t="s">
        <v>2911</v>
      </c>
      <c r="V94" s="3" t="str">
        <f>INDEX(Groups!I$2:'Groups'!I$228, MATCH(A94, Groups!A$2:'Groups'!A$228,0))</f>
        <v>Greater Pittsburgh Area (3 hours drive)</v>
      </c>
      <c r="W94" s="3" t="str">
        <f>INDEX(Groups!J$2:'Groups'!J$228, MATCH(A94, Groups!A$2:'Groups'!A$228,0))</f>
        <v>CSA/MSA</v>
      </c>
      <c r="X94" s="8">
        <f t="shared" si="6"/>
        <v>1</v>
      </c>
      <c r="Y94" s="8" t="str">
        <f t="shared" si="5"/>
        <v>Pittsburgh City</v>
      </c>
      <c r="AC94" s="8">
        <v>1</v>
      </c>
      <c r="AD94" s="8">
        <v>1</v>
      </c>
    </row>
    <row r="95" spans="1:30" x14ac:dyDescent="0.2">
      <c r="A95">
        <v>16377642</v>
      </c>
      <c r="B95">
        <v>8</v>
      </c>
      <c r="C95" t="s">
        <v>890</v>
      </c>
      <c r="D95" t="s">
        <v>1</v>
      </c>
      <c r="E95" t="s">
        <v>3070</v>
      </c>
      <c r="F95">
        <v>-79.919998168899994</v>
      </c>
      <c r="G95">
        <v>40.470001220699999</v>
      </c>
      <c r="H95" t="s">
        <v>891</v>
      </c>
      <c r="I95">
        <v>388</v>
      </c>
      <c r="J95" t="s">
        <v>907</v>
      </c>
      <c r="K95" t="s">
        <v>908</v>
      </c>
      <c r="L95" t="s">
        <v>2773</v>
      </c>
      <c r="M95" t="s">
        <v>130</v>
      </c>
      <c r="N95">
        <v>-80.032859999999999</v>
      </c>
      <c r="O95">
        <v>40.456837</v>
      </c>
      <c r="P95" t="s">
        <v>129</v>
      </c>
      <c r="Q95" s="6" t="s">
        <v>2906</v>
      </c>
      <c r="R95" s="6" t="s">
        <v>2905</v>
      </c>
      <c r="S95" s="6" t="s">
        <v>2784</v>
      </c>
      <c r="T95" s="6" t="s">
        <v>2907</v>
      </c>
      <c r="U95" s="6" t="s">
        <v>2914</v>
      </c>
      <c r="V95" s="3" t="str">
        <f>INDEX(Groups!I$2:'Groups'!I$228, MATCH(A95, Groups!A$2:'Groups'!A$228,0))</f>
        <v>Greater Pittsburgh Area (3 hours drive)</v>
      </c>
      <c r="W95" s="3" t="str">
        <f>INDEX(Groups!J$2:'Groups'!J$228, MATCH(A95, Groups!A$2:'Groups'!A$228,0))</f>
        <v>CSA/MSA</v>
      </c>
      <c r="X95" s="8">
        <f t="shared" si="6"/>
        <v>1</v>
      </c>
      <c r="Y95" s="8" t="str">
        <f t="shared" si="5"/>
        <v>Pittsburgh City</v>
      </c>
      <c r="AC95" s="8">
        <v>1</v>
      </c>
      <c r="AD95" s="8">
        <v>1</v>
      </c>
    </row>
    <row r="96" spans="1:30" x14ac:dyDescent="0.2">
      <c r="A96">
        <v>7047252</v>
      </c>
      <c r="B96">
        <v>4</v>
      </c>
      <c r="C96" t="s">
        <v>1385</v>
      </c>
      <c r="D96" t="s">
        <v>207</v>
      </c>
      <c r="E96" t="s">
        <v>3070</v>
      </c>
      <c r="F96">
        <v>-80.059997558600003</v>
      </c>
      <c r="G96">
        <v>40.6199989319</v>
      </c>
      <c r="H96" t="s">
        <v>1386</v>
      </c>
      <c r="I96">
        <v>565</v>
      </c>
      <c r="J96" t="s">
        <v>1392</v>
      </c>
      <c r="K96" t="s">
        <v>1393</v>
      </c>
      <c r="L96" t="s">
        <v>30</v>
      </c>
      <c r="M96" t="s">
        <v>1395</v>
      </c>
      <c r="N96">
        <v>-80.007310000000004</v>
      </c>
      <c r="O96">
        <v>40.604773999999999</v>
      </c>
      <c r="P96" t="s">
        <v>1394</v>
      </c>
      <c r="Q96" s="6" t="s">
        <v>2906</v>
      </c>
      <c r="R96" s="6" t="s">
        <v>2905</v>
      </c>
      <c r="S96" s="6" t="s">
        <v>2784</v>
      </c>
      <c r="T96" s="6" t="s">
        <v>2913</v>
      </c>
      <c r="V96" s="3" t="str">
        <f>INDEX(Groups!I$2:'Groups'!I$228, MATCH(A96, Groups!A$2:'Groups'!A$228,0))</f>
        <v>South Western PA</v>
      </c>
      <c r="W96" s="3" t="str">
        <f>INDEX(Groups!J$2:'Groups'!J$228, MATCH(A96, Groups!A$2:'Groups'!A$228,0))</f>
        <v>MSA</v>
      </c>
      <c r="X96" s="8">
        <f t="shared" si="6"/>
        <v>1</v>
      </c>
      <c r="Y96" s="8" t="str">
        <f t="shared" si="5"/>
        <v>Non-Pitt</v>
      </c>
      <c r="AC96" s="8">
        <v>1</v>
      </c>
      <c r="AD96" s="8">
        <v>1</v>
      </c>
    </row>
    <row r="97" spans="1:30" x14ac:dyDescent="0.2">
      <c r="A97">
        <v>7047252</v>
      </c>
      <c r="B97">
        <v>4</v>
      </c>
      <c r="C97" t="s">
        <v>1385</v>
      </c>
      <c r="D97" t="s">
        <v>207</v>
      </c>
      <c r="E97" t="s">
        <v>3070</v>
      </c>
      <c r="F97">
        <v>-80.059997558600003</v>
      </c>
      <c r="G97">
        <v>40.6199989319</v>
      </c>
      <c r="H97" t="s">
        <v>1386</v>
      </c>
      <c r="I97">
        <v>566</v>
      </c>
      <c r="J97" t="s">
        <v>1396</v>
      </c>
      <c r="K97" t="s">
        <v>1397</v>
      </c>
      <c r="L97" t="s">
        <v>30</v>
      </c>
      <c r="M97" t="s">
        <v>1395</v>
      </c>
      <c r="N97">
        <v>-80.015388000000002</v>
      </c>
      <c r="O97">
        <v>40.609347999999997</v>
      </c>
      <c r="P97" t="s">
        <v>1394</v>
      </c>
      <c r="Q97" s="6" t="s">
        <v>2906</v>
      </c>
      <c r="R97" s="6" t="s">
        <v>2905</v>
      </c>
      <c r="S97" s="6" t="s">
        <v>2784</v>
      </c>
      <c r="T97" s="6" t="s">
        <v>2913</v>
      </c>
      <c r="V97" s="3" t="str">
        <f>INDEX(Groups!I$2:'Groups'!I$228, MATCH(A97, Groups!A$2:'Groups'!A$228,0))</f>
        <v>South Western PA</v>
      </c>
      <c r="W97" s="3" t="str">
        <f>INDEX(Groups!J$2:'Groups'!J$228, MATCH(A97, Groups!A$2:'Groups'!A$228,0))</f>
        <v>MSA</v>
      </c>
      <c r="X97" s="8">
        <f t="shared" si="6"/>
        <v>1</v>
      </c>
      <c r="Y97" s="8" t="str">
        <f t="shared" si="5"/>
        <v>Non-Pitt</v>
      </c>
      <c r="AC97" s="8">
        <v>1</v>
      </c>
      <c r="AD97" s="8">
        <v>1</v>
      </c>
    </row>
    <row r="98" spans="1:30" x14ac:dyDescent="0.2">
      <c r="A98">
        <v>7047252</v>
      </c>
      <c r="B98">
        <v>4</v>
      </c>
      <c r="C98" t="s">
        <v>1385</v>
      </c>
      <c r="D98" t="s">
        <v>207</v>
      </c>
      <c r="E98" t="s">
        <v>3070</v>
      </c>
      <c r="F98">
        <v>-80.059997558600003</v>
      </c>
      <c r="G98">
        <v>40.6199989319</v>
      </c>
      <c r="H98" t="s">
        <v>1386</v>
      </c>
      <c r="I98">
        <v>564</v>
      </c>
      <c r="J98" t="s">
        <v>1387</v>
      </c>
      <c r="K98" t="s">
        <v>1388</v>
      </c>
      <c r="L98" t="s">
        <v>1390</v>
      </c>
      <c r="M98" t="s">
        <v>1391</v>
      </c>
      <c r="N98">
        <v>-80.317322000000004</v>
      </c>
      <c r="O98">
        <v>40.697280999999997</v>
      </c>
      <c r="P98" t="s">
        <v>1389</v>
      </c>
      <c r="Q98" s="6" t="s">
        <v>2906</v>
      </c>
      <c r="R98" s="6" t="s">
        <v>2905</v>
      </c>
      <c r="S98" s="6" t="s">
        <v>2949</v>
      </c>
      <c r="T98" s="6" t="s">
        <v>2994</v>
      </c>
      <c r="V98" s="3" t="str">
        <f>INDEX(Groups!I$2:'Groups'!I$228, MATCH(A98, Groups!A$2:'Groups'!A$228,0))</f>
        <v>South Western PA</v>
      </c>
      <c r="W98" s="3" t="str">
        <f>INDEX(Groups!J$2:'Groups'!J$228, MATCH(A98, Groups!A$2:'Groups'!A$228,0))</f>
        <v>MSA</v>
      </c>
      <c r="X98" s="8">
        <f t="shared" si="6"/>
        <v>0</v>
      </c>
      <c r="Y98" s="8" t="str">
        <f t="shared" si="5"/>
        <v>Non-Pitt</v>
      </c>
      <c r="AC98" s="8">
        <v>1</v>
      </c>
      <c r="AD98" s="8">
        <v>1</v>
      </c>
    </row>
    <row r="99" spans="1:30" x14ac:dyDescent="0.2">
      <c r="A99">
        <v>7047252</v>
      </c>
      <c r="B99">
        <v>4</v>
      </c>
      <c r="C99" t="s">
        <v>1385</v>
      </c>
      <c r="D99" t="s">
        <v>207</v>
      </c>
      <c r="E99" t="s">
        <v>3070</v>
      </c>
      <c r="F99">
        <v>-80.059997558600003</v>
      </c>
      <c r="G99">
        <v>40.6199989319</v>
      </c>
      <c r="H99" t="s">
        <v>1386</v>
      </c>
      <c r="I99">
        <v>567</v>
      </c>
      <c r="J99" t="s">
        <v>714</v>
      </c>
      <c r="K99" t="s">
        <v>1398</v>
      </c>
      <c r="L99" t="s">
        <v>2829</v>
      </c>
      <c r="M99" t="s">
        <v>515</v>
      </c>
      <c r="N99">
        <v>-79.763419999999996</v>
      </c>
      <c r="O99">
        <v>40.420403</v>
      </c>
      <c r="P99" t="s">
        <v>514</v>
      </c>
      <c r="Q99" s="6" t="s">
        <v>2906</v>
      </c>
      <c r="R99" s="6" t="s">
        <v>2905</v>
      </c>
      <c r="S99" s="6" t="s">
        <v>2784</v>
      </c>
      <c r="T99" s="6" t="s">
        <v>2941</v>
      </c>
      <c r="V99" s="3" t="str">
        <f>INDEX(Groups!I$2:'Groups'!I$228, MATCH(A99, Groups!A$2:'Groups'!A$228,0))</f>
        <v>South Western PA</v>
      </c>
      <c r="W99" s="3" t="str">
        <f>INDEX(Groups!J$2:'Groups'!J$228, MATCH(A99, Groups!A$2:'Groups'!A$228,0))</f>
        <v>MSA</v>
      </c>
      <c r="X99" s="8">
        <f t="shared" si="6"/>
        <v>1</v>
      </c>
      <c r="Y99" s="8" t="str">
        <f t="shared" si="5"/>
        <v>Non-Pitt</v>
      </c>
      <c r="AC99" s="8">
        <v>1</v>
      </c>
      <c r="AD99" s="8">
        <v>1</v>
      </c>
    </row>
    <row r="100" spans="1:30" x14ac:dyDescent="0.2">
      <c r="A100">
        <v>7269632</v>
      </c>
      <c r="B100">
        <v>1</v>
      </c>
      <c r="C100" t="s">
        <v>2242</v>
      </c>
      <c r="D100" t="s">
        <v>2243</v>
      </c>
      <c r="E100" t="s">
        <v>3080</v>
      </c>
      <c r="F100">
        <v>-80.220001220699999</v>
      </c>
      <c r="G100">
        <v>40.240001678500001</v>
      </c>
      <c r="H100" t="s">
        <v>2244</v>
      </c>
      <c r="I100">
        <v>775</v>
      </c>
      <c r="J100" t="s">
        <v>2245</v>
      </c>
      <c r="K100" t="s">
        <v>2246</v>
      </c>
      <c r="L100" t="s">
        <v>2243</v>
      </c>
      <c r="M100" t="s">
        <v>2248</v>
      </c>
      <c r="N100">
        <v>-80.209446200000002</v>
      </c>
      <c r="O100">
        <v>40.251627399999997</v>
      </c>
      <c r="P100" t="s">
        <v>2247</v>
      </c>
      <c r="Q100" s="6" t="s">
        <v>2906</v>
      </c>
      <c r="R100" s="6" t="s">
        <v>2905</v>
      </c>
      <c r="S100" s="6" t="s">
        <v>2945</v>
      </c>
      <c r="T100" s="6" t="s">
        <v>3022</v>
      </c>
      <c r="V100" s="3" t="str">
        <f>INDEX(Groups!I$2:'Groups'!I$228, MATCH(A100, Groups!A$2:'Groups'!A$228,0))</f>
        <v>Southwestern PA</v>
      </c>
      <c r="W100" s="3" t="str">
        <f>INDEX(Groups!J$2:'Groups'!J$228, MATCH(A100, Groups!A$2:'Groups'!A$228,0))</f>
        <v>MSA</v>
      </c>
      <c r="X100" s="8">
        <f t="shared" si="6"/>
        <v>0</v>
      </c>
      <c r="Y100" s="8" t="str">
        <f t="shared" si="5"/>
        <v>Non-Pitt</v>
      </c>
      <c r="AC100" s="8">
        <v>1</v>
      </c>
      <c r="AD100" s="8">
        <v>1</v>
      </c>
    </row>
    <row r="101" spans="1:30" x14ac:dyDescent="0.2">
      <c r="A101">
        <v>11242842</v>
      </c>
      <c r="B101">
        <v>2</v>
      </c>
      <c r="C101" t="s">
        <v>1698</v>
      </c>
      <c r="D101" t="s">
        <v>1</v>
      </c>
      <c r="E101" t="s">
        <v>3072</v>
      </c>
      <c r="F101">
        <v>-80.040000915500002</v>
      </c>
      <c r="G101">
        <v>40.549999237100003</v>
      </c>
      <c r="H101" t="s">
        <v>1699</v>
      </c>
      <c r="I101">
        <v>654</v>
      </c>
      <c r="J101" t="s">
        <v>1700</v>
      </c>
      <c r="K101" t="s">
        <v>1701</v>
      </c>
      <c r="L101" t="s">
        <v>1703</v>
      </c>
      <c r="M101" t="s">
        <v>1704</v>
      </c>
      <c r="N101">
        <v>-79.778357999999997</v>
      </c>
      <c r="O101">
        <v>40.541355000000003</v>
      </c>
      <c r="P101" t="s">
        <v>1702</v>
      </c>
      <c r="Q101" s="6" t="s">
        <v>2906</v>
      </c>
      <c r="R101" s="6" t="s">
        <v>2905</v>
      </c>
      <c r="S101" s="6" t="s">
        <v>2784</v>
      </c>
      <c r="T101" s="6" t="s">
        <v>3006</v>
      </c>
      <c r="V101" s="3" t="str">
        <f>INDEX(Groups!I$2:'Groups'!I$228, MATCH(A101, Groups!A$2:'Groups'!A$228,0))</f>
        <v>Southwestern PA</v>
      </c>
      <c r="W101" s="3" t="str">
        <f>INDEX(Groups!J$2:'Groups'!J$228, MATCH(A101, Groups!A$2:'Groups'!A$228,0))</f>
        <v>MSA</v>
      </c>
      <c r="X101" s="8">
        <f t="shared" si="6"/>
        <v>1</v>
      </c>
      <c r="Y101" s="8" t="str">
        <f t="shared" si="5"/>
        <v>Non-Pitt</v>
      </c>
      <c r="AC101" s="8">
        <v>1</v>
      </c>
      <c r="AD101" s="8">
        <v>1</v>
      </c>
    </row>
    <row r="102" spans="1:30" x14ac:dyDescent="0.2">
      <c r="A102">
        <v>11242842</v>
      </c>
      <c r="B102">
        <v>2</v>
      </c>
      <c r="C102" t="s">
        <v>1698</v>
      </c>
      <c r="D102" t="s">
        <v>1</v>
      </c>
      <c r="E102" t="s">
        <v>3072</v>
      </c>
      <c r="F102">
        <v>-80.040000915500002</v>
      </c>
      <c r="G102">
        <v>40.549999237100003</v>
      </c>
      <c r="H102" t="s">
        <v>1699</v>
      </c>
      <c r="I102">
        <v>655</v>
      </c>
      <c r="J102" t="s">
        <v>1700</v>
      </c>
      <c r="K102" t="s">
        <v>1701</v>
      </c>
      <c r="L102" t="s">
        <v>1703</v>
      </c>
      <c r="M102" t="s">
        <v>1704</v>
      </c>
      <c r="N102">
        <v>-79.778357999999997</v>
      </c>
      <c r="O102">
        <v>40.541355000000003</v>
      </c>
      <c r="P102" t="s">
        <v>1702</v>
      </c>
      <c r="Q102" s="6" t="s">
        <v>2906</v>
      </c>
      <c r="R102" s="6" t="s">
        <v>2905</v>
      </c>
      <c r="S102" s="6" t="s">
        <v>2784</v>
      </c>
      <c r="T102" s="6" t="s">
        <v>3006</v>
      </c>
      <c r="V102" s="3" t="str">
        <f>INDEX(Groups!I$2:'Groups'!I$228, MATCH(A102, Groups!A$2:'Groups'!A$228,0))</f>
        <v>Southwestern PA</v>
      </c>
      <c r="W102" s="3" t="str">
        <f>INDEX(Groups!J$2:'Groups'!J$228, MATCH(A102, Groups!A$2:'Groups'!A$228,0))</f>
        <v>MSA</v>
      </c>
      <c r="X102" s="8">
        <f t="shared" si="6"/>
        <v>1</v>
      </c>
      <c r="Y102" s="8" t="str">
        <f t="shared" si="5"/>
        <v>Non-Pitt</v>
      </c>
      <c r="AC102" s="8">
        <v>1</v>
      </c>
      <c r="AD102" s="8">
        <v>1</v>
      </c>
    </row>
    <row r="103" spans="1:30" x14ac:dyDescent="0.2">
      <c r="A103">
        <v>18363436</v>
      </c>
      <c r="B103">
        <v>5</v>
      </c>
      <c r="C103" t="s">
        <v>1222</v>
      </c>
      <c r="D103" t="s">
        <v>956</v>
      </c>
      <c r="E103" t="s">
        <v>3083</v>
      </c>
      <c r="F103">
        <v>-80.089996337900004</v>
      </c>
      <c r="G103">
        <v>40.409999847400002</v>
      </c>
      <c r="H103" t="s">
        <v>1223</v>
      </c>
      <c r="I103">
        <v>508</v>
      </c>
      <c r="J103" t="s">
        <v>1224</v>
      </c>
      <c r="K103" t="s">
        <v>1225</v>
      </c>
      <c r="L103" t="s">
        <v>996</v>
      </c>
      <c r="M103" t="s">
        <v>1227</v>
      </c>
      <c r="N103">
        <v>-80.110056</v>
      </c>
      <c r="O103">
        <v>40.356180999999999</v>
      </c>
      <c r="P103" t="s">
        <v>1226</v>
      </c>
      <c r="Q103" s="6" t="s">
        <v>2906</v>
      </c>
      <c r="R103" s="6" t="s">
        <v>2905</v>
      </c>
      <c r="S103" s="6" t="s">
        <v>2784</v>
      </c>
      <c r="T103" s="6" t="s">
        <v>2991</v>
      </c>
      <c r="V103" s="3" t="str">
        <f>INDEX(Groups!I$2:'Groups'!I$228, MATCH(A103, Groups!A$2:'Groups'!A$228,0))</f>
        <v>West/South Pittsburgh</v>
      </c>
      <c r="W103" s="3" t="str">
        <f>INDEX(Groups!J$2:'Groups'!J$228, MATCH(A103, Groups!A$2:'Groups'!A$228,0))</f>
        <v>MSA</v>
      </c>
      <c r="X103" s="8">
        <f t="shared" si="6"/>
        <v>1</v>
      </c>
      <c r="Y103" s="8" t="str">
        <f t="shared" si="5"/>
        <v>Non-Pitt</v>
      </c>
      <c r="AC103" s="8">
        <v>1</v>
      </c>
      <c r="AD103" s="8">
        <v>1</v>
      </c>
    </row>
    <row r="104" spans="1:30" x14ac:dyDescent="0.2">
      <c r="A104">
        <v>18363436</v>
      </c>
      <c r="B104">
        <v>5</v>
      </c>
      <c r="C104" t="s">
        <v>1222</v>
      </c>
      <c r="D104" t="s">
        <v>956</v>
      </c>
      <c r="E104" t="s">
        <v>3083</v>
      </c>
      <c r="F104">
        <v>-80.089996337900004</v>
      </c>
      <c r="G104">
        <v>40.409999847400002</v>
      </c>
      <c r="H104" t="s">
        <v>1223</v>
      </c>
      <c r="I104">
        <v>509</v>
      </c>
      <c r="J104" t="s">
        <v>1228</v>
      </c>
      <c r="K104" t="s">
        <v>1229</v>
      </c>
      <c r="L104" t="s">
        <v>1073</v>
      </c>
      <c r="M104" t="s">
        <v>1074</v>
      </c>
      <c r="N104">
        <v>-80.035239000000004</v>
      </c>
      <c r="O104">
        <v>40.396180000000001</v>
      </c>
      <c r="P104" t="s">
        <v>1072</v>
      </c>
      <c r="Q104" s="6" t="s">
        <v>2906</v>
      </c>
      <c r="R104" s="6" t="s">
        <v>2905</v>
      </c>
      <c r="S104" s="6" t="s">
        <v>2784</v>
      </c>
      <c r="T104" s="6" t="s">
        <v>2916</v>
      </c>
      <c r="V104" s="3" t="str">
        <f>INDEX(Groups!I$2:'Groups'!I$228, MATCH(A104, Groups!A$2:'Groups'!A$228,0))</f>
        <v>West/South Pittsburgh</v>
      </c>
      <c r="W104" s="3" t="str">
        <f>INDEX(Groups!J$2:'Groups'!J$228, MATCH(A104, Groups!A$2:'Groups'!A$228,0))</f>
        <v>MSA</v>
      </c>
      <c r="X104" s="8">
        <f t="shared" si="6"/>
        <v>1</v>
      </c>
      <c r="Y104" s="8" t="str">
        <f t="shared" ref="Y104:Y127" si="7">IF(ISNUMBER(SEARCH("Pittsburgh", T104)), "Pittsburgh City", "Non-Pitt")</f>
        <v>Non-Pitt</v>
      </c>
      <c r="AC104" s="8">
        <v>1</v>
      </c>
      <c r="AD104" s="8">
        <v>1</v>
      </c>
    </row>
    <row r="105" spans="1:30" x14ac:dyDescent="0.2">
      <c r="A105">
        <v>18363436</v>
      </c>
      <c r="B105">
        <v>5</v>
      </c>
      <c r="C105" t="s">
        <v>1222</v>
      </c>
      <c r="D105" t="s">
        <v>956</v>
      </c>
      <c r="E105" t="s">
        <v>3083</v>
      </c>
      <c r="F105">
        <v>-80.089996337900004</v>
      </c>
      <c r="G105">
        <v>40.409999847400002</v>
      </c>
      <c r="H105" t="s">
        <v>1223</v>
      </c>
      <c r="I105">
        <v>512</v>
      </c>
      <c r="J105" t="s">
        <v>1239</v>
      </c>
      <c r="K105" t="s">
        <v>1240</v>
      </c>
      <c r="L105" t="s">
        <v>1073</v>
      </c>
      <c r="M105" t="s">
        <v>1074</v>
      </c>
      <c r="N105">
        <v>-80.035239000000004</v>
      </c>
      <c r="O105">
        <v>40.396180000000001</v>
      </c>
      <c r="P105" t="s">
        <v>1072</v>
      </c>
      <c r="Q105" s="6" t="s">
        <v>2906</v>
      </c>
      <c r="R105" s="6" t="s">
        <v>2905</v>
      </c>
      <c r="S105" s="6" t="s">
        <v>2784</v>
      </c>
      <c r="T105" s="6" t="s">
        <v>2916</v>
      </c>
      <c r="V105" s="3" t="str">
        <f>INDEX(Groups!I$2:'Groups'!I$228, MATCH(A105, Groups!A$2:'Groups'!A$228,0))</f>
        <v>West/South Pittsburgh</v>
      </c>
      <c r="W105" s="3" t="str">
        <f>INDEX(Groups!J$2:'Groups'!J$228, MATCH(A105, Groups!A$2:'Groups'!A$228,0))</f>
        <v>MSA</v>
      </c>
      <c r="X105" s="8">
        <f t="shared" si="6"/>
        <v>1</v>
      </c>
      <c r="Y105" s="8" t="str">
        <f t="shared" si="7"/>
        <v>Non-Pitt</v>
      </c>
      <c r="AC105" s="8">
        <v>1</v>
      </c>
      <c r="AD105" s="8">
        <v>1</v>
      </c>
    </row>
    <row r="106" spans="1:30" x14ac:dyDescent="0.2">
      <c r="A106">
        <v>18363436</v>
      </c>
      <c r="B106">
        <v>5</v>
      </c>
      <c r="C106" t="s">
        <v>1222</v>
      </c>
      <c r="D106" t="s">
        <v>956</v>
      </c>
      <c r="E106" t="s">
        <v>3083</v>
      </c>
      <c r="F106">
        <v>-80.089996337900004</v>
      </c>
      <c r="G106">
        <v>40.409999847400002</v>
      </c>
      <c r="H106" t="s">
        <v>1223</v>
      </c>
      <c r="I106">
        <v>511</v>
      </c>
      <c r="J106" t="s">
        <v>1234</v>
      </c>
      <c r="K106" t="s">
        <v>1235</v>
      </c>
      <c r="L106" t="s">
        <v>1237</v>
      </c>
      <c r="M106" t="s">
        <v>1238</v>
      </c>
      <c r="N106">
        <v>-80.137285000000006</v>
      </c>
      <c r="O106">
        <v>40.451304</v>
      </c>
      <c r="P106" t="s">
        <v>1236</v>
      </c>
      <c r="Q106" s="6" t="s">
        <v>2906</v>
      </c>
      <c r="R106" s="6" t="s">
        <v>2905</v>
      </c>
      <c r="S106" s="6" t="s">
        <v>2784</v>
      </c>
      <c r="T106" s="6" t="s">
        <v>2943</v>
      </c>
      <c r="V106" s="3" t="str">
        <f>INDEX(Groups!I$2:'Groups'!I$228, MATCH(A106, Groups!A$2:'Groups'!A$228,0))</f>
        <v>West/South Pittsburgh</v>
      </c>
      <c r="W106" s="3" t="str">
        <f>INDEX(Groups!J$2:'Groups'!J$228, MATCH(A106, Groups!A$2:'Groups'!A$228,0))</f>
        <v>MSA</v>
      </c>
      <c r="X106" s="8">
        <f t="shared" si="6"/>
        <v>1</v>
      </c>
      <c r="Y106" s="8" t="str">
        <f t="shared" si="7"/>
        <v>Non-Pitt</v>
      </c>
      <c r="AC106" s="8">
        <v>1</v>
      </c>
      <c r="AD106" s="8">
        <v>1</v>
      </c>
    </row>
    <row r="107" spans="1:30" x14ac:dyDescent="0.2">
      <c r="A107">
        <v>18363436</v>
      </c>
      <c r="B107">
        <v>5</v>
      </c>
      <c r="C107" t="s">
        <v>1222</v>
      </c>
      <c r="D107" t="s">
        <v>956</v>
      </c>
      <c r="E107" t="s">
        <v>3083</v>
      </c>
      <c r="F107">
        <v>-80.089996337900004</v>
      </c>
      <c r="G107">
        <v>40.409999847400002</v>
      </c>
      <c r="H107" t="s">
        <v>1223</v>
      </c>
      <c r="I107">
        <v>510</v>
      </c>
      <c r="J107" t="s">
        <v>1230</v>
      </c>
      <c r="K107" t="s">
        <v>1231</v>
      </c>
      <c r="L107" t="s">
        <v>2773</v>
      </c>
      <c r="M107" t="s">
        <v>1233</v>
      </c>
      <c r="N107">
        <v>-80.146538000000007</v>
      </c>
      <c r="O107">
        <v>40.438983999999998</v>
      </c>
      <c r="P107" t="s">
        <v>1232</v>
      </c>
      <c r="Q107" s="6" t="s">
        <v>2906</v>
      </c>
      <c r="R107" s="6" t="s">
        <v>2905</v>
      </c>
      <c r="S107" s="6" t="s">
        <v>2784</v>
      </c>
      <c r="T107" s="6" t="s">
        <v>2943</v>
      </c>
      <c r="V107" s="3" t="str">
        <f>INDEX(Groups!I$2:'Groups'!I$228, MATCH(A107, Groups!A$2:'Groups'!A$228,0))</f>
        <v>West/South Pittsburgh</v>
      </c>
      <c r="W107" s="3" t="str">
        <f>INDEX(Groups!J$2:'Groups'!J$228, MATCH(A107, Groups!A$2:'Groups'!A$228,0))</f>
        <v>MSA</v>
      </c>
      <c r="X107" s="8">
        <f t="shared" si="6"/>
        <v>1</v>
      </c>
      <c r="Y107" s="8" t="str">
        <f t="shared" si="7"/>
        <v>Non-Pitt</v>
      </c>
      <c r="AC107" s="8">
        <v>1</v>
      </c>
      <c r="AD107" s="8">
        <v>1</v>
      </c>
    </row>
    <row r="108" spans="1:30" x14ac:dyDescent="0.2">
      <c r="A108">
        <v>41510</v>
      </c>
      <c r="B108">
        <v>1</v>
      </c>
      <c r="C108" t="s">
        <v>2466</v>
      </c>
      <c r="D108" t="s">
        <v>1</v>
      </c>
      <c r="E108" t="s">
        <v>3074</v>
      </c>
      <c r="F108">
        <v>-79.949996948199995</v>
      </c>
      <c r="G108">
        <v>40.470001220699999</v>
      </c>
      <c r="H108" t="s">
        <v>2467</v>
      </c>
      <c r="I108">
        <v>818</v>
      </c>
      <c r="J108" t="s">
        <v>2468</v>
      </c>
      <c r="K108" t="s">
        <v>2469</v>
      </c>
      <c r="L108" t="s">
        <v>2773</v>
      </c>
      <c r="M108" t="s">
        <v>2471</v>
      </c>
      <c r="N108">
        <v>-79.926748000000003</v>
      </c>
      <c r="O108">
        <v>40.442867999999997</v>
      </c>
      <c r="P108" t="s">
        <v>2470</v>
      </c>
      <c r="Q108" s="6" t="s">
        <v>2906</v>
      </c>
      <c r="R108" s="6" t="s">
        <v>2905</v>
      </c>
      <c r="S108" s="6" t="s">
        <v>2784</v>
      </c>
      <c r="T108" s="6" t="s">
        <v>2907</v>
      </c>
      <c r="U108" s="6" t="s">
        <v>2946</v>
      </c>
      <c r="V108" s="3" t="str">
        <f>INDEX(Groups!I$2:'Groups'!I$228, MATCH(A108, Groups!A$2:'Groups'!A$228,0))</f>
        <v>Western PA</v>
      </c>
      <c r="W108" s="3" t="str">
        <f>INDEX(Groups!J$2:'Groups'!J$228, MATCH(A108, Groups!A$2:'Groups'!A$228,0))</f>
        <v>MSA</v>
      </c>
      <c r="X108" s="8">
        <f t="shared" si="6"/>
        <v>1</v>
      </c>
      <c r="Y108" s="8" t="str">
        <f t="shared" si="7"/>
        <v>Pittsburgh City</v>
      </c>
      <c r="AC108" s="8">
        <v>1</v>
      </c>
      <c r="AD108" s="8">
        <v>1</v>
      </c>
    </row>
    <row r="109" spans="1:30" x14ac:dyDescent="0.2">
      <c r="A109">
        <v>1773927</v>
      </c>
      <c r="B109">
        <v>18</v>
      </c>
      <c r="C109" t="s">
        <v>495</v>
      </c>
      <c r="D109" t="s">
        <v>1</v>
      </c>
      <c r="E109" t="s">
        <v>3070</v>
      </c>
      <c r="F109">
        <v>-79.919998168899994</v>
      </c>
      <c r="G109">
        <v>40.470001220699999</v>
      </c>
      <c r="H109" t="s">
        <v>496</v>
      </c>
      <c r="I109">
        <v>229</v>
      </c>
      <c r="J109" t="s">
        <v>516</v>
      </c>
      <c r="K109" t="s">
        <v>517</v>
      </c>
      <c r="L109" t="s">
        <v>519</v>
      </c>
      <c r="M109" t="s">
        <v>520</v>
      </c>
      <c r="N109">
        <v>-79.797353000000001</v>
      </c>
      <c r="O109">
        <v>40.168537000000001</v>
      </c>
      <c r="P109" t="s">
        <v>518</v>
      </c>
      <c r="Q109" s="6" t="s">
        <v>2906</v>
      </c>
      <c r="R109" s="6" t="s">
        <v>2905</v>
      </c>
      <c r="S109" s="6" t="s">
        <v>2919</v>
      </c>
      <c r="T109" s="6" t="s">
        <v>2935</v>
      </c>
      <c r="V109" s="3" t="str">
        <f>INDEX(Groups!I$2:'Groups'!I$228, MATCH(A109, Groups!A$2:'Groups'!A$228,0))</f>
        <v>Western PA Region</v>
      </c>
      <c r="W109" s="3" t="str">
        <f>INDEX(Groups!J$2:'Groups'!J$228, MATCH(A109, Groups!A$2:'Groups'!A$228,0))</f>
        <v>MSA</v>
      </c>
      <c r="X109" s="8">
        <f t="shared" si="6"/>
        <v>0</v>
      </c>
      <c r="Y109" s="8" t="str">
        <f t="shared" si="7"/>
        <v>Non-Pitt</v>
      </c>
      <c r="AC109" s="8">
        <v>1</v>
      </c>
      <c r="AD109" s="8">
        <v>1</v>
      </c>
    </row>
    <row r="110" spans="1:30" x14ac:dyDescent="0.2">
      <c r="A110">
        <v>1773927</v>
      </c>
      <c r="B110">
        <v>18</v>
      </c>
      <c r="C110" t="s">
        <v>495</v>
      </c>
      <c r="D110" t="s">
        <v>1</v>
      </c>
      <c r="E110" t="s">
        <v>3070</v>
      </c>
      <c r="F110">
        <v>-79.919998168899994</v>
      </c>
      <c r="G110">
        <v>40.470001220699999</v>
      </c>
      <c r="H110" t="s">
        <v>496</v>
      </c>
      <c r="I110">
        <v>224</v>
      </c>
      <c r="J110" t="s">
        <v>499</v>
      </c>
      <c r="K110" t="s">
        <v>500</v>
      </c>
      <c r="L110" t="s">
        <v>502</v>
      </c>
      <c r="M110" t="s">
        <v>503</v>
      </c>
      <c r="N110">
        <v>-80.014110000000002</v>
      </c>
      <c r="O110">
        <v>40.345280000000002</v>
      </c>
      <c r="P110" t="s">
        <v>501</v>
      </c>
      <c r="Q110" s="6" t="s">
        <v>2906</v>
      </c>
      <c r="R110" s="6" t="s">
        <v>2905</v>
      </c>
      <c r="S110" s="6" t="s">
        <v>2784</v>
      </c>
      <c r="T110" s="6" t="s">
        <v>2956</v>
      </c>
      <c r="V110" s="3" t="str">
        <f>INDEX(Groups!I$2:'Groups'!I$228, MATCH(A110, Groups!A$2:'Groups'!A$228,0))</f>
        <v>Western PA Region</v>
      </c>
      <c r="W110" s="3" t="str">
        <f>INDEX(Groups!J$2:'Groups'!J$228, MATCH(A110, Groups!A$2:'Groups'!A$228,0))</f>
        <v>MSA</v>
      </c>
      <c r="X110" s="8">
        <f t="shared" si="6"/>
        <v>1</v>
      </c>
      <c r="Y110" s="8" t="str">
        <f t="shared" si="7"/>
        <v>Non-Pitt</v>
      </c>
      <c r="AC110" s="8">
        <v>1</v>
      </c>
      <c r="AD110" s="8">
        <v>1</v>
      </c>
    </row>
    <row r="111" spans="1:30" x14ac:dyDescent="0.2">
      <c r="A111">
        <v>1773927</v>
      </c>
      <c r="B111">
        <v>18</v>
      </c>
      <c r="C111" t="s">
        <v>495</v>
      </c>
      <c r="D111" t="s">
        <v>1</v>
      </c>
      <c r="E111" t="s">
        <v>3070</v>
      </c>
      <c r="F111">
        <v>-79.919998168899994</v>
      </c>
      <c r="G111">
        <v>40.470001220699999</v>
      </c>
      <c r="H111" t="s">
        <v>496</v>
      </c>
      <c r="I111">
        <v>227</v>
      </c>
      <c r="J111" t="s">
        <v>508</v>
      </c>
      <c r="K111" t="s">
        <v>509</v>
      </c>
      <c r="L111" t="s">
        <v>207</v>
      </c>
      <c r="M111" t="s">
        <v>511</v>
      </c>
      <c r="N111">
        <v>-80.050629000000001</v>
      </c>
      <c r="O111">
        <v>40.632927000000002</v>
      </c>
      <c r="P111" t="s">
        <v>510</v>
      </c>
      <c r="Q111" s="6" t="s">
        <v>2906</v>
      </c>
      <c r="R111" s="6" t="s">
        <v>2905</v>
      </c>
      <c r="S111" s="6" t="s">
        <v>2784</v>
      </c>
      <c r="T111" s="6" t="s">
        <v>2937</v>
      </c>
      <c r="V111" s="3" t="str">
        <f>INDEX(Groups!I$2:'Groups'!I$228, MATCH(A111, Groups!A$2:'Groups'!A$228,0))</f>
        <v>Western PA Region</v>
      </c>
      <c r="W111" s="3" t="str">
        <f>INDEX(Groups!J$2:'Groups'!J$228, MATCH(A111, Groups!A$2:'Groups'!A$228,0))</f>
        <v>MSA</v>
      </c>
      <c r="X111" s="8">
        <f t="shared" si="6"/>
        <v>1</v>
      </c>
      <c r="Y111" s="8" t="str">
        <f t="shared" si="7"/>
        <v>Non-Pitt</v>
      </c>
      <c r="AC111" s="8">
        <v>1</v>
      </c>
      <c r="AD111" s="8">
        <v>1</v>
      </c>
    </row>
    <row r="112" spans="1:30" x14ac:dyDescent="0.2">
      <c r="A112">
        <v>1773927</v>
      </c>
      <c r="B112">
        <v>18</v>
      </c>
      <c r="C112" t="s">
        <v>495</v>
      </c>
      <c r="D112" t="s">
        <v>1</v>
      </c>
      <c r="E112" t="s">
        <v>3070</v>
      </c>
      <c r="F112">
        <v>-79.919998168899994</v>
      </c>
      <c r="G112">
        <v>40.470001220699999</v>
      </c>
      <c r="H112" t="s">
        <v>496</v>
      </c>
      <c r="I112">
        <v>240</v>
      </c>
      <c r="J112" t="s">
        <v>551</v>
      </c>
      <c r="K112" t="s">
        <v>552</v>
      </c>
      <c r="L112" t="s">
        <v>2875</v>
      </c>
      <c r="M112" t="s">
        <v>554</v>
      </c>
      <c r="N112">
        <v>-80.110648999999995</v>
      </c>
      <c r="O112">
        <v>40.684097000000001</v>
      </c>
      <c r="P112" t="s">
        <v>553</v>
      </c>
      <c r="Q112" s="6" t="s">
        <v>2906</v>
      </c>
      <c r="R112" s="6" t="s">
        <v>2905</v>
      </c>
      <c r="S112" s="6" t="s">
        <v>2933</v>
      </c>
      <c r="T112" s="6" t="s">
        <v>2932</v>
      </c>
      <c r="V112" s="3" t="str">
        <f>INDEX(Groups!I$2:'Groups'!I$228, MATCH(A112, Groups!A$2:'Groups'!A$228,0))</f>
        <v>Western PA Region</v>
      </c>
      <c r="W112" s="3" t="str">
        <f>INDEX(Groups!J$2:'Groups'!J$228, MATCH(A112, Groups!A$2:'Groups'!A$228,0))</f>
        <v>MSA</v>
      </c>
      <c r="X112" s="8">
        <f t="shared" si="6"/>
        <v>0</v>
      </c>
      <c r="Y112" s="8" t="str">
        <f t="shared" si="7"/>
        <v>Non-Pitt</v>
      </c>
      <c r="AC112" s="8">
        <v>1</v>
      </c>
      <c r="AD112" s="8">
        <v>1</v>
      </c>
    </row>
    <row r="113" spans="1:30" x14ac:dyDescent="0.2">
      <c r="A113">
        <v>1773927</v>
      </c>
      <c r="B113">
        <v>18</v>
      </c>
      <c r="C113" t="s">
        <v>495</v>
      </c>
      <c r="D113" t="s">
        <v>1</v>
      </c>
      <c r="E113" t="s">
        <v>3070</v>
      </c>
      <c r="F113">
        <v>-79.919998168899994</v>
      </c>
      <c r="G113">
        <v>40.470001220699999</v>
      </c>
      <c r="H113" t="s">
        <v>496</v>
      </c>
      <c r="I113">
        <v>228</v>
      </c>
      <c r="J113" t="s">
        <v>512</v>
      </c>
      <c r="K113" t="s">
        <v>513</v>
      </c>
      <c r="L113" t="s">
        <v>2829</v>
      </c>
      <c r="M113" t="s">
        <v>515</v>
      </c>
      <c r="N113">
        <v>-79.763419999999996</v>
      </c>
      <c r="O113">
        <v>40.420403</v>
      </c>
      <c r="P113" t="s">
        <v>514</v>
      </c>
      <c r="Q113" s="6" t="s">
        <v>2906</v>
      </c>
      <c r="R113" s="6" t="s">
        <v>2905</v>
      </c>
      <c r="S113" s="6" t="s">
        <v>2784</v>
      </c>
      <c r="T113" s="6" t="s">
        <v>2941</v>
      </c>
      <c r="V113" s="3" t="str">
        <f>INDEX(Groups!I$2:'Groups'!I$228, MATCH(A113, Groups!A$2:'Groups'!A$228,0))</f>
        <v>Western PA Region</v>
      </c>
      <c r="W113" s="3" t="str">
        <f>INDEX(Groups!J$2:'Groups'!J$228, MATCH(A113, Groups!A$2:'Groups'!A$228,0))</f>
        <v>MSA</v>
      </c>
      <c r="X113" s="8">
        <f t="shared" si="6"/>
        <v>1</v>
      </c>
      <c r="Y113" s="8" t="str">
        <f t="shared" si="7"/>
        <v>Non-Pitt</v>
      </c>
      <c r="AC113" s="8">
        <v>1</v>
      </c>
      <c r="AD113" s="8">
        <v>1</v>
      </c>
    </row>
    <row r="114" spans="1:30" x14ac:dyDescent="0.2">
      <c r="A114">
        <v>1773927</v>
      </c>
      <c r="B114">
        <v>18</v>
      </c>
      <c r="C114" t="s">
        <v>495</v>
      </c>
      <c r="D114" t="s">
        <v>1</v>
      </c>
      <c r="E114" t="s">
        <v>3070</v>
      </c>
      <c r="F114">
        <v>-79.919998168899994</v>
      </c>
      <c r="G114">
        <v>40.470001220699999</v>
      </c>
      <c r="H114" t="s">
        <v>496</v>
      </c>
      <c r="I114">
        <v>223</v>
      </c>
      <c r="J114" t="s">
        <v>497</v>
      </c>
      <c r="K114" t="s">
        <v>498</v>
      </c>
      <c r="L114" t="s">
        <v>2773</v>
      </c>
      <c r="M114" t="s">
        <v>274</v>
      </c>
      <c r="N114">
        <v>-79.932975999999996</v>
      </c>
      <c r="O114">
        <v>40.451439000000001</v>
      </c>
      <c r="P114" t="s">
        <v>273</v>
      </c>
      <c r="Q114" s="6" t="s">
        <v>2906</v>
      </c>
      <c r="R114" s="6" t="s">
        <v>2905</v>
      </c>
      <c r="S114" s="6" t="s">
        <v>2784</v>
      </c>
      <c r="T114" s="6" t="s">
        <v>2907</v>
      </c>
      <c r="U114" s="6" t="s">
        <v>2938</v>
      </c>
      <c r="V114" s="3" t="str">
        <f>INDEX(Groups!I$2:'Groups'!I$228, MATCH(A114, Groups!A$2:'Groups'!A$228,0))</f>
        <v>Western PA Region</v>
      </c>
      <c r="W114" s="3" t="str">
        <f>INDEX(Groups!J$2:'Groups'!J$228, MATCH(A114, Groups!A$2:'Groups'!A$228,0))</f>
        <v>MSA</v>
      </c>
      <c r="X114" s="8">
        <f t="shared" si="6"/>
        <v>1</v>
      </c>
      <c r="Y114" s="8" t="str">
        <f t="shared" si="7"/>
        <v>Pittsburgh City</v>
      </c>
      <c r="AC114" s="8">
        <v>1</v>
      </c>
      <c r="AD114" s="8">
        <v>1</v>
      </c>
    </row>
    <row r="115" spans="1:30" x14ac:dyDescent="0.2">
      <c r="A115">
        <v>1773927</v>
      </c>
      <c r="B115">
        <v>18</v>
      </c>
      <c r="C115" t="s">
        <v>495</v>
      </c>
      <c r="D115" t="s">
        <v>1</v>
      </c>
      <c r="E115" t="s">
        <v>3070</v>
      </c>
      <c r="F115">
        <v>-79.919998168899994</v>
      </c>
      <c r="G115">
        <v>40.470001220699999</v>
      </c>
      <c r="H115" t="s">
        <v>496</v>
      </c>
      <c r="I115">
        <v>225</v>
      </c>
      <c r="J115" t="s">
        <v>504</v>
      </c>
      <c r="K115" t="s">
        <v>505</v>
      </c>
      <c r="L115" t="s">
        <v>2773</v>
      </c>
      <c r="M115" t="s">
        <v>507</v>
      </c>
      <c r="N115">
        <v>-79.978386</v>
      </c>
      <c r="O115">
        <v>40.385337999999997</v>
      </c>
      <c r="P115" t="s">
        <v>506</v>
      </c>
      <c r="Q115" s="6" t="s">
        <v>2906</v>
      </c>
      <c r="R115" s="6" t="s">
        <v>2905</v>
      </c>
      <c r="S115" s="6" t="s">
        <v>2784</v>
      </c>
      <c r="T115" s="6" t="s">
        <v>2907</v>
      </c>
      <c r="U115" s="6" t="s">
        <v>2957</v>
      </c>
      <c r="V115" s="3" t="str">
        <f>INDEX(Groups!I$2:'Groups'!I$228, MATCH(A115, Groups!A$2:'Groups'!A$228,0))</f>
        <v>Western PA Region</v>
      </c>
      <c r="W115" s="3" t="str">
        <f>INDEX(Groups!J$2:'Groups'!J$228, MATCH(A115, Groups!A$2:'Groups'!A$228,0))</f>
        <v>MSA</v>
      </c>
      <c r="X115" s="8">
        <f t="shared" si="6"/>
        <v>1</v>
      </c>
      <c r="Y115" s="8" t="str">
        <f t="shared" si="7"/>
        <v>Pittsburgh City</v>
      </c>
      <c r="AC115" s="8">
        <v>1</v>
      </c>
      <c r="AD115" s="8">
        <v>1</v>
      </c>
    </row>
    <row r="116" spans="1:30" x14ac:dyDescent="0.2">
      <c r="A116">
        <v>1773927</v>
      </c>
      <c r="B116">
        <v>18</v>
      </c>
      <c r="C116" t="s">
        <v>495</v>
      </c>
      <c r="D116" t="s">
        <v>1</v>
      </c>
      <c r="E116" t="s">
        <v>3070</v>
      </c>
      <c r="F116">
        <v>-79.919998168899994</v>
      </c>
      <c r="G116">
        <v>40.470001220699999</v>
      </c>
      <c r="H116" t="s">
        <v>496</v>
      </c>
      <c r="I116">
        <v>226</v>
      </c>
      <c r="J116" t="s">
        <v>298</v>
      </c>
      <c r="K116" t="s">
        <v>299</v>
      </c>
      <c r="L116" t="s">
        <v>2773</v>
      </c>
      <c r="M116" t="s">
        <v>53</v>
      </c>
      <c r="N116">
        <v>-80.000793000000002</v>
      </c>
      <c r="O116">
        <v>40.451824000000002</v>
      </c>
      <c r="P116" t="s">
        <v>229</v>
      </c>
      <c r="Q116" s="6" t="s">
        <v>2906</v>
      </c>
      <c r="R116" s="6" t="s">
        <v>2905</v>
      </c>
      <c r="S116" s="6" t="s">
        <v>2784</v>
      </c>
      <c r="T116" s="6" t="s">
        <v>2907</v>
      </c>
      <c r="U116" s="6" t="s">
        <v>2915</v>
      </c>
      <c r="V116" s="3" t="str">
        <f>INDEX(Groups!I$2:'Groups'!I$228, MATCH(A116, Groups!A$2:'Groups'!A$228,0))</f>
        <v>Western PA Region</v>
      </c>
      <c r="W116" s="3" t="str">
        <f>INDEX(Groups!J$2:'Groups'!J$228, MATCH(A116, Groups!A$2:'Groups'!A$228,0))</f>
        <v>MSA</v>
      </c>
      <c r="X116" s="8">
        <f t="shared" si="6"/>
        <v>1</v>
      </c>
      <c r="Y116" s="8" t="str">
        <f t="shared" si="7"/>
        <v>Pittsburgh City</v>
      </c>
      <c r="AC116" s="8">
        <v>1</v>
      </c>
      <c r="AD116" s="8">
        <v>1</v>
      </c>
    </row>
    <row r="117" spans="1:30" x14ac:dyDescent="0.2">
      <c r="A117">
        <v>1773927</v>
      </c>
      <c r="B117">
        <v>18</v>
      </c>
      <c r="C117" t="s">
        <v>495</v>
      </c>
      <c r="D117" t="s">
        <v>1</v>
      </c>
      <c r="E117" t="s">
        <v>3070</v>
      </c>
      <c r="F117">
        <v>-79.919998168899994</v>
      </c>
      <c r="G117">
        <v>40.470001220699999</v>
      </c>
      <c r="H117" t="s">
        <v>496</v>
      </c>
      <c r="I117">
        <v>230</v>
      </c>
      <c r="J117" t="s">
        <v>227</v>
      </c>
      <c r="K117" t="s">
        <v>228</v>
      </c>
      <c r="L117" t="s">
        <v>2773</v>
      </c>
      <c r="M117" t="s">
        <v>53</v>
      </c>
      <c r="N117">
        <v>-80.000793000000002</v>
      </c>
      <c r="O117">
        <v>40.451824000000002</v>
      </c>
      <c r="P117" t="s">
        <v>229</v>
      </c>
      <c r="Q117" s="6" t="s">
        <v>2906</v>
      </c>
      <c r="R117" s="6" t="s">
        <v>2905</v>
      </c>
      <c r="S117" s="6" t="s">
        <v>2784</v>
      </c>
      <c r="T117" s="6" t="s">
        <v>2907</v>
      </c>
      <c r="U117" s="6" t="s">
        <v>2915</v>
      </c>
      <c r="V117" s="3" t="str">
        <f>INDEX(Groups!I$2:'Groups'!I$228, MATCH(A117, Groups!A$2:'Groups'!A$228,0))</f>
        <v>Western PA Region</v>
      </c>
      <c r="W117" s="3" t="str">
        <f>INDEX(Groups!J$2:'Groups'!J$228, MATCH(A117, Groups!A$2:'Groups'!A$228,0))</f>
        <v>MSA</v>
      </c>
      <c r="X117" s="8">
        <f t="shared" si="6"/>
        <v>1</v>
      </c>
      <c r="Y117" s="8" t="str">
        <f t="shared" si="7"/>
        <v>Pittsburgh City</v>
      </c>
      <c r="AC117" s="8">
        <v>1</v>
      </c>
      <c r="AD117" s="8">
        <v>1</v>
      </c>
    </row>
    <row r="118" spans="1:30" x14ac:dyDescent="0.2">
      <c r="A118">
        <v>1773927</v>
      </c>
      <c r="B118">
        <v>18</v>
      </c>
      <c r="C118" t="s">
        <v>495</v>
      </c>
      <c r="D118" t="s">
        <v>1</v>
      </c>
      <c r="E118" t="s">
        <v>3070</v>
      </c>
      <c r="F118">
        <v>-79.919998168899994</v>
      </c>
      <c r="G118">
        <v>40.470001220699999</v>
      </c>
      <c r="H118" t="s">
        <v>496</v>
      </c>
      <c r="I118">
        <v>231</v>
      </c>
      <c r="J118" t="s">
        <v>521</v>
      </c>
      <c r="K118" t="s">
        <v>522</v>
      </c>
      <c r="L118" t="s">
        <v>2773</v>
      </c>
      <c r="M118" t="s">
        <v>524</v>
      </c>
      <c r="N118">
        <v>-80.033798000000004</v>
      </c>
      <c r="O118">
        <v>40.441302999999998</v>
      </c>
      <c r="P118" t="s">
        <v>523</v>
      </c>
      <c r="Q118" s="6" t="s">
        <v>2906</v>
      </c>
      <c r="R118" s="6" t="s">
        <v>2905</v>
      </c>
      <c r="S118" s="6" t="s">
        <v>2784</v>
      </c>
      <c r="T118" s="6" t="s">
        <v>2907</v>
      </c>
      <c r="U118" s="6" t="s">
        <v>2958</v>
      </c>
      <c r="V118" s="3" t="str">
        <f>INDEX(Groups!I$2:'Groups'!I$228, MATCH(A118, Groups!A$2:'Groups'!A$228,0))</f>
        <v>Western PA Region</v>
      </c>
      <c r="W118" s="3" t="str">
        <f>INDEX(Groups!J$2:'Groups'!J$228, MATCH(A118, Groups!A$2:'Groups'!A$228,0))</f>
        <v>MSA</v>
      </c>
      <c r="X118" s="8">
        <f t="shared" si="6"/>
        <v>1</v>
      </c>
      <c r="Y118" s="8" t="str">
        <f t="shared" si="7"/>
        <v>Pittsburgh City</v>
      </c>
      <c r="AC118" s="8">
        <v>1</v>
      </c>
      <c r="AD118" s="8">
        <v>1</v>
      </c>
    </row>
    <row r="119" spans="1:30" x14ac:dyDescent="0.2">
      <c r="A119">
        <v>1773927</v>
      </c>
      <c r="B119">
        <v>18</v>
      </c>
      <c r="C119" t="s">
        <v>495</v>
      </c>
      <c r="D119" t="s">
        <v>1</v>
      </c>
      <c r="E119" t="s">
        <v>3070</v>
      </c>
      <c r="F119">
        <v>-79.919998168899994</v>
      </c>
      <c r="G119">
        <v>40.470001220699999</v>
      </c>
      <c r="H119" t="s">
        <v>496</v>
      </c>
      <c r="I119">
        <v>232</v>
      </c>
      <c r="J119" t="s">
        <v>525</v>
      </c>
      <c r="K119" t="s">
        <v>526</v>
      </c>
      <c r="L119" t="s">
        <v>2773</v>
      </c>
      <c r="M119" t="s">
        <v>93</v>
      </c>
      <c r="N119">
        <v>-80.017593000000005</v>
      </c>
      <c r="O119">
        <v>40.365307000000001</v>
      </c>
      <c r="P119" t="s">
        <v>92</v>
      </c>
      <c r="Q119" s="6" t="s">
        <v>2906</v>
      </c>
      <c r="R119" s="6" t="s">
        <v>2905</v>
      </c>
      <c r="S119" s="6" t="s">
        <v>2784</v>
      </c>
      <c r="T119" s="6" t="s">
        <v>2922</v>
      </c>
      <c r="V119" s="3" t="str">
        <f>INDEX(Groups!I$2:'Groups'!I$228, MATCH(A119, Groups!A$2:'Groups'!A$228,0))</f>
        <v>Western PA Region</v>
      </c>
      <c r="W119" s="3" t="str">
        <f>INDEX(Groups!J$2:'Groups'!J$228, MATCH(A119, Groups!A$2:'Groups'!A$228,0))</f>
        <v>MSA</v>
      </c>
      <c r="X119" s="8">
        <f t="shared" si="6"/>
        <v>1</v>
      </c>
      <c r="Y119" s="8" t="str">
        <f t="shared" si="7"/>
        <v>Non-Pitt</v>
      </c>
      <c r="AC119" s="8">
        <v>1</v>
      </c>
      <c r="AD119" s="8">
        <v>1</v>
      </c>
    </row>
    <row r="120" spans="1:30" x14ac:dyDescent="0.2">
      <c r="A120">
        <v>1773927</v>
      </c>
      <c r="B120">
        <v>18</v>
      </c>
      <c r="C120" t="s">
        <v>495</v>
      </c>
      <c r="D120" t="s">
        <v>1</v>
      </c>
      <c r="E120" t="s">
        <v>3070</v>
      </c>
      <c r="F120">
        <v>-79.919998168899994</v>
      </c>
      <c r="G120">
        <v>40.470001220699999</v>
      </c>
      <c r="H120" t="s">
        <v>496</v>
      </c>
      <c r="I120">
        <v>233</v>
      </c>
      <c r="J120" t="s">
        <v>339</v>
      </c>
      <c r="K120" t="s">
        <v>340</v>
      </c>
      <c r="L120" t="s">
        <v>2773</v>
      </c>
      <c r="M120" t="s">
        <v>528</v>
      </c>
      <c r="N120">
        <v>-79.963922999999994</v>
      </c>
      <c r="O120">
        <v>40.465831000000001</v>
      </c>
      <c r="P120" t="s">
        <v>527</v>
      </c>
      <c r="Q120" s="6" t="s">
        <v>2906</v>
      </c>
      <c r="R120" s="6" t="s">
        <v>2905</v>
      </c>
      <c r="S120" s="6" t="s">
        <v>2784</v>
      </c>
      <c r="T120" s="6" t="s">
        <v>2907</v>
      </c>
      <c r="U120" s="6" t="s">
        <v>2923</v>
      </c>
      <c r="V120" s="3" t="str">
        <f>INDEX(Groups!I$2:'Groups'!I$228, MATCH(A120, Groups!A$2:'Groups'!A$228,0))</f>
        <v>Western PA Region</v>
      </c>
      <c r="W120" s="3" t="str">
        <f>INDEX(Groups!J$2:'Groups'!J$228, MATCH(A120, Groups!A$2:'Groups'!A$228,0))</f>
        <v>MSA</v>
      </c>
      <c r="X120" s="8">
        <f t="shared" si="6"/>
        <v>1</v>
      </c>
      <c r="Y120" s="8" t="str">
        <f t="shared" si="7"/>
        <v>Pittsburgh City</v>
      </c>
      <c r="AC120" s="8">
        <v>1</v>
      </c>
      <c r="AD120" s="8">
        <v>1</v>
      </c>
    </row>
    <row r="121" spans="1:30" x14ac:dyDescent="0.2">
      <c r="A121">
        <v>1773927</v>
      </c>
      <c r="B121">
        <v>18</v>
      </c>
      <c r="C121" t="s">
        <v>495</v>
      </c>
      <c r="D121" t="s">
        <v>1</v>
      </c>
      <c r="E121" t="s">
        <v>3070</v>
      </c>
      <c r="F121">
        <v>-79.919998168899994</v>
      </c>
      <c r="G121">
        <v>40.470001220699999</v>
      </c>
      <c r="H121" t="s">
        <v>496</v>
      </c>
      <c r="I121">
        <v>234</v>
      </c>
      <c r="J121" t="s">
        <v>529</v>
      </c>
      <c r="K121" t="s">
        <v>530</v>
      </c>
      <c r="L121" t="s">
        <v>2773</v>
      </c>
      <c r="M121" t="s">
        <v>532</v>
      </c>
      <c r="N121">
        <v>-79.994079999999997</v>
      </c>
      <c r="O121">
        <v>40.421764000000003</v>
      </c>
      <c r="P121" t="s">
        <v>531</v>
      </c>
      <c r="Q121" s="6" t="s">
        <v>2906</v>
      </c>
      <c r="R121" s="6" t="s">
        <v>2905</v>
      </c>
      <c r="S121" s="6" t="s">
        <v>2784</v>
      </c>
      <c r="T121" s="6" t="s">
        <v>2907</v>
      </c>
      <c r="U121" s="6" t="s">
        <v>2959</v>
      </c>
      <c r="V121" s="3" t="str">
        <f>INDEX(Groups!I$2:'Groups'!I$228, MATCH(A121, Groups!A$2:'Groups'!A$228,0))</f>
        <v>Western PA Region</v>
      </c>
      <c r="W121" s="3" t="str">
        <f>INDEX(Groups!J$2:'Groups'!J$228, MATCH(A121, Groups!A$2:'Groups'!A$228,0))</f>
        <v>MSA</v>
      </c>
      <c r="X121" s="8">
        <f t="shared" si="6"/>
        <v>1</v>
      </c>
      <c r="Y121" s="8" t="str">
        <f t="shared" si="7"/>
        <v>Pittsburgh City</v>
      </c>
      <c r="AC121" s="8">
        <v>1</v>
      </c>
      <c r="AD121" s="8">
        <v>1</v>
      </c>
    </row>
    <row r="122" spans="1:30" x14ac:dyDescent="0.2">
      <c r="A122">
        <v>1773927</v>
      </c>
      <c r="B122">
        <v>18</v>
      </c>
      <c r="C122" t="s">
        <v>495</v>
      </c>
      <c r="D122" t="s">
        <v>1</v>
      </c>
      <c r="E122" t="s">
        <v>3070</v>
      </c>
      <c r="F122">
        <v>-79.919998168899994</v>
      </c>
      <c r="G122">
        <v>40.470001220699999</v>
      </c>
      <c r="H122" t="s">
        <v>496</v>
      </c>
      <c r="I122">
        <v>235</v>
      </c>
      <c r="J122" t="s">
        <v>533</v>
      </c>
      <c r="K122" t="s">
        <v>534</v>
      </c>
      <c r="L122" t="s">
        <v>2773</v>
      </c>
      <c r="M122" t="s">
        <v>536</v>
      </c>
      <c r="N122">
        <v>-79.964393999999999</v>
      </c>
      <c r="O122">
        <v>40.462440000000001</v>
      </c>
      <c r="P122" t="s">
        <v>535</v>
      </c>
      <c r="Q122" s="6" t="s">
        <v>2906</v>
      </c>
      <c r="R122" s="6" t="s">
        <v>2905</v>
      </c>
      <c r="S122" s="6" t="s">
        <v>2784</v>
      </c>
      <c r="T122" s="6" t="s">
        <v>2907</v>
      </c>
      <c r="U122" s="6" t="s">
        <v>2923</v>
      </c>
      <c r="V122" s="3" t="str">
        <f>INDEX(Groups!I$2:'Groups'!I$228, MATCH(A122, Groups!A$2:'Groups'!A$228,0))</f>
        <v>Western PA Region</v>
      </c>
      <c r="W122" s="3" t="str">
        <f>INDEX(Groups!J$2:'Groups'!J$228, MATCH(A122, Groups!A$2:'Groups'!A$228,0))</f>
        <v>MSA</v>
      </c>
      <c r="X122" s="8">
        <f t="shared" si="6"/>
        <v>1</v>
      </c>
      <c r="Y122" s="8" t="str">
        <f t="shared" si="7"/>
        <v>Pittsburgh City</v>
      </c>
      <c r="AC122" s="8">
        <v>1</v>
      </c>
      <c r="AD122" s="8">
        <v>1</v>
      </c>
    </row>
    <row r="123" spans="1:30" x14ac:dyDescent="0.2">
      <c r="A123">
        <v>1773927</v>
      </c>
      <c r="B123">
        <v>18</v>
      </c>
      <c r="C123" t="s">
        <v>495</v>
      </c>
      <c r="D123" t="s">
        <v>1</v>
      </c>
      <c r="E123" t="s">
        <v>3070</v>
      </c>
      <c r="F123">
        <v>-79.919998168899994</v>
      </c>
      <c r="G123">
        <v>40.470001220699999</v>
      </c>
      <c r="H123" t="s">
        <v>496</v>
      </c>
      <c r="I123">
        <v>236</v>
      </c>
      <c r="J123" t="s">
        <v>537</v>
      </c>
      <c r="K123" t="s">
        <v>538</v>
      </c>
      <c r="L123" t="s">
        <v>2773</v>
      </c>
      <c r="M123" t="s">
        <v>540</v>
      </c>
      <c r="N123">
        <v>-80.177848999999995</v>
      </c>
      <c r="O123">
        <v>40.446178000000003</v>
      </c>
      <c r="P123" t="s">
        <v>539</v>
      </c>
      <c r="Q123" s="6" t="s">
        <v>2906</v>
      </c>
      <c r="R123" s="6" t="s">
        <v>2905</v>
      </c>
      <c r="S123" s="6" t="s">
        <v>2784</v>
      </c>
      <c r="T123" s="6" t="s">
        <v>2960</v>
      </c>
      <c r="V123" s="3" t="str">
        <f>INDEX(Groups!I$2:'Groups'!I$228, MATCH(A123, Groups!A$2:'Groups'!A$228,0))</f>
        <v>Western PA Region</v>
      </c>
      <c r="W123" s="3" t="str">
        <f>INDEX(Groups!J$2:'Groups'!J$228, MATCH(A123, Groups!A$2:'Groups'!A$228,0))</f>
        <v>MSA</v>
      </c>
      <c r="X123" s="8">
        <f t="shared" si="6"/>
        <v>1</v>
      </c>
      <c r="Y123" s="8" t="str">
        <f t="shared" si="7"/>
        <v>Non-Pitt</v>
      </c>
      <c r="AC123" s="8">
        <v>1</v>
      </c>
      <c r="AD123" s="8">
        <v>1</v>
      </c>
    </row>
    <row r="124" spans="1:30" x14ac:dyDescent="0.2">
      <c r="A124">
        <v>1773927</v>
      </c>
      <c r="B124">
        <v>18</v>
      </c>
      <c r="C124" t="s">
        <v>495</v>
      </c>
      <c r="D124" t="s">
        <v>1</v>
      </c>
      <c r="E124" t="s">
        <v>3070</v>
      </c>
      <c r="F124">
        <v>-79.919998168899994</v>
      </c>
      <c r="G124">
        <v>40.470001220699999</v>
      </c>
      <c r="H124" t="s">
        <v>496</v>
      </c>
      <c r="I124">
        <v>237</v>
      </c>
      <c r="J124" t="s">
        <v>541</v>
      </c>
      <c r="K124" t="s">
        <v>542</v>
      </c>
      <c r="L124" t="s">
        <v>2773</v>
      </c>
      <c r="M124" t="s">
        <v>158</v>
      </c>
      <c r="N124">
        <v>-80.003710999999996</v>
      </c>
      <c r="O124">
        <v>40.432541999999998</v>
      </c>
      <c r="P124" t="s">
        <v>157</v>
      </c>
      <c r="Q124" s="6" t="s">
        <v>2906</v>
      </c>
      <c r="R124" s="6" t="s">
        <v>2905</v>
      </c>
      <c r="S124" s="6" t="s">
        <v>2784</v>
      </c>
      <c r="T124" s="6" t="s">
        <v>2907</v>
      </c>
      <c r="U124" s="6" t="s">
        <v>2931</v>
      </c>
      <c r="V124" s="3" t="str">
        <f>INDEX(Groups!I$2:'Groups'!I$228, MATCH(A124, Groups!A$2:'Groups'!A$228,0))</f>
        <v>Western PA Region</v>
      </c>
      <c r="W124" s="3" t="str">
        <f>INDEX(Groups!J$2:'Groups'!J$228, MATCH(A124, Groups!A$2:'Groups'!A$228,0))</f>
        <v>MSA</v>
      </c>
      <c r="X124" s="8">
        <f t="shared" si="6"/>
        <v>1</v>
      </c>
      <c r="Y124" s="8" t="str">
        <f t="shared" si="7"/>
        <v>Pittsburgh City</v>
      </c>
      <c r="AC124" s="8">
        <v>1</v>
      </c>
      <c r="AD124" s="8">
        <v>1</v>
      </c>
    </row>
    <row r="125" spans="1:30" x14ac:dyDescent="0.2">
      <c r="A125">
        <v>1773927</v>
      </c>
      <c r="B125">
        <v>18</v>
      </c>
      <c r="C125" t="s">
        <v>495</v>
      </c>
      <c r="D125" t="s">
        <v>1</v>
      </c>
      <c r="E125" t="s">
        <v>3070</v>
      </c>
      <c r="F125">
        <v>-79.919998168899994</v>
      </c>
      <c r="G125">
        <v>40.470001220699999</v>
      </c>
      <c r="H125" t="s">
        <v>496</v>
      </c>
      <c r="I125">
        <v>238</v>
      </c>
      <c r="J125" t="s">
        <v>543</v>
      </c>
      <c r="K125" t="s">
        <v>544</v>
      </c>
      <c r="L125" t="s">
        <v>2773</v>
      </c>
      <c r="M125" t="s">
        <v>546</v>
      </c>
      <c r="N125">
        <v>-80.010818</v>
      </c>
      <c r="O125">
        <v>40.445937999999998</v>
      </c>
      <c r="P125" t="s">
        <v>545</v>
      </c>
      <c r="Q125" s="6" t="s">
        <v>2906</v>
      </c>
      <c r="R125" s="6" t="s">
        <v>2905</v>
      </c>
      <c r="S125" s="6" t="s">
        <v>2784</v>
      </c>
      <c r="T125" s="6" t="s">
        <v>2907</v>
      </c>
      <c r="U125" s="6" t="s">
        <v>2942</v>
      </c>
      <c r="V125" s="3" t="str">
        <f>INDEX(Groups!I$2:'Groups'!I$228, MATCH(A125, Groups!A$2:'Groups'!A$228,0))</f>
        <v>Western PA Region</v>
      </c>
      <c r="W125" s="3" t="str">
        <f>INDEX(Groups!J$2:'Groups'!J$228, MATCH(A125, Groups!A$2:'Groups'!A$228,0))</f>
        <v>MSA</v>
      </c>
      <c r="X125" s="8">
        <f t="shared" si="6"/>
        <v>1</v>
      </c>
      <c r="Y125" s="8" t="str">
        <f t="shared" si="7"/>
        <v>Pittsburgh City</v>
      </c>
      <c r="AC125" s="8">
        <v>1</v>
      </c>
      <c r="AD125" s="8">
        <v>1</v>
      </c>
    </row>
    <row r="126" spans="1:30" x14ac:dyDescent="0.2">
      <c r="A126">
        <v>1773927</v>
      </c>
      <c r="B126">
        <v>18</v>
      </c>
      <c r="C126" t="s">
        <v>495</v>
      </c>
      <c r="D126" t="s">
        <v>1</v>
      </c>
      <c r="E126" t="s">
        <v>3070</v>
      </c>
      <c r="F126">
        <v>-79.919998168899994</v>
      </c>
      <c r="G126">
        <v>40.470001220699999</v>
      </c>
      <c r="H126" t="s">
        <v>496</v>
      </c>
      <c r="I126">
        <v>239</v>
      </c>
      <c r="J126" t="s">
        <v>547</v>
      </c>
      <c r="K126" t="s">
        <v>548</v>
      </c>
      <c r="L126" t="s">
        <v>2773</v>
      </c>
      <c r="M126" t="s">
        <v>550</v>
      </c>
      <c r="N126">
        <v>-79.877234999999999</v>
      </c>
      <c r="O126">
        <v>40.486952000000002</v>
      </c>
      <c r="P126" t="s">
        <v>549</v>
      </c>
      <c r="Q126" s="6" t="s">
        <v>2906</v>
      </c>
      <c r="R126" s="6" t="s">
        <v>2905</v>
      </c>
      <c r="S126" s="6" t="s">
        <v>2784</v>
      </c>
      <c r="T126" s="6" t="s">
        <v>2961</v>
      </c>
      <c r="V126" s="3" t="str">
        <f>INDEX(Groups!I$2:'Groups'!I$228, MATCH(A126, Groups!A$2:'Groups'!A$228,0))</f>
        <v>Western PA Region</v>
      </c>
      <c r="W126" s="3" t="str">
        <f>INDEX(Groups!J$2:'Groups'!J$228, MATCH(A126, Groups!A$2:'Groups'!A$228,0))</f>
        <v>MSA</v>
      </c>
      <c r="X126" s="8">
        <f t="shared" si="6"/>
        <v>1</v>
      </c>
      <c r="Y126" s="8" t="str">
        <f t="shared" si="7"/>
        <v>Non-Pitt</v>
      </c>
      <c r="AC126" s="8">
        <v>1</v>
      </c>
      <c r="AD126" s="8">
        <v>1</v>
      </c>
    </row>
    <row r="127" spans="1:30" x14ac:dyDescent="0.2">
      <c r="A127">
        <v>18629188</v>
      </c>
      <c r="B127">
        <v>1</v>
      </c>
      <c r="C127" t="s">
        <v>2069</v>
      </c>
      <c r="D127" t="s">
        <v>1</v>
      </c>
      <c r="E127" t="s">
        <v>3073</v>
      </c>
      <c r="F127">
        <v>-79.919998168899994</v>
      </c>
      <c r="G127">
        <v>40.470001220699999</v>
      </c>
      <c r="H127" t="s">
        <v>2070</v>
      </c>
      <c r="I127">
        <v>742</v>
      </c>
      <c r="J127" t="s">
        <v>2071</v>
      </c>
      <c r="K127" t="s">
        <v>2072</v>
      </c>
      <c r="L127" t="s">
        <v>2773</v>
      </c>
      <c r="M127" t="s">
        <v>2074</v>
      </c>
      <c r="N127">
        <v>-79.923996000000002</v>
      </c>
      <c r="O127">
        <v>40.46228</v>
      </c>
      <c r="P127" t="s">
        <v>2073</v>
      </c>
      <c r="Q127" s="6" t="s">
        <v>2906</v>
      </c>
      <c r="R127" s="6" t="s">
        <v>2905</v>
      </c>
      <c r="S127" s="6" t="s">
        <v>2784</v>
      </c>
      <c r="T127" s="6" t="s">
        <v>2907</v>
      </c>
      <c r="U127" s="6" t="s">
        <v>2840</v>
      </c>
      <c r="V127" s="3" t="str">
        <f>INDEX(Groups!I$2:'Groups'!I$228, MATCH(A127, Groups!A$2:'Groups'!A$228,0))</f>
        <v>East Liberty</v>
      </c>
      <c r="W127" s="3" t="str">
        <f>INDEX(Groups!J$2:'Groups'!J$228, MATCH(A127, Groups!A$2:'Groups'!A$228,0))</f>
        <v>Neighborhood</v>
      </c>
      <c r="X127" s="8">
        <f t="shared" si="6"/>
        <v>1</v>
      </c>
      <c r="Y127" s="8" t="str">
        <f t="shared" si="7"/>
        <v>Pittsburgh City</v>
      </c>
      <c r="AA127" s="8">
        <v>1</v>
      </c>
      <c r="AC127" s="8">
        <v>1</v>
      </c>
      <c r="AD127" s="8">
        <v>1</v>
      </c>
    </row>
    <row r="128" spans="1:30" x14ac:dyDescent="0.2">
      <c r="A128">
        <v>12580092</v>
      </c>
      <c r="B128">
        <v>5</v>
      </c>
      <c r="C128" t="s">
        <v>1166</v>
      </c>
      <c r="D128" t="s">
        <v>1</v>
      </c>
      <c r="E128" t="s">
        <v>3081</v>
      </c>
      <c r="F128">
        <v>-79.919998168899994</v>
      </c>
      <c r="G128">
        <v>40.430000305199997</v>
      </c>
      <c r="H128" t="s">
        <v>1167</v>
      </c>
      <c r="I128">
        <v>483</v>
      </c>
      <c r="J128" t="s">
        <v>1168</v>
      </c>
      <c r="K128" t="s">
        <v>1169</v>
      </c>
      <c r="P128" t="s">
        <v>386</v>
      </c>
      <c r="Q128" s="6">
        <v>0</v>
      </c>
      <c r="R128" s="6">
        <v>0</v>
      </c>
      <c r="S128" s="6">
        <v>0</v>
      </c>
      <c r="T128" s="6">
        <v>0</v>
      </c>
      <c r="U128" s="6">
        <v>0</v>
      </c>
      <c r="V128" s="3" t="str">
        <f>INDEX(Groups!I$2:'Groups'!I$228, MATCH(A128, Groups!A$2:'Groups'!A$228,0))</f>
        <v>Squirrel Hill</v>
      </c>
      <c r="W128" s="3" t="str">
        <f>INDEX(Groups!J$2:'Groups'!J$228, MATCH(A128, Groups!A$2:'Groups'!A$228,0))</f>
        <v>Neighborhood</v>
      </c>
      <c r="AC128" s="8">
        <v>1</v>
      </c>
      <c r="AD128" s="8">
        <v>1</v>
      </c>
    </row>
    <row r="129" spans="1:30" x14ac:dyDescent="0.2">
      <c r="A129">
        <v>12580092</v>
      </c>
      <c r="B129">
        <v>5</v>
      </c>
      <c r="C129" t="s">
        <v>1166</v>
      </c>
      <c r="D129" t="s">
        <v>1</v>
      </c>
      <c r="E129" t="s">
        <v>3081</v>
      </c>
      <c r="F129">
        <v>-79.919998168899994</v>
      </c>
      <c r="G129">
        <v>40.430000305199997</v>
      </c>
      <c r="H129" t="s">
        <v>1167</v>
      </c>
      <c r="I129">
        <v>484</v>
      </c>
      <c r="J129" t="s">
        <v>1168</v>
      </c>
      <c r="K129" t="s">
        <v>1169</v>
      </c>
      <c r="P129" t="s">
        <v>386</v>
      </c>
      <c r="Q129" s="6">
        <v>0</v>
      </c>
      <c r="R129" s="6">
        <v>0</v>
      </c>
      <c r="S129" s="6">
        <v>0</v>
      </c>
      <c r="T129" s="6">
        <v>0</v>
      </c>
      <c r="U129" s="6">
        <v>0</v>
      </c>
      <c r="V129" s="3" t="str">
        <f>INDEX(Groups!I$2:'Groups'!I$228, MATCH(A129, Groups!A$2:'Groups'!A$228,0))</f>
        <v>Squirrel Hill</v>
      </c>
      <c r="W129" s="3" t="str">
        <f>INDEX(Groups!J$2:'Groups'!J$228, MATCH(A129, Groups!A$2:'Groups'!A$228,0))</f>
        <v>Neighborhood</v>
      </c>
      <c r="AC129" s="8">
        <v>1</v>
      </c>
      <c r="AD129" s="8">
        <v>1</v>
      </c>
    </row>
    <row r="130" spans="1:30" x14ac:dyDescent="0.2">
      <c r="A130">
        <v>12580092</v>
      </c>
      <c r="B130">
        <v>5</v>
      </c>
      <c r="C130" t="s">
        <v>1166</v>
      </c>
      <c r="D130" t="s">
        <v>1</v>
      </c>
      <c r="E130" t="s">
        <v>3081</v>
      </c>
      <c r="F130">
        <v>-79.919998168899994</v>
      </c>
      <c r="G130">
        <v>40.430000305199997</v>
      </c>
      <c r="H130" t="s">
        <v>1167</v>
      </c>
      <c r="I130">
        <v>485</v>
      </c>
      <c r="J130" t="s">
        <v>1168</v>
      </c>
      <c r="K130" t="s">
        <v>1169</v>
      </c>
      <c r="P130" t="s">
        <v>386</v>
      </c>
      <c r="Q130" s="6">
        <v>0</v>
      </c>
      <c r="R130" s="6">
        <v>0</v>
      </c>
      <c r="S130" s="6">
        <v>0</v>
      </c>
      <c r="T130" s="6">
        <v>0</v>
      </c>
      <c r="U130" s="6">
        <v>0</v>
      </c>
      <c r="V130" s="3" t="str">
        <f>INDEX(Groups!I$2:'Groups'!I$228, MATCH(A130, Groups!A$2:'Groups'!A$228,0))</f>
        <v>Squirrel Hill</v>
      </c>
      <c r="W130" s="3" t="str">
        <f>INDEX(Groups!J$2:'Groups'!J$228, MATCH(A130, Groups!A$2:'Groups'!A$228,0))</f>
        <v>Neighborhood</v>
      </c>
      <c r="AC130" s="8">
        <v>1</v>
      </c>
      <c r="AD130" s="8">
        <v>1</v>
      </c>
    </row>
    <row r="131" spans="1:30" x14ac:dyDescent="0.2">
      <c r="A131">
        <v>12580092</v>
      </c>
      <c r="B131">
        <v>5</v>
      </c>
      <c r="C131" t="s">
        <v>1166</v>
      </c>
      <c r="D131" t="s">
        <v>1</v>
      </c>
      <c r="E131" t="s">
        <v>3081</v>
      </c>
      <c r="F131">
        <v>-79.919998168899994</v>
      </c>
      <c r="G131">
        <v>40.430000305199997</v>
      </c>
      <c r="H131" t="s">
        <v>1167</v>
      </c>
      <c r="I131">
        <v>486</v>
      </c>
      <c r="J131" t="s">
        <v>1168</v>
      </c>
      <c r="K131" t="s">
        <v>1169</v>
      </c>
      <c r="P131" t="s">
        <v>386</v>
      </c>
      <c r="Q131" s="6">
        <v>0</v>
      </c>
      <c r="R131" s="6">
        <v>0</v>
      </c>
      <c r="S131" s="6">
        <v>0</v>
      </c>
      <c r="T131" s="6">
        <v>0</v>
      </c>
      <c r="U131" s="6">
        <v>0</v>
      </c>
      <c r="V131" s="3" t="str">
        <f>INDEX(Groups!I$2:'Groups'!I$228, MATCH(A131, Groups!A$2:'Groups'!A$228,0))</f>
        <v>Squirrel Hill</v>
      </c>
      <c r="W131" s="3" t="str">
        <f>INDEX(Groups!J$2:'Groups'!J$228, MATCH(A131, Groups!A$2:'Groups'!A$228,0))</f>
        <v>Neighborhood</v>
      </c>
      <c r="AC131" s="8">
        <v>1</v>
      </c>
      <c r="AD131" s="8">
        <v>1</v>
      </c>
    </row>
    <row r="132" spans="1:30" x14ac:dyDescent="0.2">
      <c r="A132">
        <v>12580092</v>
      </c>
      <c r="B132">
        <v>5</v>
      </c>
      <c r="C132" t="s">
        <v>1166</v>
      </c>
      <c r="D132" t="s">
        <v>1</v>
      </c>
      <c r="E132" t="s">
        <v>3081</v>
      </c>
      <c r="F132">
        <v>-79.919998168899994</v>
      </c>
      <c r="G132">
        <v>40.430000305199997</v>
      </c>
      <c r="H132" t="s">
        <v>1167</v>
      </c>
      <c r="I132">
        <v>487</v>
      </c>
      <c r="J132" t="s">
        <v>1168</v>
      </c>
      <c r="K132" t="s">
        <v>1169</v>
      </c>
      <c r="P132" t="s">
        <v>386</v>
      </c>
      <c r="Q132" s="6">
        <v>0</v>
      </c>
      <c r="R132" s="6">
        <v>0</v>
      </c>
      <c r="S132" s="6">
        <v>0</v>
      </c>
      <c r="T132" s="6">
        <v>0</v>
      </c>
      <c r="U132" s="6">
        <v>0</v>
      </c>
      <c r="V132" s="3" t="str">
        <f>INDEX(Groups!I$2:'Groups'!I$228, MATCH(A132, Groups!A$2:'Groups'!A$228,0))</f>
        <v>Squirrel Hill</v>
      </c>
      <c r="W132" s="3" t="str">
        <f>INDEX(Groups!J$2:'Groups'!J$228, MATCH(A132, Groups!A$2:'Groups'!A$228,0))</f>
        <v>Neighborhood</v>
      </c>
      <c r="AC132" s="8">
        <v>1</v>
      </c>
      <c r="AD132" s="8">
        <v>1</v>
      </c>
    </row>
    <row r="133" spans="1:30" x14ac:dyDescent="0.2">
      <c r="A133">
        <v>6297692</v>
      </c>
      <c r="B133">
        <v>4</v>
      </c>
      <c r="C133" t="s">
        <v>1382</v>
      </c>
      <c r="D133" t="s">
        <v>1</v>
      </c>
      <c r="E133" t="s">
        <v>3073</v>
      </c>
      <c r="F133">
        <v>-79.949996948199995</v>
      </c>
      <c r="G133">
        <v>40.470001220699999</v>
      </c>
      <c r="H133" t="s">
        <v>1383</v>
      </c>
      <c r="I133">
        <v>561</v>
      </c>
      <c r="J133" t="s">
        <v>820</v>
      </c>
      <c r="K133" t="s">
        <v>1384</v>
      </c>
      <c r="L133" t="s">
        <v>207</v>
      </c>
      <c r="M133" t="s">
        <v>208</v>
      </c>
      <c r="N133">
        <v>-80.052841999999998</v>
      </c>
      <c r="O133">
        <v>40.633237000000001</v>
      </c>
      <c r="P133" t="s">
        <v>206</v>
      </c>
      <c r="Q133" s="6" t="s">
        <v>2906</v>
      </c>
      <c r="R133" s="6" t="s">
        <v>2905</v>
      </c>
      <c r="S133" s="6" t="s">
        <v>2784</v>
      </c>
      <c r="T133" s="6" t="s">
        <v>2937</v>
      </c>
      <c r="V133" s="3" t="str">
        <f>INDEX(Groups!I$2:'Groups'!I$228, MATCH(A133, Groups!A$2:'Groups'!A$228,0))</f>
        <v>Downtown Pittsburgh</v>
      </c>
      <c r="W133" s="3" t="str">
        <f>INDEX(Groups!J$2:'Groups'!J$228, MATCH(A133, Groups!A$2:'Groups'!A$228,0))</f>
        <v>Region</v>
      </c>
      <c r="X133" s="8">
        <f t="shared" ref="X133:X149" si="8">IF(S133="Allegheny County", 1, )</f>
        <v>1</v>
      </c>
      <c r="Y133" s="8" t="str">
        <f t="shared" ref="Y133:Y149" si="9">IF(ISNUMBER(SEARCH("Pittsburgh", T133)), "Pittsburgh City", "Non-Pitt")</f>
        <v>Non-Pitt</v>
      </c>
      <c r="Z133" s="8">
        <v>0</v>
      </c>
      <c r="AC133" s="8">
        <v>1</v>
      </c>
      <c r="AD133" s="8">
        <v>1</v>
      </c>
    </row>
    <row r="134" spans="1:30" x14ac:dyDescent="0.2">
      <c r="A134">
        <v>6297692</v>
      </c>
      <c r="B134">
        <v>4</v>
      </c>
      <c r="C134" t="s">
        <v>1382</v>
      </c>
      <c r="D134" t="s">
        <v>1</v>
      </c>
      <c r="E134" t="s">
        <v>3073</v>
      </c>
      <c r="F134">
        <v>-79.949996948199995</v>
      </c>
      <c r="G134">
        <v>40.470001220699999</v>
      </c>
      <c r="H134" t="s">
        <v>1383</v>
      </c>
      <c r="I134">
        <v>560</v>
      </c>
      <c r="J134" t="s">
        <v>543</v>
      </c>
      <c r="K134" t="s">
        <v>834</v>
      </c>
      <c r="L134" t="s">
        <v>2773</v>
      </c>
      <c r="M134" t="s">
        <v>546</v>
      </c>
      <c r="N134">
        <v>-80.010818</v>
      </c>
      <c r="O134">
        <v>40.445937999999998</v>
      </c>
      <c r="P134" t="s">
        <v>545</v>
      </c>
      <c r="Q134" s="6" t="s">
        <v>2906</v>
      </c>
      <c r="R134" s="6" t="s">
        <v>2905</v>
      </c>
      <c r="S134" s="6" t="s">
        <v>2784</v>
      </c>
      <c r="T134" s="6" t="s">
        <v>2907</v>
      </c>
      <c r="U134" s="6" t="s">
        <v>2942</v>
      </c>
      <c r="V134" s="3" t="str">
        <f>INDEX(Groups!I$2:'Groups'!I$228, MATCH(A134, Groups!A$2:'Groups'!A$228,0))</f>
        <v>Downtown Pittsburgh</v>
      </c>
      <c r="W134" s="3" t="str">
        <f>INDEX(Groups!J$2:'Groups'!J$228, MATCH(A134, Groups!A$2:'Groups'!A$228,0))</f>
        <v>Region</v>
      </c>
      <c r="X134" s="8">
        <f t="shared" si="8"/>
        <v>1</v>
      </c>
      <c r="Y134" s="8" t="str">
        <f t="shared" si="9"/>
        <v>Pittsburgh City</v>
      </c>
      <c r="Z134" s="8">
        <v>1</v>
      </c>
      <c r="AC134" s="8">
        <v>1</v>
      </c>
      <c r="AD134" s="8">
        <v>1</v>
      </c>
    </row>
    <row r="135" spans="1:30" x14ac:dyDescent="0.2">
      <c r="A135">
        <v>6297692</v>
      </c>
      <c r="B135">
        <v>4</v>
      </c>
      <c r="C135" t="s">
        <v>1382</v>
      </c>
      <c r="D135" t="s">
        <v>1</v>
      </c>
      <c r="E135" t="s">
        <v>3073</v>
      </c>
      <c r="F135">
        <v>-79.949996948199995</v>
      </c>
      <c r="G135">
        <v>40.470001220699999</v>
      </c>
      <c r="H135" t="s">
        <v>1383</v>
      </c>
      <c r="I135">
        <v>562</v>
      </c>
      <c r="J135" t="s">
        <v>824</v>
      </c>
      <c r="K135" t="s">
        <v>825</v>
      </c>
      <c r="L135" t="s">
        <v>2773</v>
      </c>
      <c r="M135" t="s">
        <v>827</v>
      </c>
      <c r="N135">
        <v>-80.005486000000005</v>
      </c>
      <c r="O135">
        <v>40.433948999999998</v>
      </c>
      <c r="P135" t="s">
        <v>826</v>
      </c>
      <c r="Q135" s="6" t="s">
        <v>2906</v>
      </c>
      <c r="R135" s="6" t="s">
        <v>2905</v>
      </c>
      <c r="S135" s="6" t="s">
        <v>2784</v>
      </c>
      <c r="T135" s="6" t="s">
        <v>2907</v>
      </c>
      <c r="U135" s="6" t="s">
        <v>2931</v>
      </c>
      <c r="V135" s="3" t="str">
        <f>INDEX(Groups!I$2:'Groups'!I$228, MATCH(A135, Groups!A$2:'Groups'!A$228,0))</f>
        <v>Downtown Pittsburgh</v>
      </c>
      <c r="W135" s="3" t="str">
        <f>INDEX(Groups!J$2:'Groups'!J$228, MATCH(A135, Groups!A$2:'Groups'!A$228,0))</f>
        <v>Region</v>
      </c>
      <c r="X135" s="8">
        <f t="shared" si="8"/>
        <v>1</v>
      </c>
      <c r="Y135" s="8" t="str">
        <f t="shared" si="9"/>
        <v>Pittsburgh City</v>
      </c>
      <c r="Z135" s="8">
        <v>1</v>
      </c>
      <c r="AC135" s="8">
        <v>1</v>
      </c>
      <c r="AD135" s="8">
        <v>1</v>
      </c>
    </row>
    <row r="136" spans="1:30" x14ac:dyDescent="0.2">
      <c r="A136">
        <v>6297692</v>
      </c>
      <c r="B136">
        <v>4</v>
      </c>
      <c r="C136" t="s">
        <v>1382</v>
      </c>
      <c r="D136" t="s">
        <v>1</v>
      </c>
      <c r="E136" t="s">
        <v>3073</v>
      </c>
      <c r="F136">
        <v>-79.949996948199995</v>
      </c>
      <c r="G136">
        <v>40.470001220699999</v>
      </c>
      <c r="H136" t="s">
        <v>1383</v>
      </c>
      <c r="I136">
        <v>563</v>
      </c>
      <c r="J136" t="s">
        <v>497</v>
      </c>
      <c r="K136" t="s">
        <v>839</v>
      </c>
      <c r="L136" t="s">
        <v>2773</v>
      </c>
      <c r="M136" t="s">
        <v>274</v>
      </c>
      <c r="N136">
        <v>-79.932975999999996</v>
      </c>
      <c r="O136">
        <v>40.451439000000001</v>
      </c>
      <c r="P136" t="s">
        <v>273</v>
      </c>
      <c r="Q136" s="6" t="s">
        <v>2906</v>
      </c>
      <c r="R136" s="6" t="s">
        <v>2905</v>
      </c>
      <c r="S136" s="6" t="s">
        <v>2784</v>
      </c>
      <c r="T136" s="6" t="s">
        <v>2907</v>
      </c>
      <c r="U136" s="6" t="s">
        <v>2938</v>
      </c>
      <c r="V136" s="3" t="str">
        <f>INDEX(Groups!I$2:'Groups'!I$228, MATCH(A136, Groups!A$2:'Groups'!A$228,0))</f>
        <v>Downtown Pittsburgh</v>
      </c>
      <c r="W136" s="3" t="str">
        <f>INDEX(Groups!J$2:'Groups'!J$228, MATCH(A136, Groups!A$2:'Groups'!A$228,0))</f>
        <v>Region</v>
      </c>
      <c r="X136" s="8">
        <f t="shared" si="8"/>
        <v>1</v>
      </c>
      <c r="Y136" s="8" t="str">
        <f t="shared" si="9"/>
        <v>Pittsburgh City</v>
      </c>
      <c r="Z136" s="8">
        <v>0</v>
      </c>
      <c r="AC136" s="8">
        <v>1</v>
      </c>
      <c r="AD136" s="8">
        <v>1</v>
      </c>
    </row>
    <row r="137" spans="1:30" x14ac:dyDescent="0.2">
      <c r="A137">
        <v>18549108</v>
      </c>
      <c r="B137">
        <v>1</v>
      </c>
      <c r="C137" t="s">
        <v>2122</v>
      </c>
      <c r="D137" t="s">
        <v>1</v>
      </c>
      <c r="E137" t="s">
        <v>3071</v>
      </c>
      <c r="F137">
        <v>-79.989997863799999</v>
      </c>
      <c r="G137">
        <v>40.450000762899997</v>
      </c>
      <c r="H137" t="s">
        <v>2123</v>
      </c>
      <c r="I137">
        <v>752</v>
      </c>
      <c r="J137" t="s">
        <v>2124</v>
      </c>
      <c r="K137" t="s">
        <v>465</v>
      </c>
      <c r="L137" t="s">
        <v>2773</v>
      </c>
      <c r="M137" t="s">
        <v>2126</v>
      </c>
      <c r="N137">
        <v>-80.007190600000001</v>
      </c>
      <c r="O137">
        <v>40.441740799999998</v>
      </c>
      <c r="P137" t="s">
        <v>2125</v>
      </c>
      <c r="Q137" s="6" t="s">
        <v>2906</v>
      </c>
      <c r="R137" s="6" t="s">
        <v>2905</v>
      </c>
      <c r="S137" s="6" t="s">
        <v>2784</v>
      </c>
      <c r="T137" s="6" t="s">
        <v>2907</v>
      </c>
      <c r="U137" s="6" t="s">
        <v>2910</v>
      </c>
      <c r="V137" s="3" t="str">
        <f>INDEX(Groups!I$2:'Groups'!I$228, MATCH(A137, Groups!A$2:'Groups'!A$228,0))</f>
        <v>Downtown Pittsburgh</v>
      </c>
      <c r="W137" s="3" t="str">
        <f>INDEX(Groups!J$2:'Groups'!J$228, MATCH(A137, Groups!A$2:'Groups'!A$228,0))</f>
        <v>Region</v>
      </c>
      <c r="X137" s="8">
        <f t="shared" si="8"/>
        <v>1</v>
      </c>
      <c r="Y137" s="8" t="str">
        <f t="shared" si="9"/>
        <v>Pittsburgh City</v>
      </c>
      <c r="Z137" s="8">
        <v>1</v>
      </c>
      <c r="AC137" s="8">
        <v>1</v>
      </c>
      <c r="AD137" s="8">
        <v>1</v>
      </c>
    </row>
    <row r="138" spans="1:30" x14ac:dyDescent="0.2">
      <c r="A138">
        <v>16925632</v>
      </c>
      <c r="B138">
        <v>1</v>
      </c>
      <c r="C138" t="s">
        <v>2389</v>
      </c>
      <c r="D138" t="s">
        <v>1</v>
      </c>
      <c r="E138" t="s">
        <v>3087</v>
      </c>
      <c r="F138">
        <v>-80.040000915500002</v>
      </c>
      <c r="G138">
        <v>40.549999237100003</v>
      </c>
      <c r="H138" t="s">
        <v>2390</v>
      </c>
      <c r="I138">
        <v>803</v>
      </c>
      <c r="J138" t="s">
        <v>2391</v>
      </c>
      <c r="K138" t="s">
        <v>2392</v>
      </c>
      <c r="L138" t="s">
        <v>30</v>
      </c>
      <c r="M138" t="s">
        <v>2394</v>
      </c>
      <c r="N138">
        <v>-79.948813999999999</v>
      </c>
      <c r="O138">
        <v>40.595019999999998</v>
      </c>
      <c r="P138" t="s">
        <v>2393</v>
      </c>
      <c r="Q138" s="6" t="s">
        <v>2906</v>
      </c>
      <c r="R138" s="6" t="s">
        <v>2905</v>
      </c>
      <c r="S138" s="6" t="s">
        <v>2784</v>
      </c>
      <c r="T138" s="6" t="s">
        <v>2912</v>
      </c>
      <c r="V138" s="3" t="str">
        <f>INDEX(Groups!I$2:'Groups'!I$228, MATCH(A138, Groups!A$2:'Groups'!A$228,0))</f>
        <v>North Hills</v>
      </c>
      <c r="W138" s="3" t="str">
        <f>INDEX(Groups!J$2:'Groups'!J$228, MATCH(A138, Groups!A$2:'Groups'!A$228,0))</f>
        <v>Region</v>
      </c>
      <c r="X138" s="8">
        <f t="shared" si="8"/>
        <v>1</v>
      </c>
      <c r="Y138" s="8" t="str">
        <f t="shared" si="9"/>
        <v>Non-Pitt</v>
      </c>
      <c r="Z138" s="8">
        <v>1</v>
      </c>
      <c r="AC138" s="8">
        <v>1</v>
      </c>
      <c r="AD138" s="8">
        <v>1</v>
      </c>
    </row>
    <row r="139" spans="1:30" x14ac:dyDescent="0.2">
      <c r="A139">
        <v>11031942</v>
      </c>
      <c r="B139">
        <v>2</v>
      </c>
      <c r="C139" t="s">
        <v>1748</v>
      </c>
      <c r="D139" t="s">
        <v>1749</v>
      </c>
      <c r="E139" t="s">
        <v>3072</v>
      </c>
      <c r="F139">
        <v>-80.120002746599994</v>
      </c>
      <c r="G139">
        <v>40.770000457800002</v>
      </c>
      <c r="H139" t="s">
        <v>1750</v>
      </c>
      <c r="I139">
        <v>666</v>
      </c>
      <c r="J139" t="s">
        <v>1751</v>
      </c>
      <c r="K139" t="s">
        <v>1752</v>
      </c>
      <c r="L139" t="s">
        <v>2780</v>
      </c>
      <c r="M139" t="s">
        <v>1754</v>
      </c>
      <c r="N139">
        <v>-80.099838000000005</v>
      </c>
      <c r="O139">
        <v>40.675719999999998</v>
      </c>
      <c r="P139" t="s">
        <v>1753</v>
      </c>
      <c r="Q139" s="6" t="s">
        <v>2906</v>
      </c>
      <c r="R139" s="6" t="s">
        <v>2905</v>
      </c>
      <c r="S139" s="6" t="s">
        <v>2933</v>
      </c>
      <c r="T139" s="6" t="s">
        <v>2932</v>
      </c>
      <c r="V139" s="3" t="str">
        <f>INDEX(Groups!I$2:'Groups'!I$228, MATCH(A139, Groups!A$2:'Groups'!A$228,0))</f>
        <v>North of Pittsburgh (Zelienople Harmony Cranberry Mars Ellwood City Evans City Portersville etc.)</v>
      </c>
      <c r="W139" s="3" t="str">
        <f>INDEX(Groups!J$2:'Groups'!J$228, MATCH(A139, Groups!A$2:'Groups'!A$228,0))</f>
        <v>Region</v>
      </c>
      <c r="X139" s="8">
        <f t="shared" si="8"/>
        <v>0</v>
      </c>
      <c r="Y139" s="8" t="str">
        <f t="shared" si="9"/>
        <v>Non-Pitt</v>
      </c>
      <c r="Z139" s="8">
        <v>1</v>
      </c>
      <c r="AC139" s="8">
        <v>1</v>
      </c>
      <c r="AD139" s="8">
        <v>1</v>
      </c>
    </row>
    <row r="140" spans="1:30" x14ac:dyDescent="0.2">
      <c r="A140">
        <v>11031942</v>
      </c>
      <c r="B140">
        <v>2</v>
      </c>
      <c r="C140" t="s">
        <v>1748</v>
      </c>
      <c r="D140" t="s">
        <v>1749</v>
      </c>
      <c r="E140" t="s">
        <v>3072</v>
      </c>
      <c r="F140">
        <v>-80.120002746599994</v>
      </c>
      <c r="G140">
        <v>40.770000457800002</v>
      </c>
      <c r="H140" t="s">
        <v>1750</v>
      </c>
      <c r="I140">
        <v>667</v>
      </c>
      <c r="J140" t="s">
        <v>1755</v>
      </c>
      <c r="K140" t="s">
        <v>1756</v>
      </c>
      <c r="L140" t="s">
        <v>2780</v>
      </c>
      <c r="M140" t="s">
        <v>1754</v>
      </c>
      <c r="N140">
        <v>-80.099838000000005</v>
      </c>
      <c r="O140">
        <v>40.675719999999998</v>
      </c>
      <c r="P140" t="s">
        <v>1753</v>
      </c>
      <c r="Q140" s="6" t="s">
        <v>2906</v>
      </c>
      <c r="R140" s="6" t="s">
        <v>2905</v>
      </c>
      <c r="S140" s="6" t="s">
        <v>2933</v>
      </c>
      <c r="T140" s="6" t="s">
        <v>2932</v>
      </c>
      <c r="V140" s="3" t="str">
        <f>INDEX(Groups!I$2:'Groups'!I$228, MATCH(A140, Groups!A$2:'Groups'!A$228,0))</f>
        <v>North of Pittsburgh (Zelienople Harmony Cranberry Mars Ellwood City Evans City Portersville etc.)</v>
      </c>
      <c r="W140" s="3" t="str">
        <f>INDEX(Groups!J$2:'Groups'!J$228, MATCH(A140, Groups!A$2:'Groups'!A$228,0))</f>
        <v>Region</v>
      </c>
      <c r="X140" s="8">
        <f t="shared" si="8"/>
        <v>0</v>
      </c>
      <c r="Y140" s="8" t="str">
        <f t="shared" si="9"/>
        <v>Non-Pitt</v>
      </c>
      <c r="Z140" s="8">
        <v>1</v>
      </c>
      <c r="AC140" s="8">
        <v>1</v>
      </c>
      <c r="AD140" s="8">
        <v>1</v>
      </c>
    </row>
    <row r="141" spans="1:30" x14ac:dyDescent="0.2">
      <c r="A141">
        <v>18674476</v>
      </c>
      <c r="B141">
        <v>3</v>
      </c>
      <c r="C141" t="s">
        <v>1478</v>
      </c>
      <c r="D141" t="s">
        <v>1</v>
      </c>
      <c r="E141" t="s">
        <v>3086</v>
      </c>
      <c r="F141">
        <v>-79.949996948199995</v>
      </c>
      <c r="G141">
        <v>40.470001220699999</v>
      </c>
      <c r="H141" t="s">
        <v>1479</v>
      </c>
      <c r="I141">
        <v>594</v>
      </c>
      <c r="J141" t="s">
        <v>1484</v>
      </c>
      <c r="K141" t="s">
        <v>1485</v>
      </c>
      <c r="L141" t="s">
        <v>1487</v>
      </c>
      <c r="M141" t="s">
        <v>1488</v>
      </c>
      <c r="N141">
        <v>-79.842986999999994</v>
      </c>
      <c r="O141">
        <v>40.515743000000001</v>
      </c>
      <c r="P141" t="s">
        <v>1486</v>
      </c>
      <c r="Q141" s="6" t="s">
        <v>2906</v>
      </c>
      <c r="R141" s="6" t="s">
        <v>2905</v>
      </c>
      <c r="S141" s="6" t="s">
        <v>2784</v>
      </c>
      <c r="T141" s="6" t="s">
        <v>2996</v>
      </c>
      <c r="V141" s="3" t="str">
        <f>INDEX(Groups!I$2:'Groups'!I$228, MATCH(A141, Groups!A$2:'Groups'!A$228,0))</f>
        <v>Northeastern Pittsburgh area (Verona/Oakmont/Penn Hills) (VOP)</v>
      </c>
      <c r="W141" s="3" t="str">
        <f>INDEX(Groups!J$2:'Groups'!J$228, MATCH(A141, Groups!A$2:'Groups'!A$228,0))</f>
        <v>Region</v>
      </c>
      <c r="X141" s="8">
        <f t="shared" si="8"/>
        <v>1</v>
      </c>
      <c r="Y141" s="8" t="str">
        <f t="shared" si="9"/>
        <v>Non-Pitt</v>
      </c>
      <c r="Z141" s="8">
        <v>1</v>
      </c>
      <c r="AC141" s="8">
        <v>1</v>
      </c>
      <c r="AD141" s="8">
        <v>1</v>
      </c>
    </row>
    <row r="142" spans="1:30" x14ac:dyDescent="0.2">
      <c r="A142">
        <v>18674476</v>
      </c>
      <c r="B142">
        <v>3</v>
      </c>
      <c r="C142" t="s">
        <v>1478</v>
      </c>
      <c r="D142" t="s">
        <v>1</v>
      </c>
      <c r="E142" t="s">
        <v>3086</v>
      </c>
      <c r="F142">
        <v>-79.949996948199995</v>
      </c>
      <c r="G142">
        <v>40.470001220699999</v>
      </c>
      <c r="H142" t="s">
        <v>1479</v>
      </c>
      <c r="I142">
        <v>595</v>
      </c>
      <c r="J142" t="s">
        <v>1489</v>
      </c>
      <c r="K142" t="s">
        <v>1490</v>
      </c>
      <c r="L142" t="s">
        <v>1487</v>
      </c>
      <c r="M142" t="s">
        <v>1492</v>
      </c>
      <c r="N142">
        <v>-79.842506</v>
      </c>
      <c r="O142">
        <v>40.519798000000002</v>
      </c>
      <c r="P142" t="s">
        <v>1491</v>
      </c>
      <c r="Q142" s="6" t="s">
        <v>2906</v>
      </c>
      <c r="R142" s="6" t="s">
        <v>2905</v>
      </c>
      <c r="S142" s="6" t="s">
        <v>2784</v>
      </c>
      <c r="T142" s="6" t="s">
        <v>2996</v>
      </c>
      <c r="V142" s="3" t="str">
        <f>INDEX(Groups!I$2:'Groups'!I$228, MATCH(A142, Groups!A$2:'Groups'!A$228,0))</f>
        <v>Northeastern Pittsburgh area (Verona/Oakmont/Penn Hills) (VOP)</v>
      </c>
      <c r="W142" s="3" t="str">
        <f>INDEX(Groups!J$2:'Groups'!J$228, MATCH(A142, Groups!A$2:'Groups'!A$228,0))</f>
        <v>Region</v>
      </c>
      <c r="X142" s="8">
        <f t="shared" si="8"/>
        <v>1</v>
      </c>
      <c r="Y142" s="8" t="str">
        <f t="shared" si="9"/>
        <v>Non-Pitt</v>
      </c>
      <c r="Z142" s="8">
        <v>1</v>
      </c>
      <c r="AC142" s="8">
        <v>1</v>
      </c>
      <c r="AD142" s="8">
        <v>1</v>
      </c>
    </row>
    <row r="143" spans="1:30" x14ac:dyDescent="0.2">
      <c r="A143">
        <v>18674476</v>
      </c>
      <c r="B143">
        <v>3</v>
      </c>
      <c r="C143" t="s">
        <v>1478</v>
      </c>
      <c r="D143" t="s">
        <v>1</v>
      </c>
      <c r="E143" t="s">
        <v>3086</v>
      </c>
      <c r="F143">
        <v>-79.949996948199995</v>
      </c>
      <c r="G143">
        <v>40.470001220699999</v>
      </c>
      <c r="H143" t="s">
        <v>1479</v>
      </c>
      <c r="I143">
        <v>593</v>
      </c>
      <c r="J143" t="s">
        <v>1480</v>
      </c>
      <c r="K143" t="s">
        <v>1481</v>
      </c>
      <c r="L143" t="s">
        <v>1482</v>
      </c>
      <c r="M143" t="s">
        <v>1483</v>
      </c>
      <c r="N143">
        <v>-79.841774000000001</v>
      </c>
      <c r="O143">
        <v>40.520972999999998</v>
      </c>
      <c r="P143" t="s">
        <v>145</v>
      </c>
      <c r="Q143" s="6" t="s">
        <v>2906</v>
      </c>
      <c r="R143" s="6" t="s">
        <v>2905</v>
      </c>
      <c r="S143" s="6" t="s">
        <v>2784</v>
      </c>
      <c r="T143" s="6" t="s">
        <v>2996</v>
      </c>
      <c r="V143" s="3" t="str">
        <f>INDEX(Groups!I$2:'Groups'!I$228, MATCH(A143, Groups!A$2:'Groups'!A$228,0))</f>
        <v>Northeastern Pittsburgh area (Verona/Oakmont/Penn Hills) (VOP)</v>
      </c>
      <c r="W143" s="3" t="str">
        <f>INDEX(Groups!J$2:'Groups'!J$228, MATCH(A143, Groups!A$2:'Groups'!A$228,0))</f>
        <v>Region</v>
      </c>
      <c r="X143" s="8">
        <f t="shared" si="8"/>
        <v>1</v>
      </c>
      <c r="Y143" s="8" t="str">
        <f t="shared" si="9"/>
        <v>Non-Pitt</v>
      </c>
      <c r="Z143" s="8">
        <v>1</v>
      </c>
      <c r="AC143" s="8">
        <v>1</v>
      </c>
      <c r="AD143" s="8">
        <v>1</v>
      </c>
    </row>
    <row r="144" spans="1:30" x14ac:dyDescent="0.2">
      <c r="A144">
        <v>7664192</v>
      </c>
      <c r="B144">
        <v>1</v>
      </c>
      <c r="C144" t="s">
        <v>2107</v>
      </c>
      <c r="D144" t="s">
        <v>1</v>
      </c>
      <c r="E144" t="s">
        <v>3086</v>
      </c>
      <c r="F144">
        <v>-80.069999694800003</v>
      </c>
      <c r="G144">
        <v>40.5</v>
      </c>
      <c r="H144" t="s">
        <v>2108</v>
      </c>
      <c r="I144">
        <v>749</v>
      </c>
      <c r="J144" t="s">
        <v>2109</v>
      </c>
      <c r="K144" t="s">
        <v>465</v>
      </c>
      <c r="P144" t="s">
        <v>386</v>
      </c>
      <c r="Q144" s="6">
        <v>0</v>
      </c>
      <c r="R144" s="6">
        <v>0</v>
      </c>
      <c r="S144" s="6">
        <v>0</v>
      </c>
      <c r="T144" s="6">
        <v>0</v>
      </c>
      <c r="U144" s="6">
        <v>0</v>
      </c>
      <c r="V144" s="3" t="str">
        <f>INDEX(Groups!I$2:'Groups'!I$228, MATCH(A144, Groups!A$2:'Groups'!A$228,0))</f>
        <v>Northern Pittsburgh</v>
      </c>
      <c r="W144" s="3" t="str">
        <f>INDEX(Groups!J$2:'Groups'!J$228, MATCH(A144, Groups!A$2:'Groups'!A$228,0))</f>
        <v>Region</v>
      </c>
      <c r="AC144" s="8">
        <v>1</v>
      </c>
      <c r="AD144" s="8">
        <v>1</v>
      </c>
    </row>
    <row r="145" spans="1:30" x14ac:dyDescent="0.2">
      <c r="A145">
        <v>18288294</v>
      </c>
      <c r="B145">
        <v>1</v>
      </c>
      <c r="C145" t="s">
        <v>2356</v>
      </c>
      <c r="D145" t="s">
        <v>1</v>
      </c>
      <c r="E145" t="s">
        <v>3081</v>
      </c>
      <c r="F145">
        <v>-79.889999389600007</v>
      </c>
      <c r="G145">
        <v>40.430000305199997</v>
      </c>
      <c r="H145" t="s">
        <v>2357</v>
      </c>
      <c r="I145">
        <v>796</v>
      </c>
      <c r="J145" t="s">
        <v>2358</v>
      </c>
      <c r="K145" t="s">
        <v>2359</v>
      </c>
      <c r="L145" t="s">
        <v>2773</v>
      </c>
      <c r="M145" t="s">
        <v>2360</v>
      </c>
      <c r="N145">
        <v>-79.998610999999997</v>
      </c>
      <c r="O145">
        <v>40.442883000000002</v>
      </c>
      <c r="P145" t="s">
        <v>1062</v>
      </c>
      <c r="Q145" s="6" t="s">
        <v>2906</v>
      </c>
      <c r="R145" s="6" t="s">
        <v>2905</v>
      </c>
      <c r="S145" s="6" t="s">
        <v>2784</v>
      </c>
      <c r="T145" s="6" t="s">
        <v>2907</v>
      </c>
      <c r="U145" s="6" t="s">
        <v>2910</v>
      </c>
      <c r="V145" s="3" t="str">
        <f>INDEX(Groups!I$2:'Groups'!I$228, MATCH(A145, Groups!A$2:'Groups'!A$228,0))</f>
        <v>Pittsburgh East</v>
      </c>
      <c r="W145" s="3" t="str">
        <f>INDEX(Groups!J$2:'Groups'!J$228, MATCH(A145, Groups!A$2:'Groups'!A$228,0))</f>
        <v>Region</v>
      </c>
      <c r="X145" s="8">
        <f t="shared" si="8"/>
        <v>1</v>
      </c>
      <c r="Y145" s="8" t="str">
        <f t="shared" si="9"/>
        <v>Pittsburgh City</v>
      </c>
      <c r="Z145" s="8">
        <v>0</v>
      </c>
      <c r="AC145" s="8">
        <v>1</v>
      </c>
      <c r="AD145" s="8">
        <v>1</v>
      </c>
    </row>
    <row r="146" spans="1:30" x14ac:dyDescent="0.2">
      <c r="A146">
        <v>18518190</v>
      </c>
      <c r="B146">
        <v>3</v>
      </c>
      <c r="C146" t="s">
        <v>1598</v>
      </c>
      <c r="D146" t="s">
        <v>1</v>
      </c>
      <c r="E146" t="s">
        <v>3073</v>
      </c>
      <c r="F146">
        <v>-80.040000915500002</v>
      </c>
      <c r="G146">
        <v>40.549999237100003</v>
      </c>
      <c r="H146" t="s">
        <v>1599</v>
      </c>
      <c r="I146">
        <v>626</v>
      </c>
      <c r="J146" t="s">
        <v>1600</v>
      </c>
      <c r="K146" t="s">
        <v>1601</v>
      </c>
      <c r="L146" t="s">
        <v>1603</v>
      </c>
      <c r="M146" t="s">
        <v>1604</v>
      </c>
      <c r="N146">
        <v>-80.091721000000007</v>
      </c>
      <c r="O146">
        <v>40.655524999999997</v>
      </c>
      <c r="P146" t="s">
        <v>1602</v>
      </c>
      <c r="Q146" s="6" t="s">
        <v>2906</v>
      </c>
      <c r="R146" s="6" t="s">
        <v>2905</v>
      </c>
      <c r="S146" s="6" t="s">
        <v>2784</v>
      </c>
      <c r="T146" s="6" t="s">
        <v>3003</v>
      </c>
      <c r="V146" s="3" t="str">
        <f>INDEX(Groups!I$2:'Groups'!I$228, MATCH(A146, Groups!A$2:'Groups'!A$228,0))</f>
        <v>Pittsburgh North</v>
      </c>
      <c r="W146" s="3" t="str">
        <f>INDEX(Groups!J$2:'Groups'!J$228, MATCH(A146, Groups!A$2:'Groups'!A$228,0))</f>
        <v>Region</v>
      </c>
      <c r="X146" s="8">
        <f t="shared" si="8"/>
        <v>1</v>
      </c>
      <c r="Y146" s="8" t="str">
        <f t="shared" si="9"/>
        <v>Non-Pitt</v>
      </c>
      <c r="Z146" s="8">
        <v>1</v>
      </c>
      <c r="AC146" s="8">
        <v>1</v>
      </c>
      <c r="AD146" s="8">
        <v>1</v>
      </c>
    </row>
    <row r="147" spans="1:30" x14ac:dyDescent="0.2">
      <c r="A147">
        <v>18518190</v>
      </c>
      <c r="B147">
        <v>3</v>
      </c>
      <c r="C147" t="s">
        <v>1598</v>
      </c>
      <c r="D147" t="s">
        <v>1</v>
      </c>
      <c r="E147" t="s">
        <v>3073</v>
      </c>
      <c r="F147">
        <v>-80.040000915500002</v>
      </c>
      <c r="G147">
        <v>40.549999237100003</v>
      </c>
      <c r="H147" t="s">
        <v>1599</v>
      </c>
      <c r="I147">
        <v>628</v>
      </c>
      <c r="J147" t="s">
        <v>1608</v>
      </c>
      <c r="K147" t="s">
        <v>1609</v>
      </c>
      <c r="L147" t="s">
        <v>207</v>
      </c>
      <c r="M147" t="s">
        <v>1611</v>
      </c>
      <c r="N147">
        <v>-80.053832999999997</v>
      </c>
      <c r="O147">
        <v>40.623137999999997</v>
      </c>
      <c r="P147" t="s">
        <v>1610</v>
      </c>
      <c r="Q147" s="6" t="s">
        <v>2906</v>
      </c>
      <c r="R147" s="6" t="s">
        <v>2905</v>
      </c>
      <c r="S147" s="6" t="s">
        <v>2784</v>
      </c>
      <c r="T147" s="6" t="s">
        <v>2937</v>
      </c>
      <c r="V147" s="3" t="str">
        <f>INDEX(Groups!I$2:'Groups'!I$228, MATCH(A147, Groups!A$2:'Groups'!A$228,0))</f>
        <v>Pittsburgh North</v>
      </c>
      <c r="W147" s="3" t="str">
        <f>INDEX(Groups!J$2:'Groups'!J$228, MATCH(A147, Groups!A$2:'Groups'!A$228,0))</f>
        <v>Region</v>
      </c>
      <c r="X147" s="8">
        <f t="shared" si="8"/>
        <v>1</v>
      </c>
      <c r="Y147" s="8" t="str">
        <f t="shared" si="9"/>
        <v>Non-Pitt</v>
      </c>
      <c r="Z147" s="8">
        <v>1</v>
      </c>
      <c r="AC147" s="8">
        <v>1</v>
      </c>
      <c r="AD147" s="8">
        <v>1</v>
      </c>
    </row>
    <row r="148" spans="1:30" x14ac:dyDescent="0.2">
      <c r="A148">
        <v>18518190</v>
      </c>
      <c r="B148">
        <v>3</v>
      </c>
      <c r="C148" t="s">
        <v>1598</v>
      </c>
      <c r="D148" t="s">
        <v>1</v>
      </c>
      <c r="E148" t="s">
        <v>3073</v>
      </c>
      <c r="F148">
        <v>-80.040000915500002</v>
      </c>
      <c r="G148">
        <v>40.549999237100003</v>
      </c>
      <c r="H148" t="s">
        <v>1599</v>
      </c>
      <c r="I148">
        <v>627</v>
      </c>
      <c r="J148" t="s">
        <v>1605</v>
      </c>
      <c r="K148" t="s">
        <v>1606</v>
      </c>
      <c r="L148" t="s">
        <v>2877</v>
      </c>
      <c r="M148" t="s">
        <v>1607</v>
      </c>
      <c r="N148">
        <v>-80.101275000000001</v>
      </c>
      <c r="O148">
        <v>40.684381999999999</v>
      </c>
      <c r="P148" t="s">
        <v>145</v>
      </c>
      <c r="Q148" s="6" t="s">
        <v>2906</v>
      </c>
      <c r="R148" s="6" t="s">
        <v>2905</v>
      </c>
      <c r="S148" s="6" t="s">
        <v>2933</v>
      </c>
      <c r="T148" s="6" t="s">
        <v>2932</v>
      </c>
      <c r="V148" s="3" t="str">
        <f>INDEX(Groups!I$2:'Groups'!I$228, MATCH(A148, Groups!A$2:'Groups'!A$228,0))</f>
        <v>Pittsburgh North</v>
      </c>
      <c r="W148" s="3" t="str">
        <f>INDEX(Groups!J$2:'Groups'!J$228, MATCH(A148, Groups!A$2:'Groups'!A$228,0))</f>
        <v>Region</v>
      </c>
      <c r="X148" s="8">
        <f t="shared" si="8"/>
        <v>0</v>
      </c>
      <c r="Y148" s="8" t="str">
        <f t="shared" si="9"/>
        <v>Non-Pitt</v>
      </c>
      <c r="Z148" s="8">
        <v>1</v>
      </c>
      <c r="AC148" s="8">
        <v>1</v>
      </c>
      <c r="AD148" s="8">
        <v>1</v>
      </c>
    </row>
    <row r="149" spans="1:30" x14ac:dyDescent="0.2">
      <c r="A149">
        <v>18676489</v>
      </c>
      <c r="B149">
        <v>1</v>
      </c>
      <c r="C149" t="s">
        <v>2460</v>
      </c>
      <c r="D149" t="s">
        <v>1</v>
      </c>
      <c r="E149" t="s">
        <v>3073</v>
      </c>
      <c r="F149">
        <v>-80.019996643100001</v>
      </c>
      <c r="G149">
        <v>40.479999542199998</v>
      </c>
      <c r="H149" t="s">
        <v>2461</v>
      </c>
      <c r="I149">
        <v>817</v>
      </c>
      <c r="J149" t="s">
        <v>2462</v>
      </c>
      <c r="K149" t="s">
        <v>2463</v>
      </c>
      <c r="L149" t="s">
        <v>2773</v>
      </c>
      <c r="M149" t="s">
        <v>2465</v>
      </c>
      <c r="N149">
        <v>-80.006934999999999</v>
      </c>
      <c r="O149">
        <v>40.456446999999997</v>
      </c>
      <c r="P149" t="s">
        <v>2464</v>
      </c>
      <c r="Q149" s="6" t="s">
        <v>2906</v>
      </c>
      <c r="R149" s="6" t="s">
        <v>2905</v>
      </c>
      <c r="S149" s="6" t="s">
        <v>2784</v>
      </c>
      <c r="T149" s="6" t="s">
        <v>2907</v>
      </c>
      <c r="U149" s="6" t="s">
        <v>2924</v>
      </c>
      <c r="V149" s="3" t="str">
        <f>INDEX(Groups!I$2:'Groups'!I$228, MATCH(A149, Groups!A$2:'Groups'!A$228,0))</f>
        <v>Pittsburgh North</v>
      </c>
      <c r="W149" s="3" t="str">
        <f>INDEX(Groups!J$2:'Groups'!J$228, MATCH(A149, Groups!A$2:'Groups'!A$228,0))</f>
        <v>Region</v>
      </c>
      <c r="X149" s="8">
        <f t="shared" si="8"/>
        <v>1</v>
      </c>
      <c r="Y149" s="8" t="str">
        <f t="shared" si="9"/>
        <v>Pittsburgh City</v>
      </c>
      <c r="Z149" s="8">
        <v>1</v>
      </c>
      <c r="AC149" s="8">
        <v>1</v>
      </c>
      <c r="AD149" s="8">
        <v>1</v>
      </c>
    </row>
    <row r="150" spans="1:30" x14ac:dyDescent="0.2">
      <c r="A150">
        <v>17359182</v>
      </c>
      <c r="B150">
        <v>10</v>
      </c>
      <c r="C150" t="s">
        <v>716</v>
      </c>
      <c r="D150" t="s">
        <v>1</v>
      </c>
      <c r="E150" t="s">
        <v>3087</v>
      </c>
      <c r="F150">
        <v>-80.040000915500002</v>
      </c>
      <c r="G150">
        <v>40.3800010681</v>
      </c>
      <c r="H150" t="s">
        <v>717</v>
      </c>
      <c r="I150">
        <v>321</v>
      </c>
      <c r="J150" t="s">
        <v>728</v>
      </c>
      <c r="K150" t="s">
        <v>729</v>
      </c>
      <c r="L150" t="s">
        <v>502</v>
      </c>
      <c r="M150" t="s">
        <v>503</v>
      </c>
      <c r="N150">
        <v>-80.014110000000002</v>
      </c>
      <c r="O150">
        <v>40.345280000000002</v>
      </c>
      <c r="P150" t="s">
        <v>501</v>
      </c>
      <c r="Q150" s="6" t="s">
        <v>2906</v>
      </c>
      <c r="R150" s="6" t="s">
        <v>2905</v>
      </c>
      <c r="S150" s="6" t="s">
        <v>2784</v>
      </c>
      <c r="T150" s="6" t="s">
        <v>2956</v>
      </c>
      <c r="V150" s="3" t="str">
        <f>INDEX(Groups!I$2:'Groups'!I$228, MATCH(A150, Groups!A$2:'Groups'!A$228,0))</f>
        <v>South Hills</v>
      </c>
      <c r="W150" s="3" t="str">
        <f>INDEX(Groups!J$2:'Groups'!J$228, MATCH(A150, Groups!A$2:'Groups'!A$228,0))</f>
        <v>Region</v>
      </c>
      <c r="X150" s="8">
        <f>IF(S150="Allegheny County", 1, )</f>
        <v>1</v>
      </c>
      <c r="Z150" s="8" t="b">
        <f>OR(ISNUMBER(SEARCH("Dormont", T150)), ISNUMBER(SEARCH("Mount Lebanon", T150)),ISNUMBER(SEARCH("Castle Shannon", T150)),ISNUMBER(SEARCH("Green Tree", T150)),ISNUMBER(SEARCH("Bethel Park", T150)), ISNUMBER(SEARCH("Baldwin", T150)), ISNUMBER(SEARCH("Collier", T150)), ISNUMBER(SEARCH("Peters", T150)), ISNUMBER(SEARCH("Scott", T150)),ISNUMBER(SEARCH("South Park", T150)), ISNUMBER(SEARCH("Upper St. Clair", T150)),ISNUMBER(SEARCH("Brentwood", T150)),ISNUMBER(SEARCH("Bridgeville", T150)), ISNUMBER(SEARCH("Heidelberg", T150)), ISNUMBER(SEARCH("Whitehall", T150)), ISNUMBER(SEARCH("Pleasant Hills", T150)),ISNUMBER(SEARCH("Jefferson Hills", T150)), ISNUMBER(SEARCH("West Mifflin", T150)) )</f>
        <v>1</v>
      </c>
      <c r="AC150" s="8">
        <v>1</v>
      </c>
      <c r="AD150" s="8">
        <v>1</v>
      </c>
    </row>
    <row r="151" spans="1:30" x14ac:dyDescent="0.2">
      <c r="A151">
        <v>882584</v>
      </c>
      <c r="B151">
        <v>8</v>
      </c>
      <c r="C151" t="s">
        <v>864</v>
      </c>
      <c r="D151" t="s">
        <v>1</v>
      </c>
      <c r="E151" t="s">
        <v>3085</v>
      </c>
      <c r="F151">
        <v>-79.980003356899999</v>
      </c>
      <c r="G151">
        <v>40.349998474099998</v>
      </c>
      <c r="H151" t="s">
        <v>865</v>
      </c>
      <c r="I151">
        <v>373</v>
      </c>
      <c r="J151" t="s">
        <v>866</v>
      </c>
      <c r="K151" t="s">
        <v>867</v>
      </c>
      <c r="L151" t="s">
        <v>869</v>
      </c>
      <c r="M151" t="s">
        <v>870</v>
      </c>
      <c r="N151">
        <v>-80.169501999999994</v>
      </c>
      <c r="O151">
        <v>40.391677999999999</v>
      </c>
      <c r="P151" t="s">
        <v>868</v>
      </c>
      <c r="Q151" s="6" t="s">
        <v>2906</v>
      </c>
      <c r="R151" s="6" t="s">
        <v>2905</v>
      </c>
      <c r="S151" s="6" t="s">
        <v>2784</v>
      </c>
      <c r="T151" s="6" t="s">
        <v>2976</v>
      </c>
      <c r="V151" s="3" t="str">
        <f>INDEX(Groups!I$2:'Groups'!I$228, MATCH(A151, Groups!A$2:'Groups'!A$228,0))</f>
        <v>South Hills</v>
      </c>
      <c r="W151" s="3" t="str">
        <f>INDEX(Groups!J$2:'Groups'!J$228, MATCH(A151, Groups!A$2:'Groups'!A$228,0))</f>
        <v>Region</v>
      </c>
      <c r="X151" s="8">
        <f t="shared" ref="X151:X191" si="10">IF(S151="Allegheny County", 1, )</f>
        <v>1</v>
      </c>
      <c r="Z151" s="8" t="b">
        <f t="shared" ref="Z151:Z158" si="11">OR(ISNUMBER(SEARCH("Dormont", T151)), ISNUMBER(SEARCH("Mount Lebanon", T151)),ISNUMBER(SEARCH("Castle Shannon", T151)),ISNUMBER(SEARCH("Green Tree", T151)),ISNUMBER(SEARCH("Bethel Park", T151)), ISNUMBER(SEARCH("Baldwin", T151)), ISNUMBER(SEARCH("Collier", T151)), ISNUMBER(SEARCH("Peters", T151)), ISNUMBER(SEARCH("Scott", T151)),ISNUMBER(SEARCH("South Park", T151)), ISNUMBER(SEARCH("Upper St. Clair", T151)),ISNUMBER(SEARCH("Brentwood", T151)),ISNUMBER(SEARCH("Bridgeville", T151)), ISNUMBER(SEARCH("Heidelberg", T151)), ISNUMBER(SEARCH("Whitehall", T151)), ISNUMBER(SEARCH("Pleasant Hills", T151)),ISNUMBER(SEARCH("Jefferson Hills", T151)), ISNUMBER(SEARCH("West Mifflin", T151)) )</f>
        <v>0</v>
      </c>
      <c r="AC151" s="8">
        <v>1</v>
      </c>
      <c r="AD151" s="8">
        <v>1</v>
      </c>
    </row>
    <row r="152" spans="1:30" x14ac:dyDescent="0.2">
      <c r="A152">
        <v>17359182</v>
      </c>
      <c r="B152">
        <v>10</v>
      </c>
      <c r="C152" t="s">
        <v>716</v>
      </c>
      <c r="D152" t="s">
        <v>1</v>
      </c>
      <c r="E152" t="s">
        <v>3087</v>
      </c>
      <c r="F152">
        <v>-80.040000915500002</v>
      </c>
      <c r="G152">
        <v>40.3800010681</v>
      </c>
      <c r="H152" t="s">
        <v>717</v>
      </c>
      <c r="I152">
        <v>327</v>
      </c>
      <c r="J152" t="s">
        <v>745</v>
      </c>
      <c r="K152" t="s">
        <v>746</v>
      </c>
      <c r="L152" t="s">
        <v>748</v>
      </c>
      <c r="M152" t="s">
        <v>749</v>
      </c>
      <c r="N152">
        <v>-80.147957000000005</v>
      </c>
      <c r="O152">
        <v>40.546413000000001</v>
      </c>
      <c r="P152" t="s">
        <v>747</v>
      </c>
      <c r="Q152" s="6" t="s">
        <v>2906</v>
      </c>
      <c r="R152" s="6" t="s">
        <v>2905</v>
      </c>
      <c r="S152" s="6" t="s">
        <v>2784</v>
      </c>
      <c r="T152" s="6" t="s">
        <v>2971</v>
      </c>
      <c r="V152" s="3" t="str">
        <f>INDEX(Groups!I$2:'Groups'!I$228, MATCH(A152, Groups!A$2:'Groups'!A$228,0))</f>
        <v>South Hills</v>
      </c>
      <c r="W152" s="3" t="str">
        <f>INDEX(Groups!J$2:'Groups'!J$228, MATCH(A152, Groups!A$2:'Groups'!A$228,0))</f>
        <v>Region</v>
      </c>
      <c r="X152" s="8">
        <f t="shared" si="10"/>
        <v>1</v>
      </c>
      <c r="Z152" s="8" t="b">
        <f t="shared" si="11"/>
        <v>0</v>
      </c>
      <c r="AC152" s="8">
        <v>1</v>
      </c>
      <c r="AD152" s="8">
        <v>1</v>
      </c>
    </row>
    <row r="153" spans="1:30" x14ac:dyDescent="0.2">
      <c r="A153">
        <v>17359182</v>
      </c>
      <c r="B153">
        <v>10</v>
      </c>
      <c r="C153" t="s">
        <v>716</v>
      </c>
      <c r="D153" t="s">
        <v>1</v>
      </c>
      <c r="E153" t="s">
        <v>3087</v>
      </c>
      <c r="F153">
        <v>-80.040000915500002</v>
      </c>
      <c r="G153">
        <v>40.3800010681</v>
      </c>
      <c r="H153" t="s">
        <v>717</v>
      </c>
      <c r="I153">
        <v>323</v>
      </c>
      <c r="J153" t="s">
        <v>733</v>
      </c>
      <c r="K153" t="s">
        <v>465</v>
      </c>
      <c r="L153" t="s">
        <v>84</v>
      </c>
      <c r="M153" t="s">
        <v>734</v>
      </c>
      <c r="N153">
        <v>-80.001671000000002</v>
      </c>
      <c r="O153">
        <v>40.309330000000003</v>
      </c>
      <c r="P153" t="s">
        <v>733</v>
      </c>
      <c r="Q153" s="6" t="s">
        <v>2906</v>
      </c>
      <c r="R153" s="6" t="s">
        <v>2905</v>
      </c>
      <c r="S153" s="6" t="s">
        <v>2784</v>
      </c>
      <c r="T153" s="6" t="s">
        <v>2921</v>
      </c>
      <c r="V153" s="3" t="str">
        <f>INDEX(Groups!I$2:'Groups'!I$228, MATCH(A153, Groups!A$2:'Groups'!A$228,0))</f>
        <v>South Hills</v>
      </c>
      <c r="W153" s="3" t="str">
        <f>INDEX(Groups!J$2:'Groups'!J$228, MATCH(A153, Groups!A$2:'Groups'!A$228,0))</f>
        <v>Region</v>
      </c>
      <c r="X153" s="8">
        <f t="shared" si="10"/>
        <v>1</v>
      </c>
      <c r="Z153" s="8" t="b">
        <f t="shared" si="11"/>
        <v>1</v>
      </c>
      <c r="AC153" s="8">
        <v>1</v>
      </c>
      <c r="AD153" s="8">
        <v>1</v>
      </c>
    </row>
    <row r="154" spans="1:30" x14ac:dyDescent="0.2">
      <c r="A154">
        <v>882584</v>
      </c>
      <c r="B154">
        <v>8</v>
      </c>
      <c r="C154" t="s">
        <v>864</v>
      </c>
      <c r="D154" t="s">
        <v>1</v>
      </c>
      <c r="E154" t="s">
        <v>3085</v>
      </c>
      <c r="F154">
        <v>-79.980003356899999</v>
      </c>
      <c r="G154">
        <v>40.349998474099998</v>
      </c>
      <c r="H154" t="s">
        <v>865</v>
      </c>
      <c r="I154">
        <v>375</v>
      </c>
      <c r="J154" t="s">
        <v>875</v>
      </c>
      <c r="K154" t="s">
        <v>876</v>
      </c>
      <c r="L154" t="s">
        <v>84</v>
      </c>
      <c r="M154" t="s">
        <v>877</v>
      </c>
      <c r="N154">
        <v>-79.997589000000005</v>
      </c>
      <c r="O154">
        <v>40.292603</v>
      </c>
      <c r="P154" t="s">
        <v>84</v>
      </c>
      <c r="Q154" s="6" t="s">
        <v>2906</v>
      </c>
      <c r="R154" s="6" t="s">
        <v>2905</v>
      </c>
      <c r="S154" s="6" t="s">
        <v>2784</v>
      </c>
      <c r="T154" s="6" t="s">
        <v>2921</v>
      </c>
      <c r="V154" s="3" t="str">
        <f>INDEX(Groups!I$2:'Groups'!I$228, MATCH(A154, Groups!A$2:'Groups'!A$228,0))</f>
        <v>South Hills</v>
      </c>
      <c r="W154" s="3" t="str">
        <f>INDEX(Groups!J$2:'Groups'!J$228, MATCH(A154, Groups!A$2:'Groups'!A$228,0))</f>
        <v>Region</v>
      </c>
      <c r="X154" s="8">
        <f t="shared" si="10"/>
        <v>1</v>
      </c>
      <c r="Z154" s="8" t="b">
        <f t="shared" si="11"/>
        <v>1</v>
      </c>
      <c r="AC154" s="8">
        <v>1</v>
      </c>
      <c r="AD154" s="8">
        <v>1</v>
      </c>
    </row>
    <row r="155" spans="1:30" x14ac:dyDescent="0.2">
      <c r="A155">
        <v>1634442</v>
      </c>
      <c r="B155">
        <v>1</v>
      </c>
      <c r="C155" t="s">
        <v>2380</v>
      </c>
      <c r="D155" t="s">
        <v>1</v>
      </c>
      <c r="E155" t="s">
        <v>3085</v>
      </c>
      <c r="F155">
        <v>-80.059997558600003</v>
      </c>
      <c r="G155">
        <v>40.3600006104</v>
      </c>
      <c r="H155" t="s">
        <v>2381</v>
      </c>
      <c r="I155">
        <v>801</v>
      </c>
      <c r="J155" t="s">
        <v>2382</v>
      </c>
      <c r="K155" t="s">
        <v>465</v>
      </c>
      <c r="L155" t="s">
        <v>2879</v>
      </c>
      <c r="M155" t="s">
        <v>738</v>
      </c>
      <c r="N155">
        <v>-80.074104000000005</v>
      </c>
      <c r="O155">
        <v>40.335746999999998</v>
      </c>
      <c r="P155" t="s">
        <v>2383</v>
      </c>
      <c r="Q155" s="6" t="s">
        <v>2906</v>
      </c>
      <c r="R155" s="6" t="s">
        <v>2905</v>
      </c>
      <c r="S155" s="6" t="s">
        <v>2784</v>
      </c>
      <c r="T155" s="6" t="s">
        <v>2927</v>
      </c>
      <c r="V155" s="3" t="str">
        <f>INDEX(Groups!I$2:'Groups'!I$228, MATCH(A155, Groups!A$2:'Groups'!A$228,0))</f>
        <v>South Hills</v>
      </c>
      <c r="W155" s="3" t="str">
        <f>INDEX(Groups!J$2:'Groups'!J$228, MATCH(A155, Groups!A$2:'Groups'!A$228,0))</f>
        <v>Region</v>
      </c>
      <c r="X155" s="8">
        <f t="shared" si="10"/>
        <v>1</v>
      </c>
      <c r="Z155" s="8" t="b">
        <f t="shared" si="11"/>
        <v>1</v>
      </c>
      <c r="AC155" s="8">
        <v>1</v>
      </c>
      <c r="AD155" s="8">
        <v>1</v>
      </c>
    </row>
    <row r="156" spans="1:30" x14ac:dyDescent="0.2">
      <c r="A156">
        <v>17359182</v>
      </c>
      <c r="B156">
        <v>10</v>
      </c>
      <c r="C156" t="s">
        <v>716</v>
      </c>
      <c r="D156" t="s">
        <v>1</v>
      </c>
      <c r="E156" t="s">
        <v>3087</v>
      </c>
      <c r="F156">
        <v>-80.040000915500002</v>
      </c>
      <c r="G156">
        <v>40.3800010681</v>
      </c>
      <c r="H156" t="s">
        <v>717</v>
      </c>
      <c r="I156">
        <v>326</v>
      </c>
      <c r="J156" t="s">
        <v>742</v>
      </c>
      <c r="K156" t="s">
        <v>465</v>
      </c>
      <c r="L156" t="s">
        <v>743</v>
      </c>
      <c r="M156" t="s">
        <v>744</v>
      </c>
      <c r="N156">
        <v>-80.062146999999996</v>
      </c>
      <c r="O156">
        <v>40.278449000000002</v>
      </c>
      <c r="P156" t="s">
        <v>742</v>
      </c>
      <c r="Q156" s="6" t="s">
        <v>2906</v>
      </c>
      <c r="R156" s="6" t="s">
        <v>2905</v>
      </c>
      <c r="S156" s="6" t="s">
        <v>2945</v>
      </c>
      <c r="T156" s="6" t="s">
        <v>2970</v>
      </c>
      <c r="V156" s="3" t="str">
        <f>INDEX(Groups!I$2:'Groups'!I$228, MATCH(A156, Groups!A$2:'Groups'!A$228,0))</f>
        <v>South Hills</v>
      </c>
      <c r="W156" s="3" t="str">
        <f>INDEX(Groups!J$2:'Groups'!J$228, MATCH(A156, Groups!A$2:'Groups'!A$228,0))</f>
        <v>Region</v>
      </c>
      <c r="X156" s="8">
        <v>1</v>
      </c>
      <c r="Z156" s="8" t="b">
        <f t="shared" si="11"/>
        <v>1</v>
      </c>
      <c r="AC156" s="8">
        <v>1</v>
      </c>
      <c r="AD156" s="8">
        <v>1</v>
      </c>
    </row>
    <row r="157" spans="1:30" x14ac:dyDescent="0.2">
      <c r="A157">
        <v>3113672</v>
      </c>
      <c r="B157">
        <v>3</v>
      </c>
      <c r="C157" t="s">
        <v>1523</v>
      </c>
      <c r="D157" t="s">
        <v>502</v>
      </c>
      <c r="E157" t="s">
        <v>3083</v>
      </c>
      <c r="F157">
        <v>-80.040000915500002</v>
      </c>
      <c r="G157">
        <v>40.319999694800003</v>
      </c>
      <c r="H157" t="s">
        <v>1524</v>
      </c>
      <c r="I157">
        <v>605</v>
      </c>
      <c r="J157" t="s">
        <v>1525</v>
      </c>
      <c r="K157" t="s">
        <v>1526</v>
      </c>
      <c r="L157" t="s">
        <v>1528</v>
      </c>
      <c r="M157" t="s">
        <v>1529</v>
      </c>
      <c r="N157">
        <v>-80.202483999999998</v>
      </c>
      <c r="O157">
        <v>40.220531000000001</v>
      </c>
      <c r="P157" t="s">
        <v>1527</v>
      </c>
      <c r="Q157" s="6" t="s">
        <v>2906</v>
      </c>
      <c r="R157" s="6" t="s">
        <v>2905</v>
      </c>
      <c r="S157" s="6" t="s">
        <v>2945</v>
      </c>
      <c r="T157" s="6" t="s">
        <v>2990</v>
      </c>
      <c r="V157" s="3" t="str">
        <f>INDEX(Groups!I$2:'Groups'!I$228, MATCH(A157, Groups!A$2:'Groups'!A$228,0))</f>
        <v>South Hills</v>
      </c>
      <c r="W157" s="3" t="str">
        <f>INDEX(Groups!J$2:'Groups'!J$228, MATCH(A157, Groups!A$2:'Groups'!A$228,0))</f>
        <v>Region</v>
      </c>
      <c r="X157" s="8">
        <f t="shared" si="10"/>
        <v>0</v>
      </c>
      <c r="Z157" s="8" t="b">
        <f t="shared" si="11"/>
        <v>0</v>
      </c>
      <c r="AC157" s="8">
        <v>1</v>
      </c>
      <c r="AD157" s="8">
        <v>1</v>
      </c>
    </row>
    <row r="158" spans="1:30" x14ac:dyDescent="0.2">
      <c r="A158">
        <v>3113672</v>
      </c>
      <c r="B158">
        <v>3</v>
      </c>
      <c r="C158" t="s">
        <v>1523</v>
      </c>
      <c r="D158" t="s">
        <v>502</v>
      </c>
      <c r="E158" t="s">
        <v>3083</v>
      </c>
      <c r="F158">
        <v>-80.040000915500002</v>
      </c>
      <c r="G158">
        <v>40.319999694800003</v>
      </c>
      <c r="H158" t="s">
        <v>1524</v>
      </c>
      <c r="I158">
        <v>606</v>
      </c>
      <c r="J158" t="s">
        <v>1530</v>
      </c>
      <c r="K158" t="s">
        <v>1531</v>
      </c>
      <c r="L158" t="s">
        <v>2874</v>
      </c>
      <c r="M158" t="s">
        <v>1533</v>
      </c>
      <c r="N158">
        <v>-80.133003000000002</v>
      </c>
      <c r="O158">
        <v>40.269016000000001</v>
      </c>
      <c r="P158" t="s">
        <v>1532</v>
      </c>
      <c r="Q158" s="6" t="s">
        <v>2906</v>
      </c>
      <c r="R158" s="6" t="s">
        <v>2905</v>
      </c>
      <c r="S158" s="6" t="s">
        <v>2945</v>
      </c>
      <c r="T158" s="6" t="s">
        <v>2990</v>
      </c>
      <c r="V158" s="3" t="str">
        <f>INDEX(Groups!I$2:'Groups'!I$228, MATCH(A158, Groups!A$2:'Groups'!A$228,0))</f>
        <v>South Hills</v>
      </c>
      <c r="W158" s="3" t="str">
        <f>INDEX(Groups!J$2:'Groups'!J$228, MATCH(A158, Groups!A$2:'Groups'!A$228,0))</f>
        <v>Region</v>
      </c>
      <c r="X158" s="8">
        <f t="shared" si="10"/>
        <v>0</v>
      </c>
      <c r="Z158" s="8" t="b">
        <f t="shared" si="11"/>
        <v>0</v>
      </c>
      <c r="AC158" s="8">
        <v>1</v>
      </c>
      <c r="AD158" s="8">
        <v>1</v>
      </c>
    </row>
    <row r="159" spans="1:30" x14ac:dyDescent="0.2">
      <c r="A159">
        <v>882584</v>
      </c>
      <c r="B159">
        <v>8</v>
      </c>
      <c r="C159" t="s">
        <v>864</v>
      </c>
      <c r="D159" t="s">
        <v>1</v>
      </c>
      <c r="E159" t="s">
        <v>3085</v>
      </c>
      <c r="F159">
        <v>-79.980003356899999</v>
      </c>
      <c r="G159">
        <v>40.349998474099998</v>
      </c>
      <c r="H159" t="s">
        <v>865</v>
      </c>
      <c r="I159">
        <v>379</v>
      </c>
      <c r="J159" t="s">
        <v>886</v>
      </c>
      <c r="K159" t="s">
        <v>887</v>
      </c>
      <c r="L159" t="s">
        <v>2886</v>
      </c>
      <c r="M159" t="s">
        <v>889</v>
      </c>
      <c r="N159">
        <v>-80.029967999999997</v>
      </c>
      <c r="O159">
        <v>40.583480999999999</v>
      </c>
      <c r="P159" t="s">
        <v>888</v>
      </c>
      <c r="Q159" s="6" t="s">
        <v>2906</v>
      </c>
      <c r="R159" s="6" t="s">
        <v>2905</v>
      </c>
      <c r="S159" s="6" t="s">
        <v>2784</v>
      </c>
      <c r="T159" s="6" t="s">
        <v>2913</v>
      </c>
      <c r="V159" s="3" t="str">
        <f>INDEX(Groups!I$2:'Groups'!I$228, MATCH(A159, Groups!A$2:'Groups'!A$228,0))</f>
        <v>South Hills</v>
      </c>
      <c r="W159" s="3" t="str">
        <f>INDEX(Groups!J$2:'Groups'!J$228, MATCH(A159, Groups!A$2:'Groups'!A$228,0))</f>
        <v>Region</v>
      </c>
      <c r="X159" s="8">
        <f t="shared" si="10"/>
        <v>1</v>
      </c>
      <c r="Z159" s="8" t="b">
        <f>OR(ISNUMBER(SEARCH("Dormont", T159)), ISNUMBER(SEARCH("Mount Lebanon", T159)),ISNUMBER(SEARCH("Castle Shannon", T159)),ISNUMBER(SEARCH("Green Tree", T159)),ISNUMBER(SEARCH("Bethel Park", T159)), ISNUMBER(SEARCH("Baldwin", T159)), ISNUMBER(SEARCH("Collier", T159)), ISNUMBER(SEARCH("Peters", T159)), ISNUMBER(SEARCH("Scott", T159)),ISNUMBER(SEARCH("South Park", T159)), ISNUMBER(SEARCH("Upper St. Clair", T159)),ISNUMBER(SEARCH("Brentwood", T159)),ISNUMBER(SEARCH("Bridgeville", T159)), ISNUMBER(SEARCH("Heidelberg", T159)), ISNUMBER(SEARCH("Whitehall", T159)), ISNUMBER(SEARCH("Pleasant Hills", T159)),ISNUMBER(SEARCH("Jefferson Hills", T159)), ISNUMBER(SEARCH("West Mifflin", T159)) )</f>
        <v>0</v>
      </c>
      <c r="AC159" s="8">
        <v>1</v>
      </c>
      <c r="AD159" s="8">
        <v>1</v>
      </c>
    </row>
    <row r="160" spans="1:30" x14ac:dyDescent="0.2">
      <c r="A160">
        <v>17359182</v>
      </c>
      <c r="B160">
        <v>10</v>
      </c>
      <c r="C160" t="s">
        <v>716</v>
      </c>
      <c r="D160" t="s">
        <v>1</v>
      </c>
      <c r="E160" t="s">
        <v>3087</v>
      </c>
      <c r="F160">
        <v>-80.040000915500002</v>
      </c>
      <c r="G160">
        <v>40.3800010681</v>
      </c>
      <c r="H160" t="s">
        <v>717</v>
      </c>
      <c r="I160">
        <v>319</v>
      </c>
      <c r="J160" t="s">
        <v>720</v>
      </c>
      <c r="K160" t="s">
        <v>721</v>
      </c>
      <c r="L160" t="s">
        <v>2884</v>
      </c>
      <c r="M160" t="s">
        <v>723</v>
      </c>
      <c r="N160">
        <v>-80.044815</v>
      </c>
      <c r="O160">
        <v>40.379455999999998</v>
      </c>
      <c r="P160" t="s">
        <v>722</v>
      </c>
      <c r="Q160" s="6" t="s">
        <v>2906</v>
      </c>
      <c r="R160" s="6" t="s">
        <v>2905</v>
      </c>
      <c r="S160" s="6" t="s">
        <v>2784</v>
      </c>
      <c r="T160" s="6" t="s">
        <v>2964</v>
      </c>
      <c r="V160" s="3" t="str">
        <f>INDEX(Groups!I$2:'Groups'!I$228, MATCH(A160, Groups!A$2:'Groups'!A$228,0))</f>
        <v>South Hills</v>
      </c>
      <c r="W160" s="3" t="str">
        <f>INDEX(Groups!J$2:'Groups'!J$228, MATCH(A160, Groups!A$2:'Groups'!A$228,0))</f>
        <v>Region</v>
      </c>
      <c r="X160" s="8">
        <f t="shared" si="10"/>
        <v>1</v>
      </c>
      <c r="Z160" s="8" t="b">
        <f>OR(ISNUMBER(SEARCH("Dormont", T160)), ISNUMBER(SEARCH("Mount Lebanon", T160)),ISNUMBER(SEARCH("Castle Shannon", T160)),ISNUMBER(SEARCH("Green Tree", T160)),ISNUMBER(SEARCH("Bethel Park", T160)), ISNUMBER(SEARCH("Baldwin", T160)), ISNUMBER(SEARCH("Collier", T160)), ISNUMBER(SEARCH("Peters", T160)), ISNUMBER(SEARCH("Scott", T160)),ISNUMBER(SEARCH("South Park", T160)), ISNUMBER(SEARCH("Upper St. Clair", T160)),ISNUMBER(SEARCH("Brentwood", T160)),ISNUMBER(SEARCH("Bridgeville", T160)), ISNUMBER(SEARCH("Heidelberg", T160)), ISNUMBER(SEARCH("Whitehall", T160)), ISNUMBER(SEARCH("Pleasant Hills", T160)),ISNUMBER(SEARCH("Jefferson Hills", T160)), ISNUMBER(SEARCH("West Mifflin", T160)) )</f>
        <v>1</v>
      </c>
      <c r="AC160" s="8">
        <v>1</v>
      </c>
      <c r="AD160" s="8">
        <v>1</v>
      </c>
    </row>
    <row r="161" spans="1:30" x14ac:dyDescent="0.2">
      <c r="A161">
        <v>17359182</v>
      </c>
      <c r="B161">
        <v>10</v>
      </c>
      <c r="C161" t="s">
        <v>716</v>
      </c>
      <c r="D161" t="s">
        <v>1</v>
      </c>
      <c r="E161" t="s">
        <v>3087</v>
      </c>
      <c r="F161">
        <v>-80.040000915500002</v>
      </c>
      <c r="G161">
        <v>40.3800010681</v>
      </c>
      <c r="H161" t="s">
        <v>717</v>
      </c>
      <c r="I161">
        <v>318</v>
      </c>
      <c r="J161" t="s">
        <v>718</v>
      </c>
      <c r="K161" t="s">
        <v>465</v>
      </c>
      <c r="L161" t="s">
        <v>2773</v>
      </c>
      <c r="M161" t="s">
        <v>719</v>
      </c>
      <c r="N161">
        <v>-80.043082999999996</v>
      </c>
      <c r="O161">
        <v>40.396965000000002</v>
      </c>
      <c r="P161" t="s">
        <v>718</v>
      </c>
      <c r="Q161" s="6" t="s">
        <v>2906</v>
      </c>
      <c r="R161" s="6" t="s">
        <v>2905</v>
      </c>
      <c r="S161" s="6" t="s">
        <v>2784</v>
      </c>
      <c r="T161" s="6" t="s">
        <v>2916</v>
      </c>
      <c r="V161" s="3" t="str">
        <f>INDEX(Groups!I$2:'Groups'!I$228, MATCH(A161, Groups!A$2:'Groups'!A$228,0))</f>
        <v>South Hills</v>
      </c>
      <c r="W161" s="3" t="str">
        <f>INDEX(Groups!J$2:'Groups'!J$228, MATCH(A161, Groups!A$2:'Groups'!A$228,0))</f>
        <v>Region</v>
      </c>
      <c r="X161" s="8">
        <f t="shared" si="10"/>
        <v>1</v>
      </c>
      <c r="Z161" s="8" t="b">
        <f>OR(ISNUMBER(SEARCH("Dormont", T161)), ISNUMBER(SEARCH("Mount Lebanon", T161)),ISNUMBER(SEARCH("Castle Shannon", T161)),ISNUMBER(SEARCH("Green Tree", T161)),ISNUMBER(SEARCH("Bethel Park", T161)), ISNUMBER(SEARCH("Baldwin", T161)), ISNUMBER(SEARCH("Collier", T161)), ISNUMBER(SEARCH("Peters", T161)), ISNUMBER(SEARCH("Scott", T161)),ISNUMBER(SEARCH("South Park", T161)), ISNUMBER(SEARCH("Upper St. Clair", T161)),ISNUMBER(SEARCH("Brentwood", T161)),ISNUMBER(SEARCH("Bridgeville", T161)), ISNUMBER(SEARCH("Heidelberg", T161)), ISNUMBER(SEARCH("Whitehall", T161)), ISNUMBER(SEARCH("Pleasant Hills", T161)),ISNUMBER(SEARCH("Jefferson Hills", T161)), ISNUMBER(SEARCH("West Mifflin", T161)) )</f>
        <v>1</v>
      </c>
      <c r="AC161" s="8">
        <v>1</v>
      </c>
      <c r="AD161" s="8">
        <v>1</v>
      </c>
    </row>
    <row r="162" spans="1:30" x14ac:dyDescent="0.2">
      <c r="A162">
        <v>17359182</v>
      </c>
      <c r="B162">
        <v>10</v>
      </c>
      <c r="C162" t="s">
        <v>716</v>
      </c>
      <c r="D162" t="s">
        <v>1</v>
      </c>
      <c r="E162" t="s">
        <v>3087</v>
      </c>
      <c r="F162">
        <v>-80.040000915500002</v>
      </c>
      <c r="G162">
        <v>40.3800010681</v>
      </c>
      <c r="H162" t="s">
        <v>717</v>
      </c>
      <c r="I162">
        <v>320</v>
      </c>
      <c r="J162" t="s">
        <v>724</v>
      </c>
      <c r="K162" t="s">
        <v>725</v>
      </c>
      <c r="L162" t="s">
        <v>2773</v>
      </c>
      <c r="M162" t="s">
        <v>727</v>
      </c>
      <c r="N162">
        <v>-80.002555999999998</v>
      </c>
      <c r="O162">
        <v>40.440345999999998</v>
      </c>
      <c r="P162" t="s">
        <v>726</v>
      </c>
      <c r="Q162" s="6" t="s">
        <v>2906</v>
      </c>
      <c r="R162" s="6" t="s">
        <v>2905</v>
      </c>
      <c r="S162" s="6" t="s">
        <v>2784</v>
      </c>
      <c r="T162" s="6" t="s">
        <v>2907</v>
      </c>
      <c r="U162" s="6" t="s">
        <v>2910</v>
      </c>
      <c r="V162" s="3" t="str">
        <f>INDEX(Groups!I$2:'Groups'!I$228, MATCH(A162, Groups!A$2:'Groups'!A$228,0))</f>
        <v>South Hills</v>
      </c>
      <c r="W162" s="3" t="str">
        <f>INDEX(Groups!J$2:'Groups'!J$228, MATCH(A162, Groups!A$2:'Groups'!A$228,0))</f>
        <v>Region</v>
      </c>
      <c r="X162" s="8">
        <f t="shared" si="10"/>
        <v>1</v>
      </c>
      <c r="Z162" s="8" t="b">
        <f>OR(ISNUMBER(SEARCH("Dormont", T162)), ISNUMBER(SEARCH("Mount Lebanon", T162)),ISNUMBER(SEARCH("Castle Shannon", T162)),ISNUMBER(SEARCH("Green Tree", T162)),ISNUMBER(SEARCH("Bethel Park", T162)), ISNUMBER(SEARCH("Baldwin", T162)), ISNUMBER(SEARCH("Collier", T162)), ISNUMBER(SEARCH("Peters", T162)), ISNUMBER(SEARCH("Scott", T162)),ISNUMBER(SEARCH("South Park", T162)), ISNUMBER(SEARCH("Upper St. Clair", T162)),ISNUMBER(SEARCH("Brentwood", T162)),ISNUMBER(SEARCH("Bridgeville", T162)), ISNUMBER(SEARCH("Heidelberg", T162)), ISNUMBER(SEARCH("Whitehall", T162)), ISNUMBER(SEARCH("Pleasant Hills", T162)),ISNUMBER(SEARCH("Jefferson Hills", T162)), ISNUMBER(SEARCH("West Mifflin", T162)) )</f>
        <v>0</v>
      </c>
      <c r="AC162" s="8">
        <v>1</v>
      </c>
      <c r="AD162" s="8">
        <v>1</v>
      </c>
    </row>
    <row r="163" spans="1:30" x14ac:dyDescent="0.2">
      <c r="A163">
        <v>17359182</v>
      </c>
      <c r="B163">
        <v>10</v>
      </c>
      <c r="C163" t="s">
        <v>716</v>
      </c>
      <c r="D163" t="s">
        <v>1</v>
      </c>
      <c r="E163" t="s">
        <v>3087</v>
      </c>
      <c r="F163">
        <v>-80.040000915500002</v>
      </c>
      <c r="G163">
        <v>40.3800010681</v>
      </c>
      <c r="H163" t="s">
        <v>717</v>
      </c>
      <c r="I163">
        <v>322</v>
      </c>
      <c r="J163" t="s">
        <v>730</v>
      </c>
      <c r="K163" t="s">
        <v>465</v>
      </c>
      <c r="L163" t="s">
        <v>2773</v>
      </c>
      <c r="M163" t="s">
        <v>732</v>
      </c>
      <c r="N163">
        <v>-80.011673000000002</v>
      </c>
      <c r="O163">
        <v>40.445869000000002</v>
      </c>
      <c r="P163" t="s">
        <v>731</v>
      </c>
      <c r="Q163" s="6" t="s">
        <v>2906</v>
      </c>
      <c r="R163" s="6" t="s">
        <v>2905</v>
      </c>
      <c r="S163" s="6" t="s">
        <v>2784</v>
      </c>
      <c r="T163" s="6" t="s">
        <v>2907</v>
      </c>
      <c r="U163" s="6" t="s">
        <v>2942</v>
      </c>
      <c r="V163" s="3" t="str">
        <f>INDEX(Groups!I$2:'Groups'!I$228, MATCH(A163, Groups!A$2:'Groups'!A$228,0))</f>
        <v>South Hills</v>
      </c>
      <c r="W163" s="3" t="str">
        <f>INDEX(Groups!J$2:'Groups'!J$228, MATCH(A163, Groups!A$2:'Groups'!A$228,0))</f>
        <v>Region</v>
      </c>
      <c r="X163" s="8">
        <f t="shared" si="10"/>
        <v>1</v>
      </c>
      <c r="Z163" s="8" t="b">
        <f>OR(ISNUMBER(SEARCH("Dormont", T163)), ISNUMBER(SEARCH("Mount Lebanon", T163)),ISNUMBER(SEARCH("Castle Shannon", T163)),ISNUMBER(SEARCH("Green Tree", T163)),ISNUMBER(SEARCH("Bethel Park", T163)), ISNUMBER(SEARCH("Baldwin", T163)), ISNUMBER(SEARCH("Collier", T163)), ISNUMBER(SEARCH("Peters", T163)), ISNUMBER(SEARCH("Scott", T163)),ISNUMBER(SEARCH("South Park", T163)), ISNUMBER(SEARCH("Upper St. Clair", T163)),ISNUMBER(SEARCH("Brentwood", T163)),ISNUMBER(SEARCH("Bridgeville", T163)), ISNUMBER(SEARCH("Heidelberg", T163)), ISNUMBER(SEARCH("Whitehall", T163)), ISNUMBER(SEARCH("Pleasant Hills", T163)),ISNUMBER(SEARCH("Jefferson Hills", T163)), ISNUMBER(SEARCH("West Mifflin", T163)) )</f>
        <v>0</v>
      </c>
      <c r="AC163" s="8">
        <v>1</v>
      </c>
      <c r="AD163" s="8">
        <v>1</v>
      </c>
    </row>
    <row r="164" spans="1:30" x14ac:dyDescent="0.2">
      <c r="A164">
        <v>17359182</v>
      </c>
      <c r="B164">
        <v>10</v>
      </c>
      <c r="C164" t="s">
        <v>716</v>
      </c>
      <c r="D164" t="s">
        <v>1</v>
      </c>
      <c r="E164" t="s">
        <v>3087</v>
      </c>
      <c r="F164">
        <v>-80.040000915500002</v>
      </c>
      <c r="G164">
        <v>40.3800010681</v>
      </c>
      <c r="H164" t="s">
        <v>717</v>
      </c>
      <c r="I164">
        <v>324</v>
      </c>
      <c r="J164" t="s">
        <v>735</v>
      </c>
      <c r="K164" t="s">
        <v>736</v>
      </c>
      <c r="L164" t="s">
        <v>2773</v>
      </c>
      <c r="M164" t="s">
        <v>738</v>
      </c>
      <c r="N164">
        <v>-80.076804999999993</v>
      </c>
      <c r="O164">
        <v>40.336601000000002</v>
      </c>
      <c r="P164" t="s">
        <v>737</v>
      </c>
      <c r="Q164" s="6" t="s">
        <v>2906</v>
      </c>
      <c r="R164" s="6" t="s">
        <v>2905</v>
      </c>
      <c r="S164" s="6" t="s">
        <v>2784</v>
      </c>
      <c r="T164" s="6" t="s">
        <v>2927</v>
      </c>
      <c r="V164" s="3" t="str">
        <f>INDEX(Groups!I$2:'Groups'!I$228, MATCH(A164, Groups!A$2:'Groups'!A$228,0))</f>
        <v>South Hills</v>
      </c>
      <c r="W164" s="3" t="str">
        <f>INDEX(Groups!J$2:'Groups'!J$228, MATCH(A164, Groups!A$2:'Groups'!A$228,0))</f>
        <v>Region</v>
      </c>
      <c r="X164" s="8">
        <f t="shared" si="10"/>
        <v>1</v>
      </c>
      <c r="Z164" s="8" t="b">
        <f>OR(ISNUMBER(SEARCH("Dormont", T164)), ISNUMBER(SEARCH("Mount Lebanon", T164)),ISNUMBER(SEARCH("Castle Shannon", T164)),ISNUMBER(SEARCH("Green Tree", T164)),ISNUMBER(SEARCH("Bethel Park", T164)), ISNUMBER(SEARCH("Baldwin", T164)), ISNUMBER(SEARCH("Collier", T164)), ISNUMBER(SEARCH("Peters", T164)), ISNUMBER(SEARCH("Scott", T164)),ISNUMBER(SEARCH("South Park", T164)), ISNUMBER(SEARCH("Upper St. Clair", T164)),ISNUMBER(SEARCH("Brentwood", T164)),ISNUMBER(SEARCH("Bridgeville", T164)), ISNUMBER(SEARCH("Heidelberg", T164)), ISNUMBER(SEARCH("Whitehall", T164)), ISNUMBER(SEARCH("Pleasant Hills", T164)),ISNUMBER(SEARCH("Jefferson Hills", T164)), ISNUMBER(SEARCH("West Mifflin", T164)) )</f>
        <v>1</v>
      </c>
      <c r="AC164" s="8">
        <v>1</v>
      </c>
      <c r="AD164" s="8">
        <v>1</v>
      </c>
    </row>
    <row r="165" spans="1:30" x14ac:dyDescent="0.2">
      <c r="A165">
        <v>17359182</v>
      </c>
      <c r="B165">
        <v>10</v>
      </c>
      <c r="C165" t="s">
        <v>716</v>
      </c>
      <c r="D165" t="s">
        <v>1</v>
      </c>
      <c r="E165" t="s">
        <v>3087</v>
      </c>
      <c r="F165">
        <v>-80.040000915500002</v>
      </c>
      <c r="G165">
        <v>40.3800010681</v>
      </c>
      <c r="H165" t="s">
        <v>717</v>
      </c>
      <c r="I165">
        <v>325</v>
      </c>
      <c r="J165" t="s">
        <v>739</v>
      </c>
      <c r="K165" t="s">
        <v>740</v>
      </c>
      <c r="L165" t="s">
        <v>2773</v>
      </c>
      <c r="M165" t="s">
        <v>741</v>
      </c>
      <c r="N165">
        <v>-80.056290000000004</v>
      </c>
      <c r="O165">
        <v>40.375281999999999</v>
      </c>
      <c r="P165" t="s">
        <v>739</v>
      </c>
      <c r="Q165" s="6" t="s">
        <v>2906</v>
      </c>
      <c r="R165" s="6" t="s">
        <v>2905</v>
      </c>
      <c r="S165" s="6" t="s">
        <v>2784</v>
      </c>
      <c r="T165" s="6" t="s">
        <v>2964</v>
      </c>
      <c r="V165" s="3" t="str">
        <f>INDEX(Groups!I$2:'Groups'!I$228, MATCH(A165, Groups!A$2:'Groups'!A$228,0))</f>
        <v>South Hills</v>
      </c>
      <c r="W165" s="3" t="str">
        <f>INDEX(Groups!J$2:'Groups'!J$228, MATCH(A165, Groups!A$2:'Groups'!A$228,0))</f>
        <v>Region</v>
      </c>
      <c r="X165" s="8">
        <f t="shared" si="10"/>
        <v>1</v>
      </c>
      <c r="Z165" s="8" t="b">
        <f>OR(ISNUMBER(SEARCH("Dormont", T165)), ISNUMBER(SEARCH("Mount Lebanon", T165)),ISNUMBER(SEARCH("Castle Shannon", T165)),ISNUMBER(SEARCH("Green Tree", T165)),ISNUMBER(SEARCH("Bethel Park", T165)), ISNUMBER(SEARCH("Baldwin", T165)), ISNUMBER(SEARCH("Collier", T165)), ISNUMBER(SEARCH("Peters", T165)), ISNUMBER(SEARCH("Scott", T165)),ISNUMBER(SEARCH("South Park", T165)), ISNUMBER(SEARCH("Upper St. Clair", T165)),ISNUMBER(SEARCH("Brentwood", T165)),ISNUMBER(SEARCH("Bridgeville", T165)), ISNUMBER(SEARCH("Heidelberg", T165)), ISNUMBER(SEARCH("Whitehall", T165)), ISNUMBER(SEARCH("Pleasant Hills", T165)),ISNUMBER(SEARCH("Jefferson Hills", T165)), ISNUMBER(SEARCH("West Mifflin", T165)) )</f>
        <v>1</v>
      </c>
      <c r="AC165" s="8">
        <v>1</v>
      </c>
      <c r="AD165" s="8">
        <v>1</v>
      </c>
    </row>
    <row r="166" spans="1:30" x14ac:dyDescent="0.2">
      <c r="A166">
        <v>882584</v>
      </c>
      <c r="B166">
        <v>8</v>
      </c>
      <c r="C166" t="s">
        <v>864</v>
      </c>
      <c r="D166" t="s">
        <v>1</v>
      </c>
      <c r="E166" t="s">
        <v>3085</v>
      </c>
      <c r="F166">
        <v>-79.980003356899999</v>
      </c>
      <c r="G166">
        <v>40.349998474099998</v>
      </c>
      <c r="H166" t="s">
        <v>865</v>
      </c>
      <c r="I166">
        <v>374</v>
      </c>
      <c r="J166" t="s">
        <v>871</v>
      </c>
      <c r="K166" t="s">
        <v>872</v>
      </c>
      <c r="L166" t="s">
        <v>2773</v>
      </c>
      <c r="M166" t="s">
        <v>874</v>
      </c>
      <c r="N166">
        <v>-79.986343000000005</v>
      </c>
      <c r="O166">
        <v>40.327495999999996</v>
      </c>
      <c r="P166" t="s">
        <v>873</v>
      </c>
      <c r="Q166" s="6" t="s">
        <v>2906</v>
      </c>
      <c r="R166" s="6" t="s">
        <v>2905</v>
      </c>
      <c r="S166" s="6" t="s">
        <v>2784</v>
      </c>
      <c r="T166" s="6" t="s">
        <v>2921</v>
      </c>
      <c r="V166" s="3" t="str">
        <f>INDEX(Groups!I$2:'Groups'!I$228, MATCH(A166, Groups!A$2:'Groups'!A$228,0))</f>
        <v>South Hills</v>
      </c>
      <c r="W166" s="3" t="str">
        <f>INDEX(Groups!J$2:'Groups'!J$228, MATCH(A166, Groups!A$2:'Groups'!A$228,0))</f>
        <v>Region</v>
      </c>
      <c r="X166" s="8">
        <f t="shared" si="10"/>
        <v>1</v>
      </c>
      <c r="Z166" s="8" t="b">
        <f>OR(ISNUMBER(SEARCH("Dormont", T166)), ISNUMBER(SEARCH("Mount Lebanon", T166)),ISNUMBER(SEARCH("Castle Shannon", T166)),ISNUMBER(SEARCH("Green Tree", T166)),ISNUMBER(SEARCH("Bethel Park", T166)), ISNUMBER(SEARCH("Baldwin", T166)), ISNUMBER(SEARCH("Collier", T166)), ISNUMBER(SEARCH("Peters", T166)), ISNUMBER(SEARCH("Scott", T166)),ISNUMBER(SEARCH("South Park", T166)), ISNUMBER(SEARCH("Upper St. Clair", T166)),ISNUMBER(SEARCH("Brentwood", T166)),ISNUMBER(SEARCH("Bridgeville", T166)), ISNUMBER(SEARCH("Heidelberg", T166)), ISNUMBER(SEARCH("Whitehall", T166)), ISNUMBER(SEARCH("Pleasant Hills", T166)),ISNUMBER(SEARCH("Jefferson Hills", T166)), ISNUMBER(SEARCH("West Mifflin", T166)) )</f>
        <v>1</v>
      </c>
      <c r="AC166" s="8">
        <v>1</v>
      </c>
      <c r="AD166" s="8">
        <v>1</v>
      </c>
    </row>
    <row r="167" spans="1:30" x14ac:dyDescent="0.2">
      <c r="A167">
        <v>882584</v>
      </c>
      <c r="B167">
        <v>8</v>
      </c>
      <c r="C167" t="s">
        <v>864</v>
      </c>
      <c r="D167" t="s">
        <v>1</v>
      </c>
      <c r="E167" t="s">
        <v>3085</v>
      </c>
      <c r="F167">
        <v>-79.980003356899999</v>
      </c>
      <c r="G167">
        <v>40.349998474099998</v>
      </c>
      <c r="H167" t="s">
        <v>865</v>
      </c>
      <c r="I167">
        <v>376</v>
      </c>
      <c r="J167" t="s">
        <v>878</v>
      </c>
      <c r="K167" t="s">
        <v>879</v>
      </c>
      <c r="L167" t="s">
        <v>2773</v>
      </c>
      <c r="M167" t="s">
        <v>881</v>
      </c>
      <c r="N167">
        <v>-80.013531999999998</v>
      </c>
      <c r="O167">
        <v>40.445304999999998</v>
      </c>
      <c r="P167" t="s">
        <v>880</v>
      </c>
      <c r="Q167" s="6" t="s">
        <v>2906</v>
      </c>
      <c r="R167" s="6" t="s">
        <v>2905</v>
      </c>
      <c r="S167" s="6" t="s">
        <v>2784</v>
      </c>
      <c r="T167" s="6" t="s">
        <v>2907</v>
      </c>
      <c r="U167" s="6" t="s">
        <v>2942</v>
      </c>
      <c r="V167" s="3" t="str">
        <f>INDEX(Groups!I$2:'Groups'!I$228, MATCH(A167, Groups!A$2:'Groups'!A$228,0))</f>
        <v>South Hills</v>
      </c>
      <c r="W167" s="3" t="str">
        <f>INDEX(Groups!J$2:'Groups'!J$228, MATCH(A167, Groups!A$2:'Groups'!A$228,0))</f>
        <v>Region</v>
      </c>
      <c r="X167" s="8">
        <f t="shared" si="10"/>
        <v>1</v>
      </c>
      <c r="Z167" s="8" t="b">
        <f>OR(ISNUMBER(SEARCH("Dormont", T167)), ISNUMBER(SEARCH("Mount Lebanon", T167)),ISNUMBER(SEARCH("Castle Shannon", T167)),ISNUMBER(SEARCH("Green Tree", T167)),ISNUMBER(SEARCH("Bethel Park", T167)), ISNUMBER(SEARCH("Baldwin", T167)), ISNUMBER(SEARCH("Collier", T167)), ISNUMBER(SEARCH("Peters", T167)), ISNUMBER(SEARCH("Scott", T167)),ISNUMBER(SEARCH("South Park", T167)), ISNUMBER(SEARCH("Upper St. Clair", T167)),ISNUMBER(SEARCH("Brentwood", T167)),ISNUMBER(SEARCH("Bridgeville", T167)), ISNUMBER(SEARCH("Heidelberg", T167)), ISNUMBER(SEARCH("Whitehall", T167)), ISNUMBER(SEARCH("Pleasant Hills", T167)),ISNUMBER(SEARCH("Jefferson Hills", T167)), ISNUMBER(SEARCH("West Mifflin", T167)) )</f>
        <v>0</v>
      </c>
      <c r="AC167" s="8">
        <v>1</v>
      </c>
      <c r="AD167" s="8">
        <v>1</v>
      </c>
    </row>
    <row r="168" spans="1:30" x14ac:dyDescent="0.2">
      <c r="A168">
        <v>882584</v>
      </c>
      <c r="B168">
        <v>8</v>
      </c>
      <c r="C168" t="s">
        <v>864</v>
      </c>
      <c r="D168" t="s">
        <v>1</v>
      </c>
      <c r="E168" t="s">
        <v>3085</v>
      </c>
      <c r="F168">
        <v>-79.980003356899999</v>
      </c>
      <c r="G168">
        <v>40.349998474099998</v>
      </c>
      <c r="H168" t="s">
        <v>865</v>
      </c>
      <c r="I168">
        <v>377</v>
      </c>
      <c r="J168" t="s">
        <v>882</v>
      </c>
      <c r="K168" t="s">
        <v>883</v>
      </c>
      <c r="L168" t="s">
        <v>2773</v>
      </c>
      <c r="M168" t="s">
        <v>884</v>
      </c>
      <c r="N168">
        <v>-80.003165999999993</v>
      </c>
      <c r="O168">
        <v>40.445183</v>
      </c>
      <c r="P168" t="s">
        <v>884</v>
      </c>
      <c r="Q168" s="6" t="s">
        <v>2906</v>
      </c>
      <c r="R168" s="6" t="s">
        <v>2905</v>
      </c>
      <c r="S168" s="6" t="s">
        <v>2784</v>
      </c>
      <c r="T168" s="6" t="s">
        <v>2907</v>
      </c>
      <c r="U168" s="5" t="s">
        <v>2942</v>
      </c>
      <c r="V168" s="3" t="str">
        <f>INDEX(Groups!I$2:'Groups'!I$228, MATCH(A168, Groups!A$2:'Groups'!A$228,0))</f>
        <v>South Hills</v>
      </c>
      <c r="W168" s="3" t="str">
        <f>INDEX(Groups!J$2:'Groups'!J$228, MATCH(A168, Groups!A$2:'Groups'!A$228,0))</f>
        <v>Region</v>
      </c>
      <c r="X168" s="8">
        <f t="shared" si="10"/>
        <v>1</v>
      </c>
      <c r="Z168" s="8" t="b">
        <f>OR(ISNUMBER(SEARCH("Dormont", T168)), ISNUMBER(SEARCH("Mount Lebanon", T168)),ISNUMBER(SEARCH("Castle Shannon", T168)),ISNUMBER(SEARCH("Green Tree", T168)),ISNUMBER(SEARCH("Bethel Park", T168)), ISNUMBER(SEARCH("Baldwin", T168)), ISNUMBER(SEARCH("Collier", T168)), ISNUMBER(SEARCH("Peters", T168)), ISNUMBER(SEARCH("Scott", T168)),ISNUMBER(SEARCH("South Park", T168)), ISNUMBER(SEARCH("Upper St. Clair", T168)),ISNUMBER(SEARCH("Brentwood", T168)),ISNUMBER(SEARCH("Bridgeville", T168)), ISNUMBER(SEARCH("Heidelberg", T168)), ISNUMBER(SEARCH("Whitehall", T168)), ISNUMBER(SEARCH("Pleasant Hills", T168)),ISNUMBER(SEARCH("Jefferson Hills", T168)), ISNUMBER(SEARCH("West Mifflin", T168)) )</f>
        <v>0</v>
      </c>
      <c r="AC168" s="8">
        <v>1</v>
      </c>
      <c r="AD168" s="8">
        <v>1</v>
      </c>
    </row>
    <row r="169" spans="1:30" x14ac:dyDescent="0.2">
      <c r="A169">
        <v>882584</v>
      </c>
      <c r="B169">
        <v>8</v>
      </c>
      <c r="C169" t="s">
        <v>864</v>
      </c>
      <c r="D169" t="s">
        <v>1</v>
      </c>
      <c r="E169" t="s">
        <v>3085</v>
      </c>
      <c r="F169">
        <v>-79.980003356899999</v>
      </c>
      <c r="G169">
        <v>40.349998474099998</v>
      </c>
      <c r="H169" t="s">
        <v>865</v>
      </c>
      <c r="I169">
        <v>378</v>
      </c>
      <c r="J169" t="s">
        <v>245</v>
      </c>
      <c r="K169" t="s">
        <v>246</v>
      </c>
      <c r="L169" t="s">
        <v>2773</v>
      </c>
      <c r="M169" t="s">
        <v>885</v>
      </c>
      <c r="N169">
        <v>-80.110611000000006</v>
      </c>
      <c r="O169">
        <v>40.336674000000002</v>
      </c>
      <c r="P169" t="s">
        <v>135</v>
      </c>
      <c r="Q169" s="6" t="s">
        <v>2906</v>
      </c>
      <c r="R169" s="6" t="s">
        <v>2905</v>
      </c>
      <c r="S169" s="6" t="s">
        <v>2784</v>
      </c>
      <c r="T169" s="6" t="s">
        <v>2927</v>
      </c>
      <c r="V169" s="3" t="str">
        <f>INDEX(Groups!I$2:'Groups'!I$228, MATCH(A169, Groups!A$2:'Groups'!A$228,0))</f>
        <v>South Hills</v>
      </c>
      <c r="W169" s="3" t="str">
        <f>INDEX(Groups!J$2:'Groups'!J$228, MATCH(A169, Groups!A$2:'Groups'!A$228,0))</f>
        <v>Region</v>
      </c>
      <c r="X169" s="8">
        <f t="shared" si="10"/>
        <v>1</v>
      </c>
      <c r="Z169" s="8" t="b">
        <f>OR(ISNUMBER(SEARCH("Dormont", T169)), ISNUMBER(SEARCH("Mount Lebanon", T169)),ISNUMBER(SEARCH("Castle Shannon", T169)),ISNUMBER(SEARCH("Green Tree", T169)),ISNUMBER(SEARCH("Bethel Park", T169)), ISNUMBER(SEARCH("Baldwin", T169)), ISNUMBER(SEARCH("Collier", T169)), ISNUMBER(SEARCH("Peters", T169)), ISNUMBER(SEARCH("Scott", T169)),ISNUMBER(SEARCH("South Park", T169)), ISNUMBER(SEARCH("Upper St. Clair", T169)),ISNUMBER(SEARCH("Brentwood", T169)),ISNUMBER(SEARCH("Bridgeville", T169)), ISNUMBER(SEARCH("Heidelberg", T169)), ISNUMBER(SEARCH("Whitehall", T169)), ISNUMBER(SEARCH("Pleasant Hills", T169)),ISNUMBER(SEARCH("Jefferson Hills", T169)), ISNUMBER(SEARCH("West Mifflin", T169)) )</f>
        <v>1</v>
      </c>
      <c r="AC169" s="8">
        <v>1</v>
      </c>
      <c r="AD169" s="8">
        <v>1</v>
      </c>
    </row>
    <row r="170" spans="1:30" x14ac:dyDescent="0.2">
      <c r="A170">
        <v>882584</v>
      </c>
      <c r="B170">
        <v>8</v>
      </c>
      <c r="C170" t="s">
        <v>864</v>
      </c>
      <c r="D170" t="s">
        <v>1</v>
      </c>
      <c r="E170" t="s">
        <v>3085</v>
      </c>
      <c r="F170">
        <v>-79.980003356899999</v>
      </c>
      <c r="G170">
        <v>40.349998474099998</v>
      </c>
      <c r="H170" t="s">
        <v>865</v>
      </c>
      <c r="I170">
        <v>380</v>
      </c>
      <c r="J170" t="s">
        <v>878</v>
      </c>
      <c r="K170" t="s">
        <v>879</v>
      </c>
      <c r="L170" t="s">
        <v>2773</v>
      </c>
      <c r="M170" t="s">
        <v>881</v>
      </c>
      <c r="N170">
        <v>-80.013531999999998</v>
      </c>
      <c r="O170">
        <v>40.445304999999998</v>
      </c>
      <c r="P170" t="s">
        <v>880</v>
      </c>
      <c r="Q170" s="6" t="s">
        <v>2906</v>
      </c>
      <c r="R170" s="6" t="s">
        <v>2905</v>
      </c>
      <c r="S170" s="6" t="s">
        <v>2784</v>
      </c>
      <c r="T170" s="6" t="s">
        <v>2907</v>
      </c>
      <c r="U170" s="6" t="s">
        <v>2942</v>
      </c>
      <c r="V170" s="3" t="str">
        <f>INDEX(Groups!I$2:'Groups'!I$228, MATCH(A170, Groups!A$2:'Groups'!A$228,0))</f>
        <v>South Hills</v>
      </c>
      <c r="W170" s="3" t="str">
        <f>INDEX(Groups!J$2:'Groups'!J$228, MATCH(A170, Groups!A$2:'Groups'!A$228,0))</f>
        <v>Region</v>
      </c>
      <c r="X170" s="8">
        <f t="shared" si="10"/>
        <v>1</v>
      </c>
      <c r="Z170" s="8" t="b">
        <f>OR(ISNUMBER(SEARCH("Dormont", T170)), ISNUMBER(SEARCH("Mount Lebanon", T170)),ISNUMBER(SEARCH("Castle Shannon", T170)),ISNUMBER(SEARCH("Green Tree", T170)),ISNUMBER(SEARCH("Bethel Park", T170)), ISNUMBER(SEARCH("Baldwin", T170)), ISNUMBER(SEARCH("Collier", T170)), ISNUMBER(SEARCH("Peters", T170)), ISNUMBER(SEARCH("Scott", T170)),ISNUMBER(SEARCH("South Park", T170)), ISNUMBER(SEARCH("Upper St. Clair", T170)),ISNUMBER(SEARCH("Brentwood", T170)),ISNUMBER(SEARCH("Bridgeville", T170)), ISNUMBER(SEARCH("Heidelberg", T170)), ISNUMBER(SEARCH("Whitehall", T170)), ISNUMBER(SEARCH("Pleasant Hills", T170)),ISNUMBER(SEARCH("Jefferson Hills", T170)), ISNUMBER(SEARCH("West Mifflin", T170)) )</f>
        <v>0</v>
      </c>
      <c r="AC170" s="8">
        <v>1</v>
      </c>
      <c r="AD170" s="8">
        <v>1</v>
      </c>
    </row>
    <row r="171" spans="1:30" x14ac:dyDescent="0.2">
      <c r="A171">
        <v>3113672</v>
      </c>
      <c r="B171">
        <v>3</v>
      </c>
      <c r="C171" t="s">
        <v>1523</v>
      </c>
      <c r="D171" t="s">
        <v>502</v>
      </c>
      <c r="E171" t="s">
        <v>3083</v>
      </c>
      <c r="F171">
        <v>-80.040000915500002</v>
      </c>
      <c r="G171">
        <v>40.319999694800003</v>
      </c>
      <c r="H171" t="s">
        <v>1524</v>
      </c>
      <c r="I171">
        <v>607</v>
      </c>
      <c r="J171" t="s">
        <v>1534</v>
      </c>
      <c r="K171" t="s">
        <v>1535</v>
      </c>
      <c r="L171" t="s">
        <v>2773</v>
      </c>
      <c r="M171" t="s">
        <v>1537</v>
      </c>
      <c r="N171">
        <v>-80.050346000000005</v>
      </c>
      <c r="O171">
        <v>40.357605</v>
      </c>
      <c r="P171" t="s">
        <v>1536</v>
      </c>
      <c r="Q171" s="6" t="s">
        <v>2906</v>
      </c>
      <c r="R171" s="6" t="s">
        <v>2905</v>
      </c>
      <c r="S171" s="6" t="s">
        <v>2784</v>
      </c>
      <c r="T171" s="6" t="s">
        <v>2964</v>
      </c>
      <c r="V171" s="3" t="str">
        <f>INDEX(Groups!I$2:'Groups'!I$228, MATCH(A171, Groups!A$2:'Groups'!A$228,0))</f>
        <v>South Hills</v>
      </c>
      <c r="W171" s="3" t="str">
        <f>INDEX(Groups!J$2:'Groups'!J$228, MATCH(A171, Groups!A$2:'Groups'!A$228,0))</f>
        <v>Region</v>
      </c>
      <c r="X171" s="8">
        <f t="shared" si="10"/>
        <v>1</v>
      </c>
      <c r="Z171" s="8" t="b">
        <f>OR(ISNUMBER(SEARCH("Dormont", T171)), ISNUMBER(SEARCH("Mount Lebanon", T171)),ISNUMBER(SEARCH("Castle Shannon", T171)),ISNUMBER(SEARCH("Green Tree", T171)),ISNUMBER(SEARCH("Bethel Park", T171)), ISNUMBER(SEARCH("Baldwin", T171)), ISNUMBER(SEARCH("Collier", T171)), ISNUMBER(SEARCH("Peters", T171)), ISNUMBER(SEARCH("Scott", T171)),ISNUMBER(SEARCH("South Park", T171)), ISNUMBER(SEARCH("Upper St. Clair", T171)),ISNUMBER(SEARCH("Brentwood", T171)),ISNUMBER(SEARCH("Bridgeville", T171)), ISNUMBER(SEARCH("Heidelberg", T171)), ISNUMBER(SEARCH("Whitehall", T171)), ISNUMBER(SEARCH("Pleasant Hills", T171)),ISNUMBER(SEARCH("Jefferson Hills", T171)), ISNUMBER(SEARCH("West Mifflin", T171)) )</f>
        <v>1</v>
      </c>
      <c r="AC171" s="8">
        <v>1</v>
      </c>
      <c r="AD171" s="8">
        <v>1</v>
      </c>
    </row>
    <row r="172" spans="1:30" x14ac:dyDescent="0.2">
      <c r="A172">
        <v>18544607</v>
      </c>
      <c r="B172">
        <v>1</v>
      </c>
      <c r="C172" t="s">
        <v>1992</v>
      </c>
      <c r="D172" t="s">
        <v>1</v>
      </c>
      <c r="E172" t="s">
        <v>3073</v>
      </c>
      <c r="F172">
        <v>-79.989997863799999</v>
      </c>
      <c r="G172">
        <v>40.450000762899997</v>
      </c>
      <c r="H172" t="s">
        <v>1993</v>
      </c>
      <c r="I172">
        <v>727</v>
      </c>
      <c r="J172" t="s">
        <v>1994</v>
      </c>
      <c r="K172" t="s">
        <v>1995</v>
      </c>
      <c r="L172" t="s">
        <v>2894</v>
      </c>
      <c r="M172" t="s">
        <v>1997</v>
      </c>
      <c r="N172">
        <v>-80.051872000000003</v>
      </c>
      <c r="O172">
        <v>40.357716000000003</v>
      </c>
      <c r="P172" t="s">
        <v>1996</v>
      </c>
      <c r="Q172" s="6" t="s">
        <v>2906</v>
      </c>
      <c r="R172" s="6" t="s">
        <v>2905</v>
      </c>
      <c r="S172" s="6" t="s">
        <v>2784</v>
      </c>
      <c r="T172" s="6" t="s">
        <v>2964</v>
      </c>
      <c r="V172" s="3" t="str">
        <f>INDEX(Groups!I$2:'Groups'!I$228, MATCH(A172, Groups!A$2:'Groups'!A$228,0))</f>
        <v>South Hills and surrounding area</v>
      </c>
      <c r="W172" s="3" t="str">
        <f>INDEX(Groups!J$2:'Groups'!J$228, MATCH(A172, Groups!A$2:'Groups'!A$228,0))</f>
        <v>Region</v>
      </c>
      <c r="X172" s="8">
        <f t="shared" si="10"/>
        <v>1</v>
      </c>
      <c r="Y172" s="8" t="str">
        <f t="shared" ref="Y172:Y183" si="12">IF(ISNUMBER(SEARCH("Pittsburgh", T172)), "Pittsburgh City", "Non-Pitt")</f>
        <v>Non-Pitt</v>
      </c>
      <c r="Z172" s="8" t="b">
        <f>OR(ISNUMBER(SEARCH("Dormont", T172)), ISNUMBER(SEARCH("Mount Lebanon", T172)),ISNUMBER(SEARCH("Castle Shannon", T172)),ISNUMBER(SEARCH("Green Tree", T172)),ISNUMBER(SEARCH("Bethel Park", T172)), ISNUMBER(SEARCH("Baldwin", T172)), ISNUMBER(SEARCH("Collier", T172)), ISNUMBER(SEARCH("Peters", T172)), ISNUMBER(SEARCH("Scott", T172)),ISNUMBER(SEARCH("South Park", T172)), ISNUMBER(SEARCH("Upper St. Clair", T172)),ISNUMBER(SEARCH("Brentwood", T172)),ISNUMBER(SEARCH("Bridgeville", T172)), ISNUMBER(SEARCH("Heidelberg", T172)), ISNUMBER(SEARCH("Whitehall", T172)), ISNUMBER(SEARCH("Pleasant Hills", T172)),ISNUMBER(SEARCH("Jefferson Hills", T172)), ISNUMBER(SEARCH("West Mifflin", T172)) )</f>
        <v>1</v>
      </c>
      <c r="AC172" s="8">
        <v>1</v>
      </c>
      <c r="AD172" s="8">
        <v>1</v>
      </c>
    </row>
    <row r="173" spans="1:30" x14ac:dyDescent="0.2">
      <c r="A173">
        <v>1059603</v>
      </c>
      <c r="B173">
        <v>1</v>
      </c>
      <c r="C173" t="s">
        <v>2207</v>
      </c>
      <c r="D173" t="s">
        <v>1</v>
      </c>
      <c r="E173" t="s">
        <v>3077</v>
      </c>
      <c r="F173">
        <v>-80.029998779300001</v>
      </c>
      <c r="G173">
        <v>40.459999084499998</v>
      </c>
      <c r="H173" t="s">
        <v>2208</v>
      </c>
      <c r="I173">
        <v>769</v>
      </c>
      <c r="J173" t="s">
        <v>2209</v>
      </c>
      <c r="K173" t="s">
        <v>2210</v>
      </c>
      <c r="L173" t="s">
        <v>2773</v>
      </c>
      <c r="M173" t="s">
        <v>2212</v>
      </c>
      <c r="N173">
        <v>-80.035247999999996</v>
      </c>
      <c r="O173">
        <v>40.396338999999998</v>
      </c>
      <c r="P173" t="s">
        <v>2211</v>
      </c>
      <c r="Q173" s="6" t="s">
        <v>2906</v>
      </c>
      <c r="R173" s="6" t="s">
        <v>2905</v>
      </c>
      <c r="S173" s="6" t="s">
        <v>2784</v>
      </c>
      <c r="T173" s="6" t="s">
        <v>2916</v>
      </c>
      <c r="V173" s="3" t="str">
        <f>INDEX(Groups!I$2:'Groups'!I$228, MATCH(A173, Groups!A$2:'Groups'!A$228,0))</f>
        <v>South Pittsburgh</v>
      </c>
      <c r="W173" s="3" t="str">
        <f>INDEX(Groups!J$2:'Groups'!J$228, MATCH(A173, Groups!A$2:'Groups'!A$228,0))</f>
        <v>Region</v>
      </c>
      <c r="X173" s="8">
        <f t="shared" si="10"/>
        <v>1</v>
      </c>
      <c r="Y173" s="8" t="str">
        <f t="shared" si="12"/>
        <v>Non-Pitt</v>
      </c>
      <c r="Z173" s="8" t="b">
        <f>OR(ISNUMBER(SEARCH("Dormont", T173)), ISNUMBER(SEARCH("Mount Lebanon", T173)),ISNUMBER(SEARCH("Castle Shannon", T173)),ISNUMBER(SEARCH("Green Tree", T173)),ISNUMBER(SEARCH("Bethel Park", T173)), ISNUMBER(SEARCH("Baldwin", T173)), ISNUMBER(SEARCH("Collier", T173)), ISNUMBER(SEARCH("Peters", T173)), ISNUMBER(SEARCH("Scott", T173)),ISNUMBER(SEARCH("South Park", T173)), ISNUMBER(SEARCH("Upper St. Clair", T173)),ISNUMBER(SEARCH("Brentwood", T173)),ISNUMBER(SEARCH("Bridgeville", T173)), ISNUMBER(SEARCH("Heidelberg", T173)), ISNUMBER(SEARCH("Whitehall", T173)), ISNUMBER(SEARCH("Pleasant Hills", T173)),ISNUMBER(SEARCH("Jefferson Hills", T173)), ISNUMBER(SEARCH("West Mifflin", T173)) )</f>
        <v>1</v>
      </c>
      <c r="AC173" s="8">
        <v>1</v>
      </c>
      <c r="AD173" s="8">
        <v>1</v>
      </c>
    </row>
    <row r="174" spans="1:30" x14ac:dyDescent="0.2">
      <c r="A174">
        <v>2875042</v>
      </c>
      <c r="B174">
        <v>1</v>
      </c>
      <c r="C174" t="s">
        <v>2435</v>
      </c>
      <c r="D174" t="s">
        <v>1044</v>
      </c>
      <c r="E174" t="s">
        <v>3070</v>
      </c>
      <c r="F174">
        <v>-79.760002136200001</v>
      </c>
      <c r="G174">
        <v>40.430000305199997</v>
      </c>
      <c r="H174" t="s">
        <v>2436</v>
      </c>
      <c r="I174">
        <v>812</v>
      </c>
      <c r="J174" t="s">
        <v>714</v>
      </c>
      <c r="K174" t="s">
        <v>715</v>
      </c>
      <c r="L174" t="s">
        <v>2829</v>
      </c>
      <c r="M174" t="s">
        <v>515</v>
      </c>
      <c r="N174">
        <v>-79.763419999999996</v>
      </c>
      <c r="O174">
        <v>40.420403</v>
      </c>
      <c r="P174" t="s">
        <v>514</v>
      </c>
      <c r="Q174" s="6" t="s">
        <v>2906</v>
      </c>
      <c r="R174" s="6" t="s">
        <v>2905</v>
      </c>
      <c r="S174" s="6" t="s">
        <v>2784</v>
      </c>
      <c r="T174" s="6" t="s">
        <v>2941</v>
      </c>
      <c r="V174" s="3" t="str">
        <f>INDEX(Groups!I$2:'Groups'!I$228, MATCH(A174, Groups!A$2:'Groups'!A$228,0))</f>
        <v>the eastern suburbs of Pittsburgh</v>
      </c>
      <c r="W174" s="3" t="str">
        <f>INDEX(Groups!J$2:'Groups'!J$228, MATCH(A174, Groups!A$2:'Groups'!A$228,0))</f>
        <v>Region</v>
      </c>
      <c r="X174" s="8">
        <f t="shared" si="10"/>
        <v>1</v>
      </c>
      <c r="Y174" s="8" t="str">
        <f t="shared" si="12"/>
        <v>Non-Pitt</v>
      </c>
      <c r="Z174" s="8">
        <v>1</v>
      </c>
      <c r="AC174" s="8">
        <v>1</v>
      </c>
      <c r="AD174" s="8">
        <v>1</v>
      </c>
    </row>
    <row r="175" spans="1:30" x14ac:dyDescent="0.2">
      <c r="A175">
        <v>13452012</v>
      </c>
      <c r="B175">
        <v>2</v>
      </c>
      <c r="C175" t="s">
        <v>1794</v>
      </c>
      <c r="D175" t="s">
        <v>1795</v>
      </c>
      <c r="E175" t="s">
        <v>3076</v>
      </c>
      <c r="F175">
        <v>-80.290000915500002</v>
      </c>
      <c r="G175">
        <v>40.669998168900001</v>
      </c>
      <c r="H175" t="s">
        <v>1796</v>
      </c>
      <c r="I175">
        <v>678</v>
      </c>
      <c r="J175" t="s">
        <v>1797</v>
      </c>
      <c r="K175" t="s">
        <v>1798</v>
      </c>
      <c r="L175" t="s">
        <v>2891</v>
      </c>
      <c r="M175" t="s">
        <v>1800</v>
      </c>
      <c r="N175">
        <v>-80.351899799999998</v>
      </c>
      <c r="O175">
        <v>40.731374600000002</v>
      </c>
      <c r="P175" t="s">
        <v>1799</v>
      </c>
      <c r="Q175" s="6" t="s">
        <v>2906</v>
      </c>
      <c r="R175" s="6" t="s">
        <v>2905</v>
      </c>
      <c r="S175" s="6" t="s">
        <v>2949</v>
      </c>
      <c r="T175" s="6" t="s">
        <v>2994</v>
      </c>
      <c r="V175" s="3" t="str">
        <f>INDEX(Groups!I$2:'Groups'!I$228, MATCH(A175, Groups!A$2:'Groups'!A$228,0))</f>
        <v>Ohio Maryland Pennsylvania and West Virginia</v>
      </c>
      <c r="W175" s="3" t="str">
        <f>INDEX(Groups!J$2:'Groups'!J$228, MATCH(A175, Groups!A$2:'Groups'!A$228,0))</f>
        <v>State</v>
      </c>
      <c r="X175" s="8">
        <f t="shared" si="10"/>
        <v>0</v>
      </c>
      <c r="Y175" s="8" t="str">
        <f t="shared" si="12"/>
        <v>Non-Pitt</v>
      </c>
      <c r="AC175" s="8">
        <v>1</v>
      </c>
      <c r="AD175" s="8">
        <v>1</v>
      </c>
    </row>
    <row r="176" spans="1:30" x14ac:dyDescent="0.2">
      <c r="A176">
        <v>13452012</v>
      </c>
      <c r="B176">
        <v>2</v>
      </c>
      <c r="C176" t="s">
        <v>1794</v>
      </c>
      <c r="D176" t="s">
        <v>1795</v>
      </c>
      <c r="E176" t="s">
        <v>3076</v>
      </c>
      <c r="F176">
        <v>-80.290000915500002</v>
      </c>
      <c r="G176">
        <v>40.669998168900001</v>
      </c>
      <c r="H176" t="s">
        <v>1796</v>
      </c>
      <c r="I176">
        <v>679</v>
      </c>
      <c r="J176" t="s">
        <v>1801</v>
      </c>
      <c r="K176" t="s">
        <v>1802</v>
      </c>
      <c r="L176" t="s">
        <v>2891</v>
      </c>
      <c r="M176" t="s">
        <v>1800</v>
      </c>
      <c r="N176">
        <v>-80.351899799999998</v>
      </c>
      <c r="O176">
        <v>40.731374600000002</v>
      </c>
      <c r="P176" t="s">
        <v>1799</v>
      </c>
      <c r="Q176" s="6" t="s">
        <v>2906</v>
      </c>
      <c r="R176" s="6" t="s">
        <v>2905</v>
      </c>
      <c r="S176" s="6" t="s">
        <v>2949</v>
      </c>
      <c r="T176" s="6" t="s">
        <v>2994</v>
      </c>
      <c r="V176" s="3" t="str">
        <f>INDEX(Groups!I$2:'Groups'!I$228, MATCH(A176, Groups!A$2:'Groups'!A$228,0))</f>
        <v>Ohio Maryland Pennsylvania and West Virginia</v>
      </c>
      <c r="W176" s="3" t="str">
        <f>INDEX(Groups!J$2:'Groups'!J$228, MATCH(A176, Groups!A$2:'Groups'!A$228,0))</f>
        <v>State</v>
      </c>
      <c r="X176" s="8">
        <f t="shared" si="10"/>
        <v>0</v>
      </c>
      <c r="Y176" s="8" t="str">
        <f t="shared" si="12"/>
        <v>Non-Pitt</v>
      </c>
      <c r="AC176" s="8">
        <v>1</v>
      </c>
      <c r="AD176" s="8">
        <v>1</v>
      </c>
    </row>
    <row r="177" spans="1:30" x14ac:dyDescent="0.2">
      <c r="A177">
        <v>1029979</v>
      </c>
      <c r="B177">
        <v>1</v>
      </c>
      <c r="C177" t="s">
        <v>2139</v>
      </c>
      <c r="D177" t="s">
        <v>1</v>
      </c>
      <c r="E177" t="s">
        <v>3094</v>
      </c>
      <c r="F177">
        <v>-79.989997863799999</v>
      </c>
      <c r="G177">
        <v>40.450000762899997</v>
      </c>
      <c r="H177" t="s">
        <v>2140</v>
      </c>
      <c r="I177">
        <v>755</v>
      </c>
      <c r="J177" t="s">
        <v>1824</v>
      </c>
      <c r="K177" t="s">
        <v>2141</v>
      </c>
      <c r="L177" t="s">
        <v>1378</v>
      </c>
      <c r="M177" t="s">
        <v>1379</v>
      </c>
      <c r="N177">
        <v>-79.956810000000004</v>
      </c>
      <c r="O177">
        <v>40.441555000000001</v>
      </c>
      <c r="P177" t="s">
        <v>145</v>
      </c>
      <c r="Q177" s="6" t="s">
        <v>2906</v>
      </c>
      <c r="R177" s="6" t="s">
        <v>2905</v>
      </c>
      <c r="S177" s="6" t="s">
        <v>2784</v>
      </c>
      <c r="T177" s="6" t="s">
        <v>2907</v>
      </c>
      <c r="U177" s="6" t="s">
        <v>2930</v>
      </c>
      <c r="V177" s="3" t="str">
        <f>INDEX(Groups!I$2:'Groups'!I$228, MATCH(A177, Groups!A$2:'Groups'!A$228,0))</f>
        <v>Western PA</v>
      </c>
      <c r="W177" s="3" t="str">
        <f>INDEX(Groups!J$2:'Groups'!J$228, MATCH(A177, Groups!A$2:'Groups'!A$228,0))</f>
        <v>State</v>
      </c>
      <c r="X177" s="8">
        <f t="shared" si="10"/>
        <v>1</v>
      </c>
      <c r="Y177" s="8" t="str">
        <f t="shared" si="12"/>
        <v>Pittsburgh City</v>
      </c>
      <c r="AC177" s="8">
        <v>1</v>
      </c>
      <c r="AD177" s="8">
        <v>1</v>
      </c>
    </row>
    <row r="178" spans="1:30" x14ac:dyDescent="0.2">
      <c r="A178">
        <v>1312156</v>
      </c>
      <c r="B178">
        <v>1</v>
      </c>
      <c r="C178" t="s">
        <v>2062</v>
      </c>
      <c r="D178" t="s">
        <v>1</v>
      </c>
      <c r="E178" t="s">
        <v>3076</v>
      </c>
      <c r="F178">
        <v>-80.019996643100001</v>
      </c>
      <c r="G178">
        <v>40.470001220699999</v>
      </c>
      <c r="H178" t="s">
        <v>2063</v>
      </c>
      <c r="I178">
        <v>741</v>
      </c>
      <c r="J178" t="s">
        <v>2064</v>
      </c>
      <c r="K178" t="s">
        <v>2065</v>
      </c>
      <c r="L178" t="s">
        <v>2067</v>
      </c>
      <c r="M178" t="s">
        <v>2068</v>
      </c>
      <c r="N178">
        <v>-79.828491</v>
      </c>
      <c r="O178">
        <v>40.620811000000003</v>
      </c>
      <c r="P178" t="s">
        <v>2066</v>
      </c>
      <c r="Q178" s="6" t="s">
        <v>2906</v>
      </c>
      <c r="R178" s="6" t="s">
        <v>2905</v>
      </c>
      <c r="S178" s="6" t="s">
        <v>2784</v>
      </c>
      <c r="T178" s="6" t="s">
        <v>3019</v>
      </c>
      <c r="V178" s="3" t="str">
        <f>INDEX(Groups!I$2:'Groups'!I$228, MATCH(A178, Groups!A$2:'Groups'!A$228,0))</f>
        <v>Western PA</v>
      </c>
      <c r="W178" s="3" t="str">
        <f>INDEX(Groups!J$2:'Groups'!J$228, MATCH(A178, Groups!A$2:'Groups'!A$228,0))</f>
        <v>State</v>
      </c>
      <c r="X178" s="8">
        <f t="shared" si="10"/>
        <v>1</v>
      </c>
      <c r="Y178" s="8" t="str">
        <f t="shared" si="12"/>
        <v>Non-Pitt</v>
      </c>
      <c r="AC178" s="8">
        <v>1</v>
      </c>
      <c r="AD178" s="8">
        <v>1</v>
      </c>
    </row>
    <row r="179" spans="1:30" x14ac:dyDescent="0.2">
      <c r="A179">
        <v>12866472</v>
      </c>
      <c r="B179">
        <v>2</v>
      </c>
      <c r="C179" t="s">
        <v>1668</v>
      </c>
      <c r="D179" t="s">
        <v>1</v>
      </c>
      <c r="E179" t="s">
        <v>3093</v>
      </c>
      <c r="F179">
        <v>-79.879997253400006</v>
      </c>
      <c r="G179">
        <v>40.529998779300001</v>
      </c>
      <c r="H179" t="s">
        <v>1669</v>
      </c>
      <c r="I179">
        <v>646</v>
      </c>
      <c r="J179" t="s">
        <v>1670</v>
      </c>
      <c r="K179" t="s">
        <v>1671</v>
      </c>
      <c r="L179" t="s">
        <v>2773</v>
      </c>
      <c r="N179">
        <v>-79.913465000000002</v>
      </c>
      <c r="O179">
        <v>40.550040000000003</v>
      </c>
      <c r="P179" t="s">
        <v>2898</v>
      </c>
      <c r="Q179" s="6" t="s">
        <v>2906</v>
      </c>
      <c r="R179" s="6" t="s">
        <v>2905</v>
      </c>
      <c r="S179" s="6" t="s">
        <v>2784</v>
      </c>
      <c r="T179" s="6" t="s">
        <v>3005</v>
      </c>
      <c r="V179" s="3" t="str">
        <f>INDEX(Groups!I$2:'Groups'!I$228, MATCH(A179, Groups!A$2:'Groups'!A$228,0))</f>
        <v>Western PA</v>
      </c>
      <c r="W179" s="3" t="str">
        <f>INDEX(Groups!J$2:'Groups'!J$228, MATCH(A179, Groups!A$2:'Groups'!A$228,0))</f>
        <v>State</v>
      </c>
      <c r="X179" s="8">
        <f t="shared" si="10"/>
        <v>1</v>
      </c>
      <c r="Y179" s="8" t="str">
        <f t="shared" si="12"/>
        <v>Non-Pitt</v>
      </c>
      <c r="AC179" s="8">
        <v>1</v>
      </c>
      <c r="AD179" s="8">
        <v>1</v>
      </c>
    </row>
    <row r="180" spans="1:30" x14ac:dyDescent="0.2">
      <c r="A180">
        <v>12866472</v>
      </c>
      <c r="B180">
        <v>2</v>
      </c>
      <c r="C180" t="s">
        <v>1668</v>
      </c>
      <c r="D180" t="s">
        <v>1</v>
      </c>
      <c r="E180" t="s">
        <v>3093</v>
      </c>
      <c r="F180">
        <v>-79.879997253400006</v>
      </c>
      <c r="G180">
        <v>40.529998779300001</v>
      </c>
      <c r="H180" t="s">
        <v>1669</v>
      </c>
      <c r="I180">
        <v>647</v>
      </c>
      <c r="J180" t="s">
        <v>1672</v>
      </c>
      <c r="K180" t="s">
        <v>1673</v>
      </c>
      <c r="P180" t="s">
        <v>386</v>
      </c>
      <c r="Q180" s="6">
        <v>0</v>
      </c>
      <c r="R180" s="6">
        <v>0</v>
      </c>
      <c r="S180" s="6">
        <v>0</v>
      </c>
      <c r="T180" s="6">
        <v>0</v>
      </c>
      <c r="U180" s="6">
        <v>0</v>
      </c>
      <c r="V180" s="3" t="str">
        <f>INDEX(Groups!I$2:'Groups'!I$228, MATCH(A180, Groups!A$2:'Groups'!A$228,0))</f>
        <v>Western PA</v>
      </c>
      <c r="W180" s="3" t="str">
        <f>INDEX(Groups!J$2:'Groups'!J$228, MATCH(A180, Groups!A$2:'Groups'!A$228,0))</f>
        <v>State</v>
      </c>
      <c r="AC180" s="8">
        <v>1</v>
      </c>
      <c r="AD180" s="8">
        <v>1</v>
      </c>
    </row>
    <row r="181" spans="1:30" x14ac:dyDescent="0.2">
      <c r="A181">
        <v>268859</v>
      </c>
      <c r="B181">
        <v>3</v>
      </c>
      <c r="C181" t="s">
        <v>1587</v>
      </c>
      <c r="D181" t="s">
        <v>1</v>
      </c>
      <c r="E181" t="s">
        <v>3076</v>
      </c>
      <c r="F181">
        <v>-79.989997863799999</v>
      </c>
      <c r="G181">
        <v>40.450000762899997</v>
      </c>
      <c r="H181" t="s">
        <v>1588</v>
      </c>
      <c r="I181">
        <v>623</v>
      </c>
      <c r="J181" t="s">
        <v>1589</v>
      </c>
      <c r="K181" t="s">
        <v>1590</v>
      </c>
      <c r="L181">
        <v>15209</v>
      </c>
      <c r="M181" t="s">
        <v>618</v>
      </c>
      <c r="N181">
        <v>-79.969123999999994</v>
      </c>
      <c r="O181">
        <v>40.475149999999999</v>
      </c>
      <c r="P181" t="s">
        <v>1591</v>
      </c>
      <c r="Q181" s="6" t="s">
        <v>2906</v>
      </c>
      <c r="R181" s="6" t="s">
        <v>2905</v>
      </c>
      <c r="S181" s="6" t="s">
        <v>2784</v>
      </c>
      <c r="T181" s="6" t="s">
        <v>2947</v>
      </c>
      <c r="V181" s="3" t="str">
        <f>INDEX(Groups!I$2:'Groups'!I$228, MATCH(A181, Groups!A$2:'Groups'!A$228,0))</f>
        <v>Western Pennsylvania</v>
      </c>
      <c r="W181" s="3" t="str">
        <f>INDEX(Groups!J$2:'Groups'!J$228, MATCH(A181, Groups!A$2:'Groups'!A$228,0))</f>
        <v>State</v>
      </c>
      <c r="X181" s="8">
        <f t="shared" si="10"/>
        <v>1</v>
      </c>
      <c r="Y181" s="8" t="str">
        <f t="shared" si="12"/>
        <v>Non-Pitt</v>
      </c>
      <c r="AC181" s="8">
        <v>1</v>
      </c>
      <c r="AD181" s="8">
        <v>1</v>
      </c>
    </row>
    <row r="182" spans="1:30" x14ac:dyDescent="0.2">
      <c r="A182">
        <v>268859</v>
      </c>
      <c r="B182">
        <v>3</v>
      </c>
      <c r="C182" t="s">
        <v>1587</v>
      </c>
      <c r="D182" t="s">
        <v>1</v>
      </c>
      <c r="E182" t="s">
        <v>3076</v>
      </c>
      <c r="F182">
        <v>-79.989997863799999</v>
      </c>
      <c r="G182">
        <v>40.450000762899997</v>
      </c>
      <c r="H182" t="s">
        <v>1588</v>
      </c>
      <c r="I182">
        <v>625</v>
      </c>
      <c r="J182" t="s">
        <v>1593</v>
      </c>
      <c r="K182" t="s">
        <v>1594</v>
      </c>
      <c r="L182" t="s">
        <v>1596</v>
      </c>
      <c r="M182" t="s">
        <v>1597</v>
      </c>
      <c r="N182">
        <v>-79.559685000000002</v>
      </c>
      <c r="O182">
        <v>40.563766000000001</v>
      </c>
      <c r="P182" t="s">
        <v>1595</v>
      </c>
      <c r="Q182" s="6" t="s">
        <v>2906</v>
      </c>
      <c r="R182" s="6" t="s">
        <v>2905</v>
      </c>
      <c r="S182" s="6" t="s">
        <v>3002</v>
      </c>
      <c r="T182" s="6" t="s">
        <v>3001</v>
      </c>
      <c r="V182" s="3" t="str">
        <f>INDEX(Groups!I$2:'Groups'!I$228, MATCH(A182, Groups!A$2:'Groups'!A$228,0))</f>
        <v>Western Pennsylvania</v>
      </c>
      <c r="W182" s="3" t="str">
        <f>INDEX(Groups!J$2:'Groups'!J$228, MATCH(A182, Groups!A$2:'Groups'!A$228,0))</f>
        <v>State</v>
      </c>
      <c r="X182" s="8">
        <f t="shared" si="10"/>
        <v>0</v>
      </c>
      <c r="Y182" s="8" t="str">
        <f t="shared" si="12"/>
        <v>Non-Pitt</v>
      </c>
      <c r="AC182" s="8">
        <v>1</v>
      </c>
      <c r="AD182" s="8">
        <v>1</v>
      </c>
    </row>
    <row r="183" spans="1:30" x14ac:dyDescent="0.2">
      <c r="A183">
        <v>268859</v>
      </c>
      <c r="B183">
        <v>3</v>
      </c>
      <c r="C183" t="s">
        <v>1587</v>
      </c>
      <c r="D183" t="s">
        <v>1</v>
      </c>
      <c r="E183" t="s">
        <v>3076</v>
      </c>
      <c r="F183">
        <v>-79.989997863799999</v>
      </c>
      <c r="G183">
        <v>40.450000762899997</v>
      </c>
      <c r="H183" t="s">
        <v>1588</v>
      </c>
      <c r="I183">
        <v>624</v>
      </c>
      <c r="J183" t="s">
        <v>630</v>
      </c>
      <c r="K183" t="s">
        <v>1592</v>
      </c>
      <c r="L183" t="s">
        <v>2773</v>
      </c>
      <c r="M183" t="s">
        <v>609</v>
      </c>
      <c r="N183">
        <v>-79.997032000000004</v>
      </c>
      <c r="O183">
        <v>40.597487999999998</v>
      </c>
      <c r="P183" t="s">
        <v>608</v>
      </c>
      <c r="Q183" s="6" t="s">
        <v>2906</v>
      </c>
      <c r="R183" s="6" t="s">
        <v>2905</v>
      </c>
      <c r="S183" s="6" t="s">
        <v>2784</v>
      </c>
      <c r="T183" s="6" t="s">
        <v>2913</v>
      </c>
      <c r="V183" s="3" t="str">
        <f>INDEX(Groups!I$2:'Groups'!I$228, MATCH(A183, Groups!A$2:'Groups'!A$228,0))</f>
        <v>Western Pennsylvania</v>
      </c>
      <c r="W183" s="3" t="str">
        <f>INDEX(Groups!J$2:'Groups'!J$228, MATCH(A183, Groups!A$2:'Groups'!A$228,0))</f>
        <v>State</v>
      </c>
      <c r="X183" s="8">
        <f t="shared" si="10"/>
        <v>1</v>
      </c>
      <c r="Y183" s="8" t="str">
        <f t="shared" si="12"/>
        <v>Non-Pitt</v>
      </c>
      <c r="AC183" s="8">
        <v>1</v>
      </c>
      <c r="AD183" s="8">
        <v>1</v>
      </c>
    </row>
    <row r="184" spans="1:30" x14ac:dyDescent="0.2">
      <c r="A184">
        <v>18403808</v>
      </c>
      <c r="B184">
        <v>1</v>
      </c>
      <c r="C184" t="s">
        <v>1986</v>
      </c>
      <c r="D184" t="s">
        <v>1</v>
      </c>
      <c r="E184" t="s">
        <v>3072</v>
      </c>
      <c r="F184">
        <v>-79.959999084499998</v>
      </c>
      <c r="G184">
        <v>40.439998626700003</v>
      </c>
      <c r="H184" t="s">
        <v>1987</v>
      </c>
      <c r="I184">
        <v>726</v>
      </c>
      <c r="J184" t="s">
        <v>1988</v>
      </c>
      <c r="K184" t="s">
        <v>1989</v>
      </c>
      <c r="L184" t="s">
        <v>2773</v>
      </c>
      <c r="M184" t="s">
        <v>1991</v>
      </c>
      <c r="N184">
        <v>-79.893822</v>
      </c>
      <c r="O184">
        <v>40.432532999999999</v>
      </c>
      <c r="P184" t="s">
        <v>1990</v>
      </c>
      <c r="Q184" s="6" t="s">
        <v>2906</v>
      </c>
      <c r="R184" s="6" t="s">
        <v>2905</v>
      </c>
      <c r="S184" s="6" t="s">
        <v>2784</v>
      </c>
      <c r="T184" s="6" t="s">
        <v>2953</v>
      </c>
      <c r="V184" s="3" t="str">
        <f>INDEX(Groups!I$2:'Groups'!I$228, MATCH(A184, Groups!A$2:'Groups'!A$228,0))</f>
        <v>Pittsburgh</v>
      </c>
      <c r="W184" s="3" t="str">
        <f>INDEX(Groups!J$2:'Groups'!J$228, MATCH(A184, Groups!A$2:'Groups'!A$228,0))</f>
        <v>Sub-county</v>
      </c>
      <c r="X184" s="8">
        <f t="shared" si="10"/>
        <v>1</v>
      </c>
      <c r="Y184" s="8" t="b">
        <f>ISNUMBER(SEARCH(V184,T184))</f>
        <v>0</v>
      </c>
      <c r="AC184" s="8">
        <v>1</v>
      </c>
      <c r="AD184" s="8">
        <v>1</v>
      </c>
    </row>
    <row r="185" spans="1:30" x14ac:dyDescent="0.2">
      <c r="A185">
        <v>18851497</v>
      </c>
      <c r="B185">
        <v>2</v>
      </c>
      <c r="C185" t="s">
        <v>1770</v>
      </c>
      <c r="D185" t="s">
        <v>502</v>
      </c>
      <c r="E185" t="s">
        <v>3073</v>
      </c>
      <c r="F185">
        <v>-80.040000915500002</v>
      </c>
      <c r="G185">
        <v>40.319999694800003</v>
      </c>
      <c r="H185" t="s">
        <v>1771</v>
      </c>
      <c r="I185">
        <v>673</v>
      </c>
      <c r="J185" t="s">
        <v>1774</v>
      </c>
      <c r="K185" t="s">
        <v>1775</v>
      </c>
      <c r="L185" t="s">
        <v>2887</v>
      </c>
      <c r="M185" t="s">
        <v>1777</v>
      </c>
      <c r="N185">
        <v>-80.050323000000006</v>
      </c>
      <c r="O185">
        <v>40.355803999999999</v>
      </c>
      <c r="P185" t="s">
        <v>1776</v>
      </c>
      <c r="Q185" s="6" t="s">
        <v>2906</v>
      </c>
      <c r="R185" s="6" t="s">
        <v>2905</v>
      </c>
      <c r="S185" s="6" t="s">
        <v>2784</v>
      </c>
      <c r="T185" s="6" t="s">
        <v>2964</v>
      </c>
      <c r="V185" s="3" t="str">
        <f>INDEX(Groups!I$2:'Groups'!I$228, MATCH(A185, Groups!A$2:'Groups'!A$228,0))</f>
        <v>Bethel Park</v>
      </c>
      <c r="W185" s="3" t="str">
        <f>INDEX(Groups!J$2:'Groups'!J$228, MATCH(A185, Groups!A$2:'Groups'!A$228,0))</f>
        <v>Sub-county</v>
      </c>
      <c r="X185" s="8">
        <f t="shared" si="10"/>
        <v>1</v>
      </c>
      <c r="Y185" s="8" t="b">
        <f t="shared" ref="Y185:Y192" si="13">ISNUMBER(SEARCH(V185,T185))</f>
        <v>0</v>
      </c>
      <c r="AC185" s="8">
        <v>1</v>
      </c>
      <c r="AD185" s="8">
        <v>1</v>
      </c>
    </row>
    <row r="186" spans="1:30" x14ac:dyDescent="0.2">
      <c r="A186">
        <v>18851497</v>
      </c>
      <c r="B186">
        <v>2</v>
      </c>
      <c r="C186" t="s">
        <v>1770</v>
      </c>
      <c r="D186" t="s">
        <v>502</v>
      </c>
      <c r="E186" t="s">
        <v>3073</v>
      </c>
      <c r="F186">
        <v>-80.040000915500002</v>
      </c>
      <c r="G186">
        <v>40.319999694800003</v>
      </c>
      <c r="H186" t="s">
        <v>1771</v>
      </c>
      <c r="I186">
        <v>672</v>
      </c>
      <c r="J186" t="s">
        <v>1772</v>
      </c>
      <c r="K186" t="s">
        <v>1773</v>
      </c>
      <c r="L186" t="s">
        <v>2900</v>
      </c>
      <c r="M186" t="s">
        <v>2899</v>
      </c>
      <c r="N186">
        <v>-80.082184999999996</v>
      </c>
      <c r="O186">
        <v>40.654896999999998</v>
      </c>
      <c r="P186" t="s">
        <v>386</v>
      </c>
      <c r="Q186" s="6" t="s">
        <v>2906</v>
      </c>
      <c r="R186" s="6" t="s">
        <v>2905</v>
      </c>
      <c r="S186" s="6" t="s">
        <v>2784</v>
      </c>
      <c r="T186" s="6" t="s">
        <v>3003</v>
      </c>
      <c r="V186" s="3" t="str">
        <f>INDEX(Groups!I$2:'Groups'!I$228, MATCH(A186, Groups!A$2:'Groups'!A$228,0))</f>
        <v>Bethel Park</v>
      </c>
      <c r="W186" s="3" t="str">
        <f>INDEX(Groups!J$2:'Groups'!J$228, MATCH(A186, Groups!A$2:'Groups'!A$228,0))</f>
        <v>Sub-county</v>
      </c>
      <c r="X186" s="8">
        <f t="shared" si="10"/>
        <v>1</v>
      </c>
      <c r="Y186" s="8" t="b">
        <f t="shared" si="13"/>
        <v>0</v>
      </c>
      <c r="AC186" s="8">
        <v>1</v>
      </c>
      <c r="AD186" s="8">
        <v>1</v>
      </c>
    </row>
    <row r="187" spans="1:30" x14ac:dyDescent="0.2">
      <c r="A187">
        <v>18289411</v>
      </c>
      <c r="B187">
        <v>3</v>
      </c>
      <c r="C187" t="s">
        <v>1493</v>
      </c>
      <c r="D187" t="s">
        <v>1</v>
      </c>
      <c r="E187" t="s">
        <v>3088</v>
      </c>
      <c r="F187">
        <v>-79.970001220699999</v>
      </c>
      <c r="G187">
        <v>40.430000305199997</v>
      </c>
      <c r="H187" t="s">
        <v>1494</v>
      </c>
      <c r="I187">
        <v>596</v>
      </c>
      <c r="J187" t="s">
        <v>1495</v>
      </c>
      <c r="K187" t="s">
        <v>1496</v>
      </c>
      <c r="L187" t="s">
        <v>2773</v>
      </c>
      <c r="M187" t="s">
        <v>1498</v>
      </c>
      <c r="N187">
        <v>-79.967606000000004</v>
      </c>
      <c r="O187">
        <v>40.377327000000001</v>
      </c>
      <c r="P187" t="s">
        <v>1497</v>
      </c>
      <c r="Q187" s="6" t="s">
        <v>2906</v>
      </c>
      <c r="R187" s="6" t="s">
        <v>2905</v>
      </c>
      <c r="S187" s="6" t="s">
        <v>2784</v>
      </c>
      <c r="T187" s="6" t="s">
        <v>2997</v>
      </c>
      <c r="V187" s="3" t="str">
        <f>INDEX(Groups!I$2:'Groups'!I$228, MATCH(A187, Groups!A$2:'Groups'!A$228,0))</f>
        <v>Brentwood</v>
      </c>
      <c r="W187" s="3" t="str">
        <f>INDEX(Groups!J$2:'Groups'!J$228, MATCH(A187, Groups!A$2:'Groups'!A$228,0))</f>
        <v>Sub-county</v>
      </c>
      <c r="X187" s="8">
        <f t="shared" si="10"/>
        <v>1</v>
      </c>
      <c r="Y187" s="8" t="b">
        <f t="shared" si="13"/>
        <v>1</v>
      </c>
      <c r="AC187" s="8">
        <v>1</v>
      </c>
      <c r="AD187" s="8">
        <v>1</v>
      </c>
    </row>
    <row r="188" spans="1:30" x14ac:dyDescent="0.2">
      <c r="A188">
        <v>18289411</v>
      </c>
      <c r="B188">
        <v>3</v>
      </c>
      <c r="C188" t="s">
        <v>1493</v>
      </c>
      <c r="D188" t="s">
        <v>1</v>
      </c>
      <c r="E188" t="s">
        <v>3088</v>
      </c>
      <c r="F188">
        <v>-79.970001220699999</v>
      </c>
      <c r="G188">
        <v>40.430000305199997</v>
      </c>
      <c r="H188" t="s">
        <v>1494</v>
      </c>
      <c r="I188">
        <v>597</v>
      </c>
      <c r="J188" t="s">
        <v>1495</v>
      </c>
      <c r="K188" t="s">
        <v>1496</v>
      </c>
      <c r="L188" t="s">
        <v>2773</v>
      </c>
      <c r="M188" t="s">
        <v>1498</v>
      </c>
      <c r="N188">
        <v>-79.967606000000004</v>
      </c>
      <c r="O188">
        <v>40.377327000000001</v>
      </c>
      <c r="P188" t="s">
        <v>1497</v>
      </c>
      <c r="Q188" s="6" t="s">
        <v>2906</v>
      </c>
      <c r="R188" s="6" t="s">
        <v>2905</v>
      </c>
      <c r="S188" s="6" t="s">
        <v>2784</v>
      </c>
      <c r="T188" s="6" t="s">
        <v>2997</v>
      </c>
      <c r="V188" s="3" t="str">
        <f>INDEX(Groups!I$2:'Groups'!I$228, MATCH(A188, Groups!A$2:'Groups'!A$228,0))</f>
        <v>Brentwood</v>
      </c>
      <c r="W188" s="3" t="str">
        <f>INDEX(Groups!J$2:'Groups'!J$228, MATCH(A188, Groups!A$2:'Groups'!A$228,0))</f>
        <v>Sub-county</v>
      </c>
      <c r="X188" s="8">
        <f t="shared" si="10"/>
        <v>1</v>
      </c>
      <c r="Y188" s="8" t="b">
        <f t="shared" si="13"/>
        <v>1</v>
      </c>
      <c r="AC188" s="8">
        <v>1</v>
      </c>
      <c r="AD188" s="8">
        <v>1</v>
      </c>
    </row>
    <row r="189" spans="1:30" x14ac:dyDescent="0.2">
      <c r="A189">
        <v>18289411</v>
      </c>
      <c r="B189">
        <v>3</v>
      </c>
      <c r="C189" t="s">
        <v>1493</v>
      </c>
      <c r="D189" t="s">
        <v>1</v>
      </c>
      <c r="E189" t="s">
        <v>3088</v>
      </c>
      <c r="F189">
        <v>-79.970001220699999</v>
      </c>
      <c r="G189">
        <v>40.430000305199997</v>
      </c>
      <c r="H189" t="s">
        <v>1494</v>
      </c>
      <c r="I189">
        <v>598</v>
      </c>
      <c r="J189" t="s">
        <v>1495</v>
      </c>
      <c r="K189" t="s">
        <v>1496</v>
      </c>
      <c r="L189" t="s">
        <v>2773</v>
      </c>
      <c r="M189" t="s">
        <v>1498</v>
      </c>
      <c r="N189">
        <v>-79.967606000000004</v>
      </c>
      <c r="O189">
        <v>40.377327000000001</v>
      </c>
      <c r="P189" t="s">
        <v>1497</v>
      </c>
      <c r="Q189" s="6" t="s">
        <v>2906</v>
      </c>
      <c r="R189" s="6" t="s">
        <v>2905</v>
      </c>
      <c r="S189" s="6" t="s">
        <v>2784</v>
      </c>
      <c r="T189" s="6" t="s">
        <v>2997</v>
      </c>
      <c r="V189" s="3" t="str">
        <f>INDEX(Groups!I$2:'Groups'!I$228, MATCH(A189, Groups!A$2:'Groups'!A$228,0))</f>
        <v>Brentwood</v>
      </c>
      <c r="W189" s="3" t="str">
        <f>INDEX(Groups!J$2:'Groups'!J$228, MATCH(A189, Groups!A$2:'Groups'!A$228,0))</f>
        <v>Sub-county</v>
      </c>
      <c r="X189" s="8">
        <f t="shared" si="10"/>
        <v>1</v>
      </c>
      <c r="Y189" s="8" t="b">
        <f t="shared" si="13"/>
        <v>1</v>
      </c>
      <c r="AC189" s="8">
        <v>1</v>
      </c>
      <c r="AD189" s="8">
        <v>1</v>
      </c>
    </row>
    <row r="190" spans="1:30" x14ac:dyDescent="0.2">
      <c r="A190">
        <v>18816986</v>
      </c>
      <c r="B190">
        <v>1</v>
      </c>
      <c r="C190" t="s">
        <v>2004</v>
      </c>
      <c r="D190" t="s">
        <v>956</v>
      </c>
      <c r="E190" t="s">
        <v>3073</v>
      </c>
      <c r="F190">
        <v>-80.089996337900004</v>
      </c>
      <c r="G190">
        <v>40.409999847400002</v>
      </c>
      <c r="H190" t="s">
        <v>2005</v>
      </c>
      <c r="I190">
        <v>729</v>
      </c>
      <c r="J190" t="s">
        <v>2006</v>
      </c>
      <c r="K190" t="s">
        <v>2007</v>
      </c>
      <c r="P190" t="s">
        <v>386</v>
      </c>
      <c r="Q190" s="6">
        <v>0</v>
      </c>
      <c r="R190" s="6">
        <v>0</v>
      </c>
      <c r="S190" s="6">
        <v>0</v>
      </c>
      <c r="T190" s="6">
        <v>0</v>
      </c>
      <c r="U190" s="6">
        <v>0</v>
      </c>
      <c r="V190" s="3" t="str">
        <f>INDEX(Groups!I$2:'Groups'!I$228, MATCH(A190, Groups!A$2:'Groups'!A$228,0))</f>
        <v>Carnegie</v>
      </c>
      <c r="W190" s="3" t="str">
        <f>INDEX(Groups!J$2:'Groups'!J$228, MATCH(A190, Groups!A$2:'Groups'!A$228,0))</f>
        <v>Sub-county</v>
      </c>
      <c r="AC190" s="8">
        <v>1</v>
      </c>
      <c r="AD190" s="8">
        <v>1</v>
      </c>
    </row>
    <row r="191" spans="1:30" x14ac:dyDescent="0.2">
      <c r="A191">
        <v>1400108</v>
      </c>
      <c r="B191">
        <v>1</v>
      </c>
      <c r="C191" t="s">
        <v>2493</v>
      </c>
      <c r="D191" t="s">
        <v>382</v>
      </c>
      <c r="E191" t="s">
        <v>3094</v>
      </c>
      <c r="F191">
        <v>-80.180000305199997</v>
      </c>
      <c r="G191">
        <v>40.509998321499999</v>
      </c>
      <c r="H191" t="s">
        <v>2494</v>
      </c>
      <c r="I191">
        <v>823</v>
      </c>
      <c r="J191" t="s">
        <v>2495</v>
      </c>
      <c r="K191" t="s">
        <v>2496</v>
      </c>
      <c r="L191" t="s">
        <v>2890</v>
      </c>
      <c r="M191" t="s">
        <v>2498</v>
      </c>
      <c r="N191">
        <v>-80.224573000000007</v>
      </c>
      <c r="O191">
        <v>40.509118999999998</v>
      </c>
      <c r="P191" t="s">
        <v>2497</v>
      </c>
      <c r="Q191" s="6" t="s">
        <v>2906</v>
      </c>
      <c r="R191" s="6" t="s">
        <v>2905</v>
      </c>
      <c r="S191" s="6" t="s">
        <v>2784</v>
      </c>
      <c r="T191" s="6" t="s">
        <v>2808</v>
      </c>
      <c r="V191" s="3" t="str">
        <f>INDEX(Groups!I$2:'Groups'!I$228, MATCH(A191, Groups!A$2:'Groups'!A$228,0))</f>
        <v>Coraopolis</v>
      </c>
      <c r="W191" s="3" t="str">
        <f>INDEX(Groups!J$2:'Groups'!J$228, MATCH(A191, Groups!A$2:'Groups'!A$228,0))</f>
        <v>Sub-county</v>
      </c>
      <c r="X191" s="8">
        <f t="shared" si="10"/>
        <v>1</v>
      </c>
      <c r="Y191" s="8" t="b">
        <f t="shared" si="13"/>
        <v>0</v>
      </c>
      <c r="AC191" s="8">
        <v>1</v>
      </c>
      <c r="AD191" s="8">
        <v>1</v>
      </c>
    </row>
    <row r="192" spans="1:30" x14ac:dyDescent="0.2">
      <c r="A192">
        <v>11064482</v>
      </c>
      <c r="B192">
        <v>16</v>
      </c>
      <c r="C192" t="s">
        <v>555</v>
      </c>
      <c r="D192" t="s">
        <v>556</v>
      </c>
      <c r="E192" t="s">
        <v>3077</v>
      </c>
      <c r="F192">
        <v>-80.110000610399993</v>
      </c>
      <c r="G192">
        <v>40.709999084499998</v>
      </c>
      <c r="H192" t="s">
        <v>557</v>
      </c>
      <c r="I192">
        <v>241</v>
      </c>
      <c r="J192" t="s">
        <v>558</v>
      </c>
      <c r="K192" t="s">
        <v>559</v>
      </c>
      <c r="L192" t="s">
        <v>2780</v>
      </c>
      <c r="M192" t="s">
        <v>561</v>
      </c>
      <c r="N192">
        <v>-80.105698000000004</v>
      </c>
      <c r="O192">
        <v>40.692698999999998</v>
      </c>
      <c r="P192" t="s">
        <v>560</v>
      </c>
      <c r="Q192" s="6" t="s">
        <v>2906</v>
      </c>
      <c r="R192" s="6" t="s">
        <v>2905</v>
      </c>
      <c r="S192" s="6" t="s">
        <v>2933</v>
      </c>
      <c r="T192" s="6" t="s">
        <v>2932</v>
      </c>
      <c r="V192" s="3" t="str">
        <f>INDEX(Groups!I$2:'Groups'!I$228, MATCH(A192, Groups!A$2:'Groups'!A$228,0))</f>
        <v>Cranberry township</v>
      </c>
      <c r="W192" s="3" t="str">
        <f>INDEX(Groups!J$2:'Groups'!J$228, MATCH(A192, Groups!A$2:'Groups'!A$228,0))</f>
        <v>Sub-county</v>
      </c>
      <c r="X192" s="8">
        <f>IF(S192="Butler County", 1, )</f>
        <v>1</v>
      </c>
      <c r="Y192" s="8" t="b">
        <f t="shared" si="13"/>
        <v>1</v>
      </c>
      <c r="AC192" s="8">
        <v>1</v>
      </c>
      <c r="AD192" s="8">
        <v>1</v>
      </c>
    </row>
    <row r="193" spans="1:30" x14ac:dyDescent="0.2">
      <c r="A193">
        <v>11064482</v>
      </c>
      <c r="B193">
        <v>16</v>
      </c>
      <c r="C193" t="s">
        <v>555</v>
      </c>
      <c r="D193" t="s">
        <v>556</v>
      </c>
      <c r="E193" t="s">
        <v>3077</v>
      </c>
      <c r="F193">
        <v>-80.110000610399993</v>
      </c>
      <c r="G193">
        <v>40.709999084499998</v>
      </c>
      <c r="H193" t="s">
        <v>557</v>
      </c>
      <c r="I193">
        <v>242</v>
      </c>
      <c r="J193" t="s">
        <v>562</v>
      </c>
      <c r="K193" t="s">
        <v>563</v>
      </c>
      <c r="L193" t="s">
        <v>2780</v>
      </c>
      <c r="M193" t="s">
        <v>561</v>
      </c>
      <c r="N193">
        <v>-80.105698000000004</v>
      </c>
      <c r="O193">
        <v>40.692698999999998</v>
      </c>
      <c r="P193" t="s">
        <v>560</v>
      </c>
      <c r="Q193" s="6" t="s">
        <v>2906</v>
      </c>
      <c r="R193" s="6" t="s">
        <v>2905</v>
      </c>
      <c r="S193" s="6" t="s">
        <v>2933</v>
      </c>
      <c r="T193" s="6" t="s">
        <v>2932</v>
      </c>
      <c r="V193" s="3" t="str">
        <f>INDEX(Groups!I$2:'Groups'!I$228, MATCH(A193, Groups!A$2:'Groups'!A$228,0))</f>
        <v>Cranberry township</v>
      </c>
      <c r="W193" s="3" t="str">
        <f>INDEX(Groups!J$2:'Groups'!J$228, MATCH(A193, Groups!A$2:'Groups'!A$228,0))</f>
        <v>Sub-county</v>
      </c>
      <c r="X193" s="8">
        <f t="shared" ref="X193:X208" si="14">IF(S193="Butler County", 1, )</f>
        <v>1</v>
      </c>
      <c r="Y193" s="8" t="b">
        <f>ISNUMBER(SEARCH(V193,T193))</f>
        <v>1</v>
      </c>
      <c r="AC193" s="8">
        <v>1</v>
      </c>
      <c r="AD193" s="8">
        <v>1</v>
      </c>
    </row>
    <row r="194" spans="1:30" x14ac:dyDescent="0.2">
      <c r="A194">
        <v>11064482</v>
      </c>
      <c r="B194">
        <v>16</v>
      </c>
      <c r="C194" t="s">
        <v>555</v>
      </c>
      <c r="D194" t="s">
        <v>556</v>
      </c>
      <c r="E194" t="s">
        <v>3077</v>
      </c>
      <c r="F194">
        <v>-80.110000610399993</v>
      </c>
      <c r="G194">
        <v>40.709999084499998</v>
      </c>
      <c r="H194" t="s">
        <v>557</v>
      </c>
      <c r="I194">
        <v>243</v>
      </c>
      <c r="J194" t="s">
        <v>564</v>
      </c>
      <c r="K194" t="s">
        <v>565</v>
      </c>
      <c r="L194" t="s">
        <v>2780</v>
      </c>
      <c r="M194" t="s">
        <v>561</v>
      </c>
      <c r="N194">
        <v>-80.105698000000004</v>
      </c>
      <c r="O194">
        <v>40.692698999999998</v>
      </c>
      <c r="P194" t="s">
        <v>560</v>
      </c>
      <c r="Q194" s="6" t="s">
        <v>2906</v>
      </c>
      <c r="R194" s="6" t="s">
        <v>2905</v>
      </c>
      <c r="S194" s="6" t="s">
        <v>2933</v>
      </c>
      <c r="T194" s="6" t="s">
        <v>2932</v>
      </c>
      <c r="V194" s="3" t="str">
        <f>INDEX(Groups!I$2:'Groups'!I$228, MATCH(A194, Groups!A$2:'Groups'!A$228,0))</f>
        <v>Cranberry township</v>
      </c>
      <c r="W194" s="3" t="str">
        <f>INDEX(Groups!J$2:'Groups'!J$228, MATCH(A194, Groups!A$2:'Groups'!A$228,0))</f>
        <v>Sub-county</v>
      </c>
      <c r="X194" s="8">
        <f t="shared" si="14"/>
        <v>1</v>
      </c>
      <c r="Y194" s="8" t="b">
        <f>ISNUMBER(SEARCH(V194,T194))</f>
        <v>1</v>
      </c>
      <c r="AC194" s="8">
        <v>1</v>
      </c>
      <c r="AD194" s="8">
        <v>1</v>
      </c>
    </row>
    <row r="195" spans="1:30" x14ac:dyDescent="0.2">
      <c r="A195">
        <v>11064482</v>
      </c>
      <c r="B195">
        <v>16</v>
      </c>
      <c r="C195" t="s">
        <v>555</v>
      </c>
      <c r="D195" t="s">
        <v>556</v>
      </c>
      <c r="E195" t="s">
        <v>3077</v>
      </c>
      <c r="F195">
        <v>-80.110000610399993</v>
      </c>
      <c r="G195">
        <v>40.709999084499998</v>
      </c>
      <c r="H195" t="s">
        <v>557</v>
      </c>
      <c r="I195">
        <v>244</v>
      </c>
      <c r="J195" t="s">
        <v>566</v>
      </c>
      <c r="K195" t="s">
        <v>567</v>
      </c>
      <c r="L195" t="s">
        <v>2780</v>
      </c>
      <c r="M195" t="s">
        <v>561</v>
      </c>
      <c r="N195">
        <v>-80.105698000000004</v>
      </c>
      <c r="O195">
        <v>40.692698999999998</v>
      </c>
      <c r="P195" t="s">
        <v>560</v>
      </c>
      <c r="Q195" s="6" t="s">
        <v>2906</v>
      </c>
      <c r="R195" s="6" t="s">
        <v>2905</v>
      </c>
      <c r="S195" s="6" t="s">
        <v>2933</v>
      </c>
      <c r="T195" s="6" t="s">
        <v>2932</v>
      </c>
      <c r="V195" s="3" t="str">
        <f>INDEX(Groups!I$2:'Groups'!I$228, MATCH(A195, Groups!A$2:'Groups'!A$228,0))</f>
        <v>Cranberry township</v>
      </c>
      <c r="W195" s="3" t="str">
        <f>INDEX(Groups!J$2:'Groups'!J$228, MATCH(A195, Groups!A$2:'Groups'!A$228,0))</f>
        <v>Sub-county</v>
      </c>
      <c r="X195" s="8">
        <f t="shared" si="14"/>
        <v>1</v>
      </c>
      <c r="Y195" s="8" t="b">
        <f>ISNUMBER(SEARCH(V195,T195))</f>
        <v>1</v>
      </c>
      <c r="AC195" s="8">
        <v>1</v>
      </c>
      <c r="AD195" s="8">
        <v>1</v>
      </c>
    </row>
    <row r="196" spans="1:30" x14ac:dyDescent="0.2">
      <c r="A196">
        <v>11064482</v>
      </c>
      <c r="B196">
        <v>16</v>
      </c>
      <c r="C196" t="s">
        <v>555</v>
      </c>
      <c r="D196" t="s">
        <v>556</v>
      </c>
      <c r="E196" t="s">
        <v>3077</v>
      </c>
      <c r="F196">
        <v>-80.110000610399993</v>
      </c>
      <c r="G196">
        <v>40.709999084499998</v>
      </c>
      <c r="H196" t="s">
        <v>557</v>
      </c>
      <c r="I196">
        <v>245</v>
      </c>
      <c r="J196" t="s">
        <v>568</v>
      </c>
      <c r="K196" t="s">
        <v>569</v>
      </c>
      <c r="L196" t="s">
        <v>2780</v>
      </c>
      <c r="M196" t="s">
        <v>561</v>
      </c>
      <c r="N196">
        <v>-80.105698000000004</v>
      </c>
      <c r="O196">
        <v>40.692698999999998</v>
      </c>
      <c r="P196" t="s">
        <v>560</v>
      </c>
      <c r="Q196" s="6" t="s">
        <v>2906</v>
      </c>
      <c r="R196" s="6" t="s">
        <v>2905</v>
      </c>
      <c r="S196" s="6" t="s">
        <v>2933</v>
      </c>
      <c r="T196" s="6" t="s">
        <v>2932</v>
      </c>
      <c r="V196" s="3" t="str">
        <f>INDEX(Groups!I$2:'Groups'!I$228, MATCH(A196, Groups!A$2:'Groups'!A$228,0))</f>
        <v>Cranberry township</v>
      </c>
      <c r="W196" s="3" t="str">
        <f>INDEX(Groups!J$2:'Groups'!J$228, MATCH(A196, Groups!A$2:'Groups'!A$228,0))</f>
        <v>Sub-county</v>
      </c>
      <c r="X196" s="8">
        <f t="shared" si="14"/>
        <v>1</v>
      </c>
      <c r="Y196" s="8" t="b">
        <f>ISNUMBER(SEARCH(V196,T196))</f>
        <v>1</v>
      </c>
      <c r="AC196" s="8">
        <v>1</v>
      </c>
      <c r="AD196" s="8">
        <v>1</v>
      </c>
    </row>
    <row r="197" spans="1:30" x14ac:dyDescent="0.2">
      <c r="A197">
        <v>11064482</v>
      </c>
      <c r="B197">
        <v>16</v>
      </c>
      <c r="C197" t="s">
        <v>555</v>
      </c>
      <c r="D197" t="s">
        <v>556</v>
      </c>
      <c r="E197" t="s">
        <v>3077</v>
      </c>
      <c r="F197">
        <v>-80.110000610399993</v>
      </c>
      <c r="G197">
        <v>40.709999084499998</v>
      </c>
      <c r="H197" t="s">
        <v>557</v>
      </c>
      <c r="I197">
        <v>246</v>
      </c>
      <c r="J197" t="s">
        <v>570</v>
      </c>
      <c r="K197" t="s">
        <v>571</v>
      </c>
      <c r="L197" t="s">
        <v>2780</v>
      </c>
      <c r="M197" t="s">
        <v>561</v>
      </c>
      <c r="N197">
        <v>-80.105698000000004</v>
      </c>
      <c r="O197">
        <v>40.692698999999998</v>
      </c>
      <c r="P197" t="s">
        <v>560</v>
      </c>
      <c r="Q197" s="6" t="s">
        <v>2906</v>
      </c>
      <c r="R197" s="6" t="s">
        <v>2905</v>
      </c>
      <c r="S197" s="6" t="s">
        <v>2933</v>
      </c>
      <c r="T197" s="6" t="s">
        <v>2932</v>
      </c>
      <c r="V197" s="3" t="str">
        <f>INDEX(Groups!I$2:'Groups'!I$228, MATCH(A197, Groups!A$2:'Groups'!A$228,0))</f>
        <v>Cranberry township</v>
      </c>
      <c r="W197" s="3" t="str">
        <f>INDEX(Groups!J$2:'Groups'!J$228, MATCH(A197, Groups!A$2:'Groups'!A$228,0))</f>
        <v>Sub-county</v>
      </c>
      <c r="X197" s="8">
        <f t="shared" si="14"/>
        <v>1</v>
      </c>
      <c r="Y197" s="8" t="b">
        <f>ISNUMBER(SEARCH(V197,T197))</f>
        <v>1</v>
      </c>
      <c r="AC197" s="8">
        <v>1</v>
      </c>
      <c r="AD197" s="8">
        <v>1</v>
      </c>
    </row>
    <row r="198" spans="1:30" x14ac:dyDescent="0.2">
      <c r="A198">
        <v>11064482</v>
      </c>
      <c r="B198">
        <v>16</v>
      </c>
      <c r="C198" t="s">
        <v>555</v>
      </c>
      <c r="D198" t="s">
        <v>556</v>
      </c>
      <c r="E198" t="s">
        <v>3077</v>
      </c>
      <c r="F198">
        <v>-80.110000610399993</v>
      </c>
      <c r="G198">
        <v>40.709999084499998</v>
      </c>
      <c r="H198" t="s">
        <v>557</v>
      </c>
      <c r="I198">
        <v>247</v>
      </c>
      <c r="J198" t="s">
        <v>562</v>
      </c>
      <c r="K198" t="s">
        <v>563</v>
      </c>
      <c r="L198" t="s">
        <v>2780</v>
      </c>
      <c r="M198" t="s">
        <v>561</v>
      </c>
      <c r="N198">
        <v>-80.105698000000004</v>
      </c>
      <c r="O198">
        <v>40.692698999999998</v>
      </c>
      <c r="P198" t="s">
        <v>560</v>
      </c>
      <c r="Q198" s="6" t="s">
        <v>2906</v>
      </c>
      <c r="R198" s="6" t="s">
        <v>2905</v>
      </c>
      <c r="S198" s="6" t="s">
        <v>2933</v>
      </c>
      <c r="T198" s="6" t="s">
        <v>2932</v>
      </c>
      <c r="V198" s="3" t="str">
        <f>INDEX(Groups!I$2:'Groups'!I$228, MATCH(A198, Groups!A$2:'Groups'!A$228,0))</f>
        <v>Cranberry township</v>
      </c>
      <c r="W198" s="3" t="str">
        <f>INDEX(Groups!J$2:'Groups'!J$228, MATCH(A198, Groups!A$2:'Groups'!A$228,0))</f>
        <v>Sub-county</v>
      </c>
      <c r="X198" s="8">
        <f t="shared" si="14"/>
        <v>1</v>
      </c>
      <c r="Y198" s="8" t="b">
        <f>ISNUMBER(SEARCH(V198,T198))</f>
        <v>1</v>
      </c>
      <c r="AC198" s="8">
        <v>1</v>
      </c>
      <c r="AD198" s="8">
        <v>1</v>
      </c>
    </row>
    <row r="199" spans="1:30" x14ac:dyDescent="0.2">
      <c r="A199">
        <v>11064482</v>
      </c>
      <c r="B199">
        <v>16</v>
      </c>
      <c r="C199" t="s">
        <v>555</v>
      </c>
      <c r="D199" t="s">
        <v>556</v>
      </c>
      <c r="E199" t="s">
        <v>3077</v>
      </c>
      <c r="F199">
        <v>-80.110000610399993</v>
      </c>
      <c r="G199">
        <v>40.709999084499998</v>
      </c>
      <c r="H199" t="s">
        <v>557</v>
      </c>
      <c r="I199">
        <v>248</v>
      </c>
      <c r="J199" t="s">
        <v>572</v>
      </c>
      <c r="K199" t="s">
        <v>573</v>
      </c>
      <c r="L199" t="s">
        <v>2780</v>
      </c>
      <c r="M199" t="s">
        <v>561</v>
      </c>
      <c r="N199">
        <v>-80.105698000000004</v>
      </c>
      <c r="O199">
        <v>40.692698999999998</v>
      </c>
      <c r="P199" t="s">
        <v>560</v>
      </c>
      <c r="Q199" s="6" t="s">
        <v>2906</v>
      </c>
      <c r="R199" s="6" t="s">
        <v>2905</v>
      </c>
      <c r="S199" s="6" t="s">
        <v>2933</v>
      </c>
      <c r="T199" s="6" t="s">
        <v>2932</v>
      </c>
      <c r="V199" s="3" t="str">
        <f>INDEX(Groups!I$2:'Groups'!I$228, MATCH(A199, Groups!A$2:'Groups'!A$228,0))</f>
        <v>Cranberry township</v>
      </c>
      <c r="W199" s="3" t="str">
        <f>INDEX(Groups!J$2:'Groups'!J$228, MATCH(A199, Groups!A$2:'Groups'!A$228,0))</f>
        <v>Sub-county</v>
      </c>
      <c r="X199" s="8">
        <f t="shared" si="14"/>
        <v>1</v>
      </c>
      <c r="Y199" s="8" t="b">
        <f>ISNUMBER(SEARCH(V199,T199))</f>
        <v>1</v>
      </c>
      <c r="AC199" s="8">
        <v>1</v>
      </c>
      <c r="AD199" s="8">
        <v>1</v>
      </c>
    </row>
    <row r="200" spans="1:30" x14ac:dyDescent="0.2">
      <c r="A200">
        <v>11064482</v>
      </c>
      <c r="B200">
        <v>16</v>
      </c>
      <c r="C200" t="s">
        <v>555</v>
      </c>
      <c r="D200" t="s">
        <v>556</v>
      </c>
      <c r="E200" t="s">
        <v>3077</v>
      </c>
      <c r="F200">
        <v>-80.110000610399993</v>
      </c>
      <c r="G200">
        <v>40.709999084499998</v>
      </c>
      <c r="H200" t="s">
        <v>557</v>
      </c>
      <c r="I200">
        <v>249</v>
      </c>
      <c r="J200" t="s">
        <v>574</v>
      </c>
      <c r="K200" t="s">
        <v>575</v>
      </c>
      <c r="L200" t="s">
        <v>2780</v>
      </c>
      <c r="M200" t="s">
        <v>561</v>
      </c>
      <c r="N200">
        <v>-80.105698000000004</v>
      </c>
      <c r="O200">
        <v>40.692698999999998</v>
      </c>
      <c r="P200" t="s">
        <v>560</v>
      </c>
      <c r="Q200" s="6" t="s">
        <v>2906</v>
      </c>
      <c r="R200" s="6" t="s">
        <v>2905</v>
      </c>
      <c r="S200" s="6" t="s">
        <v>2933</v>
      </c>
      <c r="T200" s="6" t="s">
        <v>2932</v>
      </c>
      <c r="V200" s="3" t="str">
        <f>INDEX(Groups!I$2:'Groups'!I$228, MATCH(A200, Groups!A$2:'Groups'!A$228,0))</f>
        <v>Cranberry township</v>
      </c>
      <c r="W200" s="3" t="str">
        <f>INDEX(Groups!J$2:'Groups'!J$228, MATCH(A200, Groups!A$2:'Groups'!A$228,0))</f>
        <v>Sub-county</v>
      </c>
      <c r="X200" s="8">
        <f t="shared" si="14"/>
        <v>1</v>
      </c>
      <c r="Y200" s="8" t="b">
        <f>ISNUMBER(SEARCH(V200,T200))</f>
        <v>1</v>
      </c>
      <c r="AC200" s="8">
        <v>1</v>
      </c>
      <c r="AD200" s="8">
        <v>1</v>
      </c>
    </row>
    <row r="201" spans="1:30" x14ac:dyDescent="0.2">
      <c r="A201">
        <v>11064482</v>
      </c>
      <c r="B201">
        <v>16</v>
      </c>
      <c r="C201" t="s">
        <v>555</v>
      </c>
      <c r="D201" t="s">
        <v>556</v>
      </c>
      <c r="E201" t="s">
        <v>3077</v>
      </c>
      <c r="F201">
        <v>-80.110000610399993</v>
      </c>
      <c r="G201">
        <v>40.709999084499998</v>
      </c>
      <c r="H201" t="s">
        <v>557</v>
      </c>
      <c r="I201">
        <v>250</v>
      </c>
      <c r="J201" t="s">
        <v>568</v>
      </c>
      <c r="K201" t="s">
        <v>569</v>
      </c>
      <c r="L201" t="s">
        <v>2780</v>
      </c>
      <c r="M201" t="s">
        <v>561</v>
      </c>
      <c r="N201">
        <v>-80.105698000000004</v>
      </c>
      <c r="O201">
        <v>40.692698999999998</v>
      </c>
      <c r="P201" t="s">
        <v>560</v>
      </c>
      <c r="Q201" s="6" t="s">
        <v>2906</v>
      </c>
      <c r="R201" s="6" t="s">
        <v>2905</v>
      </c>
      <c r="S201" s="6" t="s">
        <v>2933</v>
      </c>
      <c r="T201" s="6" t="s">
        <v>2932</v>
      </c>
      <c r="V201" s="3" t="str">
        <f>INDEX(Groups!I$2:'Groups'!I$228, MATCH(A201, Groups!A$2:'Groups'!A$228,0))</f>
        <v>Cranberry township</v>
      </c>
      <c r="W201" s="3" t="str">
        <f>INDEX(Groups!J$2:'Groups'!J$228, MATCH(A201, Groups!A$2:'Groups'!A$228,0))</f>
        <v>Sub-county</v>
      </c>
      <c r="X201" s="8">
        <f t="shared" si="14"/>
        <v>1</v>
      </c>
      <c r="Y201" s="8" t="b">
        <f>ISNUMBER(SEARCH(V201,T201))</f>
        <v>1</v>
      </c>
      <c r="AC201" s="8">
        <v>1</v>
      </c>
      <c r="AD201" s="8">
        <v>1</v>
      </c>
    </row>
    <row r="202" spans="1:30" x14ac:dyDescent="0.2">
      <c r="A202">
        <v>11064482</v>
      </c>
      <c r="B202">
        <v>16</v>
      </c>
      <c r="C202" t="s">
        <v>555</v>
      </c>
      <c r="D202" t="s">
        <v>556</v>
      </c>
      <c r="E202" t="s">
        <v>3077</v>
      </c>
      <c r="F202">
        <v>-80.110000610399993</v>
      </c>
      <c r="G202">
        <v>40.709999084499998</v>
      </c>
      <c r="H202" t="s">
        <v>557</v>
      </c>
      <c r="I202">
        <v>251</v>
      </c>
      <c r="J202" t="s">
        <v>568</v>
      </c>
      <c r="K202" t="s">
        <v>569</v>
      </c>
      <c r="L202" t="s">
        <v>2780</v>
      </c>
      <c r="M202" t="s">
        <v>561</v>
      </c>
      <c r="N202">
        <v>-80.105698000000004</v>
      </c>
      <c r="O202">
        <v>40.692698999999998</v>
      </c>
      <c r="P202" t="s">
        <v>560</v>
      </c>
      <c r="Q202" s="6" t="s">
        <v>2906</v>
      </c>
      <c r="R202" s="6" t="s">
        <v>2905</v>
      </c>
      <c r="S202" s="6" t="s">
        <v>2933</v>
      </c>
      <c r="T202" s="6" t="s">
        <v>2932</v>
      </c>
      <c r="V202" s="3" t="str">
        <f>INDEX(Groups!I$2:'Groups'!I$228, MATCH(A202, Groups!A$2:'Groups'!A$228,0))</f>
        <v>Cranberry township</v>
      </c>
      <c r="W202" s="3" t="str">
        <f>INDEX(Groups!J$2:'Groups'!J$228, MATCH(A202, Groups!A$2:'Groups'!A$228,0))</f>
        <v>Sub-county</v>
      </c>
      <c r="X202" s="8">
        <f t="shared" si="14"/>
        <v>1</v>
      </c>
      <c r="Y202" s="8" t="b">
        <f>ISNUMBER(SEARCH(V202,T202))</f>
        <v>1</v>
      </c>
      <c r="AC202" s="8">
        <v>1</v>
      </c>
      <c r="AD202" s="8">
        <v>1</v>
      </c>
    </row>
    <row r="203" spans="1:30" x14ac:dyDescent="0.2">
      <c r="A203">
        <v>11064482</v>
      </c>
      <c r="B203">
        <v>16</v>
      </c>
      <c r="C203" t="s">
        <v>555</v>
      </c>
      <c r="D203" t="s">
        <v>556</v>
      </c>
      <c r="E203" t="s">
        <v>3077</v>
      </c>
      <c r="F203">
        <v>-80.110000610399993</v>
      </c>
      <c r="G203">
        <v>40.709999084499998</v>
      </c>
      <c r="H203" t="s">
        <v>557</v>
      </c>
      <c r="I203">
        <v>252</v>
      </c>
      <c r="J203" t="s">
        <v>576</v>
      </c>
      <c r="K203" t="s">
        <v>577</v>
      </c>
      <c r="L203" t="s">
        <v>2780</v>
      </c>
      <c r="M203" t="s">
        <v>561</v>
      </c>
      <c r="N203">
        <v>-80.105698000000004</v>
      </c>
      <c r="O203">
        <v>40.692698999999998</v>
      </c>
      <c r="P203" t="s">
        <v>560</v>
      </c>
      <c r="Q203" s="6" t="s">
        <v>2906</v>
      </c>
      <c r="R203" s="6" t="s">
        <v>2905</v>
      </c>
      <c r="S203" s="6" t="s">
        <v>2933</v>
      </c>
      <c r="T203" s="6" t="s">
        <v>2932</v>
      </c>
      <c r="V203" s="3" t="str">
        <f>INDEX(Groups!I$2:'Groups'!I$228, MATCH(A203, Groups!A$2:'Groups'!A$228,0))</f>
        <v>Cranberry township</v>
      </c>
      <c r="W203" s="3" t="str">
        <f>INDEX(Groups!J$2:'Groups'!J$228, MATCH(A203, Groups!A$2:'Groups'!A$228,0))</f>
        <v>Sub-county</v>
      </c>
      <c r="X203" s="8">
        <f t="shared" si="14"/>
        <v>1</v>
      </c>
      <c r="Y203" s="8" t="b">
        <f>ISNUMBER(SEARCH(V203,T203))</f>
        <v>1</v>
      </c>
      <c r="AC203" s="8">
        <v>1</v>
      </c>
      <c r="AD203" s="8">
        <v>1</v>
      </c>
    </row>
    <row r="204" spans="1:30" x14ac:dyDescent="0.2">
      <c r="A204">
        <v>11064482</v>
      </c>
      <c r="B204">
        <v>16</v>
      </c>
      <c r="C204" t="s">
        <v>555</v>
      </c>
      <c r="D204" t="s">
        <v>556</v>
      </c>
      <c r="E204" t="s">
        <v>3077</v>
      </c>
      <c r="F204">
        <v>-80.110000610399993</v>
      </c>
      <c r="G204">
        <v>40.709999084499998</v>
      </c>
      <c r="H204" t="s">
        <v>557</v>
      </c>
      <c r="I204">
        <v>253</v>
      </c>
      <c r="J204" t="s">
        <v>578</v>
      </c>
      <c r="K204" t="s">
        <v>579</v>
      </c>
      <c r="L204" t="s">
        <v>2780</v>
      </c>
      <c r="M204" t="s">
        <v>561</v>
      </c>
      <c r="N204">
        <v>-80.105698000000004</v>
      </c>
      <c r="O204">
        <v>40.692698999999998</v>
      </c>
      <c r="P204" t="s">
        <v>560</v>
      </c>
      <c r="Q204" s="6" t="s">
        <v>2906</v>
      </c>
      <c r="R204" s="6" t="s">
        <v>2905</v>
      </c>
      <c r="S204" s="6" t="s">
        <v>2933</v>
      </c>
      <c r="T204" s="6" t="s">
        <v>2932</v>
      </c>
      <c r="V204" s="3" t="str">
        <f>INDEX(Groups!I$2:'Groups'!I$228, MATCH(A204, Groups!A$2:'Groups'!A$228,0))</f>
        <v>Cranberry township</v>
      </c>
      <c r="W204" s="3" t="str">
        <f>INDEX(Groups!J$2:'Groups'!J$228, MATCH(A204, Groups!A$2:'Groups'!A$228,0))</f>
        <v>Sub-county</v>
      </c>
      <c r="X204" s="8">
        <f t="shared" si="14"/>
        <v>1</v>
      </c>
      <c r="Y204" s="8" t="b">
        <f>ISNUMBER(SEARCH(V204,T204))</f>
        <v>1</v>
      </c>
      <c r="AC204" s="8">
        <v>1</v>
      </c>
      <c r="AD204" s="8">
        <v>1</v>
      </c>
    </row>
    <row r="205" spans="1:30" x14ac:dyDescent="0.2">
      <c r="A205">
        <v>11064482</v>
      </c>
      <c r="B205">
        <v>16</v>
      </c>
      <c r="C205" t="s">
        <v>555</v>
      </c>
      <c r="D205" t="s">
        <v>556</v>
      </c>
      <c r="E205" t="s">
        <v>3077</v>
      </c>
      <c r="F205">
        <v>-80.110000610399993</v>
      </c>
      <c r="G205">
        <v>40.709999084499998</v>
      </c>
      <c r="H205" t="s">
        <v>557</v>
      </c>
      <c r="I205">
        <v>254</v>
      </c>
      <c r="J205" t="s">
        <v>580</v>
      </c>
      <c r="K205" t="s">
        <v>581</v>
      </c>
      <c r="L205" t="s">
        <v>2780</v>
      </c>
      <c r="M205" t="s">
        <v>561</v>
      </c>
      <c r="N205">
        <v>-80.105698000000004</v>
      </c>
      <c r="O205">
        <v>40.692698999999998</v>
      </c>
      <c r="P205" t="s">
        <v>560</v>
      </c>
      <c r="Q205" s="6" t="s">
        <v>2906</v>
      </c>
      <c r="R205" s="6" t="s">
        <v>2905</v>
      </c>
      <c r="S205" s="6" t="s">
        <v>2933</v>
      </c>
      <c r="T205" s="6" t="s">
        <v>2932</v>
      </c>
      <c r="V205" s="3" t="str">
        <f>INDEX(Groups!I$2:'Groups'!I$228, MATCH(A205, Groups!A$2:'Groups'!A$228,0))</f>
        <v>Cranberry township</v>
      </c>
      <c r="W205" s="3" t="str">
        <f>INDEX(Groups!J$2:'Groups'!J$228, MATCH(A205, Groups!A$2:'Groups'!A$228,0))</f>
        <v>Sub-county</v>
      </c>
      <c r="X205" s="8">
        <f t="shared" si="14"/>
        <v>1</v>
      </c>
      <c r="Y205" s="8" t="b">
        <f>ISNUMBER(SEARCH(V205,T205))</f>
        <v>1</v>
      </c>
      <c r="AC205" s="8">
        <v>1</v>
      </c>
      <c r="AD205" s="8">
        <v>1</v>
      </c>
    </row>
    <row r="206" spans="1:30" x14ac:dyDescent="0.2">
      <c r="A206">
        <v>11064482</v>
      </c>
      <c r="B206">
        <v>16</v>
      </c>
      <c r="C206" t="s">
        <v>555</v>
      </c>
      <c r="D206" t="s">
        <v>556</v>
      </c>
      <c r="E206" t="s">
        <v>3077</v>
      </c>
      <c r="F206">
        <v>-80.110000610399993</v>
      </c>
      <c r="G206">
        <v>40.709999084499998</v>
      </c>
      <c r="H206" t="s">
        <v>557</v>
      </c>
      <c r="I206">
        <v>255</v>
      </c>
      <c r="J206" t="s">
        <v>582</v>
      </c>
      <c r="K206" t="s">
        <v>583</v>
      </c>
      <c r="L206" t="s">
        <v>2780</v>
      </c>
      <c r="M206" t="s">
        <v>561</v>
      </c>
      <c r="N206">
        <v>-80.105698000000004</v>
      </c>
      <c r="O206">
        <v>40.692698999999998</v>
      </c>
      <c r="P206" t="s">
        <v>560</v>
      </c>
      <c r="Q206" s="6" t="s">
        <v>2906</v>
      </c>
      <c r="R206" s="6" t="s">
        <v>2905</v>
      </c>
      <c r="S206" s="6" t="s">
        <v>2933</v>
      </c>
      <c r="T206" s="6" t="s">
        <v>2932</v>
      </c>
      <c r="V206" s="3" t="str">
        <f>INDEX(Groups!I$2:'Groups'!I$228, MATCH(A206, Groups!A$2:'Groups'!A$228,0))</f>
        <v>Cranberry township</v>
      </c>
      <c r="W206" s="3" t="str">
        <f>INDEX(Groups!J$2:'Groups'!J$228, MATCH(A206, Groups!A$2:'Groups'!A$228,0))</f>
        <v>Sub-county</v>
      </c>
      <c r="X206" s="8">
        <f t="shared" si="14"/>
        <v>1</v>
      </c>
      <c r="Y206" s="8" t="b">
        <f>ISNUMBER(SEARCH(V206,T206))</f>
        <v>1</v>
      </c>
      <c r="AC206" s="8">
        <v>1</v>
      </c>
      <c r="AD206" s="8">
        <v>1</v>
      </c>
    </row>
    <row r="207" spans="1:30" x14ac:dyDescent="0.2">
      <c r="A207">
        <v>11064482</v>
      </c>
      <c r="B207">
        <v>16</v>
      </c>
      <c r="C207" t="s">
        <v>555</v>
      </c>
      <c r="D207" t="s">
        <v>556</v>
      </c>
      <c r="E207" t="s">
        <v>3077</v>
      </c>
      <c r="F207">
        <v>-80.110000610399993</v>
      </c>
      <c r="G207">
        <v>40.709999084499998</v>
      </c>
      <c r="H207" t="s">
        <v>557</v>
      </c>
      <c r="I207">
        <v>256</v>
      </c>
      <c r="J207" t="s">
        <v>562</v>
      </c>
      <c r="K207" t="s">
        <v>563</v>
      </c>
      <c r="L207" t="s">
        <v>2780</v>
      </c>
      <c r="M207" t="s">
        <v>561</v>
      </c>
      <c r="N207">
        <v>-80.105698000000004</v>
      </c>
      <c r="O207">
        <v>40.692698999999998</v>
      </c>
      <c r="P207" t="s">
        <v>560</v>
      </c>
      <c r="Q207" s="6" t="s">
        <v>2906</v>
      </c>
      <c r="R207" s="6" t="s">
        <v>2905</v>
      </c>
      <c r="S207" s="6" t="s">
        <v>2933</v>
      </c>
      <c r="T207" s="6" t="s">
        <v>2932</v>
      </c>
      <c r="V207" s="3" t="str">
        <f>INDEX(Groups!I$2:'Groups'!I$228, MATCH(A207, Groups!A$2:'Groups'!A$228,0))</f>
        <v>Cranberry township</v>
      </c>
      <c r="W207" s="3" t="str">
        <f>INDEX(Groups!J$2:'Groups'!J$228, MATCH(A207, Groups!A$2:'Groups'!A$228,0))</f>
        <v>Sub-county</v>
      </c>
      <c r="X207" s="8">
        <f t="shared" si="14"/>
        <v>1</v>
      </c>
      <c r="Y207" s="8" t="b">
        <f>ISNUMBER(SEARCH(V207,T207))</f>
        <v>1</v>
      </c>
      <c r="AC207" s="8">
        <v>1</v>
      </c>
      <c r="AD207" s="8">
        <v>1</v>
      </c>
    </row>
    <row r="208" spans="1:30" x14ac:dyDescent="0.2">
      <c r="A208">
        <v>1270543</v>
      </c>
      <c r="B208">
        <v>1</v>
      </c>
      <c r="C208" t="s">
        <v>2217</v>
      </c>
      <c r="D208" t="s">
        <v>556</v>
      </c>
      <c r="E208" t="s">
        <v>3073</v>
      </c>
      <c r="F208">
        <v>-80.110000610399993</v>
      </c>
      <c r="G208">
        <v>40.709999084499998</v>
      </c>
      <c r="H208" t="s">
        <v>2218</v>
      </c>
      <c r="I208">
        <v>771</v>
      </c>
      <c r="J208" t="s">
        <v>2219</v>
      </c>
      <c r="K208" t="s">
        <v>2220</v>
      </c>
      <c r="L208" t="s">
        <v>2895</v>
      </c>
      <c r="M208" t="s">
        <v>2222</v>
      </c>
      <c r="N208">
        <v>-80.050003000000004</v>
      </c>
      <c r="O208">
        <v>40.684215999999999</v>
      </c>
      <c r="P208" t="s">
        <v>2221</v>
      </c>
      <c r="Q208" s="6" t="s">
        <v>2906</v>
      </c>
      <c r="R208" s="6" t="s">
        <v>2905</v>
      </c>
      <c r="S208" s="6" t="s">
        <v>2933</v>
      </c>
      <c r="T208" s="6" t="s">
        <v>3020</v>
      </c>
      <c r="V208" s="3" t="str">
        <f>INDEX(Groups!I$2:'Groups'!I$228, MATCH(A208, Groups!A$2:'Groups'!A$228,0))</f>
        <v>Cranberry township</v>
      </c>
      <c r="W208" s="3" t="str">
        <f>INDEX(Groups!J$2:'Groups'!J$228, MATCH(A208, Groups!A$2:'Groups'!A$228,0))</f>
        <v>Sub-county</v>
      </c>
      <c r="X208" s="8">
        <f t="shared" si="14"/>
        <v>1</v>
      </c>
      <c r="Y208" s="8" t="b">
        <f>ISNUMBER(SEARCH(V208,T208))</f>
        <v>0</v>
      </c>
      <c r="AC208" s="8">
        <v>1</v>
      </c>
      <c r="AD208" s="8">
        <v>1</v>
      </c>
    </row>
    <row r="209" spans="1:30" x14ac:dyDescent="0.2">
      <c r="A209">
        <v>16942182</v>
      </c>
      <c r="B209">
        <v>6</v>
      </c>
      <c r="C209" t="s">
        <v>1123</v>
      </c>
      <c r="D209" t="s">
        <v>1124</v>
      </c>
      <c r="E209" t="s">
        <v>3070</v>
      </c>
      <c r="F209">
        <v>-79.610000610399993</v>
      </c>
      <c r="G209">
        <v>40.330001831099999</v>
      </c>
      <c r="H209" t="s">
        <v>1125</v>
      </c>
      <c r="I209">
        <v>472</v>
      </c>
      <c r="J209" t="s">
        <v>1126</v>
      </c>
      <c r="K209" t="s">
        <v>1127</v>
      </c>
      <c r="L209" t="s">
        <v>471</v>
      </c>
      <c r="M209" t="s">
        <v>1129</v>
      </c>
      <c r="N209">
        <v>-79.576874000000004</v>
      </c>
      <c r="O209">
        <v>40.305053999999998</v>
      </c>
      <c r="P209" t="s">
        <v>1128</v>
      </c>
      <c r="Q209" s="6" t="s">
        <v>2906</v>
      </c>
      <c r="R209" s="6" t="s">
        <v>2905</v>
      </c>
      <c r="S209" s="6" t="s">
        <v>2919</v>
      </c>
      <c r="T209" s="6" t="s">
        <v>2954</v>
      </c>
      <c r="V209" s="3" t="str">
        <f>INDEX(Groups!I$2:'Groups'!I$228, MATCH(A209, Groups!A$2:'Groups'!A$228,0))</f>
        <v>Greensburg</v>
      </c>
      <c r="W209" s="3" t="str">
        <f>INDEX(Groups!J$2:'Groups'!J$228, MATCH(A209, Groups!A$2:'Groups'!A$228,0))</f>
        <v>Sub-county</v>
      </c>
      <c r="X209" s="8">
        <f>IF(S209="Westmoreland County", 1, )</f>
        <v>1</v>
      </c>
      <c r="Y209" s="8" t="b">
        <f>ISNUMBER(SEARCH(V209,T209))</f>
        <v>0</v>
      </c>
      <c r="AC209" s="8">
        <v>1</v>
      </c>
      <c r="AD209" s="8">
        <v>1</v>
      </c>
    </row>
    <row r="210" spans="1:30" x14ac:dyDescent="0.2">
      <c r="A210">
        <v>16942182</v>
      </c>
      <c r="B210">
        <v>6</v>
      </c>
      <c r="C210" t="s">
        <v>1123</v>
      </c>
      <c r="D210" t="s">
        <v>1124</v>
      </c>
      <c r="E210" t="s">
        <v>3070</v>
      </c>
      <c r="F210">
        <v>-79.610000610399993</v>
      </c>
      <c r="G210">
        <v>40.330001831099999</v>
      </c>
      <c r="H210" t="s">
        <v>1125</v>
      </c>
      <c r="I210">
        <v>473</v>
      </c>
      <c r="J210" t="s">
        <v>1130</v>
      </c>
      <c r="K210" t="s">
        <v>1131</v>
      </c>
      <c r="L210" t="s">
        <v>471</v>
      </c>
      <c r="M210" t="s">
        <v>1133</v>
      </c>
      <c r="N210">
        <v>-79.544753999999998</v>
      </c>
      <c r="O210">
        <v>40.303874999999998</v>
      </c>
      <c r="P210" t="s">
        <v>1132</v>
      </c>
      <c r="Q210" s="6" t="s">
        <v>2906</v>
      </c>
      <c r="R210" s="6" t="s">
        <v>2905</v>
      </c>
      <c r="S210" s="6" t="s">
        <v>2919</v>
      </c>
      <c r="T210" s="6" t="s">
        <v>2985</v>
      </c>
      <c r="V210" s="3" t="str">
        <f>INDEX(Groups!I$2:'Groups'!I$228, MATCH(A210, Groups!A$2:'Groups'!A$228,0))</f>
        <v>Greensburg</v>
      </c>
      <c r="W210" s="3" t="str">
        <f>INDEX(Groups!J$2:'Groups'!J$228, MATCH(A210, Groups!A$2:'Groups'!A$228,0))</f>
        <v>Sub-county</v>
      </c>
      <c r="X210" s="8">
        <f t="shared" ref="X210:X213" si="15">IF(S210="Westmoreland County", 1, )</f>
        <v>1</v>
      </c>
      <c r="Y210" s="8" t="b">
        <f>ISNUMBER(SEARCH(V210,T210))</f>
        <v>1</v>
      </c>
      <c r="AC210" s="8">
        <v>1</v>
      </c>
      <c r="AD210" s="8">
        <v>1</v>
      </c>
    </row>
    <row r="211" spans="1:30" x14ac:dyDescent="0.2">
      <c r="A211">
        <v>16942182</v>
      </c>
      <c r="B211">
        <v>6</v>
      </c>
      <c r="C211" t="s">
        <v>1123</v>
      </c>
      <c r="D211" t="s">
        <v>1124</v>
      </c>
      <c r="E211" t="s">
        <v>3070</v>
      </c>
      <c r="F211">
        <v>-79.610000610399993</v>
      </c>
      <c r="G211">
        <v>40.330001831099999</v>
      </c>
      <c r="H211" t="s">
        <v>1125</v>
      </c>
      <c r="I211">
        <v>474</v>
      </c>
      <c r="J211" t="s">
        <v>1134</v>
      </c>
      <c r="K211" t="s">
        <v>1135</v>
      </c>
      <c r="L211" t="s">
        <v>471</v>
      </c>
      <c r="M211" t="s">
        <v>1137</v>
      </c>
      <c r="N211">
        <v>-79.543487999999996</v>
      </c>
      <c r="O211">
        <v>40.302612000000003</v>
      </c>
      <c r="P211" t="s">
        <v>1136</v>
      </c>
      <c r="Q211" s="6" t="s">
        <v>2906</v>
      </c>
      <c r="R211" s="6" t="s">
        <v>2905</v>
      </c>
      <c r="S211" s="6" t="s">
        <v>2919</v>
      </c>
      <c r="T211" s="6" t="s">
        <v>2985</v>
      </c>
      <c r="V211" s="3" t="str">
        <f>INDEX(Groups!I$2:'Groups'!I$228, MATCH(A211, Groups!A$2:'Groups'!A$228,0))</f>
        <v>Greensburg</v>
      </c>
      <c r="W211" s="3" t="str">
        <f>INDEX(Groups!J$2:'Groups'!J$228, MATCH(A211, Groups!A$2:'Groups'!A$228,0))</f>
        <v>Sub-county</v>
      </c>
      <c r="X211" s="8">
        <f t="shared" si="15"/>
        <v>1</v>
      </c>
      <c r="Y211" s="8" t="b">
        <f>ISNUMBER(SEARCH(V211,T211))</f>
        <v>1</v>
      </c>
      <c r="AC211" s="8">
        <v>1</v>
      </c>
      <c r="AD211" s="8">
        <v>1</v>
      </c>
    </row>
    <row r="212" spans="1:30" x14ac:dyDescent="0.2">
      <c r="A212">
        <v>16942182</v>
      </c>
      <c r="B212">
        <v>6</v>
      </c>
      <c r="C212" t="s">
        <v>1123</v>
      </c>
      <c r="D212" t="s">
        <v>1124</v>
      </c>
      <c r="E212" t="s">
        <v>3070</v>
      </c>
      <c r="F212">
        <v>-79.610000610399993</v>
      </c>
      <c r="G212">
        <v>40.330001831099999</v>
      </c>
      <c r="H212" t="s">
        <v>1125</v>
      </c>
      <c r="I212">
        <v>477</v>
      </c>
      <c r="J212" t="s">
        <v>1142</v>
      </c>
      <c r="K212" t="s">
        <v>1143</v>
      </c>
      <c r="L212" t="s">
        <v>2876</v>
      </c>
      <c r="M212" t="s">
        <v>1145</v>
      </c>
      <c r="N212">
        <v>-79.298860300000001</v>
      </c>
      <c r="O212">
        <v>40.025847400000004</v>
      </c>
      <c r="P212" t="s">
        <v>1144</v>
      </c>
      <c r="Q212" s="6" t="s">
        <v>2987</v>
      </c>
      <c r="R212" s="6" t="s">
        <v>2986</v>
      </c>
      <c r="S212" s="6" t="s">
        <v>2989</v>
      </c>
      <c r="T212" s="6" t="s">
        <v>2988</v>
      </c>
      <c r="V212" s="3" t="str">
        <f>INDEX(Groups!I$2:'Groups'!I$228, MATCH(A212, Groups!A$2:'Groups'!A$228,0))</f>
        <v>Greensburg</v>
      </c>
      <c r="W212" s="3" t="str">
        <f>INDEX(Groups!J$2:'Groups'!J$228, MATCH(A212, Groups!A$2:'Groups'!A$228,0))</f>
        <v>Sub-county</v>
      </c>
      <c r="X212" s="8">
        <f t="shared" si="15"/>
        <v>0</v>
      </c>
      <c r="Y212" s="8" t="b">
        <f>ISNUMBER(SEARCH(V212,T212))</f>
        <v>0</v>
      </c>
      <c r="AC212" s="8">
        <v>1</v>
      </c>
      <c r="AD212" s="8">
        <v>1</v>
      </c>
    </row>
    <row r="213" spans="1:30" x14ac:dyDescent="0.2">
      <c r="A213">
        <v>16942182</v>
      </c>
      <c r="B213">
        <v>6</v>
      </c>
      <c r="C213" t="s">
        <v>1123</v>
      </c>
      <c r="D213" t="s">
        <v>1124</v>
      </c>
      <c r="E213" t="s">
        <v>3070</v>
      </c>
      <c r="F213">
        <v>-79.610000610399993</v>
      </c>
      <c r="G213">
        <v>40.330001831099999</v>
      </c>
      <c r="H213" t="s">
        <v>1125</v>
      </c>
      <c r="I213">
        <v>475</v>
      </c>
      <c r="J213" t="s">
        <v>1138</v>
      </c>
      <c r="K213" t="s">
        <v>1139</v>
      </c>
      <c r="N213">
        <v>-79.541516000000001</v>
      </c>
      <c r="O213">
        <v>40.308042999999998</v>
      </c>
      <c r="P213" t="s">
        <v>386</v>
      </c>
      <c r="Q213" s="6" t="s">
        <v>2906</v>
      </c>
      <c r="R213" s="6" t="s">
        <v>2905</v>
      </c>
      <c r="S213" s="6" t="s">
        <v>2919</v>
      </c>
      <c r="T213" s="6" t="s">
        <v>2985</v>
      </c>
      <c r="V213" s="3" t="str">
        <f>INDEX(Groups!I$2:'Groups'!I$228, MATCH(A213, Groups!A$2:'Groups'!A$228,0))</f>
        <v>Greensburg</v>
      </c>
      <c r="W213" s="3" t="str">
        <f>INDEX(Groups!J$2:'Groups'!J$228, MATCH(A213, Groups!A$2:'Groups'!A$228,0))</f>
        <v>Sub-county</v>
      </c>
      <c r="X213" s="8">
        <f t="shared" si="15"/>
        <v>1</v>
      </c>
      <c r="Y213" s="8" t="b">
        <f>ISNUMBER(SEARCH(V213,T213))</f>
        <v>1</v>
      </c>
      <c r="AC213" s="8">
        <v>1</v>
      </c>
      <c r="AD213" s="8">
        <v>1</v>
      </c>
    </row>
    <row r="214" spans="1:30" x14ac:dyDescent="0.2">
      <c r="A214">
        <v>16942182</v>
      </c>
      <c r="B214">
        <v>6</v>
      </c>
      <c r="C214" t="s">
        <v>1123</v>
      </c>
      <c r="D214" t="s">
        <v>1124</v>
      </c>
      <c r="E214" t="s">
        <v>3070</v>
      </c>
      <c r="F214">
        <v>-79.610000610399993</v>
      </c>
      <c r="G214">
        <v>40.330001831099999</v>
      </c>
      <c r="H214" t="s">
        <v>1125</v>
      </c>
      <c r="I214">
        <v>476</v>
      </c>
      <c r="J214" t="s">
        <v>1140</v>
      </c>
      <c r="K214" t="s">
        <v>1141</v>
      </c>
      <c r="P214" t="s">
        <v>386</v>
      </c>
      <c r="Q214" s="6">
        <v>0</v>
      </c>
      <c r="R214" s="6">
        <v>0</v>
      </c>
      <c r="S214" s="6">
        <v>0</v>
      </c>
      <c r="T214" s="6">
        <v>0</v>
      </c>
      <c r="U214" s="6">
        <v>0</v>
      </c>
      <c r="V214" s="3" t="str">
        <f>INDEX(Groups!I$2:'Groups'!I$228, MATCH(A214, Groups!A$2:'Groups'!A$228,0))</f>
        <v>Greensburg</v>
      </c>
      <c r="W214" s="3" t="str">
        <f>INDEX(Groups!J$2:'Groups'!J$228, MATCH(A214, Groups!A$2:'Groups'!A$228,0))</f>
        <v>Sub-county</v>
      </c>
      <c r="AC214" s="8">
        <v>1</v>
      </c>
      <c r="AD214" s="8">
        <v>1</v>
      </c>
    </row>
    <row r="215" spans="1:30" x14ac:dyDescent="0.2">
      <c r="A215">
        <v>18827141</v>
      </c>
      <c r="B215">
        <v>1</v>
      </c>
      <c r="C215" t="s">
        <v>2101</v>
      </c>
      <c r="D215" t="s">
        <v>1</v>
      </c>
      <c r="E215" t="s">
        <v>3093</v>
      </c>
      <c r="F215">
        <v>-79.980003356899999</v>
      </c>
      <c r="G215">
        <v>40.450000762899997</v>
      </c>
      <c r="H215" t="s">
        <v>2102</v>
      </c>
      <c r="I215">
        <v>748</v>
      </c>
      <c r="J215" t="s">
        <v>2103</v>
      </c>
      <c r="K215" t="s">
        <v>2104</v>
      </c>
      <c r="L215" t="s">
        <v>2829</v>
      </c>
      <c r="M215" t="s">
        <v>2106</v>
      </c>
      <c r="N215">
        <v>-79.772339000000002</v>
      </c>
      <c r="O215">
        <v>40.437241</v>
      </c>
      <c r="P215" t="s">
        <v>2105</v>
      </c>
      <c r="Q215" s="6" t="s">
        <v>2906</v>
      </c>
      <c r="R215" s="6" t="s">
        <v>2905</v>
      </c>
      <c r="S215" s="6" t="s">
        <v>2784</v>
      </c>
      <c r="T215" s="6" t="s">
        <v>2941</v>
      </c>
      <c r="V215" s="3" t="str">
        <f>INDEX(Groups!I$2:'Groups'!I$228, MATCH(A215, Groups!A$2:'Groups'!A$228,0))</f>
        <v>Monroeville</v>
      </c>
      <c r="W215" s="3" t="str">
        <f>INDEX(Groups!J$2:'Groups'!J$228, MATCH(A215, Groups!A$2:'Groups'!A$228,0))</f>
        <v>Sub-county</v>
      </c>
      <c r="X215" s="8">
        <f t="shared" ref="X215:X278" si="16">IF(S215="Allegheny County", 1, )</f>
        <v>1</v>
      </c>
      <c r="Y215" s="8" t="b">
        <f>ISNUMBER(SEARCH(V215,T215))</f>
        <v>1</v>
      </c>
      <c r="AC215" s="8">
        <v>1</v>
      </c>
      <c r="AD215" s="8">
        <v>1</v>
      </c>
    </row>
    <row r="216" spans="1:30" x14ac:dyDescent="0.2">
      <c r="A216">
        <v>18663940</v>
      </c>
      <c r="B216">
        <v>2</v>
      </c>
      <c r="C216" t="s">
        <v>1941</v>
      </c>
      <c r="D216" t="s">
        <v>1044</v>
      </c>
      <c r="E216" t="s">
        <v>3080</v>
      </c>
      <c r="F216">
        <v>-79.760002136200001</v>
      </c>
      <c r="G216">
        <v>40.430000305199997</v>
      </c>
      <c r="H216" t="s">
        <v>1942</v>
      </c>
      <c r="I216">
        <v>716</v>
      </c>
      <c r="J216" t="s">
        <v>1943</v>
      </c>
      <c r="K216" t="s">
        <v>1944</v>
      </c>
      <c r="P216" t="s">
        <v>386</v>
      </c>
      <c r="Q216" s="6">
        <v>0</v>
      </c>
      <c r="R216" s="6">
        <v>0</v>
      </c>
      <c r="S216" s="6">
        <v>0</v>
      </c>
      <c r="T216" s="6">
        <v>0</v>
      </c>
      <c r="U216" s="6">
        <v>0</v>
      </c>
      <c r="V216" s="3" t="str">
        <f>INDEX(Groups!I$2:'Groups'!I$228, MATCH(A216, Groups!A$2:'Groups'!A$228,0))</f>
        <v>Monroeville</v>
      </c>
      <c r="W216" s="3" t="str">
        <f>INDEX(Groups!J$2:'Groups'!J$228, MATCH(A216, Groups!A$2:'Groups'!A$228,0))</f>
        <v>Sub-county</v>
      </c>
      <c r="AC216" s="8">
        <v>1</v>
      </c>
      <c r="AD216" s="8">
        <v>1</v>
      </c>
    </row>
    <row r="217" spans="1:30" x14ac:dyDescent="0.2">
      <c r="A217">
        <v>18663940</v>
      </c>
      <c r="B217">
        <v>2</v>
      </c>
      <c r="C217" t="s">
        <v>1941</v>
      </c>
      <c r="D217" t="s">
        <v>1044</v>
      </c>
      <c r="E217" t="s">
        <v>3080</v>
      </c>
      <c r="F217">
        <v>-79.760002136200001</v>
      </c>
      <c r="G217">
        <v>40.430000305199997</v>
      </c>
      <c r="H217" t="s">
        <v>1942</v>
      </c>
      <c r="I217">
        <v>717</v>
      </c>
      <c r="J217" t="s">
        <v>1943</v>
      </c>
      <c r="K217" t="s">
        <v>1945</v>
      </c>
      <c r="P217" t="s">
        <v>386</v>
      </c>
      <c r="Q217" s="6">
        <v>0</v>
      </c>
      <c r="R217" s="6">
        <v>0</v>
      </c>
      <c r="S217" s="6">
        <v>0</v>
      </c>
      <c r="T217" s="6">
        <v>0</v>
      </c>
      <c r="U217" s="6">
        <v>0</v>
      </c>
      <c r="V217" s="3" t="str">
        <f>INDEX(Groups!I$2:'Groups'!I$228, MATCH(A217, Groups!A$2:'Groups'!A$228,0))</f>
        <v>Monroeville</v>
      </c>
      <c r="W217" s="3" t="str">
        <f>INDEX(Groups!J$2:'Groups'!J$228, MATCH(A217, Groups!A$2:'Groups'!A$228,0))</f>
        <v>Sub-county</v>
      </c>
      <c r="AC217" s="8">
        <v>1</v>
      </c>
      <c r="AD217" s="8">
        <v>1</v>
      </c>
    </row>
    <row r="218" spans="1:30" x14ac:dyDescent="0.2">
      <c r="A218">
        <v>18553231</v>
      </c>
      <c r="B218">
        <v>1</v>
      </c>
      <c r="C218" t="s">
        <v>2091</v>
      </c>
      <c r="D218" t="s">
        <v>1001</v>
      </c>
      <c r="E218" t="s">
        <v>3071</v>
      </c>
      <c r="F218">
        <v>-79.680000305199997</v>
      </c>
      <c r="G218">
        <v>40.450000762899997</v>
      </c>
      <c r="H218" t="s">
        <v>2092</v>
      </c>
      <c r="I218">
        <v>746</v>
      </c>
      <c r="J218" t="s">
        <v>2093</v>
      </c>
      <c r="K218" t="s">
        <v>2094</v>
      </c>
      <c r="P218" t="s">
        <v>386</v>
      </c>
      <c r="Q218" s="6">
        <v>0</v>
      </c>
      <c r="R218" s="6">
        <v>0</v>
      </c>
      <c r="S218" s="6">
        <v>0</v>
      </c>
      <c r="T218" s="6">
        <v>0</v>
      </c>
      <c r="U218" s="6">
        <v>0</v>
      </c>
      <c r="V218" s="3" t="str">
        <f>INDEX(Groups!I$2:'Groups'!I$228, MATCH(A218, Groups!A$2:'Groups'!A$228,0))</f>
        <v>Monroeville to Latrobe</v>
      </c>
      <c r="W218" s="3" t="str">
        <f>INDEX(Groups!J$2:'Groups'!J$228, MATCH(A218, Groups!A$2:'Groups'!A$228,0))</f>
        <v>Sub-county</v>
      </c>
      <c r="AC218" s="8">
        <v>1</v>
      </c>
      <c r="AD218" s="8">
        <v>1</v>
      </c>
    </row>
    <row r="219" spans="1:30" x14ac:dyDescent="0.2">
      <c r="A219">
        <v>1730736</v>
      </c>
      <c r="B219">
        <v>3</v>
      </c>
      <c r="C219" t="s">
        <v>1538</v>
      </c>
      <c r="D219" t="s">
        <v>382</v>
      </c>
      <c r="E219" t="s">
        <v>3087</v>
      </c>
      <c r="F219">
        <v>-80.180000305199997</v>
      </c>
      <c r="G219">
        <v>40.509998321499999</v>
      </c>
      <c r="H219" t="s">
        <v>1539</v>
      </c>
      <c r="I219">
        <v>608</v>
      </c>
      <c r="J219" t="s">
        <v>1540</v>
      </c>
      <c r="K219" t="s">
        <v>1541</v>
      </c>
      <c r="L219" t="s">
        <v>748</v>
      </c>
      <c r="M219" t="s">
        <v>1543</v>
      </c>
      <c r="N219">
        <v>-80.177643000000003</v>
      </c>
      <c r="O219">
        <v>40.543303999999999</v>
      </c>
      <c r="P219" t="s">
        <v>1542</v>
      </c>
      <c r="Q219" s="6" t="s">
        <v>2906</v>
      </c>
      <c r="R219" s="6" t="s">
        <v>2905</v>
      </c>
      <c r="S219" s="6" t="s">
        <v>2784</v>
      </c>
      <c r="T219" s="6" t="s">
        <v>2998</v>
      </c>
      <c r="V219" s="3" t="str">
        <f>INDEX(Groups!I$2:'Groups'!I$228, MATCH(A219, Groups!A$2:'Groups'!A$228,0))</f>
        <v>Moon township</v>
      </c>
      <c r="W219" s="3" t="str">
        <f>INDEX(Groups!J$2:'Groups'!J$228, MATCH(A219, Groups!A$2:'Groups'!A$228,0))</f>
        <v>Sub-county</v>
      </c>
      <c r="X219" s="8">
        <f t="shared" si="16"/>
        <v>1</v>
      </c>
      <c r="Y219" s="8" t="b">
        <f>ISNUMBER(SEARCH(V219,T219))</f>
        <v>0</v>
      </c>
      <c r="AC219" s="8">
        <v>1</v>
      </c>
      <c r="AD219" s="8">
        <v>1</v>
      </c>
    </row>
    <row r="220" spans="1:30" x14ac:dyDescent="0.2">
      <c r="A220">
        <v>1730736</v>
      </c>
      <c r="B220">
        <v>3</v>
      </c>
      <c r="C220" t="s">
        <v>1538</v>
      </c>
      <c r="D220" t="s">
        <v>382</v>
      </c>
      <c r="E220" t="s">
        <v>3087</v>
      </c>
      <c r="F220">
        <v>-80.180000305199997</v>
      </c>
      <c r="G220">
        <v>40.509998321499999</v>
      </c>
      <c r="H220" t="s">
        <v>1539</v>
      </c>
      <c r="I220">
        <v>609</v>
      </c>
      <c r="J220" t="s">
        <v>1544</v>
      </c>
      <c r="K220" t="s">
        <v>1545</v>
      </c>
      <c r="L220" t="s">
        <v>2890</v>
      </c>
      <c r="M220" t="s">
        <v>1547</v>
      </c>
      <c r="N220">
        <v>-80.220626999999993</v>
      </c>
      <c r="O220">
        <v>40.513221999999999</v>
      </c>
      <c r="P220" t="s">
        <v>1546</v>
      </c>
      <c r="Q220" s="6" t="s">
        <v>2906</v>
      </c>
      <c r="R220" s="6" t="s">
        <v>2905</v>
      </c>
      <c r="S220" s="6" t="s">
        <v>2784</v>
      </c>
      <c r="T220" s="6" t="s">
        <v>2808</v>
      </c>
      <c r="V220" s="3" t="str">
        <f>INDEX(Groups!I$2:'Groups'!I$228, MATCH(A220, Groups!A$2:'Groups'!A$228,0))</f>
        <v>Moon township</v>
      </c>
      <c r="W220" s="3" t="str">
        <f>INDEX(Groups!J$2:'Groups'!J$228, MATCH(A220, Groups!A$2:'Groups'!A$228,0))</f>
        <v>Sub-county</v>
      </c>
      <c r="X220" s="8">
        <f t="shared" si="16"/>
        <v>1</v>
      </c>
      <c r="Y220" s="8" t="b">
        <f>ISNUMBER(SEARCH(V220,T220))</f>
        <v>1</v>
      </c>
      <c r="AC220" s="8">
        <v>1</v>
      </c>
      <c r="AD220" s="8">
        <v>1</v>
      </c>
    </row>
    <row r="221" spans="1:30" x14ac:dyDescent="0.2">
      <c r="A221">
        <v>1730736</v>
      </c>
      <c r="B221">
        <v>3</v>
      </c>
      <c r="C221" t="s">
        <v>1538</v>
      </c>
      <c r="D221" t="s">
        <v>382</v>
      </c>
      <c r="E221" t="s">
        <v>3087</v>
      </c>
      <c r="F221">
        <v>-80.180000305199997</v>
      </c>
      <c r="G221">
        <v>40.509998321499999</v>
      </c>
      <c r="H221" t="s">
        <v>1539</v>
      </c>
      <c r="I221">
        <v>610</v>
      </c>
      <c r="J221" t="s">
        <v>1544</v>
      </c>
      <c r="K221" t="s">
        <v>1545</v>
      </c>
      <c r="L221" t="s">
        <v>2890</v>
      </c>
      <c r="M221" t="s">
        <v>1547</v>
      </c>
      <c r="N221">
        <v>-80.220626999999993</v>
      </c>
      <c r="O221">
        <v>40.513221999999999</v>
      </c>
      <c r="P221" t="s">
        <v>1546</v>
      </c>
      <c r="Q221" s="6" t="s">
        <v>2906</v>
      </c>
      <c r="R221" s="6" t="s">
        <v>2905</v>
      </c>
      <c r="S221" s="6" t="s">
        <v>2784</v>
      </c>
      <c r="T221" s="6" t="s">
        <v>2808</v>
      </c>
      <c r="V221" s="3" t="str">
        <f>INDEX(Groups!I$2:'Groups'!I$228, MATCH(A221, Groups!A$2:'Groups'!A$228,0))</f>
        <v>Moon township</v>
      </c>
      <c r="W221" s="3" t="str">
        <f>INDEX(Groups!J$2:'Groups'!J$228, MATCH(A221, Groups!A$2:'Groups'!A$228,0))</f>
        <v>Sub-county</v>
      </c>
      <c r="X221" s="8">
        <f t="shared" si="16"/>
        <v>1</v>
      </c>
      <c r="Y221" s="8" t="b">
        <f>ISNUMBER(SEARCH(V221,T221))</f>
        <v>1</v>
      </c>
      <c r="AC221" s="8">
        <v>1</v>
      </c>
      <c r="AD221" s="8">
        <v>1</v>
      </c>
    </row>
    <row r="222" spans="1:30" x14ac:dyDescent="0.2">
      <c r="A222">
        <v>10241662</v>
      </c>
      <c r="B222">
        <v>8</v>
      </c>
      <c r="C222" t="s">
        <v>944</v>
      </c>
      <c r="D222" t="s">
        <v>1</v>
      </c>
      <c r="E222" t="s">
        <v>3086</v>
      </c>
      <c r="F222">
        <v>-79.949996948199995</v>
      </c>
      <c r="G222">
        <v>40.470001220699999</v>
      </c>
      <c r="H222" t="s">
        <v>945</v>
      </c>
      <c r="I222">
        <v>406</v>
      </c>
      <c r="J222" t="s">
        <v>949</v>
      </c>
      <c r="K222" t="s">
        <v>950</v>
      </c>
      <c r="L222">
        <v>15217</v>
      </c>
      <c r="M222" t="s">
        <v>952</v>
      </c>
      <c r="N222">
        <v>-79.922545999999997</v>
      </c>
      <c r="O222">
        <v>40.438122</v>
      </c>
      <c r="P222" t="s">
        <v>951</v>
      </c>
      <c r="Q222" s="6" t="s">
        <v>2906</v>
      </c>
      <c r="R222" s="6" t="s">
        <v>2905</v>
      </c>
      <c r="S222" s="6" t="s">
        <v>2784</v>
      </c>
      <c r="T222" s="6" t="s">
        <v>2907</v>
      </c>
      <c r="U222" s="6" t="s">
        <v>2946</v>
      </c>
      <c r="V222" s="3" t="str">
        <f>INDEX(Groups!I$2:'Groups'!I$228, MATCH(A222, Groups!A$2:'Groups'!A$228,0))</f>
        <v>Pittsburgh</v>
      </c>
      <c r="W222" s="3" t="str">
        <f>INDEX(Groups!J$2:'Groups'!J$228, MATCH(A222, Groups!A$2:'Groups'!A$228,0))</f>
        <v>Sub-county</v>
      </c>
      <c r="X222" s="8">
        <f t="shared" si="16"/>
        <v>1</v>
      </c>
      <c r="Y222" s="8" t="b">
        <f>ISNUMBER(SEARCH(V222,T222))</f>
        <v>1</v>
      </c>
      <c r="AC222" s="8">
        <v>1</v>
      </c>
      <c r="AD222" s="8">
        <v>1</v>
      </c>
    </row>
    <row r="223" spans="1:30" x14ac:dyDescent="0.2">
      <c r="A223">
        <v>10241662</v>
      </c>
      <c r="B223">
        <v>8</v>
      </c>
      <c r="C223" t="s">
        <v>944</v>
      </c>
      <c r="D223" t="s">
        <v>1</v>
      </c>
      <c r="E223" t="s">
        <v>3086</v>
      </c>
      <c r="F223">
        <v>-79.949996948199995</v>
      </c>
      <c r="G223">
        <v>40.470001220699999</v>
      </c>
      <c r="H223" t="s">
        <v>945</v>
      </c>
      <c r="I223">
        <v>410</v>
      </c>
      <c r="J223" t="s">
        <v>960</v>
      </c>
      <c r="K223" t="s">
        <v>950</v>
      </c>
      <c r="L223">
        <v>15217</v>
      </c>
      <c r="M223" t="s">
        <v>952</v>
      </c>
      <c r="N223">
        <v>-79.922545999999997</v>
      </c>
      <c r="O223">
        <v>40.438122</v>
      </c>
      <c r="P223" t="s">
        <v>951</v>
      </c>
      <c r="Q223" s="6" t="s">
        <v>2906</v>
      </c>
      <c r="R223" s="6" t="s">
        <v>2905</v>
      </c>
      <c r="S223" s="6" t="s">
        <v>2784</v>
      </c>
      <c r="T223" s="6" t="s">
        <v>2907</v>
      </c>
      <c r="U223" s="6" t="s">
        <v>2946</v>
      </c>
      <c r="V223" s="3" t="str">
        <f>INDEX(Groups!I$2:'Groups'!I$228, MATCH(A223, Groups!A$2:'Groups'!A$228,0))</f>
        <v>Pittsburgh</v>
      </c>
      <c r="W223" s="3" t="str">
        <f>INDEX(Groups!J$2:'Groups'!J$228, MATCH(A223, Groups!A$2:'Groups'!A$228,0))</f>
        <v>Sub-county</v>
      </c>
      <c r="X223" s="8">
        <f t="shared" si="16"/>
        <v>1</v>
      </c>
      <c r="Y223" s="8" t="b">
        <f>ISNUMBER(SEARCH(V223,T223))</f>
        <v>1</v>
      </c>
      <c r="AC223" s="8">
        <v>1</v>
      </c>
      <c r="AD223" s="8">
        <v>1</v>
      </c>
    </row>
    <row r="224" spans="1:30" x14ac:dyDescent="0.2">
      <c r="A224">
        <v>1756412</v>
      </c>
      <c r="B224">
        <v>128</v>
      </c>
      <c r="C224" t="s">
        <v>0</v>
      </c>
      <c r="D224" t="s">
        <v>1</v>
      </c>
      <c r="E224" t="s">
        <v>3070</v>
      </c>
      <c r="F224">
        <v>-79.989997863799999</v>
      </c>
      <c r="G224">
        <v>40.450000762899997</v>
      </c>
      <c r="H224" t="s">
        <v>2</v>
      </c>
      <c r="I224">
        <v>110</v>
      </c>
      <c r="J224" t="s">
        <v>322</v>
      </c>
      <c r="K224" t="s">
        <v>323</v>
      </c>
      <c r="L224" t="s">
        <v>325</v>
      </c>
      <c r="M224" t="s">
        <v>326</v>
      </c>
      <c r="N224">
        <v>-80.327858000000006</v>
      </c>
      <c r="O224">
        <v>40.543998999999999</v>
      </c>
      <c r="P224" t="s">
        <v>324</v>
      </c>
      <c r="Q224" s="6" t="s">
        <v>2906</v>
      </c>
      <c r="R224" s="6" t="s">
        <v>2905</v>
      </c>
      <c r="S224" s="6" t="s">
        <v>2949</v>
      </c>
      <c r="T224" s="6" t="s">
        <v>2948</v>
      </c>
      <c r="V224" s="3" t="str">
        <f>INDEX(Groups!I$2:'Groups'!I$228, MATCH(A224, Groups!A$2:'Groups'!A$228,0))</f>
        <v>Pittsburgh</v>
      </c>
      <c r="W224" s="3" t="str">
        <f>INDEX(Groups!J$2:'Groups'!J$228, MATCH(A224, Groups!A$2:'Groups'!A$228,0))</f>
        <v>Sub-county</v>
      </c>
      <c r="X224" s="8">
        <f t="shared" si="16"/>
        <v>0</v>
      </c>
      <c r="Y224" s="8" t="b">
        <f>ISNUMBER(SEARCH(V224,T224))</f>
        <v>0</v>
      </c>
      <c r="AC224" s="8">
        <v>1</v>
      </c>
      <c r="AD224" s="8">
        <v>1</v>
      </c>
    </row>
    <row r="225" spans="1:30" x14ac:dyDescent="0.2">
      <c r="A225">
        <v>1756412</v>
      </c>
      <c r="B225">
        <v>128</v>
      </c>
      <c r="C225" t="s">
        <v>0</v>
      </c>
      <c r="D225" t="s">
        <v>1</v>
      </c>
      <c r="E225" t="s">
        <v>3070</v>
      </c>
      <c r="F225">
        <v>-79.989997863799999</v>
      </c>
      <c r="G225">
        <v>40.450000762899997</v>
      </c>
      <c r="H225" t="s">
        <v>2</v>
      </c>
      <c r="I225">
        <v>7</v>
      </c>
      <c r="J225" t="s">
        <v>27</v>
      </c>
      <c r="K225" t="s">
        <v>28</v>
      </c>
      <c r="L225" t="s">
        <v>30</v>
      </c>
      <c r="M225" t="s">
        <v>31</v>
      </c>
      <c r="N225">
        <v>-79.928057999999993</v>
      </c>
      <c r="O225">
        <v>40.569817999999998</v>
      </c>
      <c r="P225" t="s">
        <v>29</v>
      </c>
      <c r="Q225" s="6" t="s">
        <v>2906</v>
      </c>
      <c r="R225" s="6" t="s">
        <v>2905</v>
      </c>
      <c r="S225" s="6" t="s">
        <v>2784</v>
      </c>
      <c r="T225" s="6" t="s">
        <v>2912</v>
      </c>
      <c r="V225" s="3" t="str">
        <f>INDEX(Groups!I$2:'Groups'!I$228, MATCH(A225, Groups!A$2:'Groups'!A$228,0))</f>
        <v>Pittsburgh</v>
      </c>
      <c r="W225" s="3" t="str">
        <f>INDEX(Groups!J$2:'Groups'!J$228, MATCH(A225, Groups!A$2:'Groups'!A$228,0))</f>
        <v>Sub-county</v>
      </c>
      <c r="X225" s="8">
        <f t="shared" si="16"/>
        <v>1</v>
      </c>
      <c r="Y225" s="8" t="b">
        <f>ISNUMBER(SEARCH(V225,T225))</f>
        <v>0</v>
      </c>
      <c r="AC225" s="8">
        <v>1</v>
      </c>
      <c r="AD225" s="8">
        <v>1</v>
      </c>
    </row>
    <row r="226" spans="1:30" x14ac:dyDescent="0.2">
      <c r="A226">
        <v>1756412</v>
      </c>
      <c r="B226">
        <v>128</v>
      </c>
      <c r="C226" t="s">
        <v>0</v>
      </c>
      <c r="D226" t="s">
        <v>1</v>
      </c>
      <c r="E226" t="s">
        <v>3070</v>
      </c>
      <c r="F226">
        <v>-79.989997863799999</v>
      </c>
      <c r="G226">
        <v>40.450000762899997</v>
      </c>
      <c r="H226" t="s">
        <v>2</v>
      </c>
      <c r="I226">
        <v>8</v>
      </c>
      <c r="J226" t="s">
        <v>32</v>
      </c>
      <c r="K226" t="s">
        <v>33</v>
      </c>
      <c r="L226" t="s">
        <v>30</v>
      </c>
      <c r="M226" t="s">
        <v>35</v>
      </c>
      <c r="N226">
        <v>-80.006732</v>
      </c>
      <c r="O226">
        <v>40.608727000000002</v>
      </c>
      <c r="P226" t="s">
        <v>34</v>
      </c>
      <c r="Q226" s="6" t="s">
        <v>2906</v>
      </c>
      <c r="R226" s="6" t="s">
        <v>2905</v>
      </c>
      <c r="S226" s="6" t="s">
        <v>2784</v>
      </c>
      <c r="T226" s="6" t="s">
        <v>2913</v>
      </c>
      <c r="V226" s="3" t="str">
        <f>INDEX(Groups!I$2:'Groups'!I$228, MATCH(A226, Groups!A$2:'Groups'!A$228,0))</f>
        <v>Pittsburgh</v>
      </c>
      <c r="W226" s="3" t="str">
        <f>INDEX(Groups!J$2:'Groups'!J$228, MATCH(A226, Groups!A$2:'Groups'!A$228,0))</f>
        <v>Sub-county</v>
      </c>
      <c r="X226" s="8">
        <f t="shared" si="16"/>
        <v>1</v>
      </c>
      <c r="Y226" s="8" t="b">
        <f>ISNUMBER(SEARCH(V226,T226))</f>
        <v>0</v>
      </c>
      <c r="AC226" s="8">
        <v>1</v>
      </c>
      <c r="AD226" s="8">
        <v>1</v>
      </c>
    </row>
    <row r="227" spans="1:30" x14ac:dyDescent="0.2">
      <c r="A227">
        <v>1756412</v>
      </c>
      <c r="B227">
        <v>128</v>
      </c>
      <c r="C227" t="s">
        <v>0</v>
      </c>
      <c r="D227" t="s">
        <v>1</v>
      </c>
      <c r="E227" t="s">
        <v>3070</v>
      </c>
      <c r="F227">
        <v>-79.989997863799999</v>
      </c>
      <c r="G227">
        <v>40.450000762899997</v>
      </c>
      <c r="H227" t="s">
        <v>2</v>
      </c>
      <c r="I227">
        <v>19</v>
      </c>
      <c r="J227" t="s">
        <v>75</v>
      </c>
      <c r="K227" t="s">
        <v>76</v>
      </c>
      <c r="L227" t="s">
        <v>30</v>
      </c>
      <c r="M227" t="s">
        <v>31</v>
      </c>
      <c r="N227">
        <v>-79.928057999999993</v>
      </c>
      <c r="O227">
        <v>40.569817999999998</v>
      </c>
      <c r="P227" t="s">
        <v>29</v>
      </c>
      <c r="Q227" s="6" t="s">
        <v>2906</v>
      </c>
      <c r="R227" s="6" t="s">
        <v>2905</v>
      </c>
      <c r="S227" s="6" t="s">
        <v>2784</v>
      </c>
      <c r="T227" s="6" t="s">
        <v>2912</v>
      </c>
      <c r="V227" s="3" t="str">
        <f>INDEX(Groups!I$2:'Groups'!I$228, MATCH(A227, Groups!A$2:'Groups'!A$228,0))</f>
        <v>Pittsburgh</v>
      </c>
      <c r="W227" s="3" t="str">
        <f>INDEX(Groups!J$2:'Groups'!J$228, MATCH(A227, Groups!A$2:'Groups'!A$228,0))</f>
        <v>Sub-county</v>
      </c>
      <c r="X227" s="8">
        <f t="shared" si="16"/>
        <v>1</v>
      </c>
      <c r="Y227" s="8" t="b">
        <f>ISNUMBER(SEARCH(V227,T227))</f>
        <v>0</v>
      </c>
      <c r="AC227" s="8">
        <v>1</v>
      </c>
      <c r="AD227" s="8">
        <v>1</v>
      </c>
    </row>
    <row r="228" spans="1:30" x14ac:dyDescent="0.2">
      <c r="A228">
        <v>1756412</v>
      </c>
      <c r="B228">
        <v>128</v>
      </c>
      <c r="C228" t="s">
        <v>0</v>
      </c>
      <c r="D228" t="s">
        <v>1</v>
      </c>
      <c r="E228" t="s">
        <v>3070</v>
      </c>
      <c r="F228">
        <v>-79.989997863799999</v>
      </c>
      <c r="G228">
        <v>40.450000762899997</v>
      </c>
      <c r="H228" t="s">
        <v>2</v>
      </c>
      <c r="I228">
        <v>36</v>
      </c>
      <c r="J228" t="s">
        <v>131</v>
      </c>
      <c r="K228" t="s">
        <v>132</v>
      </c>
      <c r="L228" t="s">
        <v>30</v>
      </c>
      <c r="M228" t="s">
        <v>31</v>
      </c>
      <c r="N228">
        <v>-79.928057999999993</v>
      </c>
      <c r="O228">
        <v>40.569817999999998</v>
      </c>
      <c r="P228" t="s">
        <v>29</v>
      </c>
      <c r="Q228" s="6" t="s">
        <v>2906</v>
      </c>
      <c r="R228" s="6" t="s">
        <v>2905</v>
      </c>
      <c r="S228" s="6" t="s">
        <v>2784</v>
      </c>
      <c r="T228" s="6" t="s">
        <v>2912</v>
      </c>
      <c r="V228" s="3" t="str">
        <f>INDEX(Groups!I$2:'Groups'!I$228, MATCH(A228, Groups!A$2:'Groups'!A$228,0))</f>
        <v>Pittsburgh</v>
      </c>
      <c r="W228" s="3" t="str">
        <f>INDEX(Groups!J$2:'Groups'!J$228, MATCH(A228, Groups!A$2:'Groups'!A$228,0))</f>
        <v>Sub-county</v>
      </c>
      <c r="X228" s="8">
        <f t="shared" si="16"/>
        <v>1</v>
      </c>
      <c r="Y228" s="8" t="b">
        <f>ISNUMBER(SEARCH(V228,T228))</f>
        <v>0</v>
      </c>
      <c r="AC228" s="8">
        <v>1</v>
      </c>
      <c r="AD228" s="8">
        <v>1</v>
      </c>
    </row>
    <row r="229" spans="1:30" x14ac:dyDescent="0.2">
      <c r="A229">
        <v>1756412</v>
      </c>
      <c r="B229">
        <v>128</v>
      </c>
      <c r="C229" t="s">
        <v>0</v>
      </c>
      <c r="D229" t="s">
        <v>1</v>
      </c>
      <c r="E229" t="s">
        <v>3070</v>
      </c>
      <c r="F229">
        <v>-79.989997863799999</v>
      </c>
      <c r="G229">
        <v>40.450000762899997</v>
      </c>
      <c r="H229" t="s">
        <v>2</v>
      </c>
      <c r="I229">
        <v>91</v>
      </c>
      <c r="J229" t="s">
        <v>275</v>
      </c>
      <c r="K229" t="s">
        <v>276</v>
      </c>
      <c r="L229" t="s">
        <v>30</v>
      </c>
      <c r="M229" t="s">
        <v>31</v>
      </c>
      <c r="N229">
        <v>-79.928057999999993</v>
      </c>
      <c r="O229">
        <v>40.569817999999998</v>
      </c>
      <c r="P229" t="s">
        <v>29</v>
      </c>
      <c r="Q229" s="6" t="s">
        <v>2906</v>
      </c>
      <c r="R229" s="6" t="s">
        <v>2905</v>
      </c>
      <c r="S229" s="6" t="s">
        <v>2784</v>
      </c>
      <c r="T229" s="6" t="s">
        <v>2912</v>
      </c>
      <c r="V229" s="3" t="str">
        <f>INDEX(Groups!I$2:'Groups'!I$228, MATCH(A229, Groups!A$2:'Groups'!A$228,0))</f>
        <v>Pittsburgh</v>
      </c>
      <c r="W229" s="3" t="str">
        <f>INDEX(Groups!J$2:'Groups'!J$228, MATCH(A229, Groups!A$2:'Groups'!A$228,0))</f>
        <v>Sub-county</v>
      </c>
      <c r="X229" s="8">
        <f t="shared" si="16"/>
        <v>1</v>
      </c>
      <c r="Y229" s="8" t="b">
        <f>ISNUMBER(SEARCH(V229,T229))</f>
        <v>0</v>
      </c>
      <c r="AC229" s="8">
        <v>1</v>
      </c>
      <c r="AD229" s="8">
        <v>1</v>
      </c>
    </row>
    <row r="230" spans="1:30" x14ac:dyDescent="0.2">
      <c r="A230">
        <v>1756412</v>
      </c>
      <c r="B230">
        <v>128</v>
      </c>
      <c r="C230" t="s">
        <v>0</v>
      </c>
      <c r="D230" t="s">
        <v>1</v>
      </c>
      <c r="E230" t="s">
        <v>3070</v>
      </c>
      <c r="F230">
        <v>-79.989997863799999</v>
      </c>
      <c r="G230">
        <v>40.450000762899997</v>
      </c>
      <c r="H230" t="s">
        <v>2</v>
      </c>
      <c r="I230">
        <v>94</v>
      </c>
      <c r="J230" t="s">
        <v>281</v>
      </c>
      <c r="K230" t="s">
        <v>282</v>
      </c>
      <c r="L230" t="s">
        <v>30</v>
      </c>
      <c r="M230" t="s">
        <v>31</v>
      </c>
      <c r="N230">
        <v>-79.928057999999993</v>
      </c>
      <c r="O230">
        <v>40.569817999999998</v>
      </c>
      <c r="P230" t="s">
        <v>29</v>
      </c>
      <c r="Q230" s="6" t="s">
        <v>2906</v>
      </c>
      <c r="R230" s="6" t="s">
        <v>2905</v>
      </c>
      <c r="S230" s="6" t="s">
        <v>2784</v>
      </c>
      <c r="T230" s="6" t="s">
        <v>2912</v>
      </c>
      <c r="V230" s="3" t="str">
        <f>INDEX(Groups!I$2:'Groups'!I$228, MATCH(A230, Groups!A$2:'Groups'!A$228,0))</f>
        <v>Pittsburgh</v>
      </c>
      <c r="W230" s="3" t="str">
        <f>INDEX(Groups!J$2:'Groups'!J$228, MATCH(A230, Groups!A$2:'Groups'!A$228,0))</f>
        <v>Sub-county</v>
      </c>
      <c r="X230" s="8">
        <f t="shared" si="16"/>
        <v>1</v>
      </c>
      <c r="Y230" s="8" t="b">
        <f>ISNUMBER(SEARCH(V230,T230))</f>
        <v>0</v>
      </c>
      <c r="AC230" s="8">
        <v>1</v>
      </c>
      <c r="AD230" s="8">
        <v>1</v>
      </c>
    </row>
    <row r="231" spans="1:30" x14ac:dyDescent="0.2">
      <c r="A231">
        <v>3349842</v>
      </c>
      <c r="B231">
        <v>13</v>
      </c>
      <c r="C231" t="s">
        <v>604</v>
      </c>
      <c r="D231" t="s">
        <v>1</v>
      </c>
      <c r="E231" t="s">
        <v>3076</v>
      </c>
      <c r="F231">
        <v>-80.040000915500002</v>
      </c>
      <c r="G231">
        <v>40.549999237100003</v>
      </c>
      <c r="H231" t="s">
        <v>605</v>
      </c>
      <c r="I231">
        <v>278</v>
      </c>
      <c r="J231" t="s">
        <v>620</v>
      </c>
      <c r="K231" t="s">
        <v>621</v>
      </c>
      <c r="L231" t="s">
        <v>30</v>
      </c>
      <c r="M231" t="s">
        <v>623</v>
      </c>
      <c r="N231">
        <v>-79.927279999999996</v>
      </c>
      <c r="O231">
        <v>40.570587000000003</v>
      </c>
      <c r="P231" t="s">
        <v>622</v>
      </c>
      <c r="Q231" s="6" t="s">
        <v>2906</v>
      </c>
      <c r="R231" s="6" t="s">
        <v>2905</v>
      </c>
      <c r="S231" s="6" t="s">
        <v>2784</v>
      </c>
      <c r="T231" s="6" t="s">
        <v>2912</v>
      </c>
      <c r="V231" s="3" t="str">
        <f>INDEX(Groups!I$2:'Groups'!I$228, MATCH(A231, Groups!A$2:'Groups'!A$228,0))</f>
        <v>Pittsburgh</v>
      </c>
      <c r="W231" s="3" t="str">
        <f>INDEX(Groups!J$2:'Groups'!J$228, MATCH(A231, Groups!A$2:'Groups'!A$228,0))</f>
        <v>Sub-county</v>
      </c>
      <c r="X231" s="8">
        <f t="shared" si="16"/>
        <v>1</v>
      </c>
      <c r="Y231" s="8" t="b">
        <f>ISNUMBER(SEARCH(V231,T231))</f>
        <v>0</v>
      </c>
      <c r="AC231" s="8">
        <v>1</v>
      </c>
      <c r="AD231" s="8">
        <v>1</v>
      </c>
    </row>
    <row r="232" spans="1:30" x14ac:dyDescent="0.2">
      <c r="A232">
        <v>3349842</v>
      </c>
      <c r="B232">
        <v>13</v>
      </c>
      <c r="C232" t="s">
        <v>604</v>
      </c>
      <c r="D232" t="s">
        <v>1</v>
      </c>
      <c r="E232" t="s">
        <v>3076</v>
      </c>
      <c r="F232">
        <v>-80.040000915500002</v>
      </c>
      <c r="G232">
        <v>40.549999237100003</v>
      </c>
      <c r="H232" t="s">
        <v>605</v>
      </c>
      <c r="I232">
        <v>281</v>
      </c>
      <c r="J232" t="s">
        <v>624</v>
      </c>
      <c r="K232" t="s">
        <v>625</v>
      </c>
      <c r="L232" t="s">
        <v>30</v>
      </c>
      <c r="M232" t="s">
        <v>627</v>
      </c>
      <c r="N232">
        <v>-80.006659999999997</v>
      </c>
      <c r="O232">
        <v>40.588664999999999</v>
      </c>
      <c r="P232" t="s">
        <v>626</v>
      </c>
      <c r="Q232" s="6" t="s">
        <v>2906</v>
      </c>
      <c r="R232" s="6" t="s">
        <v>2905</v>
      </c>
      <c r="S232" s="6" t="s">
        <v>2784</v>
      </c>
      <c r="T232" s="6" t="s">
        <v>2913</v>
      </c>
      <c r="V232" s="3" t="str">
        <f>INDEX(Groups!I$2:'Groups'!I$228, MATCH(A232, Groups!A$2:'Groups'!A$228,0))</f>
        <v>Pittsburgh</v>
      </c>
      <c r="W232" s="3" t="str">
        <f>INDEX(Groups!J$2:'Groups'!J$228, MATCH(A232, Groups!A$2:'Groups'!A$228,0))</f>
        <v>Sub-county</v>
      </c>
      <c r="X232" s="8">
        <f t="shared" si="16"/>
        <v>1</v>
      </c>
      <c r="Y232" s="8" t="b">
        <f>ISNUMBER(SEARCH(V232,T232))</f>
        <v>0</v>
      </c>
      <c r="AC232" s="8">
        <v>1</v>
      </c>
      <c r="AD232" s="8">
        <v>1</v>
      </c>
    </row>
    <row r="233" spans="1:30" x14ac:dyDescent="0.2">
      <c r="A233">
        <v>1412351</v>
      </c>
      <c r="B233">
        <v>2</v>
      </c>
      <c r="C233" t="s">
        <v>1635</v>
      </c>
      <c r="D233" t="s">
        <v>1</v>
      </c>
      <c r="E233" t="s">
        <v>3085</v>
      </c>
      <c r="F233">
        <v>-80.019996643100001</v>
      </c>
      <c r="G233">
        <v>40.470001220699999</v>
      </c>
      <c r="H233" t="s">
        <v>1636</v>
      </c>
      <c r="I233">
        <v>638</v>
      </c>
      <c r="J233" t="s">
        <v>1637</v>
      </c>
      <c r="K233" t="s">
        <v>1638</v>
      </c>
      <c r="L233" t="s">
        <v>30</v>
      </c>
      <c r="M233" t="s">
        <v>1640</v>
      </c>
      <c r="N233">
        <v>-80.008223999999998</v>
      </c>
      <c r="O233">
        <v>40.606715999999999</v>
      </c>
      <c r="P233" t="s">
        <v>1639</v>
      </c>
      <c r="Q233" s="6" t="s">
        <v>2906</v>
      </c>
      <c r="R233" s="6" t="s">
        <v>2905</v>
      </c>
      <c r="S233" s="6" t="s">
        <v>2784</v>
      </c>
      <c r="T233" s="6" t="s">
        <v>2913</v>
      </c>
      <c r="V233" s="3" t="str">
        <f>INDEX(Groups!I$2:'Groups'!I$228, MATCH(A233, Groups!A$2:'Groups'!A$228,0))</f>
        <v>Pittsburgh</v>
      </c>
      <c r="W233" s="3" t="str">
        <f>INDEX(Groups!J$2:'Groups'!J$228, MATCH(A233, Groups!A$2:'Groups'!A$228,0))</f>
        <v>Sub-county</v>
      </c>
      <c r="X233" s="8">
        <f t="shared" si="16"/>
        <v>1</v>
      </c>
      <c r="Y233" s="8" t="b">
        <f>ISNUMBER(SEARCH(V233,T233))</f>
        <v>0</v>
      </c>
      <c r="AC233" s="8">
        <v>1</v>
      </c>
      <c r="AD233" s="8">
        <v>1</v>
      </c>
    </row>
    <row r="234" spans="1:30" x14ac:dyDescent="0.2">
      <c r="A234">
        <v>1816691</v>
      </c>
      <c r="B234">
        <v>1</v>
      </c>
      <c r="C234" t="s">
        <v>2342</v>
      </c>
      <c r="D234" t="s">
        <v>1</v>
      </c>
      <c r="E234" t="s">
        <v>3080</v>
      </c>
      <c r="F234">
        <v>-79.919998168899994</v>
      </c>
      <c r="G234">
        <v>40.470001220699999</v>
      </c>
      <c r="H234" t="s">
        <v>2343</v>
      </c>
      <c r="I234">
        <v>793</v>
      </c>
      <c r="J234" t="s">
        <v>2344</v>
      </c>
      <c r="K234" t="s">
        <v>2345</v>
      </c>
      <c r="L234" t="s">
        <v>30</v>
      </c>
      <c r="M234" t="s">
        <v>2347</v>
      </c>
      <c r="N234">
        <v>-79.94426</v>
      </c>
      <c r="O234">
        <v>40.603470000000002</v>
      </c>
      <c r="P234" t="s">
        <v>2346</v>
      </c>
      <c r="Q234" s="6" t="s">
        <v>2906</v>
      </c>
      <c r="R234" s="6" t="s">
        <v>2905</v>
      </c>
      <c r="S234" s="6" t="s">
        <v>2784</v>
      </c>
      <c r="T234" s="6" t="s">
        <v>2912</v>
      </c>
      <c r="V234" s="3" t="str">
        <f>INDEX(Groups!I$2:'Groups'!I$228, MATCH(A234, Groups!A$2:'Groups'!A$228,0))</f>
        <v>Pittsburgh</v>
      </c>
      <c r="W234" s="3" t="str">
        <f>INDEX(Groups!J$2:'Groups'!J$228, MATCH(A234, Groups!A$2:'Groups'!A$228,0))</f>
        <v>Sub-county</v>
      </c>
      <c r="X234" s="8">
        <f t="shared" si="16"/>
        <v>1</v>
      </c>
      <c r="Y234" s="8" t="b">
        <f>ISNUMBER(SEARCH(V234,T234))</f>
        <v>0</v>
      </c>
      <c r="AC234" s="8">
        <v>1</v>
      </c>
      <c r="AD234" s="8">
        <v>1</v>
      </c>
    </row>
    <row r="235" spans="1:30" x14ac:dyDescent="0.2">
      <c r="A235">
        <v>17099012</v>
      </c>
      <c r="B235">
        <v>9</v>
      </c>
      <c r="C235" t="s">
        <v>780</v>
      </c>
      <c r="D235" t="s">
        <v>1</v>
      </c>
      <c r="E235" t="s">
        <v>3090</v>
      </c>
      <c r="F235">
        <v>-79.949996948199995</v>
      </c>
      <c r="G235">
        <v>40.470001220699999</v>
      </c>
      <c r="H235" t="s">
        <v>781</v>
      </c>
      <c r="I235">
        <v>347</v>
      </c>
      <c r="J235" t="s">
        <v>782</v>
      </c>
      <c r="K235" t="s">
        <v>783</v>
      </c>
      <c r="L235" t="s">
        <v>502</v>
      </c>
      <c r="M235" t="s">
        <v>785</v>
      </c>
      <c r="N235">
        <v>-80.023544000000001</v>
      </c>
      <c r="O235">
        <v>40.332680000000003</v>
      </c>
      <c r="P235" t="s">
        <v>784</v>
      </c>
      <c r="Q235" s="6" t="s">
        <v>2906</v>
      </c>
      <c r="R235" s="6" t="s">
        <v>2905</v>
      </c>
      <c r="S235" s="6" t="s">
        <v>2784</v>
      </c>
      <c r="T235" s="6" t="s">
        <v>2956</v>
      </c>
      <c r="V235" s="3" t="str">
        <f>INDEX(Groups!I$2:'Groups'!I$228, MATCH(A235, Groups!A$2:'Groups'!A$228,0))</f>
        <v>Pittsburgh</v>
      </c>
      <c r="W235" s="3" t="str">
        <f>INDEX(Groups!J$2:'Groups'!J$228, MATCH(A235, Groups!A$2:'Groups'!A$228,0))</f>
        <v>Sub-county</v>
      </c>
      <c r="X235" s="8">
        <f t="shared" si="16"/>
        <v>1</v>
      </c>
      <c r="Y235" s="8" t="b">
        <f>ISNUMBER(SEARCH(V235,T235))</f>
        <v>0</v>
      </c>
      <c r="AC235" s="8">
        <v>1</v>
      </c>
      <c r="AD235" s="8">
        <v>1</v>
      </c>
    </row>
    <row r="236" spans="1:30" x14ac:dyDescent="0.2">
      <c r="A236">
        <v>18370065</v>
      </c>
      <c r="B236">
        <v>3</v>
      </c>
      <c r="C236" t="s">
        <v>1621</v>
      </c>
      <c r="D236" t="s">
        <v>1</v>
      </c>
      <c r="E236" t="s">
        <v>3072</v>
      </c>
      <c r="F236">
        <v>-79.989997863799999</v>
      </c>
      <c r="G236">
        <v>40.450000762899997</v>
      </c>
      <c r="H236" t="s">
        <v>1622</v>
      </c>
      <c r="I236">
        <v>634</v>
      </c>
      <c r="J236" t="s">
        <v>1627</v>
      </c>
      <c r="K236" t="s">
        <v>1628</v>
      </c>
      <c r="L236" t="s">
        <v>502</v>
      </c>
      <c r="M236" t="s">
        <v>503</v>
      </c>
      <c r="N236">
        <v>-80.014110000000002</v>
      </c>
      <c r="O236">
        <v>40.345280000000002</v>
      </c>
      <c r="P236" t="s">
        <v>501</v>
      </c>
      <c r="Q236" s="6" t="s">
        <v>2906</v>
      </c>
      <c r="R236" s="6" t="s">
        <v>2905</v>
      </c>
      <c r="S236" s="6" t="s">
        <v>2784</v>
      </c>
      <c r="T236" s="6" t="s">
        <v>2956</v>
      </c>
      <c r="V236" s="3" t="str">
        <f>INDEX(Groups!I$2:'Groups'!I$228, MATCH(A236, Groups!A$2:'Groups'!A$228,0))</f>
        <v>Pittsburgh</v>
      </c>
      <c r="W236" s="3" t="str">
        <f>INDEX(Groups!J$2:'Groups'!J$228, MATCH(A236, Groups!A$2:'Groups'!A$228,0))</f>
        <v>Sub-county</v>
      </c>
      <c r="X236" s="8">
        <f t="shared" si="16"/>
        <v>1</v>
      </c>
      <c r="Y236" s="8" t="b">
        <f>ISNUMBER(SEARCH(V236,T236))</f>
        <v>0</v>
      </c>
      <c r="AC236" s="8">
        <v>1</v>
      </c>
      <c r="AD236" s="8">
        <v>1</v>
      </c>
    </row>
    <row r="237" spans="1:30" x14ac:dyDescent="0.2">
      <c r="A237">
        <v>371591</v>
      </c>
      <c r="B237">
        <v>7</v>
      </c>
      <c r="C237" t="s">
        <v>981</v>
      </c>
      <c r="D237" t="s">
        <v>1</v>
      </c>
      <c r="E237" t="s">
        <v>3079</v>
      </c>
      <c r="F237">
        <v>-79.919998168899994</v>
      </c>
      <c r="G237">
        <v>40.430000305199997</v>
      </c>
      <c r="H237" t="s">
        <v>982</v>
      </c>
      <c r="I237">
        <v>424</v>
      </c>
      <c r="J237" t="s">
        <v>993</v>
      </c>
      <c r="K237" t="s">
        <v>994</v>
      </c>
      <c r="L237" t="s">
        <v>996</v>
      </c>
      <c r="M237" t="s">
        <v>997</v>
      </c>
      <c r="N237">
        <v>-80.119026000000005</v>
      </c>
      <c r="O237">
        <v>40.340977000000002</v>
      </c>
      <c r="P237" t="s">
        <v>995</v>
      </c>
      <c r="Q237" s="6" t="s">
        <v>2906</v>
      </c>
      <c r="R237" s="6" t="s">
        <v>2905</v>
      </c>
      <c r="S237" s="6" t="s">
        <v>2784</v>
      </c>
      <c r="T237" s="6" t="s">
        <v>2976</v>
      </c>
      <c r="V237" s="3" t="str">
        <f>INDEX(Groups!I$2:'Groups'!I$228, MATCH(A237, Groups!A$2:'Groups'!A$228,0))</f>
        <v>Pittsburgh</v>
      </c>
      <c r="W237" s="3" t="str">
        <f>INDEX(Groups!J$2:'Groups'!J$228, MATCH(A237, Groups!A$2:'Groups'!A$228,0))</f>
        <v>Sub-county</v>
      </c>
      <c r="X237" s="8">
        <f t="shared" si="16"/>
        <v>1</v>
      </c>
      <c r="Y237" s="8" t="b">
        <f>ISNUMBER(SEARCH(V237,T237))</f>
        <v>0</v>
      </c>
      <c r="AC237" s="8">
        <v>1</v>
      </c>
      <c r="AD237" s="8">
        <v>1</v>
      </c>
    </row>
    <row r="238" spans="1:30" x14ac:dyDescent="0.2">
      <c r="A238">
        <v>4695962</v>
      </c>
      <c r="B238">
        <v>6</v>
      </c>
      <c r="C238" t="s">
        <v>1093</v>
      </c>
      <c r="D238" t="s">
        <v>996</v>
      </c>
      <c r="E238" t="s">
        <v>3080</v>
      </c>
      <c r="F238">
        <v>-80.110000610399993</v>
      </c>
      <c r="G238">
        <v>40.3600006104</v>
      </c>
      <c r="H238" t="s">
        <v>1094</v>
      </c>
      <c r="I238">
        <v>455</v>
      </c>
      <c r="J238" t="s">
        <v>1095</v>
      </c>
      <c r="K238" t="s">
        <v>1096</v>
      </c>
      <c r="L238" t="s">
        <v>996</v>
      </c>
      <c r="M238" t="s">
        <v>1098</v>
      </c>
      <c r="N238">
        <v>-80.125609999999995</v>
      </c>
      <c r="O238">
        <v>40.328296999999999</v>
      </c>
      <c r="P238" t="s">
        <v>1097</v>
      </c>
      <c r="Q238" s="6" t="s">
        <v>2906</v>
      </c>
      <c r="R238" s="6" t="s">
        <v>2905</v>
      </c>
      <c r="S238" s="6" t="s">
        <v>2784</v>
      </c>
      <c r="T238" s="6" t="s">
        <v>2976</v>
      </c>
      <c r="V238" s="3" t="str">
        <f>INDEX(Groups!I$2:'Groups'!I$228, MATCH(A238, Groups!A$2:'Groups'!A$228,0))</f>
        <v>Pittsburgh</v>
      </c>
      <c r="W238" s="3" t="str">
        <f>INDEX(Groups!J$2:'Groups'!J$228, MATCH(A238, Groups!A$2:'Groups'!A$228,0))</f>
        <v>Sub-county</v>
      </c>
      <c r="X238" s="8">
        <f t="shared" si="16"/>
        <v>1</v>
      </c>
      <c r="Y238" s="8" t="b">
        <f>ISNUMBER(SEARCH(V238,T238))</f>
        <v>0</v>
      </c>
      <c r="AC238" s="8">
        <v>1</v>
      </c>
      <c r="AD238" s="8">
        <v>1</v>
      </c>
    </row>
    <row r="239" spans="1:30" x14ac:dyDescent="0.2">
      <c r="A239">
        <v>4695962</v>
      </c>
      <c r="B239">
        <v>6</v>
      </c>
      <c r="C239" t="s">
        <v>1093</v>
      </c>
      <c r="D239" t="s">
        <v>996</v>
      </c>
      <c r="E239" t="s">
        <v>3080</v>
      </c>
      <c r="F239">
        <v>-80.110000610399993</v>
      </c>
      <c r="G239">
        <v>40.3600006104</v>
      </c>
      <c r="H239" t="s">
        <v>1094</v>
      </c>
      <c r="I239">
        <v>458</v>
      </c>
      <c r="J239" t="s">
        <v>1101</v>
      </c>
      <c r="K239" t="s">
        <v>1102</v>
      </c>
      <c r="L239" t="s">
        <v>996</v>
      </c>
      <c r="M239" t="s">
        <v>1098</v>
      </c>
      <c r="N239">
        <v>-80.125609999999995</v>
      </c>
      <c r="O239">
        <v>40.328296999999999</v>
      </c>
      <c r="P239" t="s">
        <v>1097</v>
      </c>
      <c r="Q239" s="6" t="s">
        <v>2906</v>
      </c>
      <c r="R239" s="6" t="s">
        <v>2905</v>
      </c>
      <c r="S239" s="6" t="s">
        <v>2784</v>
      </c>
      <c r="T239" s="6" t="s">
        <v>2976</v>
      </c>
      <c r="V239" s="3" t="str">
        <f>INDEX(Groups!I$2:'Groups'!I$228, MATCH(A239, Groups!A$2:'Groups'!A$228,0))</f>
        <v>Pittsburgh</v>
      </c>
      <c r="W239" s="3" t="str">
        <f>INDEX(Groups!J$2:'Groups'!J$228, MATCH(A239, Groups!A$2:'Groups'!A$228,0))</f>
        <v>Sub-county</v>
      </c>
      <c r="X239" s="8">
        <f t="shared" si="16"/>
        <v>1</v>
      </c>
      <c r="Y239" s="8" t="b">
        <f>ISNUMBER(SEARCH(V239,T239))</f>
        <v>0</v>
      </c>
      <c r="AC239" s="8">
        <v>1</v>
      </c>
      <c r="AD239" s="8">
        <v>1</v>
      </c>
    </row>
    <row r="240" spans="1:30" x14ac:dyDescent="0.2">
      <c r="A240">
        <v>67787</v>
      </c>
      <c r="B240">
        <v>3</v>
      </c>
      <c r="C240" t="s">
        <v>1513</v>
      </c>
      <c r="D240" t="s">
        <v>1</v>
      </c>
      <c r="E240" t="s">
        <v>3074</v>
      </c>
      <c r="F240">
        <v>-79.930000305199997</v>
      </c>
      <c r="G240">
        <v>40.450000762899997</v>
      </c>
      <c r="H240" t="s">
        <v>1514</v>
      </c>
      <c r="I240">
        <v>604</v>
      </c>
      <c r="J240" t="s">
        <v>1520</v>
      </c>
      <c r="K240" t="s">
        <v>465</v>
      </c>
      <c r="L240" t="s">
        <v>996</v>
      </c>
      <c r="M240" t="s">
        <v>1522</v>
      </c>
      <c r="N240">
        <v>-80.128343000000001</v>
      </c>
      <c r="O240">
        <v>40.333846000000001</v>
      </c>
      <c r="P240" t="s">
        <v>1521</v>
      </c>
      <c r="Q240" s="6" t="s">
        <v>2906</v>
      </c>
      <c r="R240" s="6" t="s">
        <v>2905</v>
      </c>
      <c r="S240" s="6" t="s">
        <v>2784</v>
      </c>
      <c r="T240" s="6" t="s">
        <v>2976</v>
      </c>
      <c r="V240" s="3" t="str">
        <f>INDEX(Groups!I$2:'Groups'!I$228, MATCH(A240, Groups!A$2:'Groups'!A$228,0))</f>
        <v>Pittsburgh</v>
      </c>
      <c r="W240" s="3" t="str">
        <f>INDEX(Groups!J$2:'Groups'!J$228, MATCH(A240, Groups!A$2:'Groups'!A$228,0))</f>
        <v>Sub-county</v>
      </c>
      <c r="X240" s="8">
        <f t="shared" si="16"/>
        <v>1</v>
      </c>
      <c r="Y240" s="8" t="b">
        <f>ISNUMBER(SEARCH(V240,T240))</f>
        <v>0</v>
      </c>
      <c r="AC240" s="8">
        <v>1</v>
      </c>
      <c r="AD240" s="8">
        <v>1</v>
      </c>
    </row>
    <row r="241" spans="1:30" x14ac:dyDescent="0.2">
      <c r="A241">
        <v>1561631</v>
      </c>
      <c r="B241">
        <v>1</v>
      </c>
      <c r="C241" t="s">
        <v>2482</v>
      </c>
      <c r="D241" t="s">
        <v>1</v>
      </c>
      <c r="E241" t="s">
        <v>3073</v>
      </c>
      <c r="F241">
        <v>-80.050003051800005</v>
      </c>
      <c r="G241">
        <v>40.430000305199997</v>
      </c>
      <c r="H241" t="s">
        <v>2483</v>
      </c>
      <c r="I241">
        <v>821</v>
      </c>
      <c r="J241" t="s">
        <v>2484</v>
      </c>
      <c r="K241" t="s">
        <v>2485</v>
      </c>
      <c r="L241" t="s">
        <v>996</v>
      </c>
      <c r="M241" t="s">
        <v>2335</v>
      </c>
      <c r="N241">
        <v>-80.094536000000005</v>
      </c>
      <c r="O241">
        <v>40.382365999999998</v>
      </c>
      <c r="P241" t="s">
        <v>2486</v>
      </c>
      <c r="Q241" s="6" t="s">
        <v>2906</v>
      </c>
      <c r="R241" s="6" t="s">
        <v>2905</v>
      </c>
      <c r="S241" s="6" t="s">
        <v>2784</v>
      </c>
      <c r="T241" s="6" t="s">
        <v>3026</v>
      </c>
      <c r="V241" s="3" t="str">
        <f>INDEX(Groups!I$2:'Groups'!I$228, MATCH(A241, Groups!A$2:'Groups'!A$228,0))</f>
        <v>Pittsburgh</v>
      </c>
      <c r="W241" s="3" t="str">
        <f>INDEX(Groups!J$2:'Groups'!J$228, MATCH(A241, Groups!A$2:'Groups'!A$228,0))</f>
        <v>Sub-county</v>
      </c>
      <c r="X241" s="8">
        <f t="shared" si="16"/>
        <v>1</v>
      </c>
      <c r="Y241" s="8" t="b">
        <f>ISNUMBER(SEARCH(V241,T241))</f>
        <v>0</v>
      </c>
      <c r="AC241" s="8">
        <v>1</v>
      </c>
      <c r="AD241" s="8">
        <v>1</v>
      </c>
    </row>
    <row r="242" spans="1:30" x14ac:dyDescent="0.2">
      <c r="A242">
        <v>741891</v>
      </c>
      <c r="B242">
        <v>7</v>
      </c>
      <c r="C242" t="s">
        <v>1046</v>
      </c>
      <c r="D242" t="s">
        <v>1</v>
      </c>
      <c r="E242" t="s">
        <v>3083</v>
      </c>
      <c r="F242">
        <v>-79.959999084499998</v>
      </c>
      <c r="G242">
        <v>40.439998626700003</v>
      </c>
      <c r="H242" t="s">
        <v>1047</v>
      </c>
      <c r="I242">
        <v>447</v>
      </c>
      <c r="J242" t="s">
        <v>1070</v>
      </c>
      <c r="K242" t="s">
        <v>1071</v>
      </c>
      <c r="L242" t="s">
        <v>1073</v>
      </c>
      <c r="M242" t="s">
        <v>1074</v>
      </c>
      <c r="N242">
        <v>-80.035239000000004</v>
      </c>
      <c r="O242">
        <v>40.396180000000001</v>
      </c>
      <c r="P242" t="s">
        <v>1072</v>
      </c>
      <c r="Q242" s="6" t="s">
        <v>2906</v>
      </c>
      <c r="R242" s="6" t="s">
        <v>2905</v>
      </c>
      <c r="S242" s="6" t="s">
        <v>2784</v>
      </c>
      <c r="T242" s="6" t="s">
        <v>2916</v>
      </c>
      <c r="V242" s="3" t="str">
        <f>INDEX(Groups!I$2:'Groups'!I$228, MATCH(A242, Groups!A$2:'Groups'!A$228,0))</f>
        <v>Pittsburgh</v>
      </c>
      <c r="W242" s="3" t="str">
        <f>INDEX(Groups!J$2:'Groups'!J$228, MATCH(A242, Groups!A$2:'Groups'!A$228,0))</f>
        <v>Sub-county</v>
      </c>
      <c r="X242" s="8">
        <f t="shared" si="16"/>
        <v>1</v>
      </c>
      <c r="Y242" s="8" t="b">
        <f>ISNUMBER(SEARCH(V242,T242))</f>
        <v>0</v>
      </c>
      <c r="AC242" s="8">
        <v>1</v>
      </c>
      <c r="AD242" s="8">
        <v>1</v>
      </c>
    </row>
    <row r="243" spans="1:30" x14ac:dyDescent="0.2">
      <c r="A243">
        <v>18588421</v>
      </c>
      <c r="B243">
        <v>1</v>
      </c>
      <c r="C243" t="s">
        <v>2229</v>
      </c>
      <c r="D243" t="s">
        <v>1</v>
      </c>
      <c r="E243" t="s">
        <v>3078</v>
      </c>
      <c r="F243">
        <v>-79.919998168899994</v>
      </c>
      <c r="G243">
        <v>40.430000305199997</v>
      </c>
      <c r="H243" t="s">
        <v>2230</v>
      </c>
      <c r="I243">
        <v>773</v>
      </c>
      <c r="J243" t="s">
        <v>2231</v>
      </c>
      <c r="K243" t="s">
        <v>2232</v>
      </c>
      <c r="L243" t="s">
        <v>2878</v>
      </c>
      <c r="M243" t="s">
        <v>2234</v>
      </c>
      <c r="N243">
        <v>-79.879409999999993</v>
      </c>
      <c r="O243">
        <v>40.488106000000002</v>
      </c>
      <c r="P243" t="s">
        <v>2233</v>
      </c>
      <c r="Q243" s="6" t="s">
        <v>2906</v>
      </c>
      <c r="R243" s="6" t="s">
        <v>2905</v>
      </c>
      <c r="S243" s="6" t="s">
        <v>2784</v>
      </c>
      <c r="T243" s="6" t="s">
        <v>2961</v>
      </c>
      <c r="V243" s="3" t="str">
        <f>INDEX(Groups!I$2:'Groups'!I$228, MATCH(A243, Groups!A$2:'Groups'!A$228,0))</f>
        <v>Pittsburgh</v>
      </c>
      <c r="W243" s="3" t="str">
        <f>INDEX(Groups!J$2:'Groups'!J$228, MATCH(A243, Groups!A$2:'Groups'!A$228,0))</f>
        <v>Sub-county</v>
      </c>
      <c r="X243" s="8">
        <f t="shared" si="16"/>
        <v>1</v>
      </c>
      <c r="Y243" s="8" t="b">
        <f>ISNUMBER(SEARCH(V243,T243))</f>
        <v>0</v>
      </c>
      <c r="AC243" s="8">
        <v>1</v>
      </c>
      <c r="AD243" s="8">
        <v>1</v>
      </c>
    </row>
    <row r="244" spans="1:30" x14ac:dyDescent="0.2">
      <c r="A244">
        <v>1412351</v>
      </c>
      <c r="B244">
        <v>2</v>
      </c>
      <c r="C244" t="s">
        <v>1635</v>
      </c>
      <c r="D244" t="s">
        <v>1</v>
      </c>
      <c r="E244" t="s">
        <v>3085</v>
      </c>
      <c r="F244">
        <v>-80.019996643100001</v>
      </c>
      <c r="G244">
        <v>40.470001220699999</v>
      </c>
      <c r="H244" t="s">
        <v>1636</v>
      </c>
      <c r="I244">
        <v>639</v>
      </c>
      <c r="J244" t="s">
        <v>1641</v>
      </c>
      <c r="K244" t="s">
        <v>1642</v>
      </c>
      <c r="L244" t="s">
        <v>1644</v>
      </c>
      <c r="M244" t="s">
        <v>1645</v>
      </c>
      <c r="N244">
        <v>-80.164512999999999</v>
      </c>
      <c r="O244">
        <v>40.685226</v>
      </c>
      <c r="P244" t="s">
        <v>1643</v>
      </c>
      <c r="Q244" s="6" t="s">
        <v>2906</v>
      </c>
      <c r="R244" s="6" t="s">
        <v>2905</v>
      </c>
      <c r="S244" s="6" t="s">
        <v>2949</v>
      </c>
      <c r="T244" s="6" t="s">
        <v>3004</v>
      </c>
      <c r="V244" s="3" t="str">
        <f>INDEX(Groups!I$2:'Groups'!I$228, MATCH(A244, Groups!A$2:'Groups'!A$228,0))</f>
        <v>Pittsburgh</v>
      </c>
      <c r="W244" s="3" t="str">
        <f>INDEX(Groups!J$2:'Groups'!J$228, MATCH(A244, Groups!A$2:'Groups'!A$228,0))</f>
        <v>Sub-county</v>
      </c>
      <c r="X244" s="8">
        <f t="shared" si="16"/>
        <v>0</v>
      </c>
      <c r="Y244" s="8" t="b">
        <f>ISNUMBER(SEARCH(V244,T244))</f>
        <v>0</v>
      </c>
      <c r="AC244" s="8">
        <v>1</v>
      </c>
      <c r="AD244" s="8">
        <v>1</v>
      </c>
    </row>
    <row r="245" spans="1:30" x14ac:dyDescent="0.2">
      <c r="A245">
        <v>1248801</v>
      </c>
      <c r="B245">
        <v>19</v>
      </c>
      <c r="C245" t="s">
        <v>462</v>
      </c>
      <c r="D245" t="s">
        <v>1</v>
      </c>
      <c r="E245" t="s">
        <v>3071</v>
      </c>
      <c r="F245">
        <v>-79.949996948199995</v>
      </c>
      <c r="G245">
        <v>40.470001220699999</v>
      </c>
      <c r="H245" t="s">
        <v>463</v>
      </c>
      <c r="I245">
        <v>205</v>
      </c>
      <c r="J245" t="s">
        <v>468</v>
      </c>
      <c r="K245" t="s">
        <v>469</v>
      </c>
      <c r="L245" t="s">
        <v>471</v>
      </c>
      <c r="M245" t="s">
        <v>472</v>
      </c>
      <c r="N245">
        <v>-79.567157799999904</v>
      </c>
      <c r="O245">
        <v>40.276573399999997</v>
      </c>
      <c r="P245" t="s">
        <v>470</v>
      </c>
      <c r="Q245" s="6" t="s">
        <v>2906</v>
      </c>
      <c r="R245" s="6" t="s">
        <v>2905</v>
      </c>
      <c r="S245" s="6" t="s">
        <v>2919</v>
      </c>
      <c r="T245" s="6" t="s">
        <v>2954</v>
      </c>
      <c r="V245" s="3" t="str">
        <f>INDEX(Groups!I$2:'Groups'!I$228, MATCH(A245, Groups!A$2:'Groups'!A$228,0))</f>
        <v>Pittsburgh</v>
      </c>
      <c r="W245" s="3" t="str">
        <f>INDEX(Groups!J$2:'Groups'!J$228, MATCH(A245, Groups!A$2:'Groups'!A$228,0))</f>
        <v>Sub-county</v>
      </c>
      <c r="X245" s="8">
        <f t="shared" si="16"/>
        <v>0</v>
      </c>
      <c r="Y245" s="8" t="b">
        <f>ISNUMBER(SEARCH(V245,T245))</f>
        <v>0</v>
      </c>
      <c r="AC245" s="8">
        <v>1</v>
      </c>
      <c r="AD245" s="8">
        <v>1</v>
      </c>
    </row>
    <row r="246" spans="1:30" x14ac:dyDescent="0.2">
      <c r="A246">
        <v>1248801</v>
      </c>
      <c r="B246">
        <v>19</v>
      </c>
      <c r="C246" t="s">
        <v>462</v>
      </c>
      <c r="D246" t="s">
        <v>1</v>
      </c>
      <c r="E246" t="s">
        <v>3071</v>
      </c>
      <c r="F246">
        <v>-79.949996948199995</v>
      </c>
      <c r="G246">
        <v>40.470001220699999</v>
      </c>
      <c r="H246" t="s">
        <v>463</v>
      </c>
      <c r="I246">
        <v>210</v>
      </c>
      <c r="J246" t="s">
        <v>468</v>
      </c>
      <c r="K246" t="s">
        <v>469</v>
      </c>
      <c r="L246" t="s">
        <v>471</v>
      </c>
      <c r="M246" t="s">
        <v>472</v>
      </c>
      <c r="N246">
        <v>-79.567615000000004</v>
      </c>
      <c r="O246">
        <v>40.284339000000003</v>
      </c>
      <c r="P246" t="s">
        <v>470</v>
      </c>
      <c r="Q246" s="6" t="s">
        <v>2906</v>
      </c>
      <c r="R246" s="6" t="s">
        <v>2905</v>
      </c>
      <c r="S246" s="6" t="s">
        <v>2919</v>
      </c>
      <c r="T246" s="6" t="s">
        <v>2954</v>
      </c>
      <c r="V246" s="3" t="str">
        <f>INDEX(Groups!I$2:'Groups'!I$228, MATCH(A246, Groups!A$2:'Groups'!A$228,0))</f>
        <v>Pittsburgh</v>
      </c>
      <c r="W246" s="3" t="str">
        <f>INDEX(Groups!J$2:'Groups'!J$228, MATCH(A246, Groups!A$2:'Groups'!A$228,0))</f>
        <v>Sub-county</v>
      </c>
      <c r="X246" s="8">
        <f t="shared" si="16"/>
        <v>0</v>
      </c>
      <c r="Y246" s="8" t="b">
        <f>ISNUMBER(SEARCH(V246,T246))</f>
        <v>0</v>
      </c>
      <c r="AC246" s="8">
        <v>1</v>
      </c>
      <c r="AD246" s="8">
        <v>1</v>
      </c>
    </row>
    <row r="247" spans="1:30" x14ac:dyDescent="0.2">
      <c r="A247">
        <v>1248801</v>
      </c>
      <c r="B247">
        <v>19</v>
      </c>
      <c r="C247" t="s">
        <v>462</v>
      </c>
      <c r="D247" t="s">
        <v>1</v>
      </c>
      <c r="E247" t="s">
        <v>3071</v>
      </c>
      <c r="F247">
        <v>-79.949996948199995</v>
      </c>
      <c r="G247">
        <v>40.470001220699999</v>
      </c>
      <c r="H247" t="s">
        <v>463</v>
      </c>
      <c r="I247">
        <v>213</v>
      </c>
      <c r="J247" t="s">
        <v>487</v>
      </c>
      <c r="K247" t="s">
        <v>488</v>
      </c>
      <c r="L247" t="s">
        <v>471</v>
      </c>
      <c r="M247" t="s">
        <v>472</v>
      </c>
      <c r="N247">
        <v>-79.564130000000006</v>
      </c>
      <c r="O247">
        <v>40.277355</v>
      </c>
      <c r="P247" t="s">
        <v>470</v>
      </c>
      <c r="Q247" s="6" t="s">
        <v>2906</v>
      </c>
      <c r="R247" s="6" t="s">
        <v>2905</v>
      </c>
      <c r="S247" s="6" t="s">
        <v>2919</v>
      </c>
      <c r="T247" s="6" t="s">
        <v>2954</v>
      </c>
      <c r="V247" s="3" t="str">
        <f>INDEX(Groups!I$2:'Groups'!I$228, MATCH(A247, Groups!A$2:'Groups'!A$228,0))</f>
        <v>Pittsburgh</v>
      </c>
      <c r="W247" s="3" t="str">
        <f>INDEX(Groups!J$2:'Groups'!J$228, MATCH(A247, Groups!A$2:'Groups'!A$228,0))</f>
        <v>Sub-county</v>
      </c>
      <c r="X247" s="8">
        <f t="shared" si="16"/>
        <v>0</v>
      </c>
      <c r="Y247" s="8" t="b">
        <f>ISNUMBER(SEARCH(V247,T247))</f>
        <v>0</v>
      </c>
      <c r="AC247" s="8">
        <v>1</v>
      </c>
      <c r="AD247" s="8">
        <v>1</v>
      </c>
    </row>
    <row r="248" spans="1:30" x14ac:dyDescent="0.2">
      <c r="A248">
        <v>1248801</v>
      </c>
      <c r="B248">
        <v>19</v>
      </c>
      <c r="C248" t="s">
        <v>462</v>
      </c>
      <c r="D248" t="s">
        <v>1</v>
      </c>
      <c r="E248" t="s">
        <v>3071</v>
      </c>
      <c r="F248">
        <v>-79.949996948199995</v>
      </c>
      <c r="G248">
        <v>40.470001220699999</v>
      </c>
      <c r="H248" t="s">
        <v>463</v>
      </c>
      <c r="I248">
        <v>217</v>
      </c>
      <c r="J248" t="s">
        <v>468</v>
      </c>
      <c r="K248" t="s">
        <v>469</v>
      </c>
      <c r="L248" t="s">
        <v>471</v>
      </c>
      <c r="M248" t="s">
        <v>472</v>
      </c>
      <c r="N248">
        <v>-79.567615000000004</v>
      </c>
      <c r="O248">
        <v>40.284339000000003</v>
      </c>
      <c r="P248" t="s">
        <v>470</v>
      </c>
      <c r="Q248" s="6" t="s">
        <v>2906</v>
      </c>
      <c r="R248" s="6" t="s">
        <v>2905</v>
      </c>
      <c r="S248" s="6" t="s">
        <v>2919</v>
      </c>
      <c r="T248" s="6" t="s">
        <v>2954</v>
      </c>
      <c r="V248" s="3" t="str">
        <f>INDEX(Groups!I$2:'Groups'!I$228, MATCH(A248, Groups!A$2:'Groups'!A$228,0))</f>
        <v>Pittsburgh</v>
      </c>
      <c r="W248" s="3" t="str">
        <f>INDEX(Groups!J$2:'Groups'!J$228, MATCH(A248, Groups!A$2:'Groups'!A$228,0))</f>
        <v>Sub-county</v>
      </c>
      <c r="X248" s="8">
        <f t="shared" si="16"/>
        <v>0</v>
      </c>
      <c r="Y248" s="8" t="b">
        <f>ISNUMBER(SEARCH(V248,T248))</f>
        <v>0</v>
      </c>
      <c r="AC248" s="8">
        <v>1</v>
      </c>
      <c r="AD248" s="8">
        <v>1</v>
      </c>
    </row>
    <row r="249" spans="1:30" x14ac:dyDescent="0.2">
      <c r="A249">
        <v>16778812</v>
      </c>
      <c r="B249">
        <v>3</v>
      </c>
      <c r="C249" t="s">
        <v>1575</v>
      </c>
      <c r="D249" t="s">
        <v>1</v>
      </c>
      <c r="E249" t="s">
        <v>3088</v>
      </c>
      <c r="F249">
        <v>-79.949996948199995</v>
      </c>
      <c r="G249">
        <v>40.439998626700003</v>
      </c>
      <c r="H249" t="s">
        <v>1576</v>
      </c>
      <c r="I249">
        <v>622</v>
      </c>
      <c r="J249" t="s">
        <v>1583</v>
      </c>
      <c r="K249" t="s">
        <v>1584</v>
      </c>
      <c r="L249" t="s">
        <v>660</v>
      </c>
      <c r="M249" t="s">
        <v>1586</v>
      </c>
      <c r="N249">
        <v>-79.918667999999997</v>
      </c>
      <c r="O249">
        <v>40.407738000000002</v>
      </c>
      <c r="P249" t="s">
        <v>1585</v>
      </c>
      <c r="Q249" s="6" t="s">
        <v>2906</v>
      </c>
      <c r="R249" s="6" t="s">
        <v>2905</v>
      </c>
      <c r="S249" s="6" t="s">
        <v>2784</v>
      </c>
      <c r="T249" s="6" t="s">
        <v>3000</v>
      </c>
      <c r="V249" s="3" t="str">
        <f>INDEX(Groups!I$2:'Groups'!I$228, MATCH(A249, Groups!A$2:'Groups'!A$228,0))</f>
        <v>Pittsburgh</v>
      </c>
      <c r="W249" s="3" t="str">
        <f>INDEX(Groups!J$2:'Groups'!J$228, MATCH(A249, Groups!A$2:'Groups'!A$228,0))</f>
        <v>Sub-county</v>
      </c>
      <c r="X249" s="8">
        <f t="shared" si="16"/>
        <v>1</v>
      </c>
      <c r="Y249" s="8" t="b">
        <f>ISNUMBER(SEARCH(V249,T249))</f>
        <v>0</v>
      </c>
      <c r="AC249" s="8">
        <v>1</v>
      </c>
      <c r="AD249" s="8">
        <v>1</v>
      </c>
    </row>
    <row r="250" spans="1:30" x14ac:dyDescent="0.2">
      <c r="A250">
        <v>1756412</v>
      </c>
      <c r="B250">
        <v>128</v>
      </c>
      <c r="C250" t="s">
        <v>0</v>
      </c>
      <c r="D250" t="s">
        <v>1</v>
      </c>
      <c r="E250" t="s">
        <v>3070</v>
      </c>
      <c r="F250">
        <v>-79.989997863799999</v>
      </c>
      <c r="G250">
        <v>40.450000762899997</v>
      </c>
      <c r="H250" t="s">
        <v>2</v>
      </c>
      <c r="I250">
        <v>18</v>
      </c>
      <c r="J250" t="s">
        <v>70</v>
      </c>
      <c r="K250" t="s">
        <v>71</v>
      </c>
      <c r="L250" t="s">
        <v>73</v>
      </c>
      <c r="M250" t="s">
        <v>74</v>
      </c>
      <c r="N250">
        <v>-79.623558000000003</v>
      </c>
      <c r="O250">
        <v>40.353489000000003</v>
      </c>
      <c r="P250" t="s">
        <v>72</v>
      </c>
      <c r="Q250" s="6" t="s">
        <v>2906</v>
      </c>
      <c r="R250" s="6" t="s">
        <v>2905</v>
      </c>
      <c r="S250" s="6" t="s">
        <v>2919</v>
      </c>
      <c r="T250" s="6" t="s">
        <v>2918</v>
      </c>
      <c r="V250" s="3" t="str">
        <f>INDEX(Groups!I$2:'Groups'!I$228, MATCH(A250, Groups!A$2:'Groups'!A$228,0))</f>
        <v>Pittsburgh</v>
      </c>
      <c r="W250" s="3" t="str">
        <f>INDEX(Groups!J$2:'Groups'!J$228, MATCH(A250, Groups!A$2:'Groups'!A$228,0))</f>
        <v>Sub-county</v>
      </c>
      <c r="X250" s="8">
        <f t="shared" si="16"/>
        <v>0</v>
      </c>
      <c r="Y250" s="8" t="b">
        <f>ISNUMBER(SEARCH(V250,T250))</f>
        <v>0</v>
      </c>
      <c r="AC250" s="8">
        <v>1</v>
      </c>
      <c r="AD250" s="8">
        <v>1</v>
      </c>
    </row>
    <row r="251" spans="1:30" x14ac:dyDescent="0.2">
      <c r="A251">
        <v>1756412</v>
      </c>
      <c r="B251">
        <v>128</v>
      </c>
      <c r="C251" t="s">
        <v>0</v>
      </c>
      <c r="D251" t="s">
        <v>1</v>
      </c>
      <c r="E251" t="s">
        <v>3070</v>
      </c>
      <c r="F251">
        <v>-79.989997863799999</v>
      </c>
      <c r="G251">
        <v>40.450000762899997</v>
      </c>
      <c r="H251" t="s">
        <v>2</v>
      </c>
      <c r="I251">
        <v>92</v>
      </c>
      <c r="J251" t="s">
        <v>277</v>
      </c>
      <c r="K251" t="s">
        <v>278</v>
      </c>
      <c r="L251" t="s">
        <v>73</v>
      </c>
      <c r="M251" t="s">
        <v>74</v>
      </c>
      <c r="N251">
        <v>-79.623559999999998</v>
      </c>
      <c r="O251">
        <v>40.353490000000001</v>
      </c>
      <c r="P251" t="s">
        <v>72</v>
      </c>
      <c r="Q251" s="6" t="s">
        <v>2906</v>
      </c>
      <c r="R251" s="6" t="s">
        <v>2905</v>
      </c>
      <c r="S251" s="6" t="s">
        <v>2919</v>
      </c>
      <c r="T251" s="6" t="s">
        <v>2918</v>
      </c>
      <c r="V251" s="3" t="str">
        <f>INDEX(Groups!I$2:'Groups'!I$228, MATCH(A251, Groups!A$2:'Groups'!A$228,0))</f>
        <v>Pittsburgh</v>
      </c>
      <c r="W251" s="3" t="str">
        <f>INDEX(Groups!J$2:'Groups'!J$228, MATCH(A251, Groups!A$2:'Groups'!A$228,0))</f>
        <v>Sub-county</v>
      </c>
      <c r="X251" s="8">
        <f t="shared" si="16"/>
        <v>0</v>
      </c>
      <c r="Y251" s="8" t="b">
        <f>ISNUMBER(SEARCH(V251,T251))</f>
        <v>0</v>
      </c>
      <c r="AC251" s="8">
        <v>1</v>
      </c>
      <c r="AD251" s="8">
        <v>1</v>
      </c>
    </row>
    <row r="252" spans="1:30" x14ac:dyDescent="0.2">
      <c r="A252">
        <v>14957372</v>
      </c>
      <c r="B252">
        <v>1</v>
      </c>
      <c r="C252" t="s">
        <v>2163</v>
      </c>
      <c r="D252" t="s">
        <v>556</v>
      </c>
      <c r="E252" t="s">
        <v>3088</v>
      </c>
      <c r="F252">
        <v>-80.110000610399993</v>
      </c>
      <c r="G252">
        <v>40.709999084499998</v>
      </c>
      <c r="H252" t="s">
        <v>2164</v>
      </c>
      <c r="I252">
        <v>760</v>
      </c>
      <c r="J252" t="s">
        <v>2165</v>
      </c>
      <c r="K252" t="s">
        <v>2166</v>
      </c>
      <c r="L252" t="s">
        <v>2871</v>
      </c>
      <c r="M252" t="s">
        <v>342</v>
      </c>
      <c r="N252">
        <v>-79.963943</v>
      </c>
      <c r="O252">
        <v>40.465851000000001</v>
      </c>
      <c r="P252" t="s">
        <v>341</v>
      </c>
      <c r="Q252" s="6" t="s">
        <v>2906</v>
      </c>
      <c r="R252" s="6" t="s">
        <v>2905</v>
      </c>
      <c r="S252" s="6" t="s">
        <v>2784</v>
      </c>
      <c r="T252" s="6" t="s">
        <v>2907</v>
      </c>
      <c r="U252" s="6" t="s">
        <v>2923</v>
      </c>
      <c r="V252" s="3" t="str">
        <f>INDEX(Groups!I$2:'Groups'!I$228, MATCH(A252, Groups!A$2:'Groups'!A$228,0))</f>
        <v>Pittsburgh</v>
      </c>
      <c r="W252" s="3" t="str">
        <f>INDEX(Groups!J$2:'Groups'!J$228, MATCH(A252, Groups!A$2:'Groups'!A$228,0))</f>
        <v>Sub-county</v>
      </c>
      <c r="X252" s="8">
        <f t="shared" si="16"/>
        <v>1</v>
      </c>
      <c r="Y252" s="8" t="b">
        <f>ISNUMBER(SEARCH(V252,T252))</f>
        <v>1</v>
      </c>
      <c r="AC252" s="8">
        <v>1</v>
      </c>
      <c r="AD252" s="8">
        <v>1</v>
      </c>
    </row>
    <row r="253" spans="1:30" x14ac:dyDescent="0.2">
      <c r="A253">
        <v>1756412</v>
      </c>
      <c r="B253">
        <v>128</v>
      </c>
      <c r="C253" t="s">
        <v>0</v>
      </c>
      <c r="D253" t="s">
        <v>1</v>
      </c>
      <c r="E253" t="s">
        <v>3070</v>
      </c>
      <c r="F253">
        <v>-79.989997863799999</v>
      </c>
      <c r="G253">
        <v>40.450000762899997</v>
      </c>
      <c r="H253" t="s">
        <v>2</v>
      </c>
      <c r="I253">
        <v>107</v>
      </c>
      <c r="J253" t="s">
        <v>312</v>
      </c>
      <c r="K253" t="s">
        <v>313</v>
      </c>
      <c r="L253" t="s">
        <v>2870</v>
      </c>
      <c r="M253" t="s">
        <v>315</v>
      </c>
      <c r="N253">
        <v>-79.995887999999994</v>
      </c>
      <c r="O253">
        <v>40.440624</v>
      </c>
      <c r="P253" t="s">
        <v>314</v>
      </c>
      <c r="Q253" s="6" t="s">
        <v>2906</v>
      </c>
      <c r="R253" s="6" t="s">
        <v>2905</v>
      </c>
      <c r="S253" s="6" t="s">
        <v>2784</v>
      </c>
      <c r="T253" s="6" t="s">
        <v>2907</v>
      </c>
      <c r="U253" s="6" t="s">
        <v>2910</v>
      </c>
      <c r="V253" s="3" t="str">
        <f>INDEX(Groups!I$2:'Groups'!I$228, MATCH(A253, Groups!A$2:'Groups'!A$228,0))</f>
        <v>Pittsburgh</v>
      </c>
      <c r="W253" s="3" t="str">
        <f>INDEX(Groups!J$2:'Groups'!J$228, MATCH(A253, Groups!A$2:'Groups'!A$228,0))</f>
        <v>Sub-county</v>
      </c>
      <c r="X253" s="8">
        <f t="shared" si="16"/>
        <v>1</v>
      </c>
      <c r="Y253" s="8" t="b">
        <f>ISNUMBER(SEARCH(V253,T253))</f>
        <v>1</v>
      </c>
      <c r="AC253" s="8">
        <v>1</v>
      </c>
      <c r="AD253" s="8">
        <v>1</v>
      </c>
    </row>
    <row r="254" spans="1:30" x14ac:dyDescent="0.2">
      <c r="A254">
        <v>506522</v>
      </c>
      <c r="B254">
        <v>2</v>
      </c>
      <c r="C254" t="s">
        <v>1822</v>
      </c>
      <c r="D254" t="s">
        <v>1</v>
      </c>
      <c r="E254" t="s">
        <v>3094</v>
      </c>
      <c r="F254">
        <v>-79.989997863799999</v>
      </c>
      <c r="G254">
        <v>40.450000762899997</v>
      </c>
      <c r="H254" t="s">
        <v>1823</v>
      </c>
      <c r="I254">
        <v>684</v>
      </c>
      <c r="J254" t="s">
        <v>1824</v>
      </c>
      <c r="K254" t="s">
        <v>1825</v>
      </c>
      <c r="L254" t="s">
        <v>1378</v>
      </c>
      <c r="M254" t="s">
        <v>1379</v>
      </c>
      <c r="N254">
        <v>-79.956810000000004</v>
      </c>
      <c r="O254">
        <v>40.441555000000001</v>
      </c>
      <c r="P254" t="s">
        <v>145</v>
      </c>
      <c r="Q254" s="6" t="s">
        <v>2906</v>
      </c>
      <c r="R254" s="6" t="s">
        <v>2905</v>
      </c>
      <c r="S254" s="6" t="s">
        <v>2784</v>
      </c>
      <c r="T254" s="6" t="s">
        <v>2907</v>
      </c>
      <c r="U254" s="6" t="s">
        <v>2930</v>
      </c>
      <c r="V254" s="3" t="str">
        <f>INDEX(Groups!I$2:'Groups'!I$228, MATCH(A254, Groups!A$2:'Groups'!A$228,0))</f>
        <v>Pittsburgh</v>
      </c>
      <c r="W254" s="3" t="str">
        <f>INDEX(Groups!J$2:'Groups'!J$228, MATCH(A254, Groups!A$2:'Groups'!A$228,0))</f>
        <v>Sub-county</v>
      </c>
      <c r="X254" s="8">
        <f t="shared" si="16"/>
        <v>1</v>
      </c>
      <c r="Y254" s="8" t="b">
        <f>ISNUMBER(SEARCH(V254,T254))</f>
        <v>1</v>
      </c>
      <c r="AC254" s="8">
        <v>1</v>
      </c>
      <c r="AD254" s="8">
        <v>1</v>
      </c>
    </row>
    <row r="255" spans="1:30" x14ac:dyDescent="0.2">
      <c r="A255">
        <v>506522</v>
      </c>
      <c r="B255">
        <v>2</v>
      </c>
      <c r="C255" t="s">
        <v>1822</v>
      </c>
      <c r="D255" t="s">
        <v>1</v>
      </c>
      <c r="E255" t="s">
        <v>3094</v>
      </c>
      <c r="F255">
        <v>-79.989997863799999</v>
      </c>
      <c r="G255">
        <v>40.450000762899997</v>
      </c>
      <c r="H255" t="s">
        <v>1823</v>
      </c>
      <c r="I255">
        <v>685</v>
      </c>
      <c r="J255" t="s">
        <v>1824</v>
      </c>
      <c r="K255" t="s">
        <v>1825</v>
      </c>
      <c r="L255" t="s">
        <v>1378</v>
      </c>
      <c r="M255" t="s">
        <v>1379</v>
      </c>
      <c r="N255">
        <v>-79.956810000000004</v>
      </c>
      <c r="O255">
        <v>40.441555000000001</v>
      </c>
      <c r="P255" t="s">
        <v>145</v>
      </c>
      <c r="Q255" s="6" t="s">
        <v>2906</v>
      </c>
      <c r="R255" s="6" t="s">
        <v>2905</v>
      </c>
      <c r="S255" s="6" t="s">
        <v>2784</v>
      </c>
      <c r="T255" s="6" t="s">
        <v>2907</v>
      </c>
      <c r="U255" s="6" t="s">
        <v>2930</v>
      </c>
      <c r="V255" s="3" t="str">
        <f>INDEX(Groups!I$2:'Groups'!I$228, MATCH(A255, Groups!A$2:'Groups'!A$228,0))</f>
        <v>Pittsburgh</v>
      </c>
      <c r="W255" s="3" t="str">
        <f>INDEX(Groups!J$2:'Groups'!J$228, MATCH(A255, Groups!A$2:'Groups'!A$228,0))</f>
        <v>Sub-county</v>
      </c>
      <c r="X255" s="8">
        <f t="shared" si="16"/>
        <v>1</v>
      </c>
      <c r="Y255" s="8" t="b">
        <f>ISNUMBER(SEARCH(V255,T255))</f>
        <v>1</v>
      </c>
      <c r="AC255" s="8">
        <v>1</v>
      </c>
      <c r="AD255" s="8">
        <v>1</v>
      </c>
    </row>
    <row r="256" spans="1:30" x14ac:dyDescent="0.2">
      <c r="A256">
        <v>9497212</v>
      </c>
      <c r="B256">
        <v>1</v>
      </c>
      <c r="C256" t="s">
        <v>2395</v>
      </c>
      <c r="D256" t="s">
        <v>1</v>
      </c>
      <c r="E256" t="s">
        <v>3097</v>
      </c>
      <c r="F256">
        <v>-79.949996948199995</v>
      </c>
      <c r="G256">
        <v>40.470001220699999</v>
      </c>
      <c r="H256" t="s">
        <v>2396</v>
      </c>
      <c r="I256">
        <v>804</v>
      </c>
      <c r="J256" t="s">
        <v>2397</v>
      </c>
      <c r="K256" t="s">
        <v>2398</v>
      </c>
      <c r="L256" t="s">
        <v>1487</v>
      </c>
      <c r="M256" t="s">
        <v>2400</v>
      </c>
      <c r="N256">
        <v>-79.846339999999998</v>
      </c>
      <c r="O256">
        <v>40.517940000000003</v>
      </c>
      <c r="P256" t="s">
        <v>2399</v>
      </c>
      <c r="Q256" s="6" t="s">
        <v>2906</v>
      </c>
      <c r="R256" s="6" t="s">
        <v>2905</v>
      </c>
      <c r="S256" s="6" t="s">
        <v>2784</v>
      </c>
      <c r="T256" s="6" t="s">
        <v>2996</v>
      </c>
      <c r="V256" s="3" t="str">
        <f>INDEX(Groups!I$2:'Groups'!I$228, MATCH(A256, Groups!A$2:'Groups'!A$228,0))</f>
        <v>Pittsburgh</v>
      </c>
      <c r="W256" s="3" t="str">
        <f>INDEX(Groups!J$2:'Groups'!J$228, MATCH(A256, Groups!A$2:'Groups'!A$228,0))</f>
        <v>Sub-county</v>
      </c>
      <c r="X256" s="8">
        <f t="shared" si="16"/>
        <v>1</v>
      </c>
      <c r="Y256" s="8" t="b">
        <f>ISNUMBER(SEARCH(V256,T256))</f>
        <v>0</v>
      </c>
      <c r="AC256" s="8">
        <v>1</v>
      </c>
      <c r="AD256" s="8">
        <v>1</v>
      </c>
    </row>
    <row r="257" spans="1:30" x14ac:dyDescent="0.2">
      <c r="A257">
        <v>1756412</v>
      </c>
      <c r="B257">
        <v>128</v>
      </c>
      <c r="C257" t="s">
        <v>0</v>
      </c>
      <c r="D257" t="s">
        <v>1</v>
      </c>
      <c r="E257" t="s">
        <v>3070</v>
      </c>
      <c r="F257">
        <v>-79.989997863799999</v>
      </c>
      <c r="G257">
        <v>40.450000762899997</v>
      </c>
      <c r="H257" t="s">
        <v>2</v>
      </c>
      <c r="I257">
        <v>51</v>
      </c>
      <c r="J257" t="s">
        <v>181</v>
      </c>
      <c r="K257" t="s">
        <v>182</v>
      </c>
      <c r="L257" t="s">
        <v>184</v>
      </c>
      <c r="M257" t="s">
        <v>185</v>
      </c>
      <c r="N257">
        <v>-79.802685999999994</v>
      </c>
      <c r="O257">
        <v>40.175530999999999</v>
      </c>
      <c r="P257" t="s">
        <v>183</v>
      </c>
      <c r="Q257" s="6" t="s">
        <v>2906</v>
      </c>
      <c r="R257" s="6" t="s">
        <v>2905</v>
      </c>
      <c r="S257" s="6" t="s">
        <v>2919</v>
      </c>
      <c r="T257" s="6" t="s">
        <v>2935</v>
      </c>
      <c r="V257" s="3" t="str">
        <f>INDEX(Groups!I$2:'Groups'!I$228, MATCH(A257, Groups!A$2:'Groups'!A$228,0))</f>
        <v>Pittsburgh</v>
      </c>
      <c r="W257" s="3" t="str">
        <f>INDEX(Groups!J$2:'Groups'!J$228, MATCH(A257, Groups!A$2:'Groups'!A$228,0))</f>
        <v>Sub-county</v>
      </c>
      <c r="X257" s="8">
        <f t="shared" si="16"/>
        <v>0</v>
      </c>
      <c r="Y257" s="8" t="b">
        <f>ISNUMBER(SEARCH(V257,T257))</f>
        <v>0</v>
      </c>
      <c r="AC257" s="8">
        <v>1</v>
      </c>
      <c r="AD257" s="8">
        <v>1</v>
      </c>
    </row>
    <row r="258" spans="1:30" x14ac:dyDescent="0.2">
      <c r="A258">
        <v>3088352</v>
      </c>
      <c r="B258">
        <v>2</v>
      </c>
      <c r="C258" t="s">
        <v>1714</v>
      </c>
      <c r="D258" t="s">
        <v>1</v>
      </c>
      <c r="E258" t="s">
        <v>3080</v>
      </c>
      <c r="F258">
        <v>-79.919998168899994</v>
      </c>
      <c r="G258">
        <v>40.430000305199997</v>
      </c>
      <c r="H258" t="s">
        <v>1715</v>
      </c>
      <c r="I258">
        <v>658</v>
      </c>
      <c r="J258" t="s">
        <v>1716</v>
      </c>
      <c r="K258" t="s">
        <v>1717</v>
      </c>
      <c r="L258" t="s">
        <v>748</v>
      </c>
      <c r="M258" t="s">
        <v>1719</v>
      </c>
      <c r="N258">
        <v>-80.181492000000006</v>
      </c>
      <c r="O258">
        <v>40.538679000000002</v>
      </c>
      <c r="P258" t="s">
        <v>1718</v>
      </c>
      <c r="Q258" s="6" t="s">
        <v>2906</v>
      </c>
      <c r="R258" s="6" t="s">
        <v>2905</v>
      </c>
      <c r="S258" s="6" t="s">
        <v>2784</v>
      </c>
      <c r="T258" s="6" t="s">
        <v>2998</v>
      </c>
      <c r="V258" s="3" t="str">
        <f>INDEX(Groups!I$2:'Groups'!I$228, MATCH(A258, Groups!A$2:'Groups'!A$228,0))</f>
        <v>Pittsburgh</v>
      </c>
      <c r="W258" s="3" t="str">
        <f>INDEX(Groups!J$2:'Groups'!J$228, MATCH(A258, Groups!A$2:'Groups'!A$228,0))</f>
        <v>Sub-county</v>
      </c>
      <c r="X258" s="8">
        <f t="shared" si="16"/>
        <v>1</v>
      </c>
      <c r="Y258" s="8" t="b">
        <f>ISNUMBER(SEARCH(V258,T258))</f>
        <v>0</v>
      </c>
      <c r="AC258" s="8">
        <v>1</v>
      </c>
      <c r="AD258" s="8">
        <v>1</v>
      </c>
    </row>
    <row r="259" spans="1:30" x14ac:dyDescent="0.2">
      <c r="A259">
        <v>1773052</v>
      </c>
      <c r="B259">
        <v>1</v>
      </c>
      <c r="C259" t="s">
        <v>1946</v>
      </c>
      <c r="D259" t="s">
        <v>1</v>
      </c>
      <c r="E259" t="s">
        <v>3078</v>
      </c>
      <c r="F259">
        <v>-79.919998168899994</v>
      </c>
      <c r="G259">
        <v>40.470001220699999</v>
      </c>
      <c r="H259" t="s">
        <v>1947</v>
      </c>
      <c r="I259">
        <v>718</v>
      </c>
      <c r="J259" t="s">
        <v>1948</v>
      </c>
      <c r="K259" t="s">
        <v>1949</v>
      </c>
      <c r="L259" t="s">
        <v>748</v>
      </c>
      <c r="M259" t="s">
        <v>1951</v>
      </c>
      <c r="N259">
        <v>-80.187209999999993</v>
      </c>
      <c r="O259">
        <v>40.54636</v>
      </c>
      <c r="P259" t="s">
        <v>1950</v>
      </c>
      <c r="Q259" s="6" t="s">
        <v>2906</v>
      </c>
      <c r="R259" s="6" t="s">
        <v>2905</v>
      </c>
      <c r="S259" s="6" t="s">
        <v>2784</v>
      </c>
      <c r="T259" s="6" t="s">
        <v>3017</v>
      </c>
      <c r="V259" s="3" t="str">
        <f>INDEX(Groups!I$2:'Groups'!I$228, MATCH(A259, Groups!A$2:'Groups'!A$228,0))</f>
        <v>Pittsburgh</v>
      </c>
      <c r="W259" s="3" t="str">
        <f>INDEX(Groups!J$2:'Groups'!J$228, MATCH(A259, Groups!A$2:'Groups'!A$228,0))</f>
        <v>Sub-county</v>
      </c>
      <c r="X259" s="8">
        <f t="shared" si="16"/>
        <v>1</v>
      </c>
      <c r="Y259" s="8" t="b">
        <f>ISNUMBER(SEARCH(V259,T259))</f>
        <v>0</v>
      </c>
      <c r="AC259" s="8">
        <v>1</v>
      </c>
      <c r="AD259" s="8">
        <v>1</v>
      </c>
    </row>
    <row r="260" spans="1:30" x14ac:dyDescent="0.2">
      <c r="A260">
        <v>1756412</v>
      </c>
      <c r="B260">
        <v>128</v>
      </c>
      <c r="C260" t="s">
        <v>0</v>
      </c>
      <c r="D260" t="s">
        <v>1</v>
      </c>
      <c r="E260" t="s">
        <v>3070</v>
      </c>
      <c r="F260">
        <v>-79.989997863799999</v>
      </c>
      <c r="G260">
        <v>40.450000762899997</v>
      </c>
      <c r="H260" t="s">
        <v>2</v>
      </c>
      <c r="I260">
        <v>21</v>
      </c>
      <c r="J260" t="s">
        <v>81</v>
      </c>
      <c r="K260" t="s">
        <v>82</v>
      </c>
      <c r="L260" t="s">
        <v>84</v>
      </c>
      <c r="M260" t="s">
        <v>85</v>
      </c>
      <c r="N260">
        <v>-80.007857000000001</v>
      </c>
      <c r="O260">
        <v>40.290488000000003</v>
      </c>
      <c r="P260" t="s">
        <v>83</v>
      </c>
      <c r="Q260" s="6" t="s">
        <v>2906</v>
      </c>
      <c r="R260" s="6" t="s">
        <v>2905</v>
      </c>
      <c r="S260" s="6" t="s">
        <v>2784</v>
      </c>
      <c r="T260" s="6" t="s">
        <v>2921</v>
      </c>
      <c r="V260" s="3" t="str">
        <f>INDEX(Groups!I$2:'Groups'!I$228, MATCH(A260, Groups!A$2:'Groups'!A$228,0))</f>
        <v>Pittsburgh</v>
      </c>
      <c r="W260" s="3" t="str">
        <f>INDEX(Groups!J$2:'Groups'!J$228, MATCH(A260, Groups!A$2:'Groups'!A$228,0))</f>
        <v>Sub-county</v>
      </c>
      <c r="X260" s="8">
        <f t="shared" si="16"/>
        <v>1</v>
      </c>
      <c r="Y260" s="8" t="b">
        <f>ISNUMBER(SEARCH(V260,T260))</f>
        <v>0</v>
      </c>
      <c r="AC260" s="8">
        <v>1</v>
      </c>
      <c r="AD260" s="8">
        <v>1</v>
      </c>
    </row>
    <row r="261" spans="1:30" x14ac:dyDescent="0.2">
      <c r="A261">
        <v>1756412</v>
      </c>
      <c r="B261">
        <v>128</v>
      </c>
      <c r="C261" t="s">
        <v>0</v>
      </c>
      <c r="D261" t="s">
        <v>1</v>
      </c>
      <c r="E261" t="s">
        <v>3070</v>
      </c>
      <c r="F261">
        <v>-79.989997863799999</v>
      </c>
      <c r="G261">
        <v>40.450000762899997</v>
      </c>
      <c r="H261" t="s">
        <v>2</v>
      </c>
      <c r="I261">
        <v>93</v>
      </c>
      <c r="J261" t="s">
        <v>279</v>
      </c>
      <c r="K261" t="s">
        <v>280</v>
      </c>
      <c r="L261" t="s">
        <v>84</v>
      </c>
      <c r="M261" t="s">
        <v>85</v>
      </c>
      <c r="N261">
        <v>-80.007857000000001</v>
      </c>
      <c r="O261">
        <v>40.290488000000003</v>
      </c>
      <c r="P261" t="s">
        <v>83</v>
      </c>
      <c r="Q261" s="6" t="s">
        <v>2906</v>
      </c>
      <c r="R261" s="6" t="s">
        <v>2905</v>
      </c>
      <c r="S261" s="6" t="s">
        <v>2784</v>
      </c>
      <c r="T261" s="6" t="s">
        <v>2921</v>
      </c>
      <c r="V261" s="3" t="str">
        <f>INDEX(Groups!I$2:'Groups'!I$228, MATCH(A261, Groups!A$2:'Groups'!A$228,0))</f>
        <v>Pittsburgh</v>
      </c>
      <c r="W261" s="3" t="str">
        <f>INDEX(Groups!J$2:'Groups'!J$228, MATCH(A261, Groups!A$2:'Groups'!A$228,0))</f>
        <v>Sub-county</v>
      </c>
      <c r="X261" s="8">
        <f t="shared" si="16"/>
        <v>1</v>
      </c>
      <c r="Y261" s="8" t="b">
        <f>ISNUMBER(SEARCH(V261,T261))</f>
        <v>0</v>
      </c>
      <c r="AC261" s="8">
        <v>1</v>
      </c>
      <c r="AD261" s="8">
        <v>1</v>
      </c>
    </row>
    <row r="262" spans="1:30" x14ac:dyDescent="0.2">
      <c r="A262">
        <v>1756412</v>
      </c>
      <c r="B262">
        <v>128</v>
      </c>
      <c r="C262" t="s">
        <v>0</v>
      </c>
      <c r="D262" t="s">
        <v>1</v>
      </c>
      <c r="E262" t="s">
        <v>3070</v>
      </c>
      <c r="F262">
        <v>-79.989997863799999</v>
      </c>
      <c r="G262">
        <v>40.450000762899997</v>
      </c>
      <c r="H262" t="s">
        <v>2</v>
      </c>
      <c r="I262">
        <v>95</v>
      </c>
      <c r="J262" t="s">
        <v>283</v>
      </c>
      <c r="K262" t="s">
        <v>284</v>
      </c>
      <c r="L262" t="s">
        <v>84</v>
      </c>
      <c r="M262" t="s">
        <v>85</v>
      </c>
      <c r="N262">
        <v>-80.007857000000001</v>
      </c>
      <c r="O262">
        <v>40.290488000000003</v>
      </c>
      <c r="P262" t="s">
        <v>83</v>
      </c>
      <c r="Q262" s="6" t="s">
        <v>2906</v>
      </c>
      <c r="R262" s="6" t="s">
        <v>2905</v>
      </c>
      <c r="S262" s="6" t="s">
        <v>2784</v>
      </c>
      <c r="T262" s="6" t="s">
        <v>2921</v>
      </c>
      <c r="V262" s="3" t="str">
        <f>INDEX(Groups!I$2:'Groups'!I$228, MATCH(A262, Groups!A$2:'Groups'!A$228,0))</f>
        <v>Pittsburgh</v>
      </c>
      <c r="W262" s="3" t="str">
        <f>INDEX(Groups!J$2:'Groups'!J$228, MATCH(A262, Groups!A$2:'Groups'!A$228,0))</f>
        <v>Sub-county</v>
      </c>
      <c r="X262" s="8">
        <f t="shared" si="16"/>
        <v>1</v>
      </c>
      <c r="Y262" s="8" t="b">
        <f>ISNUMBER(SEARCH(V262,T262))</f>
        <v>0</v>
      </c>
      <c r="AC262" s="8">
        <v>1</v>
      </c>
      <c r="AD262" s="8">
        <v>1</v>
      </c>
    </row>
    <row r="263" spans="1:30" x14ac:dyDescent="0.2">
      <c r="A263">
        <v>1756412</v>
      </c>
      <c r="B263">
        <v>128</v>
      </c>
      <c r="C263" t="s">
        <v>0</v>
      </c>
      <c r="D263" t="s">
        <v>1</v>
      </c>
      <c r="E263" t="s">
        <v>3070</v>
      </c>
      <c r="F263">
        <v>-79.989997863799999</v>
      </c>
      <c r="G263">
        <v>40.450000762899997</v>
      </c>
      <c r="H263" t="s">
        <v>2</v>
      </c>
      <c r="I263">
        <v>32</v>
      </c>
      <c r="J263" t="s">
        <v>116</v>
      </c>
      <c r="K263" t="s">
        <v>117</v>
      </c>
      <c r="L263" t="s">
        <v>119</v>
      </c>
      <c r="M263" t="s">
        <v>120</v>
      </c>
      <c r="N263">
        <v>-79.922905</v>
      </c>
      <c r="O263">
        <v>40.435702999999997</v>
      </c>
      <c r="P263" t="s">
        <v>118</v>
      </c>
      <c r="Q263" s="6" t="s">
        <v>2906</v>
      </c>
      <c r="R263" s="6" t="s">
        <v>2905</v>
      </c>
      <c r="S263" s="6" t="s">
        <v>2784</v>
      </c>
      <c r="T263" s="6" t="s">
        <v>2907</v>
      </c>
      <c r="U263" s="6" t="s">
        <v>2909</v>
      </c>
      <c r="V263" s="3" t="str">
        <f>INDEX(Groups!I$2:'Groups'!I$228, MATCH(A263, Groups!A$2:'Groups'!A$228,0))</f>
        <v>Pittsburgh</v>
      </c>
      <c r="W263" s="3" t="str">
        <f>INDEX(Groups!J$2:'Groups'!J$228, MATCH(A263, Groups!A$2:'Groups'!A$228,0))</f>
        <v>Sub-county</v>
      </c>
      <c r="X263" s="8">
        <f t="shared" si="16"/>
        <v>1</v>
      </c>
      <c r="Y263" s="8" t="b">
        <f>ISNUMBER(SEARCH(V263,T263))</f>
        <v>1</v>
      </c>
      <c r="AC263" s="8">
        <v>1</v>
      </c>
      <c r="AD263" s="8">
        <v>1</v>
      </c>
    </row>
    <row r="264" spans="1:30" x14ac:dyDescent="0.2">
      <c r="A264">
        <v>3849892</v>
      </c>
      <c r="B264">
        <v>4</v>
      </c>
      <c r="C264" t="s">
        <v>1266</v>
      </c>
      <c r="D264" t="s">
        <v>1</v>
      </c>
      <c r="E264" t="s">
        <v>3070</v>
      </c>
      <c r="F264">
        <v>-79.910003662099996</v>
      </c>
      <c r="G264">
        <v>40.5</v>
      </c>
      <c r="H264" t="s">
        <v>1267</v>
      </c>
      <c r="I264">
        <v>522</v>
      </c>
      <c r="J264" t="s">
        <v>1275</v>
      </c>
      <c r="K264" t="s">
        <v>1276</v>
      </c>
      <c r="L264" t="s">
        <v>1278</v>
      </c>
      <c r="M264" t="s">
        <v>1279</v>
      </c>
      <c r="N264">
        <v>-79.796499999999995</v>
      </c>
      <c r="O264">
        <v>40.573616000000001</v>
      </c>
      <c r="P264" t="s">
        <v>1277</v>
      </c>
      <c r="Q264" s="6" t="s">
        <v>2906</v>
      </c>
      <c r="R264" s="6" t="s">
        <v>2905</v>
      </c>
      <c r="S264" s="6" t="s">
        <v>2784</v>
      </c>
      <c r="T264" s="6" t="s">
        <v>2993</v>
      </c>
      <c r="V264" s="3" t="str">
        <f>INDEX(Groups!I$2:'Groups'!I$228, MATCH(A264, Groups!A$2:'Groups'!A$228,0))</f>
        <v>Pittsburgh</v>
      </c>
      <c r="W264" s="3" t="str">
        <f>INDEX(Groups!J$2:'Groups'!J$228, MATCH(A264, Groups!A$2:'Groups'!A$228,0))</f>
        <v>Sub-county</v>
      </c>
      <c r="X264" s="8">
        <f t="shared" si="16"/>
        <v>1</v>
      </c>
      <c r="Y264" s="8" t="b">
        <f>ISNUMBER(SEARCH(V264,T264))</f>
        <v>0</v>
      </c>
      <c r="AC264" s="8">
        <v>1</v>
      </c>
      <c r="AD264" s="8">
        <v>1</v>
      </c>
    </row>
    <row r="265" spans="1:30" x14ac:dyDescent="0.2">
      <c r="A265">
        <v>1931841</v>
      </c>
      <c r="B265">
        <v>3</v>
      </c>
      <c r="C265" t="s">
        <v>1564</v>
      </c>
      <c r="D265" t="s">
        <v>1</v>
      </c>
      <c r="E265" t="s">
        <v>3080</v>
      </c>
      <c r="F265">
        <v>-79.949996948199995</v>
      </c>
      <c r="G265">
        <v>40.439998626700003</v>
      </c>
      <c r="H265" t="s">
        <v>1565</v>
      </c>
      <c r="I265">
        <v>617</v>
      </c>
      <c r="J265" t="s">
        <v>1566</v>
      </c>
      <c r="K265" t="s">
        <v>1567</v>
      </c>
      <c r="L265" t="s">
        <v>1569</v>
      </c>
      <c r="M265" t="s">
        <v>1570</v>
      </c>
      <c r="N265">
        <v>-79.843361000000002</v>
      </c>
      <c r="O265">
        <v>40.505507999999999</v>
      </c>
      <c r="P265" t="s">
        <v>1568</v>
      </c>
      <c r="Q265" s="6" t="s">
        <v>2906</v>
      </c>
      <c r="R265" s="6" t="s">
        <v>2905</v>
      </c>
      <c r="S265" s="6" t="s">
        <v>2784</v>
      </c>
      <c r="T265" s="6" t="s">
        <v>2999</v>
      </c>
      <c r="V265" s="3" t="str">
        <f>INDEX(Groups!I$2:'Groups'!I$228, MATCH(A265, Groups!A$2:'Groups'!A$228,0))</f>
        <v>Pittsburgh</v>
      </c>
      <c r="W265" s="3" t="str">
        <f>INDEX(Groups!J$2:'Groups'!J$228, MATCH(A265, Groups!A$2:'Groups'!A$228,0))</f>
        <v>Sub-county</v>
      </c>
      <c r="X265" s="8">
        <f t="shared" si="16"/>
        <v>1</v>
      </c>
      <c r="Y265" s="8" t="b">
        <f>ISNUMBER(SEARCH(V265,T265))</f>
        <v>0</v>
      </c>
      <c r="AC265" s="8">
        <v>1</v>
      </c>
      <c r="AD265" s="8">
        <v>1</v>
      </c>
    </row>
    <row r="266" spans="1:30" x14ac:dyDescent="0.2">
      <c r="A266">
        <v>6009942</v>
      </c>
      <c r="B266">
        <v>2</v>
      </c>
      <c r="C266" t="s">
        <v>1880</v>
      </c>
      <c r="D266" t="s">
        <v>1</v>
      </c>
      <c r="E266" t="s">
        <v>3078</v>
      </c>
      <c r="F266">
        <v>-80.040000915500002</v>
      </c>
      <c r="G266">
        <v>40.520000457800002</v>
      </c>
      <c r="H266" t="s">
        <v>1881</v>
      </c>
      <c r="I266">
        <v>700</v>
      </c>
      <c r="J266" t="s">
        <v>1882</v>
      </c>
      <c r="K266" t="s">
        <v>1883</v>
      </c>
      <c r="L266" t="s">
        <v>1885</v>
      </c>
      <c r="M266" t="s">
        <v>1886</v>
      </c>
      <c r="N266">
        <v>-80.030283999999995</v>
      </c>
      <c r="O266">
        <v>40.517696999999998</v>
      </c>
      <c r="P266" t="s">
        <v>1884</v>
      </c>
      <c r="Q266" s="6" t="s">
        <v>2906</v>
      </c>
      <c r="R266" s="6" t="s">
        <v>2905</v>
      </c>
      <c r="S266" s="6" t="s">
        <v>2784</v>
      </c>
      <c r="T266" s="6" t="s">
        <v>3014</v>
      </c>
      <c r="V266" s="3" t="str">
        <f>INDEX(Groups!I$2:'Groups'!I$228, MATCH(A266, Groups!A$2:'Groups'!A$228,0))</f>
        <v>Pittsburgh</v>
      </c>
      <c r="W266" s="3" t="str">
        <f>INDEX(Groups!J$2:'Groups'!J$228, MATCH(A266, Groups!A$2:'Groups'!A$228,0))</f>
        <v>Sub-county</v>
      </c>
      <c r="X266" s="8">
        <f t="shared" si="16"/>
        <v>1</v>
      </c>
      <c r="Y266" s="8" t="b">
        <f>ISNUMBER(SEARCH(V266,T266))</f>
        <v>0</v>
      </c>
      <c r="AC266" s="8">
        <v>1</v>
      </c>
      <c r="AD266" s="8">
        <v>1</v>
      </c>
    </row>
    <row r="267" spans="1:30" x14ac:dyDescent="0.2">
      <c r="A267">
        <v>6009942</v>
      </c>
      <c r="B267">
        <v>2</v>
      </c>
      <c r="C267" t="s">
        <v>1880</v>
      </c>
      <c r="D267" t="s">
        <v>1</v>
      </c>
      <c r="E267" t="s">
        <v>3078</v>
      </c>
      <c r="F267">
        <v>-80.040000915500002</v>
      </c>
      <c r="G267">
        <v>40.520000457800002</v>
      </c>
      <c r="H267" t="s">
        <v>1881</v>
      </c>
      <c r="I267">
        <v>701</v>
      </c>
      <c r="J267" t="s">
        <v>1887</v>
      </c>
      <c r="K267" t="s">
        <v>1888</v>
      </c>
      <c r="L267" t="s">
        <v>1885</v>
      </c>
      <c r="M267" t="s">
        <v>1886</v>
      </c>
      <c r="N267">
        <v>-80.030283999999995</v>
      </c>
      <c r="O267">
        <v>40.517696999999998</v>
      </c>
      <c r="P267" t="s">
        <v>1884</v>
      </c>
      <c r="Q267" s="6" t="s">
        <v>2906</v>
      </c>
      <c r="R267" s="6" t="s">
        <v>2905</v>
      </c>
      <c r="S267" s="6" t="s">
        <v>2784</v>
      </c>
      <c r="T267" s="6" t="s">
        <v>3014</v>
      </c>
      <c r="V267" s="3" t="str">
        <f>INDEX(Groups!I$2:'Groups'!I$228, MATCH(A267, Groups!A$2:'Groups'!A$228,0))</f>
        <v>Pittsburgh</v>
      </c>
      <c r="W267" s="3" t="str">
        <f>INDEX(Groups!J$2:'Groups'!J$228, MATCH(A267, Groups!A$2:'Groups'!A$228,0))</f>
        <v>Sub-county</v>
      </c>
      <c r="X267" s="8">
        <f t="shared" si="16"/>
        <v>1</v>
      </c>
      <c r="Y267" s="8" t="b">
        <f>ISNUMBER(SEARCH(V267,T267))</f>
        <v>0</v>
      </c>
      <c r="AC267" s="8">
        <v>1</v>
      </c>
      <c r="AD267" s="8">
        <v>1</v>
      </c>
    </row>
    <row r="268" spans="1:30" x14ac:dyDescent="0.2">
      <c r="A268">
        <v>17099012</v>
      </c>
      <c r="B268">
        <v>9</v>
      </c>
      <c r="C268" t="s">
        <v>780</v>
      </c>
      <c r="D268" t="s">
        <v>1</v>
      </c>
      <c r="E268" t="s">
        <v>3090</v>
      </c>
      <c r="F268">
        <v>-79.949996948199995</v>
      </c>
      <c r="G268">
        <v>40.470001220699999</v>
      </c>
      <c r="H268" t="s">
        <v>781</v>
      </c>
      <c r="I268">
        <v>348</v>
      </c>
      <c r="J268" t="s">
        <v>786</v>
      </c>
      <c r="K268" t="s">
        <v>787</v>
      </c>
      <c r="L268" t="s">
        <v>2885</v>
      </c>
      <c r="M268" t="s">
        <v>789</v>
      </c>
      <c r="N268">
        <v>-79.870812000000001</v>
      </c>
      <c r="O268">
        <v>40.393504999999998</v>
      </c>
      <c r="P268" t="s">
        <v>788</v>
      </c>
      <c r="Q268" s="6" t="s">
        <v>2906</v>
      </c>
      <c r="R268" s="6" t="s">
        <v>2905</v>
      </c>
      <c r="S268" s="6" t="s">
        <v>2784</v>
      </c>
      <c r="T268" s="6" t="s">
        <v>2972</v>
      </c>
      <c r="V268" s="3" t="str">
        <f>INDEX(Groups!I$2:'Groups'!I$228, MATCH(A268, Groups!A$2:'Groups'!A$228,0))</f>
        <v>Pittsburgh</v>
      </c>
      <c r="W268" s="3" t="str">
        <f>INDEX(Groups!J$2:'Groups'!J$228, MATCH(A268, Groups!A$2:'Groups'!A$228,0))</f>
        <v>Sub-county</v>
      </c>
      <c r="X268" s="8">
        <f t="shared" si="16"/>
        <v>1</v>
      </c>
      <c r="Y268" s="8" t="b">
        <f>ISNUMBER(SEARCH(V268,T268))</f>
        <v>0</v>
      </c>
      <c r="AC268" s="8">
        <v>1</v>
      </c>
      <c r="AD268" s="8">
        <v>1</v>
      </c>
    </row>
    <row r="269" spans="1:30" x14ac:dyDescent="0.2">
      <c r="A269">
        <v>1756412</v>
      </c>
      <c r="B269">
        <v>128</v>
      </c>
      <c r="C269" t="s">
        <v>0</v>
      </c>
      <c r="D269" t="s">
        <v>1</v>
      </c>
      <c r="E269" t="s">
        <v>3070</v>
      </c>
      <c r="F269">
        <v>-79.989997863799999</v>
      </c>
      <c r="G269">
        <v>40.450000762899997</v>
      </c>
      <c r="H269" t="s">
        <v>2</v>
      </c>
      <c r="I269">
        <v>58</v>
      </c>
      <c r="J269" t="s">
        <v>204</v>
      </c>
      <c r="K269" t="s">
        <v>205</v>
      </c>
      <c r="L269" t="s">
        <v>207</v>
      </c>
      <c r="M269" t="s">
        <v>208</v>
      </c>
      <c r="N269">
        <v>-80.052841999999998</v>
      </c>
      <c r="O269">
        <v>40.633237000000001</v>
      </c>
      <c r="P269" t="s">
        <v>206</v>
      </c>
      <c r="Q269" s="6" t="s">
        <v>2906</v>
      </c>
      <c r="R269" s="6" t="s">
        <v>2905</v>
      </c>
      <c r="S269" s="6" t="s">
        <v>2784</v>
      </c>
      <c r="T269" s="6" t="s">
        <v>2937</v>
      </c>
      <c r="V269" s="3" t="str">
        <f>INDEX(Groups!I$2:'Groups'!I$228, MATCH(A269, Groups!A$2:'Groups'!A$228,0))</f>
        <v>Pittsburgh</v>
      </c>
      <c r="W269" s="3" t="str">
        <f>INDEX(Groups!J$2:'Groups'!J$228, MATCH(A269, Groups!A$2:'Groups'!A$228,0))</f>
        <v>Sub-county</v>
      </c>
      <c r="X269" s="8">
        <f t="shared" si="16"/>
        <v>1</v>
      </c>
      <c r="Y269" s="8" t="b">
        <f>ISNUMBER(SEARCH(V269,T269))</f>
        <v>0</v>
      </c>
      <c r="AC269" s="8">
        <v>1</v>
      </c>
      <c r="AD269" s="8">
        <v>1</v>
      </c>
    </row>
    <row r="270" spans="1:30" x14ac:dyDescent="0.2">
      <c r="A270">
        <v>1141992</v>
      </c>
      <c r="B270">
        <v>9</v>
      </c>
      <c r="C270" t="s">
        <v>811</v>
      </c>
      <c r="D270" t="s">
        <v>1</v>
      </c>
      <c r="E270" t="s">
        <v>3070</v>
      </c>
      <c r="F270">
        <v>-79.980003356899999</v>
      </c>
      <c r="G270">
        <v>40.419998168900001</v>
      </c>
      <c r="H270" t="s">
        <v>812</v>
      </c>
      <c r="I270">
        <v>358</v>
      </c>
      <c r="J270" t="s">
        <v>820</v>
      </c>
      <c r="K270" t="s">
        <v>821</v>
      </c>
      <c r="L270" t="s">
        <v>207</v>
      </c>
      <c r="M270" t="s">
        <v>823</v>
      </c>
      <c r="N270">
        <v>-80.054848000000007</v>
      </c>
      <c r="O270">
        <v>40.626677000000001</v>
      </c>
      <c r="P270" t="s">
        <v>822</v>
      </c>
      <c r="Q270" s="6" t="s">
        <v>2906</v>
      </c>
      <c r="R270" s="6" t="s">
        <v>2905</v>
      </c>
      <c r="S270" s="6" t="s">
        <v>2784</v>
      </c>
      <c r="T270" s="6" t="s">
        <v>2937</v>
      </c>
      <c r="V270" s="3" t="str">
        <f>INDEX(Groups!I$2:'Groups'!I$228, MATCH(A270, Groups!A$2:'Groups'!A$228,0))</f>
        <v>Pittsburgh</v>
      </c>
      <c r="W270" s="3" t="str">
        <f>INDEX(Groups!J$2:'Groups'!J$228, MATCH(A270, Groups!A$2:'Groups'!A$228,0))</f>
        <v>Sub-county</v>
      </c>
      <c r="X270" s="8">
        <f t="shared" si="16"/>
        <v>1</v>
      </c>
      <c r="Y270" s="8" t="b">
        <f>ISNUMBER(SEARCH(V270,T270))</f>
        <v>0</v>
      </c>
      <c r="AC270" s="8">
        <v>1</v>
      </c>
      <c r="AD270" s="8">
        <v>1</v>
      </c>
    </row>
    <row r="271" spans="1:30" x14ac:dyDescent="0.2">
      <c r="A271">
        <v>9903332</v>
      </c>
      <c r="B271">
        <v>7</v>
      </c>
      <c r="C271" t="s">
        <v>1003</v>
      </c>
      <c r="D271" t="s">
        <v>1</v>
      </c>
      <c r="E271" t="s">
        <v>3070</v>
      </c>
      <c r="F271">
        <v>-79.989997863799999</v>
      </c>
      <c r="G271">
        <v>40.450000762899997</v>
      </c>
      <c r="H271" t="s">
        <v>1004</v>
      </c>
      <c r="I271">
        <v>431</v>
      </c>
      <c r="J271" t="s">
        <v>899</v>
      </c>
      <c r="K271" t="s">
        <v>1009</v>
      </c>
      <c r="L271" t="s">
        <v>207</v>
      </c>
      <c r="M271" t="s">
        <v>208</v>
      </c>
      <c r="N271">
        <v>-80.052841999999998</v>
      </c>
      <c r="O271">
        <v>40.633237000000001</v>
      </c>
      <c r="P271" t="s">
        <v>206</v>
      </c>
      <c r="Q271" s="6" t="s">
        <v>2906</v>
      </c>
      <c r="R271" s="6" t="s">
        <v>2905</v>
      </c>
      <c r="S271" s="6" t="s">
        <v>2784</v>
      </c>
      <c r="T271" s="6" t="s">
        <v>2937</v>
      </c>
      <c r="V271" s="3" t="str">
        <f>INDEX(Groups!I$2:'Groups'!I$228, MATCH(A271, Groups!A$2:'Groups'!A$228,0))</f>
        <v>Pittsburgh</v>
      </c>
      <c r="W271" s="3" t="str">
        <f>INDEX(Groups!J$2:'Groups'!J$228, MATCH(A271, Groups!A$2:'Groups'!A$228,0))</f>
        <v>Sub-county</v>
      </c>
      <c r="X271" s="8">
        <f t="shared" si="16"/>
        <v>1</v>
      </c>
      <c r="Y271" s="8" t="b">
        <f>ISNUMBER(SEARCH(V271,T271))</f>
        <v>0</v>
      </c>
      <c r="AC271" s="8">
        <v>1</v>
      </c>
      <c r="AD271" s="8">
        <v>1</v>
      </c>
    </row>
    <row r="272" spans="1:30" x14ac:dyDescent="0.2">
      <c r="A272">
        <v>63868</v>
      </c>
      <c r="B272">
        <v>6</v>
      </c>
      <c r="C272" t="s">
        <v>1105</v>
      </c>
      <c r="D272" t="s">
        <v>1</v>
      </c>
      <c r="E272" t="s">
        <v>3074</v>
      </c>
      <c r="F272">
        <v>-79.919998168899994</v>
      </c>
      <c r="G272">
        <v>40.430000305199997</v>
      </c>
      <c r="H272" t="s">
        <v>1106</v>
      </c>
      <c r="I272">
        <v>461</v>
      </c>
      <c r="J272" t="s">
        <v>1111</v>
      </c>
      <c r="K272" t="s">
        <v>1112</v>
      </c>
      <c r="L272" t="s">
        <v>207</v>
      </c>
      <c r="M272" t="s">
        <v>1113</v>
      </c>
      <c r="N272">
        <v>-80.059783999999993</v>
      </c>
      <c r="O272">
        <v>40.633533</v>
      </c>
      <c r="P272" t="s">
        <v>145</v>
      </c>
      <c r="Q272" s="6" t="s">
        <v>2906</v>
      </c>
      <c r="R272" s="6" t="s">
        <v>2905</v>
      </c>
      <c r="S272" s="6" t="s">
        <v>2784</v>
      </c>
      <c r="T272" s="6" t="s">
        <v>2937</v>
      </c>
      <c r="V272" s="3" t="str">
        <f>INDEX(Groups!I$2:'Groups'!I$228, MATCH(A272, Groups!A$2:'Groups'!A$228,0))</f>
        <v>Pittsburgh</v>
      </c>
      <c r="W272" s="3" t="str">
        <f>INDEX(Groups!J$2:'Groups'!J$228, MATCH(A272, Groups!A$2:'Groups'!A$228,0))</f>
        <v>Sub-county</v>
      </c>
      <c r="X272" s="8">
        <f t="shared" si="16"/>
        <v>1</v>
      </c>
      <c r="Y272" s="8" t="b">
        <f>ISNUMBER(SEARCH(V272,T272))</f>
        <v>0</v>
      </c>
      <c r="AC272" s="8">
        <v>1</v>
      </c>
      <c r="AD272" s="8">
        <v>1</v>
      </c>
    </row>
    <row r="273" spans="1:30" x14ac:dyDescent="0.2">
      <c r="A273">
        <v>63868</v>
      </c>
      <c r="B273">
        <v>6</v>
      </c>
      <c r="C273" t="s">
        <v>1105</v>
      </c>
      <c r="D273" t="s">
        <v>1</v>
      </c>
      <c r="E273" t="s">
        <v>3074</v>
      </c>
      <c r="F273">
        <v>-79.919998168899994</v>
      </c>
      <c r="G273">
        <v>40.430000305199997</v>
      </c>
      <c r="H273" t="s">
        <v>1106</v>
      </c>
      <c r="I273">
        <v>462</v>
      </c>
      <c r="J273" t="s">
        <v>1111</v>
      </c>
      <c r="K273" t="s">
        <v>1112</v>
      </c>
      <c r="L273" t="s">
        <v>207</v>
      </c>
      <c r="M273" t="s">
        <v>1113</v>
      </c>
      <c r="N273">
        <v>-80.059783999999993</v>
      </c>
      <c r="O273">
        <v>40.633533</v>
      </c>
      <c r="P273" t="s">
        <v>145</v>
      </c>
      <c r="Q273" s="6" t="s">
        <v>2906</v>
      </c>
      <c r="R273" s="6" t="s">
        <v>2905</v>
      </c>
      <c r="S273" s="6" t="s">
        <v>2784</v>
      </c>
      <c r="T273" s="6" t="s">
        <v>2937</v>
      </c>
      <c r="V273" s="3" t="str">
        <f>INDEX(Groups!I$2:'Groups'!I$228, MATCH(A273, Groups!A$2:'Groups'!A$228,0))</f>
        <v>Pittsburgh</v>
      </c>
      <c r="W273" s="3" t="str">
        <f>INDEX(Groups!J$2:'Groups'!J$228, MATCH(A273, Groups!A$2:'Groups'!A$228,0))</f>
        <v>Sub-county</v>
      </c>
      <c r="X273" s="8">
        <f t="shared" si="16"/>
        <v>1</v>
      </c>
      <c r="Y273" s="8" t="b">
        <f>ISNUMBER(SEARCH(V273,T273))</f>
        <v>0</v>
      </c>
      <c r="AC273" s="8">
        <v>1</v>
      </c>
      <c r="AD273" s="8">
        <v>1</v>
      </c>
    </row>
    <row r="274" spans="1:30" x14ac:dyDescent="0.2">
      <c r="A274">
        <v>63868</v>
      </c>
      <c r="B274">
        <v>6</v>
      </c>
      <c r="C274" t="s">
        <v>1105</v>
      </c>
      <c r="D274" t="s">
        <v>1</v>
      </c>
      <c r="E274" t="s">
        <v>3074</v>
      </c>
      <c r="F274">
        <v>-79.919998168899994</v>
      </c>
      <c r="G274">
        <v>40.430000305199997</v>
      </c>
      <c r="H274" t="s">
        <v>1106</v>
      </c>
      <c r="I274">
        <v>464</v>
      </c>
      <c r="J274" t="s">
        <v>1111</v>
      </c>
      <c r="K274" t="s">
        <v>1112</v>
      </c>
      <c r="L274" t="s">
        <v>207</v>
      </c>
      <c r="M274" t="s">
        <v>1113</v>
      </c>
      <c r="N274">
        <v>-80.059783999999993</v>
      </c>
      <c r="O274">
        <v>40.633533</v>
      </c>
      <c r="P274" t="s">
        <v>145</v>
      </c>
      <c r="Q274" s="6" t="s">
        <v>2906</v>
      </c>
      <c r="R274" s="6" t="s">
        <v>2905</v>
      </c>
      <c r="S274" s="6" t="s">
        <v>2784</v>
      </c>
      <c r="T274" s="6" t="s">
        <v>2937</v>
      </c>
      <c r="V274" s="3" t="str">
        <f>INDEX(Groups!I$2:'Groups'!I$228, MATCH(A274, Groups!A$2:'Groups'!A$228,0))</f>
        <v>Pittsburgh</v>
      </c>
      <c r="W274" s="3" t="str">
        <f>INDEX(Groups!J$2:'Groups'!J$228, MATCH(A274, Groups!A$2:'Groups'!A$228,0))</f>
        <v>Sub-county</v>
      </c>
      <c r="X274" s="8">
        <f t="shared" si="16"/>
        <v>1</v>
      </c>
      <c r="Y274" s="8" t="b">
        <f>ISNUMBER(SEARCH(V274,T274))</f>
        <v>0</v>
      </c>
      <c r="AC274" s="8">
        <v>1</v>
      </c>
      <c r="AD274" s="8">
        <v>1</v>
      </c>
    </row>
    <row r="275" spans="1:30" x14ac:dyDescent="0.2">
      <c r="A275">
        <v>63868</v>
      </c>
      <c r="B275">
        <v>6</v>
      </c>
      <c r="C275" t="s">
        <v>1105</v>
      </c>
      <c r="D275" t="s">
        <v>1</v>
      </c>
      <c r="E275" t="s">
        <v>3074</v>
      </c>
      <c r="F275">
        <v>-79.919998168899994</v>
      </c>
      <c r="G275">
        <v>40.430000305199997</v>
      </c>
      <c r="H275" t="s">
        <v>1106</v>
      </c>
      <c r="I275">
        <v>465</v>
      </c>
      <c r="J275" t="s">
        <v>1111</v>
      </c>
      <c r="K275" t="s">
        <v>1112</v>
      </c>
      <c r="L275" t="s">
        <v>207</v>
      </c>
      <c r="M275" t="s">
        <v>1113</v>
      </c>
      <c r="N275">
        <v>-80.059783999999993</v>
      </c>
      <c r="O275">
        <v>40.633533</v>
      </c>
      <c r="P275" t="s">
        <v>145</v>
      </c>
      <c r="Q275" s="6" t="s">
        <v>2906</v>
      </c>
      <c r="R275" s="6" t="s">
        <v>2905</v>
      </c>
      <c r="S275" s="6" t="s">
        <v>2784</v>
      </c>
      <c r="T275" s="6" t="s">
        <v>2937</v>
      </c>
      <c r="V275" s="3" t="str">
        <f>INDEX(Groups!I$2:'Groups'!I$228, MATCH(A275, Groups!A$2:'Groups'!A$228,0))</f>
        <v>Pittsburgh</v>
      </c>
      <c r="W275" s="3" t="str">
        <f>INDEX(Groups!J$2:'Groups'!J$228, MATCH(A275, Groups!A$2:'Groups'!A$228,0))</f>
        <v>Sub-county</v>
      </c>
      <c r="X275" s="8">
        <f t="shared" si="16"/>
        <v>1</v>
      </c>
      <c r="Y275" s="8" t="b">
        <f>ISNUMBER(SEARCH(V275,T275))</f>
        <v>0</v>
      </c>
      <c r="AC275" s="8">
        <v>1</v>
      </c>
      <c r="AD275" s="8">
        <v>1</v>
      </c>
    </row>
    <row r="276" spans="1:30" x14ac:dyDescent="0.2">
      <c r="A276">
        <v>507383</v>
      </c>
      <c r="B276">
        <v>5</v>
      </c>
      <c r="C276" t="s">
        <v>1146</v>
      </c>
      <c r="D276" t="s">
        <v>1</v>
      </c>
      <c r="E276" t="s">
        <v>3083</v>
      </c>
      <c r="F276">
        <v>-80.069999694800003</v>
      </c>
      <c r="G276">
        <v>40.5</v>
      </c>
      <c r="H276" t="s">
        <v>1147</v>
      </c>
      <c r="I276">
        <v>479</v>
      </c>
      <c r="J276" t="s">
        <v>1152</v>
      </c>
      <c r="K276" t="s">
        <v>1153</v>
      </c>
      <c r="L276" t="s">
        <v>207</v>
      </c>
      <c r="M276" t="s">
        <v>1155</v>
      </c>
      <c r="N276">
        <v>-80.05677</v>
      </c>
      <c r="O276">
        <v>40.633597999999999</v>
      </c>
      <c r="P276" t="s">
        <v>1154</v>
      </c>
      <c r="Q276" s="6" t="s">
        <v>2906</v>
      </c>
      <c r="R276" s="6" t="s">
        <v>2905</v>
      </c>
      <c r="S276" s="6" t="s">
        <v>2784</v>
      </c>
      <c r="T276" s="6" t="s">
        <v>2937</v>
      </c>
      <c r="V276" s="3" t="str">
        <f>INDEX(Groups!I$2:'Groups'!I$228, MATCH(A276, Groups!A$2:'Groups'!A$228,0))</f>
        <v>Pittsburgh</v>
      </c>
      <c r="W276" s="3" t="str">
        <f>INDEX(Groups!J$2:'Groups'!J$228, MATCH(A276, Groups!A$2:'Groups'!A$228,0))</f>
        <v>Sub-county</v>
      </c>
      <c r="X276" s="8">
        <f t="shared" si="16"/>
        <v>1</v>
      </c>
      <c r="Y276" s="8" t="b">
        <f>ISNUMBER(SEARCH(V276,T276))</f>
        <v>0</v>
      </c>
      <c r="AC276" s="8">
        <v>1</v>
      </c>
      <c r="AD276" s="8">
        <v>1</v>
      </c>
    </row>
    <row r="277" spans="1:30" x14ac:dyDescent="0.2">
      <c r="A277">
        <v>54637</v>
      </c>
      <c r="B277">
        <v>4</v>
      </c>
      <c r="C277" t="s">
        <v>1338</v>
      </c>
      <c r="D277" t="s">
        <v>1</v>
      </c>
      <c r="E277" t="s">
        <v>3073</v>
      </c>
      <c r="F277">
        <v>-79.949996948199995</v>
      </c>
      <c r="G277">
        <v>40.470001220699999</v>
      </c>
      <c r="H277" t="s">
        <v>1339</v>
      </c>
      <c r="I277">
        <v>545</v>
      </c>
      <c r="J277" t="s">
        <v>1342</v>
      </c>
      <c r="K277" t="s">
        <v>1343</v>
      </c>
      <c r="L277" t="s">
        <v>207</v>
      </c>
      <c r="M277" t="s">
        <v>823</v>
      </c>
      <c r="N277">
        <v>-80.054848000000007</v>
      </c>
      <c r="O277">
        <v>40.626677000000001</v>
      </c>
      <c r="P277" t="s">
        <v>822</v>
      </c>
      <c r="Q277" s="6" t="s">
        <v>2906</v>
      </c>
      <c r="R277" s="6" t="s">
        <v>2905</v>
      </c>
      <c r="S277" s="6" t="s">
        <v>2784</v>
      </c>
      <c r="T277" s="6" t="s">
        <v>2937</v>
      </c>
      <c r="V277" s="3" t="str">
        <f>INDEX(Groups!I$2:'Groups'!I$228, MATCH(A277, Groups!A$2:'Groups'!A$228,0))</f>
        <v>Pittsburgh</v>
      </c>
      <c r="W277" s="3" t="str">
        <f>INDEX(Groups!J$2:'Groups'!J$228, MATCH(A277, Groups!A$2:'Groups'!A$228,0))</f>
        <v>Sub-county</v>
      </c>
      <c r="X277" s="8">
        <f t="shared" si="16"/>
        <v>1</v>
      </c>
      <c r="Y277" s="8" t="b">
        <f>ISNUMBER(SEARCH(V277,T277))</f>
        <v>0</v>
      </c>
      <c r="AC277" s="8">
        <v>1</v>
      </c>
      <c r="AD277" s="8">
        <v>1</v>
      </c>
    </row>
    <row r="278" spans="1:30" x14ac:dyDescent="0.2">
      <c r="A278">
        <v>126428</v>
      </c>
      <c r="B278">
        <v>4</v>
      </c>
      <c r="C278" t="s">
        <v>1249</v>
      </c>
      <c r="D278" t="s">
        <v>1</v>
      </c>
      <c r="E278" t="s">
        <v>3085</v>
      </c>
      <c r="F278">
        <v>-79.989997863799999</v>
      </c>
      <c r="G278">
        <v>40.450000762899997</v>
      </c>
      <c r="H278" t="s">
        <v>1250</v>
      </c>
      <c r="I278">
        <v>519</v>
      </c>
      <c r="J278" t="s">
        <v>1261</v>
      </c>
      <c r="K278" t="s">
        <v>1262</v>
      </c>
      <c r="L278" t="s">
        <v>1264</v>
      </c>
      <c r="M278" t="s">
        <v>1265</v>
      </c>
      <c r="N278">
        <v>-79.820946000000006</v>
      </c>
      <c r="O278">
        <v>40.356025000000002</v>
      </c>
      <c r="P278" t="s">
        <v>1263</v>
      </c>
      <c r="Q278" s="6" t="s">
        <v>2906</v>
      </c>
      <c r="R278" s="6" t="s">
        <v>2905</v>
      </c>
      <c r="S278" s="6" t="s">
        <v>2784</v>
      </c>
      <c r="T278" s="6" t="s">
        <v>2992</v>
      </c>
      <c r="V278" s="3" t="str">
        <f>INDEX(Groups!I$2:'Groups'!I$228, MATCH(A278, Groups!A$2:'Groups'!A$228,0))</f>
        <v>Pittsburgh</v>
      </c>
      <c r="W278" s="3" t="str">
        <f>INDEX(Groups!J$2:'Groups'!J$228, MATCH(A278, Groups!A$2:'Groups'!A$228,0))</f>
        <v>Sub-county</v>
      </c>
      <c r="X278" s="8">
        <f t="shared" si="16"/>
        <v>1</v>
      </c>
      <c r="Y278" s="8" t="b">
        <f>ISNUMBER(SEARCH(V278,T278))</f>
        <v>0</v>
      </c>
      <c r="AC278" s="8">
        <v>1</v>
      </c>
      <c r="AD278" s="8">
        <v>1</v>
      </c>
    </row>
    <row r="279" spans="1:30" x14ac:dyDescent="0.2">
      <c r="A279">
        <v>1756412</v>
      </c>
      <c r="B279">
        <v>128</v>
      </c>
      <c r="C279" t="s">
        <v>0</v>
      </c>
      <c r="D279" t="s">
        <v>1</v>
      </c>
      <c r="E279" t="s">
        <v>3070</v>
      </c>
      <c r="F279">
        <v>-79.989997863799999</v>
      </c>
      <c r="G279">
        <v>40.450000762899997</v>
      </c>
      <c r="H279" t="s">
        <v>2</v>
      </c>
      <c r="I279">
        <v>99</v>
      </c>
      <c r="J279" t="s">
        <v>291</v>
      </c>
      <c r="K279" t="s">
        <v>292</v>
      </c>
      <c r="L279" t="s">
        <v>2874</v>
      </c>
      <c r="M279" t="s">
        <v>295</v>
      </c>
      <c r="N279">
        <v>-80.160919000000007</v>
      </c>
      <c r="O279">
        <v>40.274619999999999</v>
      </c>
      <c r="P279" t="s">
        <v>293</v>
      </c>
      <c r="Q279" s="6" t="s">
        <v>2906</v>
      </c>
      <c r="R279" s="6" t="s">
        <v>2905</v>
      </c>
      <c r="S279" s="6" t="s">
        <v>2945</v>
      </c>
      <c r="T279" s="6" t="s">
        <v>2944</v>
      </c>
      <c r="V279" s="3" t="str">
        <f>INDEX(Groups!I$2:'Groups'!I$228, MATCH(A279, Groups!A$2:'Groups'!A$228,0))</f>
        <v>Pittsburgh</v>
      </c>
      <c r="W279" s="3" t="str">
        <f>INDEX(Groups!J$2:'Groups'!J$228, MATCH(A279, Groups!A$2:'Groups'!A$228,0))</f>
        <v>Sub-county</v>
      </c>
      <c r="X279" s="8">
        <f t="shared" ref="X279:X342" si="17">IF(S279="Allegheny County", 1, )</f>
        <v>0</v>
      </c>
      <c r="Y279" s="8" t="b">
        <f>ISNUMBER(SEARCH(V279,T279))</f>
        <v>0</v>
      </c>
      <c r="AC279" s="8">
        <v>1</v>
      </c>
      <c r="AD279" s="8">
        <v>1</v>
      </c>
    </row>
    <row r="280" spans="1:30" x14ac:dyDescent="0.2">
      <c r="A280">
        <v>507383</v>
      </c>
      <c r="B280">
        <v>5</v>
      </c>
      <c r="C280" t="s">
        <v>1146</v>
      </c>
      <c r="D280" t="s">
        <v>1</v>
      </c>
      <c r="E280" t="s">
        <v>3083</v>
      </c>
      <c r="F280">
        <v>-80.069999694800003</v>
      </c>
      <c r="G280">
        <v>40.5</v>
      </c>
      <c r="H280" t="s">
        <v>1147</v>
      </c>
      <c r="I280">
        <v>478</v>
      </c>
      <c r="J280" t="s">
        <v>1148</v>
      </c>
      <c r="K280" t="s">
        <v>1149</v>
      </c>
      <c r="L280" t="s">
        <v>2874</v>
      </c>
      <c r="M280" t="s">
        <v>1151</v>
      </c>
      <c r="N280">
        <v>-80.162398999999994</v>
      </c>
      <c r="O280">
        <v>40.277706000000002</v>
      </c>
      <c r="P280" t="s">
        <v>1150</v>
      </c>
      <c r="Q280" s="6" t="s">
        <v>2906</v>
      </c>
      <c r="R280" s="6" t="s">
        <v>2905</v>
      </c>
      <c r="S280" s="6" t="s">
        <v>2945</v>
      </c>
      <c r="T280" s="6" t="s">
        <v>2944</v>
      </c>
      <c r="V280" s="3" t="str">
        <f>INDEX(Groups!I$2:'Groups'!I$228, MATCH(A280, Groups!A$2:'Groups'!A$228,0))</f>
        <v>Pittsburgh</v>
      </c>
      <c r="W280" s="3" t="str">
        <f>INDEX(Groups!J$2:'Groups'!J$228, MATCH(A280, Groups!A$2:'Groups'!A$228,0))</f>
        <v>Sub-county</v>
      </c>
      <c r="X280" s="8">
        <f t="shared" si="17"/>
        <v>0</v>
      </c>
      <c r="Y280" s="8" t="b">
        <f>ISNUMBER(SEARCH(V280,T280))</f>
        <v>0</v>
      </c>
      <c r="AC280" s="8">
        <v>1</v>
      </c>
      <c r="AD280" s="8">
        <v>1</v>
      </c>
    </row>
    <row r="281" spans="1:30" x14ac:dyDescent="0.2">
      <c r="A281">
        <v>1635864</v>
      </c>
      <c r="B281">
        <v>1</v>
      </c>
      <c r="C281" t="s">
        <v>2487</v>
      </c>
      <c r="D281" t="s">
        <v>1</v>
      </c>
      <c r="E281" t="s">
        <v>3071</v>
      </c>
      <c r="F281">
        <v>-80.040000915500002</v>
      </c>
      <c r="G281">
        <v>40.549999237100003</v>
      </c>
      <c r="H281" t="s">
        <v>2488</v>
      </c>
      <c r="I281">
        <v>822</v>
      </c>
      <c r="J281" t="s">
        <v>2489</v>
      </c>
      <c r="K281" t="s">
        <v>2490</v>
      </c>
      <c r="L281" t="s">
        <v>2874</v>
      </c>
      <c r="M281" t="s">
        <v>2492</v>
      </c>
      <c r="N281">
        <v>-80.171205</v>
      </c>
      <c r="O281">
        <v>40.298310999999998</v>
      </c>
      <c r="P281" t="s">
        <v>2491</v>
      </c>
      <c r="Q281" s="6" t="s">
        <v>2906</v>
      </c>
      <c r="R281" s="6" t="s">
        <v>2905</v>
      </c>
      <c r="S281" s="6" t="s">
        <v>2945</v>
      </c>
      <c r="T281" s="6" t="s">
        <v>2944</v>
      </c>
      <c r="V281" s="3" t="str">
        <f>INDEX(Groups!I$2:'Groups'!I$228, MATCH(A281, Groups!A$2:'Groups'!A$228,0))</f>
        <v>Pittsburgh</v>
      </c>
      <c r="W281" s="3" t="str">
        <f>INDEX(Groups!J$2:'Groups'!J$228, MATCH(A281, Groups!A$2:'Groups'!A$228,0))</f>
        <v>Sub-county</v>
      </c>
      <c r="X281" s="8">
        <f t="shared" si="17"/>
        <v>0</v>
      </c>
      <c r="Y281" s="8" t="b">
        <f>ISNUMBER(SEARCH(V281,T281))</f>
        <v>0</v>
      </c>
      <c r="AC281" s="8">
        <v>1</v>
      </c>
      <c r="AD281" s="8">
        <v>1</v>
      </c>
    </row>
    <row r="282" spans="1:30" x14ac:dyDescent="0.2">
      <c r="A282">
        <v>10241662</v>
      </c>
      <c r="B282">
        <v>8</v>
      </c>
      <c r="C282" t="s">
        <v>944</v>
      </c>
      <c r="D282" t="s">
        <v>1</v>
      </c>
      <c r="E282" t="s">
        <v>3086</v>
      </c>
      <c r="F282">
        <v>-79.949996948199995</v>
      </c>
      <c r="G282">
        <v>40.470001220699999</v>
      </c>
      <c r="H282" t="s">
        <v>945</v>
      </c>
      <c r="I282">
        <v>407</v>
      </c>
      <c r="J282" t="s">
        <v>953</v>
      </c>
      <c r="K282" t="s">
        <v>954</v>
      </c>
      <c r="L282" t="s">
        <v>2791</v>
      </c>
      <c r="M282" t="s">
        <v>957</v>
      </c>
      <c r="N282">
        <v>-80.085823000000005</v>
      </c>
      <c r="O282">
        <v>40.406993999999997</v>
      </c>
      <c r="P282" t="s">
        <v>955</v>
      </c>
      <c r="Q282" s="6" t="s">
        <v>2906</v>
      </c>
      <c r="R282" s="6" t="s">
        <v>2905</v>
      </c>
      <c r="S282" s="6" t="s">
        <v>2784</v>
      </c>
      <c r="T282" s="6" t="s">
        <v>2978</v>
      </c>
      <c r="V282" s="3" t="str">
        <f>INDEX(Groups!I$2:'Groups'!I$228, MATCH(A282, Groups!A$2:'Groups'!A$228,0))</f>
        <v>Pittsburgh</v>
      </c>
      <c r="W282" s="3" t="str">
        <f>INDEX(Groups!J$2:'Groups'!J$228, MATCH(A282, Groups!A$2:'Groups'!A$228,0))</f>
        <v>Sub-county</v>
      </c>
      <c r="X282" s="8">
        <f t="shared" si="17"/>
        <v>1</v>
      </c>
      <c r="Y282" s="8" t="b">
        <f>ISNUMBER(SEARCH(V282,T282))</f>
        <v>0</v>
      </c>
      <c r="AC282" s="8">
        <v>1</v>
      </c>
      <c r="AD282" s="8">
        <v>1</v>
      </c>
    </row>
    <row r="283" spans="1:30" x14ac:dyDescent="0.2">
      <c r="A283">
        <v>10241662</v>
      </c>
      <c r="B283">
        <v>8</v>
      </c>
      <c r="C283" t="s">
        <v>944</v>
      </c>
      <c r="D283" t="s">
        <v>1</v>
      </c>
      <c r="E283" t="s">
        <v>3086</v>
      </c>
      <c r="F283">
        <v>-79.949996948199995</v>
      </c>
      <c r="G283">
        <v>40.470001220699999</v>
      </c>
      <c r="H283" t="s">
        <v>945</v>
      </c>
      <c r="I283">
        <v>408</v>
      </c>
      <c r="J283" t="s">
        <v>953</v>
      </c>
      <c r="K283" t="s">
        <v>954</v>
      </c>
      <c r="L283" t="s">
        <v>2791</v>
      </c>
      <c r="M283" t="s">
        <v>957</v>
      </c>
      <c r="N283">
        <v>-80.085823000000005</v>
      </c>
      <c r="O283">
        <v>40.406993999999997</v>
      </c>
      <c r="P283" t="s">
        <v>955</v>
      </c>
      <c r="Q283" s="6" t="s">
        <v>2906</v>
      </c>
      <c r="R283" s="6" t="s">
        <v>2905</v>
      </c>
      <c r="S283" s="6" t="s">
        <v>2784</v>
      </c>
      <c r="T283" s="6" t="s">
        <v>2978</v>
      </c>
      <c r="V283" s="3" t="str">
        <f>INDEX(Groups!I$2:'Groups'!I$228, MATCH(A283, Groups!A$2:'Groups'!A$228,0))</f>
        <v>Pittsburgh</v>
      </c>
      <c r="W283" s="3" t="str">
        <f>INDEX(Groups!J$2:'Groups'!J$228, MATCH(A283, Groups!A$2:'Groups'!A$228,0))</f>
        <v>Sub-county</v>
      </c>
      <c r="X283" s="8">
        <f t="shared" si="17"/>
        <v>1</v>
      </c>
      <c r="Y283" s="8" t="b">
        <f>ISNUMBER(SEARCH(V283,T283))</f>
        <v>0</v>
      </c>
      <c r="AC283" s="8">
        <v>1</v>
      </c>
      <c r="AD283" s="8">
        <v>1</v>
      </c>
    </row>
    <row r="284" spans="1:30" x14ac:dyDescent="0.2">
      <c r="A284">
        <v>10241662</v>
      </c>
      <c r="B284">
        <v>8</v>
      </c>
      <c r="C284" t="s">
        <v>944</v>
      </c>
      <c r="D284" t="s">
        <v>1</v>
      </c>
      <c r="E284" t="s">
        <v>3086</v>
      </c>
      <c r="F284">
        <v>-79.949996948199995</v>
      </c>
      <c r="G284">
        <v>40.470001220699999</v>
      </c>
      <c r="H284" t="s">
        <v>945</v>
      </c>
      <c r="I284">
        <v>411</v>
      </c>
      <c r="J284" t="s">
        <v>953</v>
      </c>
      <c r="K284" t="s">
        <v>961</v>
      </c>
      <c r="L284" t="s">
        <v>2791</v>
      </c>
      <c r="M284" t="s">
        <v>957</v>
      </c>
      <c r="N284">
        <v>-80.085823000000005</v>
      </c>
      <c r="O284">
        <v>40.406993999999997</v>
      </c>
      <c r="P284" t="s">
        <v>955</v>
      </c>
      <c r="Q284" s="6" t="s">
        <v>2906</v>
      </c>
      <c r="R284" s="6" t="s">
        <v>2905</v>
      </c>
      <c r="S284" s="6" t="s">
        <v>2784</v>
      </c>
      <c r="T284" s="6" t="s">
        <v>2978</v>
      </c>
      <c r="V284" s="3" t="str">
        <f>INDEX(Groups!I$2:'Groups'!I$228, MATCH(A284, Groups!A$2:'Groups'!A$228,0))</f>
        <v>Pittsburgh</v>
      </c>
      <c r="W284" s="3" t="str">
        <f>INDEX(Groups!J$2:'Groups'!J$228, MATCH(A284, Groups!A$2:'Groups'!A$228,0))</f>
        <v>Sub-county</v>
      </c>
      <c r="X284" s="8">
        <f t="shared" si="17"/>
        <v>1</v>
      </c>
      <c r="Y284" s="8" t="b">
        <f>ISNUMBER(SEARCH(V284,T284))</f>
        <v>0</v>
      </c>
      <c r="AC284" s="8">
        <v>1</v>
      </c>
      <c r="AD284" s="8">
        <v>1</v>
      </c>
    </row>
    <row r="285" spans="1:30" x14ac:dyDescent="0.2">
      <c r="A285">
        <v>10241662</v>
      </c>
      <c r="B285">
        <v>8</v>
      </c>
      <c r="C285" t="s">
        <v>944</v>
      </c>
      <c r="D285" t="s">
        <v>1</v>
      </c>
      <c r="E285" t="s">
        <v>3086</v>
      </c>
      <c r="F285">
        <v>-79.949996948199995</v>
      </c>
      <c r="G285">
        <v>40.470001220699999</v>
      </c>
      <c r="H285" t="s">
        <v>945</v>
      </c>
      <c r="I285">
        <v>412</v>
      </c>
      <c r="J285" t="s">
        <v>953</v>
      </c>
      <c r="K285" t="s">
        <v>954</v>
      </c>
      <c r="L285" t="s">
        <v>2791</v>
      </c>
      <c r="M285" t="s">
        <v>957</v>
      </c>
      <c r="N285">
        <v>-80.085823000000005</v>
      </c>
      <c r="O285">
        <v>40.406993999999997</v>
      </c>
      <c r="P285" t="s">
        <v>955</v>
      </c>
      <c r="Q285" s="6" t="s">
        <v>2906</v>
      </c>
      <c r="R285" s="6" t="s">
        <v>2905</v>
      </c>
      <c r="S285" s="6" t="s">
        <v>2784</v>
      </c>
      <c r="T285" s="6" t="s">
        <v>2978</v>
      </c>
      <c r="V285" s="3" t="str">
        <f>INDEX(Groups!I$2:'Groups'!I$228, MATCH(A285, Groups!A$2:'Groups'!A$228,0))</f>
        <v>Pittsburgh</v>
      </c>
      <c r="W285" s="3" t="str">
        <f>INDEX(Groups!J$2:'Groups'!J$228, MATCH(A285, Groups!A$2:'Groups'!A$228,0))</f>
        <v>Sub-county</v>
      </c>
      <c r="X285" s="8">
        <f t="shared" si="17"/>
        <v>1</v>
      </c>
      <c r="Y285" s="8" t="b">
        <f>ISNUMBER(SEARCH(V285,T285))</f>
        <v>0</v>
      </c>
      <c r="AC285" s="8">
        <v>1</v>
      </c>
      <c r="AD285" s="8">
        <v>1</v>
      </c>
    </row>
    <row r="286" spans="1:30" x14ac:dyDescent="0.2">
      <c r="A286">
        <v>3170512</v>
      </c>
      <c r="B286">
        <v>31</v>
      </c>
      <c r="C286" t="s">
        <v>377</v>
      </c>
      <c r="D286" t="s">
        <v>1</v>
      </c>
      <c r="E286" t="s">
        <v>3071</v>
      </c>
      <c r="F286">
        <v>-80.040000915500002</v>
      </c>
      <c r="G286">
        <v>40.549999237100003</v>
      </c>
      <c r="H286" t="s">
        <v>378</v>
      </c>
      <c r="I286">
        <v>129</v>
      </c>
      <c r="J286" t="s">
        <v>379</v>
      </c>
      <c r="K286" t="s">
        <v>380</v>
      </c>
      <c r="L286" t="s">
        <v>2865</v>
      </c>
      <c r="M286" t="s">
        <v>383</v>
      </c>
      <c r="N286">
        <v>-80.186040000000006</v>
      </c>
      <c r="O286">
        <v>40.491042999999998</v>
      </c>
      <c r="P286" t="s">
        <v>381</v>
      </c>
      <c r="Q286" s="6" t="s">
        <v>2906</v>
      </c>
      <c r="R286" s="6" t="s">
        <v>2905</v>
      </c>
      <c r="S286" s="6" t="s">
        <v>2784</v>
      </c>
      <c r="T286" s="6" t="s">
        <v>2808</v>
      </c>
      <c r="V286" s="3" t="str">
        <f>INDEX(Groups!I$2:'Groups'!I$228, MATCH(A286, Groups!A$2:'Groups'!A$228,0))</f>
        <v>Pittsburgh</v>
      </c>
      <c r="W286" s="3" t="str">
        <f>INDEX(Groups!J$2:'Groups'!J$228, MATCH(A286, Groups!A$2:'Groups'!A$228,0))</f>
        <v>Sub-county</v>
      </c>
      <c r="X286" s="8">
        <f t="shared" si="17"/>
        <v>1</v>
      </c>
      <c r="Y286" s="8" t="b">
        <f>ISNUMBER(SEARCH(V286,T286))</f>
        <v>0</v>
      </c>
      <c r="AC286" s="8">
        <v>1</v>
      </c>
      <c r="AD286" s="8">
        <v>1</v>
      </c>
    </row>
    <row r="287" spans="1:30" x14ac:dyDescent="0.2">
      <c r="A287">
        <v>3170512</v>
      </c>
      <c r="B287">
        <v>31</v>
      </c>
      <c r="C287" t="s">
        <v>377</v>
      </c>
      <c r="D287" t="s">
        <v>1</v>
      </c>
      <c r="E287" t="s">
        <v>3071</v>
      </c>
      <c r="F287">
        <v>-80.040000915500002</v>
      </c>
      <c r="G287">
        <v>40.549999237100003</v>
      </c>
      <c r="H287" t="s">
        <v>378</v>
      </c>
      <c r="I287">
        <v>133</v>
      </c>
      <c r="J287" t="s">
        <v>393</v>
      </c>
      <c r="K287" t="s">
        <v>380</v>
      </c>
      <c r="L287" t="s">
        <v>2865</v>
      </c>
      <c r="M287" t="s">
        <v>383</v>
      </c>
      <c r="N287">
        <v>-80.186040000000006</v>
      </c>
      <c r="O287">
        <v>40.491042999999998</v>
      </c>
      <c r="P287" t="s">
        <v>381</v>
      </c>
      <c r="Q287" s="6" t="s">
        <v>2906</v>
      </c>
      <c r="R287" s="6" t="s">
        <v>2905</v>
      </c>
      <c r="S287" s="6" t="s">
        <v>2784</v>
      </c>
      <c r="T287" s="6" t="s">
        <v>2808</v>
      </c>
      <c r="V287" s="3" t="str">
        <f>INDEX(Groups!I$2:'Groups'!I$228, MATCH(A287, Groups!A$2:'Groups'!A$228,0))</f>
        <v>Pittsburgh</v>
      </c>
      <c r="W287" s="3" t="str">
        <f>INDEX(Groups!J$2:'Groups'!J$228, MATCH(A287, Groups!A$2:'Groups'!A$228,0))</f>
        <v>Sub-county</v>
      </c>
      <c r="X287" s="8">
        <f t="shared" si="17"/>
        <v>1</v>
      </c>
      <c r="Y287" s="8" t="b">
        <f>ISNUMBER(SEARCH(V287,T287))</f>
        <v>0</v>
      </c>
      <c r="AC287" s="8">
        <v>1</v>
      </c>
      <c r="AD287" s="8">
        <v>1</v>
      </c>
    </row>
    <row r="288" spans="1:30" x14ac:dyDescent="0.2">
      <c r="A288">
        <v>3170512</v>
      </c>
      <c r="B288">
        <v>31</v>
      </c>
      <c r="C288" t="s">
        <v>377</v>
      </c>
      <c r="D288" t="s">
        <v>1</v>
      </c>
      <c r="E288" t="s">
        <v>3071</v>
      </c>
      <c r="F288">
        <v>-80.040000915500002</v>
      </c>
      <c r="G288">
        <v>40.549999237100003</v>
      </c>
      <c r="H288" t="s">
        <v>378</v>
      </c>
      <c r="I288">
        <v>135</v>
      </c>
      <c r="J288" t="s">
        <v>379</v>
      </c>
      <c r="K288" t="s">
        <v>380</v>
      </c>
      <c r="L288" t="s">
        <v>2865</v>
      </c>
      <c r="M288" t="s">
        <v>383</v>
      </c>
      <c r="N288">
        <v>-80.186040000000006</v>
      </c>
      <c r="O288">
        <v>40.491042999999998</v>
      </c>
      <c r="P288" t="s">
        <v>381</v>
      </c>
      <c r="Q288" s="6" t="s">
        <v>2906</v>
      </c>
      <c r="R288" s="6" t="s">
        <v>2905</v>
      </c>
      <c r="S288" s="6" t="s">
        <v>2784</v>
      </c>
      <c r="T288" s="6" t="s">
        <v>2808</v>
      </c>
      <c r="V288" s="3" t="str">
        <f>INDEX(Groups!I$2:'Groups'!I$228, MATCH(A288, Groups!A$2:'Groups'!A$228,0))</f>
        <v>Pittsburgh</v>
      </c>
      <c r="W288" s="3" t="str">
        <f>INDEX(Groups!J$2:'Groups'!J$228, MATCH(A288, Groups!A$2:'Groups'!A$228,0))</f>
        <v>Sub-county</v>
      </c>
      <c r="X288" s="8">
        <f t="shared" si="17"/>
        <v>1</v>
      </c>
      <c r="Y288" s="8" t="b">
        <f>ISNUMBER(SEARCH(V288,T288))</f>
        <v>0</v>
      </c>
      <c r="AC288" s="8">
        <v>1</v>
      </c>
      <c r="AD288" s="8">
        <v>1</v>
      </c>
    </row>
    <row r="289" spans="1:30" x14ac:dyDescent="0.2">
      <c r="A289">
        <v>3170512</v>
      </c>
      <c r="B289">
        <v>31</v>
      </c>
      <c r="C289" t="s">
        <v>377</v>
      </c>
      <c r="D289" t="s">
        <v>1</v>
      </c>
      <c r="E289" t="s">
        <v>3071</v>
      </c>
      <c r="F289">
        <v>-80.040000915500002</v>
      </c>
      <c r="G289">
        <v>40.549999237100003</v>
      </c>
      <c r="H289" t="s">
        <v>378</v>
      </c>
      <c r="I289">
        <v>149</v>
      </c>
      <c r="J289" t="s">
        <v>416</v>
      </c>
      <c r="K289" t="s">
        <v>417</v>
      </c>
      <c r="L289" t="s">
        <v>2865</v>
      </c>
      <c r="M289" t="s">
        <v>383</v>
      </c>
      <c r="N289">
        <v>-80.186040000000006</v>
      </c>
      <c r="O289">
        <v>40.491042999999998</v>
      </c>
      <c r="P289" t="s">
        <v>381</v>
      </c>
      <c r="Q289" s="6" t="s">
        <v>2906</v>
      </c>
      <c r="R289" s="6" t="s">
        <v>2905</v>
      </c>
      <c r="S289" s="6" t="s">
        <v>2784</v>
      </c>
      <c r="T289" s="6" t="s">
        <v>2808</v>
      </c>
      <c r="V289" s="3" t="str">
        <f>INDEX(Groups!I$2:'Groups'!I$228, MATCH(A289, Groups!A$2:'Groups'!A$228,0))</f>
        <v>Pittsburgh</v>
      </c>
      <c r="W289" s="3" t="str">
        <f>INDEX(Groups!J$2:'Groups'!J$228, MATCH(A289, Groups!A$2:'Groups'!A$228,0))</f>
        <v>Sub-county</v>
      </c>
      <c r="X289" s="8">
        <f t="shared" si="17"/>
        <v>1</v>
      </c>
      <c r="Y289" s="8" t="b">
        <f>ISNUMBER(SEARCH(V289,T289))</f>
        <v>0</v>
      </c>
      <c r="AC289" s="8">
        <v>1</v>
      </c>
      <c r="AD289" s="8">
        <v>1</v>
      </c>
    </row>
    <row r="290" spans="1:30" x14ac:dyDescent="0.2">
      <c r="A290">
        <v>3170512</v>
      </c>
      <c r="B290">
        <v>31</v>
      </c>
      <c r="C290" t="s">
        <v>377</v>
      </c>
      <c r="D290" t="s">
        <v>1</v>
      </c>
      <c r="E290" t="s">
        <v>3071</v>
      </c>
      <c r="F290">
        <v>-80.040000915500002</v>
      </c>
      <c r="G290">
        <v>40.549999237100003</v>
      </c>
      <c r="H290" t="s">
        <v>378</v>
      </c>
      <c r="I290">
        <v>150</v>
      </c>
      <c r="J290" t="s">
        <v>393</v>
      </c>
      <c r="K290" t="s">
        <v>380</v>
      </c>
      <c r="L290" t="s">
        <v>2865</v>
      </c>
      <c r="M290" t="s">
        <v>383</v>
      </c>
      <c r="N290">
        <v>-80.186040000000006</v>
      </c>
      <c r="O290">
        <v>40.491042999999998</v>
      </c>
      <c r="P290" t="s">
        <v>381</v>
      </c>
      <c r="Q290" s="6" t="s">
        <v>2906</v>
      </c>
      <c r="R290" s="6" t="s">
        <v>2905</v>
      </c>
      <c r="S290" s="6" t="s">
        <v>2784</v>
      </c>
      <c r="T290" s="6" t="s">
        <v>2808</v>
      </c>
      <c r="V290" s="3" t="str">
        <f>INDEX(Groups!I$2:'Groups'!I$228, MATCH(A290, Groups!A$2:'Groups'!A$228,0))</f>
        <v>Pittsburgh</v>
      </c>
      <c r="W290" s="3" t="str">
        <f>INDEX(Groups!J$2:'Groups'!J$228, MATCH(A290, Groups!A$2:'Groups'!A$228,0))</f>
        <v>Sub-county</v>
      </c>
      <c r="X290" s="8">
        <f t="shared" si="17"/>
        <v>1</v>
      </c>
      <c r="Y290" s="8" t="b">
        <f>ISNUMBER(SEARCH(V290,T290))</f>
        <v>0</v>
      </c>
      <c r="AC290" s="8">
        <v>1</v>
      </c>
      <c r="AD290" s="8">
        <v>1</v>
      </c>
    </row>
    <row r="291" spans="1:30" x14ac:dyDescent="0.2">
      <c r="A291">
        <v>3170512</v>
      </c>
      <c r="B291">
        <v>31</v>
      </c>
      <c r="C291" t="s">
        <v>377</v>
      </c>
      <c r="D291" t="s">
        <v>1</v>
      </c>
      <c r="E291" t="s">
        <v>3071</v>
      </c>
      <c r="F291">
        <v>-80.040000915500002</v>
      </c>
      <c r="G291">
        <v>40.549999237100003</v>
      </c>
      <c r="H291" t="s">
        <v>378</v>
      </c>
      <c r="I291">
        <v>153</v>
      </c>
      <c r="J291" t="s">
        <v>418</v>
      </c>
      <c r="K291" t="s">
        <v>419</v>
      </c>
      <c r="L291" t="s">
        <v>2865</v>
      </c>
      <c r="M291" t="s">
        <v>383</v>
      </c>
      <c r="N291">
        <v>-80.186040000000006</v>
      </c>
      <c r="O291">
        <v>40.491042999999998</v>
      </c>
      <c r="P291" t="s">
        <v>381</v>
      </c>
      <c r="Q291" s="6" t="s">
        <v>2906</v>
      </c>
      <c r="R291" s="6" t="s">
        <v>2905</v>
      </c>
      <c r="S291" s="6" t="s">
        <v>2784</v>
      </c>
      <c r="T291" s="6" t="s">
        <v>2808</v>
      </c>
      <c r="V291" s="3" t="str">
        <f>INDEX(Groups!I$2:'Groups'!I$228, MATCH(A291, Groups!A$2:'Groups'!A$228,0))</f>
        <v>Pittsburgh</v>
      </c>
      <c r="W291" s="3" t="str">
        <f>INDEX(Groups!J$2:'Groups'!J$228, MATCH(A291, Groups!A$2:'Groups'!A$228,0))</f>
        <v>Sub-county</v>
      </c>
      <c r="X291" s="8">
        <f t="shared" si="17"/>
        <v>1</v>
      </c>
      <c r="Y291" s="8" t="b">
        <f>ISNUMBER(SEARCH(V291,T291))</f>
        <v>0</v>
      </c>
      <c r="AC291" s="8">
        <v>1</v>
      </c>
      <c r="AD291" s="8">
        <v>1</v>
      </c>
    </row>
    <row r="292" spans="1:30" x14ac:dyDescent="0.2">
      <c r="A292">
        <v>507383</v>
      </c>
      <c r="B292">
        <v>5</v>
      </c>
      <c r="C292" t="s">
        <v>1146</v>
      </c>
      <c r="D292" t="s">
        <v>1</v>
      </c>
      <c r="E292" t="s">
        <v>3083</v>
      </c>
      <c r="F292">
        <v>-80.069999694800003</v>
      </c>
      <c r="G292">
        <v>40.5</v>
      </c>
      <c r="H292" t="s">
        <v>1147</v>
      </c>
      <c r="I292">
        <v>482</v>
      </c>
      <c r="J292" t="s">
        <v>1162</v>
      </c>
      <c r="K292" t="s">
        <v>1163</v>
      </c>
      <c r="L292" t="s">
        <v>2865</v>
      </c>
      <c r="M292" t="s">
        <v>1165</v>
      </c>
      <c r="N292">
        <v>-80.21772</v>
      </c>
      <c r="O292">
        <v>40.520031000000003</v>
      </c>
      <c r="P292" t="s">
        <v>1164</v>
      </c>
      <c r="Q292" s="6" t="s">
        <v>2906</v>
      </c>
      <c r="R292" s="6" t="s">
        <v>2905</v>
      </c>
      <c r="S292" s="6" t="s">
        <v>2784</v>
      </c>
      <c r="T292" s="6" t="s">
        <v>2808</v>
      </c>
      <c r="V292" s="3" t="str">
        <f>INDEX(Groups!I$2:'Groups'!I$228, MATCH(A292, Groups!A$2:'Groups'!A$228,0))</f>
        <v>Pittsburgh</v>
      </c>
      <c r="W292" s="3" t="str">
        <f>INDEX(Groups!J$2:'Groups'!J$228, MATCH(A292, Groups!A$2:'Groups'!A$228,0))</f>
        <v>Sub-county</v>
      </c>
      <c r="X292" s="8">
        <f t="shared" si="17"/>
        <v>1</v>
      </c>
      <c r="Y292" s="8" t="b">
        <f>ISNUMBER(SEARCH(V292,T292))</f>
        <v>0</v>
      </c>
      <c r="AC292" s="8">
        <v>1</v>
      </c>
      <c r="AD292" s="8">
        <v>1</v>
      </c>
    </row>
    <row r="293" spans="1:30" x14ac:dyDescent="0.2">
      <c r="A293">
        <v>781619</v>
      </c>
      <c r="B293">
        <v>3</v>
      </c>
      <c r="C293" t="s">
        <v>1473</v>
      </c>
      <c r="D293" t="s">
        <v>1</v>
      </c>
      <c r="E293" t="s">
        <v>3071</v>
      </c>
      <c r="F293">
        <v>-80.069999694800003</v>
      </c>
      <c r="G293">
        <v>40.439998626700003</v>
      </c>
      <c r="H293" t="s">
        <v>1474</v>
      </c>
      <c r="I293">
        <v>590</v>
      </c>
      <c r="J293" t="s">
        <v>1475</v>
      </c>
      <c r="K293" t="s">
        <v>1476</v>
      </c>
      <c r="L293" t="s">
        <v>2865</v>
      </c>
      <c r="M293" t="s">
        <v>383</v>
      </c>
      <c r="N293">
        <v>-80.186040000000006</v>
      </c>
      <c r="O293">
        <v>40.491042999999998</v>
      </c>
      <c r="P293" t="s">
        <v>381</v>
      </c>
      <c r="Q293" s="6" t="s">
        <v>2906</v>
      </c>
      <c r="R293" s="6" t="s">
        <v>2905</v>
      </c>
      <c r="S293" s="6" t="s">
        <v>2784</v>
      </c>
      <c r="T293" s="6" t="s">
        <v>2808</v>
      </c>
      <c r="V293" s="3" t="str">
        <f>INDEX(Groups!I$2:'Groups'!I$228, MATCH(A293, Groups!A$2:'Groups'!A$228,0))</f>
        <v>Pittsburgh</v>
      </c>
      <c r="W293" s="3" t="str">
        <f>INDEX(Groups!J$2:'Groups'!J$228, MATCH(A293, Groups!A$2:'Groups'!A$228,0))</f>
        <v>Sub-county</v>
      </c>
      <c r="X293" s="8">
        <f t="shared" si="17"/>
        <v>1</v>
      </c>
      <c r="Y293" s="8" t="b">
        <f>ISNUMBER(SEARCH(V293,T293))</f>
        <v>0</v>
      </c>
      <c r="AC293" s="8">
        <v>1</v>
      </c>
      <c r="AD293" s="8">
        <v>1</v>
      </c>
    </row>
    <row r="294" spans="1:30" x14ac:dyDescent="0.2">
      <c r="A294">
        <v>781619</v>
      </c>
      <c r="B294">
        <v>3</v>
      </c>
      <c r="C294" t="s">
        <v>1473</v>
      </c>
      <c r="D294" t="s">
        <v>1</v>
      </c>
      <c r="E294" t="s">
        <v>3071</v>
      </c>
      <c r="F294">
        <v>-80.069999694800003</v>
      </c>
      <c r="G294">
        <v>40.439998626700003</v>
      </c>
      <c r="H294" t="s">
        <v>1474</v>
      </c>
      <c r="I294">
        <v>591</v>
      </c>
      <c r="J294" t="s">
        <v>1477</v>
      </c>
      <c r="K294" t="s">
        <v>465</v>
      </c>
      <c r="L294" t="s">
        <v>2865</v>
      </c>
      <c r="M294" t="s">
        <v>383</v>
      </c>
      <c r="N294">
        <v>-80.186040000000006</v>
      </c>
      <c r="O294">
        <v>40.491042999999998</v>
      </c>
      <c r="P294" t="s">
        <v>381</v>
      </c>
      <c r="Q294" s="6" t="s">
        <v>2906</v>
      </c>
      <c r="R294" s="6" t="s">
        <v>2905</v>
      </c>
      <c r="S294" s="6" t="s">
        <v>2784</v>
      </c>
      <c r="T294" s="6" t="s">
        <v>2808</v>
      </c>
      <c r="V294" s="3" t="str">
        <f>INDEX(Groups!I$2:'Groups'!I$228, MATCH(A294, Groups!A$2:'Groups'!A$228,0))</f>
        <v>Pittsburgh</v>
      </c>
      <c r="W294" s="3" t="str">
        <f>INDEX(Groups!J$2:'Groups'!J$228, MATCH(A294, Groups!A$2:'Groups'!A$228,0))</f>
        <v>Sub-county</v>
      </c>
      <c r="X294" s="8">
        <f t="shared" si="17"/>
        <v>1</v>
      </c>
      <c r="Y294" s="8" t="b">
        <f>ISNUMBER(SEARCH(V294,T294))</f>
        <v>0</v>
      </c>
      <c r="AC294" s="8">
        <v>1</v>
      </c>
      <c r="AD294" s="8">
        <v>1</v>
      </c>
    </row>
    <row r="295" spans="1:30" x14ac:dyDescent="0.2">
      <c r="A295">
        <v>781619</v>
      </c>
      <c r="B295">
        <v>3</v>
      </c>
      <c r="C295" t="s">
        <v>1473</v>
      </c>
      <c r="D295" t="s">
        <v>1</v>
      </c>
      <c r="E295" t="s">
        <v>3071</v>
      </c>
      <c r="F295">
        <v>-80.069999694800003</v>
      </c>
      <c r="G295">
        <v>40.439998626700003</v>
      </c>
      <c r="H295" t="s">
        <v>1474</v>
      </c>
      <c r="I295">
        <v>592</v>
      </c>
      <c r="J295" t="s">
        <v>416</v>
      </c>
      <c r="K295" t="s">
        <v>465</v>
      </c>
      <c r="L295" t="s">
        <v>2865</v>
      </c>
      <c r="M295" t="s">
        <v>383</v>
      </c>
      <c r="N295">
        <v>-80.186040000000006</v>
      </c>
      <c r="O295">
        <v>40.491042999999998</v>
      </c>
      <c r="P295" t="s">
        <v>381</v>
      </c>
      <c r="Q295" s="6" t="s">
        <v>2906</v>
      </c>
      <c r="R295" s="6" t="s">
        <v>2905</v>
      </c>
      <c r="S295" s="6" t="s">
        <v>2784</v>
      </c>
      <c r="T295" s="6" t="s">
        <v>2808</v>
      </c>
      <c r="V295" s="3" t="str">
        <f>INDEX(Groups!I$2:'Groups'!I$228, MATCH(A295, Groups!A$2:'Groups'!A$228,0))</f>
        <v>Pittsburgh</v>
      </c>
      <c r="W295" s="3" t="str">
        <f>INDEX(Groups!J$2:'Groups'!J$228, MATCH(A295, Groups!A$2:'Groups'!A$228,0))</f>
        <v>Sub-county</v>
      </c>
      <c r="X295" s="8">
        <f t="shared" si="17"/>
        <v>1</v>
      </c>
      <c r="Y295" s="8" t="b">
        <f>ISNUMBER(SEARCH(V295,T295))</f>
        <v>0</v>
      </c>
      <c r="AC295" s="8">
        <v>1</v>
      </c>
      <c r="AD295" s="8">
        <v>1</v>
      </c>
    </row>
    <row r="296" spans="1:30" x14ac:dyDescent="0.2">
      <c r="A296">
        <v>18603139</v>
      </c>
      <c r="B296">
        <v>1</v>
      </c>
      <c r="C296" t="s">
        <v>2443</v>
      </c>
      <c r="D296" t="s">
        <v>1</v>
      </c>
      <c r="E296" t="s">
        <v>3092</v>
      </c>
      <c r="F296">
        <v>-79.949996948199995</v>
      </c>
      <c r="G296">
        <v>40.470001220699999</v>
      </c>
      <c r="H296" t="s">
        <v>2444</v>
      </c>
      <c r="I296">
        <v>814</v>
      </c>
      <c r="J296" t="s">
        <v>2445</v>
      </c>
      <c r="K296" t="s">
        <v>2446</v>
      </c>
      <c r="L296" t="s">
        <v>2865</v>
      </c>
      <c r="M296" t="s">
        <v>2448</v>
      </c>
      <c r="N296">
        <v>-80.143249999999995</v>
      </c>
      <c r="O296">
        <v>40.511668999999998</v>
      </c>
      <c r="P296" t="s">
        <v>2447</v>
      </c>
      <c r="Q296" s="6" t="s">
        <v>2906</v>
      </c>
      <c r="R296" s="6" t="s">
        <v>2905</v>
      </c>
      <c r="S296" s="6" t="s">
        <v>2784</v>
      </c>
      <c r="T296" s="6" t="s">
        <v>2943</v>
      </c>
      <c r="V296" s="3" t="str">
        <f>INDEX(Groups!I$2:'Groups'!I$228, MATCH(A296, Groups!A$2:'Groups'!A$228,0))</f>
        <v>Pittsburgh</v>
      </c>
      <c r="W296" s="3" t="str">
        <f>INDEX(Groups!J$2:'Groups'!J$228, MATCH(A296, Groups!A$2:'Groups'!A$228,0))</f>
        <v>Sub-county</v>
      </c>
      <c r="X296" s="8">
        <f t="shared" si="17"/>
        <v>1</v>
      </c>
      <c r="Y296" s="8" t="b">
        <f>ISNUMBER(SEARCH(V296,T296))</f>
        <v>0</v>
      </c>
      <c r="AC296" s="8">
        <v>1</v>
      </c>
      <c r="AD296" s="8">
        <v>1</v>
      </c>
    </row>
    <row r="297" spans="1:30" x14ac:dyDescent="0.2">
      <c r="A297">
        <v>9903332</v>
      </c>
      <c r="B297">
        <v>7</v>
      </c>
      <c r="C297" t="s">
        <v>1003</v>
      </c>
      <c r="D297" t="s">
        <v>1</v>
      </c>
      <c r="E297" t="s">
        <v>3070</v>
      </c>
      <c r="F297">
        <v>-79.989997863799999</v>
      </c>
      <c r="G297">
        <v>40.450000762899997</v>
      </c>
      <c r="H297" t="s">
        <v>1004</v>
      </c>
      <c r="I297">
        <v>433</v>
      </c>
      <c r="J297" t="s">
        <v>1011</v>
      </c>
      <c r="K297" t="s">
        <v>1012</v>
      </c>
      <c r="L297" t="s">
        <v>2875</v>
      </c>
      <c r="M297" t="s">
        <v>554</v>
      </c>
      <c r="N297">
        <v>-80.110648999999995</v>
      </c>
      <c r="O297">
        <v>40.684097000000001</v>
      </c>
      <c r="P297" t="s">
        <v>553</v>
      </c>
      <c r="Q297" s="6" t="s">
        <v>2906</v>
      </c>
      <c r="R297" s="6" t="s">
        <v>2905</v>
      </c>
      <c r="S297" s="6" t="s">
        <v>2933</v>
      </c>
      <c r="T297" s="6" t="s">
        <v>2932</v>
      </c>
      <c r="V297" s="3" t="str">
        <f>INDEX(Groups!I$2:'Groups'!I$228, MATCH(A297, Groups!A$2:'Groups'!A$228,0))</f>
        <v>Pittsburgh</v>
      </c>
      <c r="W297" s="3" t="str">
        <f>INDEX(Groups!J$2:'Groups'!J$228, MATCH(A297, Groups!A$2:'Groups'!A$228,0))</f>
        <v>Sub-county</v>
      </c>
      <c r="X297" s="8">
        <f t="shared" si="17"/>
        <v>0</v>
      </c>
      <c r="Y297" s="8" t="b">
        <f>ISNUMBER(SEARCH(V297,T297))</f>
        <v>0</v>
      </c>
      <c r="AC297" s="8">
        <v>1</v>
      </c>
      <c r="AD297" s="8">
        <v>1</v>
      </c>
    </row>
    <row r="298" spans="1:30" x14ac:dyDescent="0.2">
      <c r="A298">
        <v>1349042</v>
      </c>
      <c r="B298">
        <v>8</v>
      </c>
      <c r="C298" t="s">
        <v>840</v>
      </c>
      <c r="D298" t="s">
        <v>1</v>
      </c>
      <c r="E298" t="s">
        <v>3077</v>
      </c>
      <c r="F298">
        <v>-79.919998168899994</v>
      </c>
      <c r="G298">
        <v>40.430000305199997</v>
      </c>
      <c r="H298" t="s">
        <v>841</v>
      </c>
      <c r="I298">
        <v>366</v>
      </c>
      <c r="J298" t="s">
        <v>844</v>
      </c>
      <c r="K298" t="s">
        <v>845</v>
      </c>
      <c r="L298" t="s">
        <v>2780</v>
      </c>
      <c r="M298" t="s">
        <v>847</v>
      </c>
      <c r="N298">
        <v>-80.141834899999907</v>
      </c>
      <c r="O298">
        <v>40.703401199999902</v>
      </c>
      <c r="P298" t="s">
        <v>846</v>
      </c>
      <c r="Q298" s="6" t="s">
        <v>2906</v>
      </c>
      <c r="R298" s="6" t="s">
        <v>2905</v>
      </c>
      <c r="S298" s="6" t="s">
        <v>2933</v>
      </c>
      <c r="T298" s="6" t="s">
        <v>2932</v>
      </c>
      <c r="V298" s="3" t="str">
        <f>INDEX(Groups!I$2:'Groups'!I$228, MATCH(A298, Groups!A$2:'Groups'!A$228,0))</f>
        <v>Pittsburgh</v>
      </c>
      <c r="W298" s="3" t="str">
        <f>INDEX(Groups!J$2:'Groups'!J$228, MATCH(A298, Groups!A$2:'Groups'!A$228,0))</f>
        <v>Sub-county</v>
      </c>
      <c r="X298" s="8">
        <f t="shared" si="17"/>
        <v>0</v>
      </c>
      <c r="Y298" s="8" t="b">
        <f>ISNUMBER(SEARCH(V298,T298))</f>
        <v>0</v>
      </c>
      <c r="AC298" s="8">
        <v>1</v>
      </c>
      <c r="AD298" s="8">
        <v>1</v>
      </c>
    </row>
    <row r="299" spans="1:30" x14ac:dyDescent="0.2">
      <c r="A299">
        <v>1756412</v>
      </c>
      <c r="B299">
        <v>128</v>
      </c>
      <c r="C299" t="s">
        <v>0</v>
      </c>
      <c r="D299" t="s">
        <v>1</v>
      </c>
      <c r="E299" t="s">
        <v>3070</v>
      </c>
      <c r="F299">
        <v>-79.989997863799999</v>
      </c>
      <c r="G299">
        <v>40.450000762899997</v>
      </c>
      <c r="H299" t="s">
        <v>2</v>
      </c>
      <c r="I299">
        <v>45</v>
      </c>
      <c r="J299" t="s">
        <v>163</v>
      </c>
      <c r="K299" t="s">
        <v>164</v>
      </c>
      <c r="L299" t="s">
        <v>2873</v>
      </c>
      <c r="M299" t="s">
        <v>166</v>
      </c>
      <c r="N299">
        <v>-80.122868599999904</v>
      </c>
      <c r="O299">
        <v>40.699929900000001</v>
      </c>
      <c r="P299" t="s">
        <v>165</v>
      </c>
      <c r="Q299" s="6" t="s">
        <v>2906</v>
      </c>
      <c r="R299" s="6" t="s">
        <v>2905</v>
      </c>
      <c r="S299" s="6" t="s">
        <v>2933</v>
      </c>
      <c r="T299" s="6" t="s">
        <v>2932</v>
      </c>
      <c r="V299" s="3" t="str">
        <f>INDEX(Groups!I$2:'Groups'!I$228, MATCH(A299, Groups!A$2:'Groups'!A$228,0))</f>
        <v>Pittsburgh</v>
      </c>
      <c r="W299" s="3" t="str">
        <f>INDEX(Groups!J$2:'Groups'!J$228, MATCH(A299, Groups!A$2:'Groups'!A$228,0))</f>
        <v>Sub-county</v>
      </c>
      <c r="X299" s="8">
        <f t="shared" si="17"/>
        <v>0</v>
      </c>
      <c r="Y299" s="8" t="b">
        <f>ISNUMBER(SEARCH(V299,T299))</f>
        <v>0</v>
      </c>
      <c r="AC299" s="8">
        <v>1</v>
      </c>
      <c r="AD299" s="8">
        <v>1</v>
      </c>
    </row>
    <row r="300" spans="1:30" x14ac:dyDescent="0.2">
      <c r="A300">
        <v>18629012</v>
      </c>
      <c r="B300">
        <v>1</v>
      </c>
      <c r="C300" t="s">
        <v>2127</v>
      </c>
      <c r="D300" t="s">
        <v>1</v>
      </c>
      <c r="E300" t="s">
        <v>3075</v>
      </c>
      <c r="F300">
        <v>-79.980003356899999</v>
      </c>
      <c r="G300">
        <v>40.450000762899997</v>
      </c>
      <c r="H300" t="s">
        <v>2128</v>
      </c>
      <c r="I300">
        <v>753</v>
      </c>
      <c r="J300" t="s">
        <v>2129</v>
      </c>
      <c r="K300" t="s">
        <v>2130</v>
      </c>
      <c r="L300" t="s">
        <v>2886</v>
      </c>
      <c r="M300" t="s">
        <v>2132</v>
      </c>
      <c r="N300">
        <v>-80.019210999999999</v>
      </c>
      <c r="O300">
        <v>40.613041000000003</v>
      </c>
      <c r="P300" t="s">
        <v>2131</v>
      </c>
      <c r="Q300" s="6" t="s">
        <v>2906</v>
      </c>
      <c r="R300" s="6" t="s">
        <v>2905</v>
      </c>
      <c r="S300" s="6" t="s">
        <v>2784</v>
      </c>
      <c r="T300" s="6" t="s">
        <v>2913</v>
      </c>
      <c r="V300" s="3" t="str">
        <f>INDEX(Groups!I$2:'Groups'!I$228, MATCH(A300, Groups!A$2:'Groups'!A$228,0))</f>
        <v>Pittsburgh</v>
      </c>
      <c r="W300" s="3" t="str">
        <f>INDEX(Groups!J$2:'Groups'!J$228, MATCH(A300, Groups!A$2:'Groups'!A$228,0))</f>
        <v>Sub-county</v>
      </c>
      <c r="X300" s="8">
        <f t="shared" si="17"/>
        <v>1</v>
      </c>
      <c r="Y300" s="8" t="b">
        <f>ISNUMBER(SEARCH(V300,T300))</f>
        <v>0</v>
      </c>
      <c r="AC300" s="8">
        <v>1</v>
      </c>
      <c r="AD300" s="8">
        <v>1</v>
      </c>
    </row>
    <row r="301" spans="1:30" x14ac:dyDescent="0.2">
      <c r="A301">
        <v>17099012</v>
      </c>
      <c r="B301">
        <v>9</v>
      </c>
      <c r="C301" t="s">
        <v>780</v>
      </c>
      <c r="D301" t="s">
        <v>1</v>
      </c>
      <c r="E301" t="s">
        <v>3090</v>
      </c>
      <c r="F301">
        <v>-79.949996948199995</v>
      </c>
      <c r="G301">
        <v>40.470001220699999</v>
      </c>
      <c r="H301" t="s">
        <v>781</v>
      </c>
      <c r="I301">
        <v>354</v>
      </c>
      <c r="J301" t="s">
        <v>806</v>
      </c>
      <c r="K301" t="s">
        <v>807</v>
      </c>
      <c r="L301" t="s">
        <v>2896</v>
      </c>
      <c r="N301">
        <v>-80.235016000000002</v>
      </c>
      <c r="O301">
        <v>40.371473999999999</v>
      </c>
      <c r="P301" t="s">
        <v>386</v>
      </c>
      <c r="Q301" s="6" t="s">
        <v>2906</v>
      </c>
      <c r="R301" s="6" t="s">
        <v>2905</v>
      </c>
      <c r="S301" s="6" t="s">
        <v>2945</v>
      </c>
      <c r="T301" s="6" t="s">
        <v>2973</v>
      </c>
      <c r="V301" s="3" t="str">
        <f>INDEX(Groups!I$2:'Groups'!I$228, MATCH(A301, Groups!A$2:'Groups'!A$228,0))</f>
        <v>Pittsburgh</v>
      </c>
      <c r="W301" s="3" t="str">
        <f>INDEX(Groups!J$2:'Groups'!J$228, MATCH(A301, Groups!A$2:'Groups'!A$228,0))</f>
        <v>Sub-county</v>
      </c>
      <c r="X301" s="8">
        <f t="shared" si="17"/>
        <v>0</v>
      </c>
      <c r="Y301" s="8" t="b">
        <f>ISNUMBER(SEARCH(V301,T301))</f>
        <v>0</v>
      </c>
      <c r="AC301" s="8">
        <v>1</v>
      </c>
      <c r="AD301" s="8">
        <v>1</v>
      </c>
    </row>
    <row r="302" spans="1:30" x14ac:dyDescent="0.2">
      <c r="A302">
        <v>1756412</v>
      </c>
      <c r="B302">
        <v>128</v>
      </c>
      <c r="C302" t="s">
        <v>0</v>
      </c>
      <c r="D302" t="s">
        <v>1</v>
      </c>
      <c r="E302" t="s">
        <v>3070</v>
      </c>
      <c r="F302">
        <v>-79.989997863799999</v>
      </c>
      <c r="G302">
        <v>40.450000762899997</v>
      </c>
      <c r="H302" t="s">
        <v>2</v>
      </c>
      <c r="I302">
        <v>125</v>
      </c>
      <c r="J302" t="s">
        <v>367</v>
      </c>
      <c r="K302" t="s">
        <v>368</v>
      </c>
      <c r="L302" t="s">
        <v>2881</v>
      </c>
      <c r="M302" t="s">
        <v>370</v>
      </c>
      <c r="N302">
        <v>-80.057388000000003</v>
      </c>
      <c r="O302">
        <v>40.465541999999999</v>
      </c>
      <c r="P302" t="s">
        <v>369</v>
      </c>
      <c r="Q302" s="6" t="s">
        <v>2906</v>
      </c>
      <c r="R302" s="6" t="s">
        <v>2905</v>
      </c>
      <c r="S302" s="6" t="s">
        <v>2784</v>
      </c>
      <c r="T302" s="6" t="s">
        <v>2951</v>
      </c>
      <c r="V302" s="3" t="str">
        <f>INDEX(Groups!I$2:'Groups'!I$228, MATCH(A302, Groups!A$2:'Groups'!A$228,0))</f>
        <v>Pittsburgh</v>
      </c>
      <c r="W302" s="3" t="str">
        <f>INDEX(Groups!J$2:'Groups'!J$228, MATCH(A302, Groups!A$2:'Groups'!A$228,0))</f>
        <v>Sub-county</v>
      </c>
      <c r="X302" s="8">
        <f t="shared" si="17"/>
        <v>1</v>
      </c>
      <c r="Y302" s="8" t="b">
        <f>ISNUMBER(SEARCH(V302,T302))</f>
        <v>0</v>
      </c>
      <c r="AC302" s="8">
        <v>1</v>
      </c>
      <c r="AD302" s="8">
        <v>1</v>
      </c>
    </row>
    <row r="303" spans="1:30" x14ac:dyDescent="0.2">
      <c r="A303">
        <v>13790872</v>
      </c>
      <c r="B303">
        <v>2</v>
      </c>
      <c r="C303" t="s">
        <v>1826</v>
      </c>
      <c r="D303" t="s">
        <v>1</v>
      </c>
      <c r="E303" t="s">
        <v>3077</v>
      </c>
      <c r="F303">
        <v>-79.949996948199995</v>
      </c>
      <c r="G303">
        <v>40.439998626700003</v>
      </c>
      <c r="H303" t="s">
        <v>1827</v>
      </c>
      <c r="I303">
        <v>687</v>
      </c>
      <c r="J303" t="s">
        <v>1832</v>
      </c>
      <c r="K303" t="s">
        <v>1833</v>
      </c>
      <c r="L303" t="s">
        <v>2892</v>
      </c>
      <c r="M303" t="s">
        <v>1835</v>
      </c>
      <c r="N303">
        <v>-79.974311999999998</v>
      </c>
      <c r="O303">
        <v>40.480502999999999</v>
      </c>
      <c r="P303" t="s">
        <v>1834</v>
      </c>
      <c r="Q303" s="6" t="s">
        <v>2906</v>
      </c>
      <c r="R303" s="6" t="s">
        <v>2905</v>
      </c>
      <c r="S303" s="6" t="s">
        <v>2784</v>
      </c>
      <c r="T303" s="6" t="s">
        <v>2947</v>
      </c>
      <c r="V303" s="3" t="str">
        <f>INDEX(Groups!I$2:'Groups'!I$228, MATCH(A303, Groups!A$2:'Groups'!A$228,0))</f>
        <v>Pittsburgh</v>
      </c>
      <c r="W303" s="3" t="str">
        <f>INDEX(Groups!J$2:'Groups'!J$228, MATCH(A303, Groups!A$2:'Groups'!A$228,0))</f>
        <v>Sub-county</v>
      </c>
      <c r="X303" s="8">
        <f t="shared" si="17"/>
        <v>1</v>
      </c>
      <c r="Y303" s="8" t="b">
        <f>ISNUMBER(SEARCH(V303,T303))</f>
        <v>0</v>
      </c>
      <c r="AC303" s="8">
        <v>1</v>
      </c>
      <c r="AD303" s="8">
        <v>1</v>
      </c>
    </row>
    <row r="304" spans="1:30" x14ac:dyDescent="0.2">
      <c r="A304">
        <v>1318900</v>
      </c>
      <c r="B304">
        <v>10</v>
      </c>
      <c r="C304" t="s">
        <v>683</v>
      </c>
      <c r="D304" t="s">
        <v>1</v>
      </c>
      <c r="E304" t="s">
        <v>3089</v>
      </c>
      <c r="F304">
        <v>-79.949996948199995</v>
      </c>
      <c r="G304">
        <v>40.439998626700003</v>
      </c>
      <c r="H304" t="s">
        <v>684</v>
      </c>
      <c r="I304">
        <v>314</v>
      </c>
      <c r="J304" t="s">
        <v>704</v>
      </c>
      <c r="K304" t="s">
        <v>705</v>
      </c>
      <c r="L304" t="s">
        <v>2883</v>
      </c>
      <c r="M304" t="s">
        <v>707</v>
      </c>
      <c r="N304">
        <v>-79.972046000000006</v>
      </c>
      <c r="O304">
        <v>40.478785999999999</v>
      </c>
      <c r="P304" t="s">
        <v>706</v>
      </c>
      <c r="Q304" s="6" t="s">
        <v>2906</v>
      </c>
      <c r="R304" s="6" t="s">
        <v>2905</v>
      </c>
      <c r="S304" s="6" t="s">
        <v>2784</v>
      </c>
      <c r="T304" s="6" t="s">
        <v>2947</v>
      </c>
      <c r="V304" s="3" t="str">
        <f>INDEX(Groups!I$2:'Groups'!I$228, MATCH(A304, Groups!A$2:'Groups'!A$228,0))</f>
        <v>Pittsburgh</v>
      </c>
      <c r="W304" s="3" t="str">
        <f>INDEX(Groups!J$2:'Groups'!J$228, MATCH(A304, Groups!A$2:'Groups'!A$228,0))</f>
        <v>Sub-county</v>
      </c>
      <c r="X304" s="8">
        <f t="shared" si="17"/>
        <v>1</v>
      </c>
      <c r="Y304" s="8" t="b">
        <f>ISNUMBER(SEARCH(V304,T304))</f>
        <v>0</v>
      </c>
      <c r="AC304" s="8">
        <v>1</v>
      </c>
      <c r="AD304" s="8">
        <v>1</v>
      </c>
    </row>
    <row r="305" spans="1:30" x14ac:dyDescent="0.2">
      <c r="A305">
        <v>1326898</v>
      </c>
      <c r="B305">
        <v>2</v>
      </c>
      <c r="C305" t="s">
        <v>1722</v>
      </c>
      <c r="D305" t="s">
        <v>1</v>
      </c>
      <c r="E305" t="s">
        <v>3093</v>
      </c>
      <c r="F305">
        <v>-79.949996948199995</v>
      </c>
      <c r="G305">
        <v>40.439998626700003</v>
      </c>
      <c r="H305" t="s">
        <v>1723</v>
      </c>
      <c r="I305">
        <v>660</v>
      </c>
      <c r="J305" t="s">
        <v>1724</v>
      </c>
      <c r="K305" t="s">
        <v>1725</v>
      </c>
      <c r="L305" t="s">
        <v>2883</v>
      </c>
      <c r="M305" t="s">
        <v>1727</v>
      </c>
      <c r="N305">
        <v>-79.972717000000003</v>
      </c>
      <c r="O305">
        <v>40.480885000000001</v>
      </c>
      <c r="P305" t="s">
        <v>1726</v>
      </c>
      <c r="Q305" s="6" t="s">
        <v>2906</v>
      </c>
      <c r="R305" s="6" t="s">
        <v>2905</v>
      </c>
      <c r="S305" s="6" t="s">
        <v>2784</v>
      </c>
      <c r="T305" s="6" t="s">
        <v>2947</v>
      </c>
      <c r="V305" s="3" t="str">
        <f>INDEX(Groups!I$2:'Groups'!I$228, MATCH(A305, Groups!A$2:'Groups'!A$228,0))</f>
        <v>Pittsburgh</v>
      </c>
      <c r="W305" s="3" t="str">
        <f>INDEX(Groups!J$2:'Groups'!J$228, MATCH(A305, Groups!A$2:'Groups'!A$228,0))</f>
        <v>Sub-county</v>
      </c>
      <c r="X305" s="8">
        <f t="shared" si="17"/>
        <v>1</v>
      </c>
      <c r="Y305" s="8" t="b">
        <f>ISNUMBER(SEARCH(V305,T305))</f>
        <v>0</v>
      </c>
      <c r="AC305" s="8">
        <v>1</v>
      </c>
      <c r="AD305" s="8">
        <v>1</v>
      </c>
    </row>
    <row r="306" spans="1:30" x14ac:dyDescent="0.2">
      <c r="A306">
        <v>1318900</v>
      </c>
      <c r="B306">
        <v>10</v>
      </c>
      <c r="C306" t="s">
        <v>683</v>
      </c>
      <c r="D306" t="s">
        <v>1</v>
      </c>
      <c r="E306" t="s">
        <v>3089</v>
      </c>
      <c r="F306">
        <v>-79.949996948199995</v>
      </c>
      <c r="G306">
        <v>40.439998626700003</v>
      </c>
      <c r="H306" t="s">
        <v>684</v>
      </c>
      <c r="I306">
        <v>317</v>
      </c>
      <c r="J306" t="s">
        <v>714</v>
      </c>
      <c r="K306" t="s">
        <v>715</v>
      </c>
      <c r="L306" t="s">
        <v>2829</v>
      </c>
      <c r="M306" t="s">
        <v>515</v>
      </c>
      <c r="N306">
        <v>-79.763419999999996</v>
      </c>
      <c r="O306">
        <v>40.420403</v>
      </c>
      <c r="P306" t="s">
        <v>514</v>
      </c>
      <c r="Q306" s="6" t="s">
        <v>2906</v>
      </c>
      <c r="R306" s="6" t="s">
        <v>2905</v>
      </c>
      <c r="S306" s="6" t="s">
        <v>2784</v>
      </c>
      <c r="T306" s="6" t="s">
        <v>2941</v>
      </c>
      <c r="V306" s="3" t="str">
        <f>INDEX(Groups!I$2:'Groups'!I$228, MATCH(A306, Groups!A$2:'Groups'!A$228,0))</f>
        <v>Pittsburgh</v>
      </c>
      <c r="W306" s="3" t="str">
        <f>INDEX(Groups!J$2:'Groups'!J$228, MATCH(A306, Groups!A$2:'Groups'!A$228,0))</f>
        <v>Sub-county</v>
      </c>
      <c r="X306" s="8">
        <f t="shared" si="17"/>
        <v>1</v>
      </c>
      <c r="Y306" s="8" t="b">
        <f>ISNUMBER(SEARCH(V306,T306))</f>
        <v>0</v>
      </c>
      <c r="AC306" s="8">
        <v>1</v>
      </c>
      <c r="AD306" s="8">
        <v>1</v>
      </c>
    </row>
    <row r="307" spans="1:30" x14ac:dyDescent="0.2">
      <c r="A307">
        <v>126428</v>
      </c>
      <c r="B307">
        <v>4</v>
      </c>
      <c r="C307" t="s">
        <v>1249</v>
      </c>
      <c r="D307" t="s">
        <v>1</v>
      </c>
      <c r="E307" t="s">
        <v>3085</v>
      </c>
      <c r="F307">
        <v>-79.989997863799999</v>
      </c>
      <c r="G307">
        <v>40.450000762899997</v>
      </c>
      <c r="H307" t="s">
        <v>1250</v>
      </c>
      <c r="I307">
        <v>516</v>
      </c>
      <c r="J307" t="s">
        <v>1251</v>
      </c>
      <c r="K307" t="s">
        <v>1252</v>
      </c>
      <c r="L307" t="s">
        <v>2829</v>
      </c>
      <c r="M307" t="s">
        <v>1254</v>
      </c>
      <c r="N307">
        <v>-79.740486000000004</v>
      </c>
      <c r="O307">
        <v>40.416378000000002</v>
      </c>
      <c r="P307" t="s">
        <v>1253</v>
      </c>
      <c r="Q307" s="6" t="s">
        <v>2906</v>
      </c>
      <c r="R307" s="6" t="s">
        <v>2905</v>
      </c>
      <c r="S307" s="6" t="s">
        <v>2784</v>
      </c>
      <c r="T307" s="6" t="s">
        <v>2941</v>
      </c>
      <c r="V307" s="3" t="str">
        <f>INDEX(Groups!I$2:'Groups'!I$228, MATCH(A307, Groups!A$2:'Groups'!A$228,0))</f>
        <v>Pittsburgh</v>
      </c>
      <c r="W307" s="3" t="str">
        <f>INDEX(Groups!J$2:'Groups'!J$228, MATCH(A307, Groups!A$2:'Groups'!A$228,0))</f>
        <v>Sub-county</v>
      </c>
      <c r="X307" s="8">
        <f t="shared" si="17"/>
        <v>1</v>
      </c>
      <c r="Y307" s="8" t="b">
        <f>ISNUMBER(SEARCH(V307,T307))</f>
        <v>0</v>
      </c>
      <c r="AC307" s="8">
        <v>1</v>
      </c>
      <c r="AD307" s="8">
        <v>1</v>
      </c>
    </row>
    <row r="308" spans="1:30" x14ac:dyDescent="0.2">
      <c r="A308">
        <v>1769932</v>
      </c>
      <c r="B308">
        <v>4</v>
      </c>
      <c r="C308" t="s">
        <v>1284</v>
      </c>
      <c r="D308" t="s">
        <v>1</v>
      </c>
      <c r="E308" t="s">
        <v>3081</v>
      </c>
      <c r="F308">
        <v>-79.949996948199995</v>
      </c>
      <c r="G308">
        <v>40.439998626700003</v>
      </c>
      <c r="H308" t="s">
        <v>1285</v>
      </c>
      <c r="I308">
        <v>527</v>
      </c>
      <c r="J308" t="s">
        <v>1296</v>
      </c>
      <c r="K308" t="s">
        <v>1297</v>
      </c>
      <c r="L308" t="s">
        <v>2829</v>
      </c>
      <c r="M308" t="s">
        <v>1299</v>
      </c>
      <c r="N308">
        <v>-79.755966000000001</v>
      </c>
      <c r="O308">
        <v>40.429394000000002</v>
      </c>
      <c r="P308" t="s">
        <v>1298</v>
      </c>
      <c r="Q308" s="6" t="s">
        <v>2906</v>
      </c>
      <c r="R308" s="6" t="s">
        <v>2905</v>
      </c>
      <c r="S308" s="6" t="s">
        <v>2784</v>
      </c>
      <c r="T308" s="6" t="s">
        <v>2941</v>
      </c>
      <c r="V308" s="3" t="str">
        <f>INDEX(Groups!I$2:'Groups'!I$228, MATCH(A308, Groups!A$2:'Groups'!A$228,0))</f>
        <v>Pittsburgh</v>
      </c>
      <c r="W308" s="3" t="str">
        <f>INDEX(Groups!J$2:'Groups'!J$228, MATCH(A308, Groups!A$2:'Groups'!A$228,0))</f>
        <v>Sub-county</v>
      </c>
      <c r="X308" s="8">
        <f t="shared" si="17"/>
        <v>1</v>
      </c>
      <c r="Y308" s="8" t="b">
        <f>ISNUMBER(SEARCH(V308,T308))</f>
        <v>0</v>
      </c>
      <c r="AC308" s="8">
        <v>1</v>
      </c>
      <c r="AD308" s="8">
        <v>1</v>
      </c>
    </row>
    <row r="309" spans="1:30" x14ac:dyDescent="0.2">
      <c r="A309">
        <v>18602928</v>
      </c>
      <c r="B309">
        <v>3</v>
      </c>
      <c r="C309" t="s">
        <v>1417</v>
      </c>
      <c r="D309" t="s">
        <v>1</v>
      </c>
      <c r="E309" t="s">
        <v>3076</v>
      </c>
      <c r="F309">
        <v>-79.949996948199995</v>
      </c>
      <c r="G309">
        <v>40.470001220699999</v>
      </c>
      <c r="H309" t="s">
        <v>1418</v>
      </c>
      <c r="I309">
        <v>576</v>
      </c>
      <c r="J309" t="s">
        <v>1423</v>
      </c>
      <c r="K309" t="s">
        <v>1424</v>
      </c>
      <c r="L309" t="s">
        <v>2829</v>
      </c>
      <c r="M309" t="s">
        <v>1426</v>
      </c>
      <c r="N309">
        <v>-79.764221000000006</v>
      </c>
      <c r="O309">
        <v>40.446444999999997</v>
      </c>
      <c r="P309" t="s">
        <v>1425</v>
      </c>
      <c r="Q309" s="6" t="s">
        <v>2906</v>
      </c>
      <c r="R309" s="6" t="s">
        <v>2905</v>
      </c>
      <c r="S309" s="6" t="s">
        <v>2784</v>
      </c>
      <c r="T309" s="6" t="s">
        <v>2941</v>
      </c>
      <c r="V309" s="3" t="str">
        <f>INDEX(Groups!I$2:'Groups'!I$228, MATCH(A309, Groups!A$2:'Groups'!A$228,0))</f>
        <v>Pittsburgh</v>
      </c>
      <c r="W309" s="3" t="str">
        <f>INDEX(Groups!J$2:'Groups'!J$228, MATCH(A309, Groups!A$2:'Groups'!A$228,0))</f>
        <v>Sub-county</v>
      </c>
      <c r="X309" s="8">
        <f t="shared" si="17"/>
        <v>1</v>
      </c>
      <c r="Y309" s="8" t="b">
        <f>ISNUMBER(SEARCH(V309,T309))</f>
        <v>0</v>
      </c>
      <c r="AC309" s="8">
        <v>1</v>
      </c>
      <c r="AD309" s="8">
        <v>1</v>
      </c>
    </row>
    <row r="310" spans="1:30" x14ac:dyDescent="0.2">
      <c r="A310">
        <v>1756412</v>
      </c>
      <c r="B310">
        <v>128</v>
      </c>
      <c r="C310" t="s">
        <v>0</v>
      </c>
      <c r="D310" t="s">
        <v>1</v>
      </c>
      <c r="E310" t="s">
        <v>3070</v>
      </c>
      <c r="F310">
        <v>-79.989997863799999</v>
      </c>
      <c r="G310">
        <v>40.450000762899997</v>
      </c>
      <c r="H310" t="s">
        <v>2</v>
      </c>
      <c r="I310">
        <v>66</v>
      </c>
      <c r="J310" t="s">
        <v>223</v>
      </c>
      <c r="K310" t="s">
        <v>224</v>
      </c>
      <c r="L310" t="s">
        <v>2880</v>
      </c>
      <c r="M310" t="s">
        <v>226</v>
      </c>
      <c r="N310">
        <v>-79.752568999999994</v>
      </c>
      <c r="O310">
        <v>40.430062</v>
      </c>
      <c r="P310" t="s">
        <v>225</v>
      </c>
      <c r="Q310" s="6" t="s">
        <v>2906</v>
      </c>
      <c r="R310" s="6" t="s">
        <v>2905</v>
      </c>
      <c r="S310" s="6" t="s">
        <v>2784</v>
      </c>
      <c r="T310" s="6" t="s">
        <v>2941</v>
      </c>
      <c r="V310" s="3" t="str">
        <f>INDEX(Groups!I$2:'Groups'!I$228, MATCH(A310, Groups!A$2:'Groups'!A$228,0))</f>
        <v>Pittsburgh</v>
      </c>
      <c r="W310" s="3" t="str">
        <f>INDEX(Groups!J$2:'Groups'!J$228, MATCH(A310, Groups!A$2:'Groups'!A$228,0))</f>
        <v>Sub-county</v>
      </c>
      <c r="X310" s="8">
        <f t="shared" si="17"/>
        <v>1</v>
      </c>
      <c r="Y310" s="8" t="b">
        <f>ISNUMBER(SEARCH(V310,T310))</f>
        <v>0</v>
      </c>
      <c r="AC310" s="8">
        <v>1</v>
      </c>
      <c r="AD310" s="8">
        <v>1</v>
      </c>
    </row>
    <row r="311" spans="1:30" x14ac:dyDescent="0.2">
      <c r="A311">
        <v>18664157</v>
      </c>
      <c r="B311">
        <v>1</v>
      </c>
      <c r="C311" t="s">
        <v>2294</v>
      </c>
      <c r="D311" t="s">
        <v>1</v>
      </c>
      <c r="E311" t="s">
        <v>3081</v>
      </c>
      <c r="F311">
        <v>-80.040000915500002</v>
      </c>
      <c r="G311">
        <v>40.3800010681</v>
      </c>
      <c r="H311" t="s">
        <v>2295</v>
      </c>
      <c r="I311">
        <v>784</v>
      </c>
      <c r="J311" t="s">
        <v>2296</v>
      </c>
      <c r="K311" t="s">
        <v>2297</v>
      </c>
      <c r="L311" t="s">
        <v>2884</v>
      </c>
      <c r="M311" t="s">
        <v>1537</v>
      </c>
      <c r="N311">
        <v>-80.050376999999997</v>
      </c>
      <c r="O311">
        <v>40.357619999999997</v>
      </c>
      <c r="P311" t="s">
        <v>145</v>
      </c>
      <c r="Q311" s="6" t="s">
        <v>2906</v>
      </c>
      <c r="R311" s="6" t="s">
        <v>2905</v>
      </c>
      <c r="S311" s="6" t="s">
        <v>2784</v>
      </c>
      <c r="T311" s="6" t="s">
        <v>2964</v>
      </c>
      <c r="V311" s="3" t="str">
        <f>INDEX(Groups!I$2:'Groups'!I$228, MATCH(A311, Groups!A$2:'Groups'!A$228,0))</f>
        <v>Pittsburgh</v>
      </c>
      <c r="W311" s="3" t="str">
        <f>INDEX(Groups!J$2:'Groups'!J$228, MATCH(A311, Groups!A$2:'Groups'!A$228,0))</f>
        <v>Sub-county</v>
      </c>
      <c r="X311" s="8">
        <f t="shared" si="17"/>
        <v>1</v>
      </c>
      <c r="Y311" s="8" t="b">
        <f>ISNUMBER(SEARCH(V311,T311))</f>
        <v>0</v>
      </c>
      <c r="AC311" s="8">
        <v>1</v>
      </c>
      <c r="AD311" s="8">
        <v>1</v>
      </c>
    </row>
    <row r="312" spans="1:30" x14ac:dyDescent="0.2">
      <c r="A312">
        <v>10241662</v>
      </c>
      <c r="B312">
        <v>8</v>
      </c>
      <c r="C312" t="s">
        <v>944</v>
      </c>
      <c r="D312" t="s">
        <v>1</v>
      </c>
      <c r="E312" t="s">
        <v>3086</v>
      </c>
      <c r="F312">
        <v>-79.949996948199995</v>
      </c>
      <c r="G312">
        <v>40.470001220699999</v>
      </c>
      <c r="H312" t="s">
        <v>945</v>
      </c>
      <c r="I312">
        <v>405</v>
      </c>
      <c r="J312" t="s">
        <v>946</v>
      </c>
      <c r="K312" t="s">
        <v>947</v>
      </c>
      <c r="L312" t="s">
        <v>2887</v>
      </c>
      <c r="M312" t="s">
        <v>948</v>
      </c>
      <c r="N312">
        <v>-80.045265000000001</v>
      </c>
      <c r="O312">
        <v>40.377009999999999</v>
      </c>
      <c r="P312" t="s">
        <v>636</v>
      </c>
      <c r="Q312" s="6" t="s">
        <v>2906</v>
      </c>
      <c r="R312" s="6" t="s">
        <v>2905</v>
      </c>
      <c r="S312" s="6" t="s">
        <v>2784</v>
      </c>
      <c r="T312" s="6" t="s">
        <v>2964</v>
      </c>
      <c r="V312" s="3" t="str">
        <f>INDEX(Groups!I$2:'Groups'!I$228, MATCH(A312, Groups!A$2:'Groups'!A$228,0))</f>
        <v>Pittsburgh</v>
      </c>
      <c r="W312" s="3" t="str">
        <f>INDEX(Groups!J$2:'Groups'!J$228, MATCH(A312, Groups!A$2:'Groups'!A$228,0))</f>
        <v>Sub-county</v>
      </c>
      <c r="X312" s="8">
        <f t="shared" si="17"/>
        <v>1</v>
      </c>
      <c r="Y312" s="8" t="b">
        <f>ISNUMBER(SEARCH(V312,T312))</f>
        <v>0</v>
      </c>
      <c r="AC312" s="8">
        <v>1</v>
      </c>
      <c r="AD312" s="8">
        <v>1</v>
      </c>
    </row>
    <row r="313" spans="1:30" x14ac:dyDescent="0.2">
      <c r="A313">
        <v>10241662</v>
      </c>
      <c r="B313">
        <v>8</v>
      </c>
      <c r="C313" t="s">
        <v>944</v>
      </c>
      <c r="D313" t="s">
        <v>1</v>
      </c>
      <c r="E313" t="s">
        <v>3086</v>
      </c>
      <c r="F313">
        <v>-79.949996948199995</v>
      </c>
      <c r="G313">
        <v>40.470001220699999</v>
      </c>
      <c r="H313" t="s">
        <v>945</v>
      </c>
      <c r="I313">
        <v>409</v>
      </c>
      <c r="J313" t="s">
        <v>958</v>
      </c>
      <c r="K313" t="s">
        <v>959</v>
      </c>
      <c r="L313" t="s">
        <v>2887</v>
      </c>
      <c r="M313" t="s">
        <v>948</v>
      </c>
      <c r="N313">
        <v>-80.045265000000001</v>
      </c>
      <c r="O313">
        <v>40.377009999999999</v>
      </c>
      <c r="P313" t="s">
        <v>636</v>
      </c>
      <c r="Q313" s="6" t="s">
        <v>2906</v>
      </c>
      <c r="R313" s="6" t="s">
        <v>2905</v>
      </c>
      <c r="S313" s="6" t="s">
        <v>2784</v>
      </c>
      <c r="T313" s="6" t="s">
        <v>2964</v>
      </c>
      <c r="V313" s="3" t="str">
        <f>INDEX(Groups!I$2:'Groups'!I$228, MATCH(A313, Groups!A$2:'Groups'!A$228,0))</f>
        <v>Pittsburgh</v>
      </c>
      <c r="W313" s="3" t="str">
        <f>INDEX(Groups!J$2:'Groups'!J$228, MATCH(A313, Groups!A$2:'Groups'!A$228,0))</f>
        <v>Sub-county</v>
      </c>
      <c r="X313" s="8">
        <f t="shared" si="17"/>
        <v>1</v>
      </c>
      <c r="Y313" s="8" t="b">
        <f>ISNUMBER(SEARCH(V313,T313))</f>
        <v>0</v>
      </c>
      <c r="AC313" s="8">
        <v>1</v>
      </c>
      <c r="AD313" s="8">
        <v>1</v>
      </c>
    </row>
    <row r="314" spans="1:30" x14ac:dyDescent="0.2">
      <c r="A314">
        <v>371591</v>
      </c>
      <c r="B314">
        <v>7</v>
      </c>
      <c r="C314" t="s">
        <v>981</v>
      </c>
      <c r="D314" t="s">
        <v>1</v>
      </c>
      <c r="E314" t="s">
        <v>3079</v>
      </c>
      <c r="F314">
        <v>-79.919998168899994</v>
      </c>
      <c r="G314">
        <v>40.430000305199997</v>
      </c>
      <c r="H314" t="s">
        <v>982</v>
      </c>
      <c r="I314">
        <v>426</v>
      </c>
      <c r="J314" t="s">
        <v>998</v>
      </c>
      <c r="K314" t="s">
        <v>999</v>
      </c>
      <c r="L314" t="s">
        <v>2888</v>
      </c>
      <c r="M314" t="s">
        <v>1002</v>
      </c>
      <c r="N314">
        <v>-79.666945999999996</v>
      </c>
      <c r="O314">
        <v>40.455193000000001</v>
      </c>
      <c r="P314" t="s">
        <v>1000</v>
      </c>
      <c r="Q314" s="6" t="s">
        <v>2906</v>
      </c>
      <c r="R314" s="6" t="s">
        <v>2905</v>
      </c>
      <c r="S314" s="6" t="s">
        <v>2919</v>
      </c>
      <c r="T314" s="6" t="s">
        <v>2939</v>
      </c>
      <c r="V314" s="3" t="str">
        <f>INDEX(Groups!I$2:'Groups'!I$228, MATCH(A314, Groups!A$2:'Groups'!A$228,0))</f>
        <v>Pittsburgh</v>
      </c>
      <c r="W314" s="3" t="str">
        <f>INDEX(Groups!J$2:'Groups'!J$228, MATCH(A314, Groups!A$2:'Groups'!A$228,0))</f>
        <v>Sub-county</v>
      </c>
      <c r="X314" s="8">
        <f t="shared" si="17"/>
        <v>0</v>
      </c>
      <c r="Y314" s="8" t="b">
        <f>ISNUMBER(SEARCH(V314,T314))</f>
        <v>0</v>
      </c>
      <c r="AC314" s="8">
        <v>1</v>
      </c>
      <c r="AD314" s="8">
        <v>1</v>
      </c>
    </row>
    <row r="315" spans="1:30" x14ac:dyDescent="0.2">
      <c r="A315">
        <v>8197742</v>
      </c>
      <c r="B315">
        <v>1</v>
      </c>
      <c r="C315" t="s">
        <v>2425</v>
      </c>
      <c r="D315" t="s">
        <v>1001</v>
      </c>
      <c r="E315" t="s">
        <v>3095</v>
      </c>
      <c r="F315">
        <v>-79.680000305199997</v>
      </c>
      <c r="G315">
        <v>40.450000762899997</v>
      </c>
      <c r="H315" t="s">
        <v>2426</v>
      </c>
      <c r="I315">
        <v>810</v>
      </c>
      <c r="J315" t="s">
        <v>2427</v>
      </c>
      <c r="K315" t="s">
        <v>2428</v>
      </c>
      <c r="L315" t="s">
        <v>2888</v>
      </c>
      <c r="M315" t="s">
        <v>2430</v>
      </c>
      <c r="N315">
        <v>-79.694237000000001</v>
      </c>
      <c r="O315">
        <v>40.428642000000004</v>
      </c>
      <c r="P315" t="s">
        <v>2429</v>
      </c>
      <c r="Q315" s="6" t="s">
        <v>2906</v>
      </c>
      <c r="R315" s="6" t="s">
        <v>2905</v>
      </c>
      <c r="S315" s="6" t="s">
        <v>2919</v>
      </c>
      <c r="T315" s="6" t="s">
        <v>2939</v>
      </c>
      <c r="V315" s="3" t="str">
        <f>INDEX(Groups!I$2:'Groups'!I$228, MATCH(A315, Groups!A$2:'Groups'!A$228,0))</f>
        <v>Pittsburgh</v>
      </c>
      <c r="W315" s="3" t="str">
        <f>INDEX(Groups!J$2:'Groups'!J$228, MATCH(A315, Groups!A$2:'Groups'!A$228,0))</f>
        <v>Sub-county</v>
      </c>
      <c r="X315" s="8">
        <f t="shared" si="17"/>
        <v>0</v>
      </c>
      <c r="Y315" s="8" t="b">
        <f>ISNUMBER(SEARCH(V315,T315))</f>
        <v>0</v>
      </c>
      <c r="AC315" s="8">
        <v>1</v>
      </c>
      <c r="AD315" s="8">
        <v>1</v>
      </c>
    </row>
    <row r="316" spans="1:30" x14ac:dyDescent="0.2">
      <c r="A316">
        <v>1756412</v>
      </c>
      <c r="B316">
        <v>128</v>
      </c>
      <c r="C316" t="s">
        <v>0</v>
      </c>
      <c r="D316" t="s">
        <v>1</v>
      </c>
      <c r="E316" t="s">
        <v>3070</v>
      </c>
      <c r="F316">
        <v>-79.989997863799999</v>
      </c>
      <c r="G316">
        <v>40.450000762899997</v>
      </c>
      <c r="H316" t="s">
        <v>2</v>
      </c>
      <c r="I316">
        <v>1</v>
      </c>
      <c r="J316" t="s">
        <v>3</v>
      </c>
      <c r="K316" t="s">
        <v>4</v>
      </c>
      <c r="L316" t="s">
        <v>2773</v>
      </c>
      <c r="M316" t="s">
        <v>6</v>
      </c>
      <c r="N316">
        <v>-79.952110000000005</v>
      </c>
      <c r="O316">
        <v>40.443534999999997</v>
      </c>
      <c r="P316" t="s">
        <v>5</v>
      </c>
      <c r="Q316" s="6" t="s">
        <v>2906</v>
      </c>
      <c r="R316" s="6" t="s">
        <v>2905</v>
      </c>
      <c r="S316" s="6" t="s">
        <v>2784</v>
      </c>
      <c r="T316" s="6" t="s">
        <v>2907</v>
      </c>
      <c r="U316" s="6" t="s">
        <v>2904</v>
      </c>
      <c r="V316" s="3" t="str">
        <f>INDEX(Groups!I$2:'Groups'!I$228, MATCH(A316, Groups!A$2:'Groups'!A$228,0))</f>
        <v>Pittsburgh</v>
      </c>
      <c r="W316" s="3" t="str">
        <f>INDEX(Groups!J$2:'Groups'!J$228, MATCH(A316, Groups!A$2:'Groups'!A$228,0))</f>
        <v>Sub-county</v>
      </c>
      <c r="X316" s="8">
        <f t="shared" si="17"/>
        <v>1</v>
      </c>
      <c r="Y316" s="8" t="b">
        <f>ISNUMBER(SEARCH(V316,T316))</f>
        <v>1</v>
      </c>
      <c r="AC316" s="8">
        <v>1</v>
      </c>
      <c r="AD316" s="8">
        <v>1</v>
      </c>
    </row>
    <row r="317" spans="1:30" x14ac:dyDescent="0.2">
      <c r="A317">
        <v>1756412</v>
      </c>
      <c r="B317">
        <v>128</v>
      </c>
      <c r="C317" t="s">
        <v>0</v>
      </c>
      <c r="D317" t="s">
        <v>1</v>
      </c>
      <c r="E317" t="s">
        <v>3070</v>
      </c>
      <c r="F317">
        <v>-79.989997863799999</v>
      </c>
      <c r="G317">
        <v>40.450000762899997</v>
      </c>
      <c r="H317" t="s">
        <v>2</v>
      </c>
      <c r="I317">
        <v>2</v>
      </c>
      <c r="J317" t="s">
        <v>7</v>
      </c>
      <c r="K317" t="s">
        <v>8</v>
      </c>
      <c r="L317" t="s">
        <v>2773</v>
      </c>
      <c r="M317" t="s">
        <v>10</v>
      </c>
      <c r="N317">
        <v>-80.030356999999995</v>
      </c>
      <c r="O317">
        <v>40.476238000000002</v>
      </c>
      <c r="P317" t="s">
        <v>9</v>
      </c>
      <c r="Q317" s="6" t="s">
        <v>2906</v>
      </c>
      <c r="R317" s="6" t="s">
        <v>2905</v>
      </c>
      <c r="S317" s="6" t="s">
        <v>2784</v>
      </c>
      <c r="T317" s="6" t="s">
        <v>2907</v>
      </c>
      <c r="U317" s="6" t="s">
        <v>2908</v>
      </c>
      <c r="V317" s="3" t="str">
        <f>INDEX(Groups!I$2:'Groups'!I$228, MATCH(A317, Groups!A$2:'Groups'!A$228,0))</f>
        <v>Pittsburgh</v>
      </c>
      <c r="W317" s="3" t="str">
        <f>INDEX(Groups!J$2:'Groups'!J$228, MATCH(A317, Groups!A$2:'Groups'!A$228,0))</f>
        <v>Sub-county</v>
      </c>
      <c r="X317" s="8">
        <f t="shared" si="17"/>
        <v>1</v>
      </c>
      <c r="Y317" s="8" t="b">
        <f>ISNUMBER(SEARCH(V317,T317))</f>
        <v>1</v>
      </c>
      <c r="AC317" s="8">
        <v>1</v>
      </c>
      <c r="AD317" s="8">
        <v>1</v>
      </c>
    </row>
    <row r="318" spans="1:30" x14ac:dyDescent="0.2">
      <c r="A318">
        <v>1756412</v>
      </c>
      <c r="B318">
        <v>128</v>
      </c>
      <c r="C318" t="s">
        <v>0</v>
      </c>
      <c r="D318" t="s">
        <v>1</v>
      </c>
      <c r="E318" t="s">
        <v>3070</v>
      </c>
      <c r="F318">
        <v>-79.989997863799999</v>
      </c>
      <c r="G318">
        <v>40.450000762899997</v>
      </c>
      <c r="H318" t="s">
        <v>2</v>
      </c>
      <c r="I318">
        <v>3</v>
      </c>
      <c r="J318" t="s">
        <v>11</v>
      </c>
      <c r="K318" t="s">
        <v>12</v>
      </c>
      <c r="L318" t="s">
        <v>2773</v>
      </c>
      <c r="M318" t="s">
        <v>14</v>
      </c>
      <c r="N318">
        <v>-79.922905</v>
      </c>
      <c r="O318">
        <v>40.435702999999997</v>
      </c>
      <c r="P318" t="s">
        <v>13</v>
      </c>
      <c r="Q318" s="6" t="s">
        <v>2906</v>
      </c>
      <c r="R318" s="6" t="s">
        <v>2905</v>
      </c>
      <c r="S318" s="6" t="s">
        <v>2784</v>
      </c>
      <c r="T318" s="6" t="s">
        <v>2907</v>
      </c>
      <c r="U318" s="6" t="s">
        <v>2909</v>
      </c>
      <c r="V318" s="3" t="str">
        <f>INDEX(Groups!I$2:'Groups'!I$228, MATCH(A318, Groups!A$2:'Groups'!A$228,0))</f>
        <v>Pittsburgh</v>
      </c>
      <c r="W318" s="3" t="str">
        <f>INDEX(Groups!J$2:'Groups'!J$228, MATCH(A318, Groups!A$2:'Groups'!A$228,0))</f>
        <v>Sub-county</v>
      </c>
      <c r="X318" s="8">
        <f t="shared" si="17"/>
        <v>1</v>
      </c>
      <c r="Y318" s="8" t="b">
        <f>ISNUMBER(SEARCH(V318,T318))</f>
        <v>1</v>
      </c>
      <c r="AC318" s="8">
        <v>1</v>
      </c>
      <c r="AD318" s="8">
        <v>1</v>
      </c>
    </row>
    <row r="319" spans="1:30" x14ac:dyDescent="0.2">
      <c r="A319">
        <v>1756412</v>
      </c>
      <c r="B319">
        <v>128</v>
      </c>
      <c r="C319" t="s">
        <v>0</v>
      </c>
      <c r="D319" t="s">
        <v>1</v>
      </c>
      <c r="E319" t="s">
        <v>3070</v>
      </c>
      <c r="F319">
        <v>-79.989997863799999</v>
      </c>
      <c r="G319">
        <v>40.450000762899997</v>
      </c>
      <c r="H319" t="s">
        <v>2</v>
      </c>
      <c r="I319">
        <v>4</v>
      </c>
      <c r="J319" t="s">
        <v>15</v>
      </c>
      <c r="K319" t="s">
        <v>16</v>
      </c>
      <c r="L319" t="s">
        <v>2773</v>
      </c>
      <c r="M319" t="s">
        <v>18</v>
      </c>
      <c r="N319">
        <v>-79.997519999999994</v>
      </c>
      <c r="O319">
        <v>40.441749999999999</v>
      </c>
      <c r="P319" t="s">
        <v>17</v>
      </c>
      <c r="Q319" s="6" t="s">
        <v>2906</v>
      </c>
      <c r="R319" s="6" t="s">
        <v>2905</v>
      </c>
      <c r="S319" s="6" t="s">
        <v>2784</v>
      </c>
      <c r="T319" s="6" t="s">
        <v>2907</v>
      </c>
      <c r="U319" s="6" t="s">
        <v>2910</v>
      </c>
      <c r="V319" s="3" t="str">
        <f>INDEX(Groups!I$2:'Groups'!I$228, MATCH(A319, Groups!A$2:'Groups'!A$228,0))</f>
        <v>Pittsburgh</v>
      </c>
      <c r="W319" s="3" t="str">
        <f>INDEX(Groups!J$2:'Groups'!J$228, MATCH(A319, Groups!A$2:'Groups'!A$228,0))</f>
        <v>Sub-county</v>
      </c>
      <c r="X319" s="8">
        <f t="shared" si="17"/>
        <v>1</v>
      </c>
      <c r="Y319" s="8" t="b">
        <f>ISNUMBER(SEARCH(V319,T319))</f>
        <v>1</v>
      </c>
      <c r="AC319" s="8">
        <v>1</v>
      </c>
      <c r="AD319" s="8">
        <v>1</v>
      </c>
    </row>
    <row r="320" spans="1:30" x14ac:dyDescent="0.2">
      <c r="A320">
        <v>1756412</v>
      </c>
      <c r="B320">
        <v>128</v>
      </c>
      <c r="C320" t="s">
        <v>0</v>
      </c>
      <c r="D320" t="s">
        <v>1</v>
      </c>
      <c r="E320" t="s">
        <v>3070</v>
      </c>
      <c r="F320">
        <v>-79.989997863799999</v>
      </c>
      <c r="G320">
        <v>40.450000762899997</v>
      </c>
      <c r="H320" t="s">
        <v>2</v>
      </c>
      <c r="I320">
        <v>5</v>
      </c>
      <c r="J320" t="s">
        <v>19</v>
      </c>
      <c r="K320" t="s">
        <v>20</v>
      </c>
      <c r="L320" t="s">
        <v>2773</v>
      </c>
      <c r="M320" t="s">
        <v>22</v>
      </c>
      <c r="N320">
        <v>-79.947198999999998</v>
      </c>
      <c r="O320">
        <v>40.440168999999997</v>
      </c>
      <c r="P320" t="s">
        <v>21</v>
      </c>
      <c r="Q320" s="6" t="s">
        <v>2906</v>
      </c>
      <c r="R320" s="6" t="s">
        <v>2905</v>
      </c>
      <c r="S320" s="6" t="s">
        <v>2784</v>
      </c>
      <c r="T320" s="6" t="s">
        <v>2907</v>
      </c>
      <c r="U320" s="6" t="s">
        <v>2909</v>
      </c>
      <c r="V320" s="3" t="str">
        <f>INDEX(Groups!I$2:'Groups'!I$228, MATCH(A320, Groups!A$2:'Groups'!A$228,0))</f>
        <v>Pittsburgh</v>
      </c>
      <c r="W320" s="3" t="str">
        <f>INDEX(Groups!J$2:'Groups'!J$228, MATCH(A320, Groups!A$2:'Groups'!A$228,0))</f>
        <v>Sub-county</v>
      </c>
      <c r="X320" s="8">
        <f t="shared" si="17"/>
        <v>1</v>
      </c>
      <c r="Y320" s="8" t="b">
        <f>ISNUMBER(SEARCH(V320,T320))</f>
        <v>1</v>
      </c>
      <c r="AC320" s="8">
        <v>1</v>
      </c>
      <c r="AD320" s="8">
        <v>1</v>
      </c>
    </row>
    <row r="321" spans="1:30" x14ac:dyDescent="0.2">
      <c r="A321">
        <v>1756412</v>
      </c>
      <c r="B321">
        <v>128</v>
      </c>
      <c r="C321" t="s">
        <v>0</v>
      </c>
      <c r="D321" t="s">
        <v>1</v>
      </c>
      <c r="E321" t="s">
        <v>3070</v>
      </c>
      <c r="F321">
        <v>-79.989997863799999</v>
      </c>
      <c r="G321">
        <v>40.450000762899997</v>
      </c>
      <c r="H321" t="s">
        <v>2</v>
      </c>
      <c r="I321">
        <v>6</v>
      </c>
      <c r="J321" t="s">
        <v>23</v>
      </c>
      <c r="K321" t="s">
        <v>24</v>
      </c>
      <c r="L321" t="s">
        <v>2773</v>
      </c>
      <c r="M321" t="s">
        <v>26</v>
      </c>
      <c r="N321">
        <v>-79.982551999999998</v>
      </c>
      <c r="O321">
        <v>40.428871000000001</v>
      </c>
      <c r="P321" t="s">
        <v>25</v>
      </c>
      <c r="Q321" s="6" t="s">
        <v>2906</v>
      </c>
      <c r="R321" s="6" t="s">
        <v>2905</v>
      </c>
      <c r="S321" s="6" t="s">
        <v>2784</v>
      </c>
      <c r="T321" s="6" t="s">
        <v>2907</v>
      </c>
      <c r="U321" s="6" t="s">
        <v>2911</v>
      </c>
      <c r="V321" s="3" t="str">
        <f>INDEX(Groups!I$2:'Groups'!I$228, MATCH(A321, Groups!A$2:'Groups'!A$228,0))</f>
        <v>Pittsburgh</v>
      </c>
      <c r="W321" s="3" t="str">
        <f>INDEX(Groups!J$2:'Groups'!J$228, MATCH(A321, Groups!A$2:'Groups'!A$228,0))</f>
        <v>Sub-county</v>
      </c>
      <c r="X321" s="8">
        <f t="shared" si="17"/>
        <v>1</v>
      </c>
      <c r="Y321" s="8" t="b">
        <f>ISNUMBER(SEARCH(V321,T321))</f>
        <v>1</v>
      </c>
      <c r="AC321" s="8">
        <v>1</v>
      </c>
      <c r="AD321" s="8">
        <v>1</v>
      </c>
    </row>
    <row r="322" spans="1:30" x14ac:dyDescent="0.2">
      <c r="A322">
        <v>1756412</v>
      </c>
      <c r="B322">
        <v>128</v>
      </c>
      <c r="C322" t="s">
        <v>0</v>
      </c>
      <c r="D322" t="s">
        <v>1</v>
      </c>
      <c r="E322" t="s">
        <v>3070</v>
      </c>
      <c r="F322">
        <v>-79.989997863799999</v>
      </c>
      <c r="G322">
        <v>40.450000762899997</v>
      </c>
      <c r="H322" t="s">
        <v>2</v>
      </c>
      <c r="I322">
        <v>9</v>
      </c>
      <c r="J322" t="s">
        <v>36</v>
      </c>
      <c r="K322" t="s">
        <v>37</v>
      </c>
      <c r="L322" t="s">
        <v>2773</v>
      </c>
      <c r="M322" t="s">
        <v>39</v>
      </c>
      <c r="N322">
        <v>-79.922805999999994</v>
      </c>
      <c r="O322">
        <v>40.434963000000003</v>
      </c>
      <c r="P322" t="s">
        <v>38</v>
      </c>
      <c r="Q322" s="6" t="s">
        <v>2906</v>
      </c>
      <c r="R322" s="6" t="s">
        <v>2905</v>
      </c>
      <c r="S322" s="6" t="s">
        <v>2784</v>
      </c>
      <c r="T322" s="6" t="s">
        <v>2907</v>
      </c>
      <c r="U322" s="6" t="s">
        <v>2909</v>
      </c>
      <c r="V322" s="3" t="str">
        <f>INDEX(Groups!I$2:'Groups'!I$228, MATCH(A322, Groups!A$2:'Groups'!A$228,0))</f>
        <v>Pittsburgh</v>
      </c>
      <c r="W322" s="3" t="str">
        <f>INDEX(Groups!J$2:'Groups'!J$228, MATCH(A322, Groups!A$2:'Groups'!A$228,0))</f>
        <v>Sub-county</v>
      </c>
      <c r="X322" s="8">
        <f t="shared" si="17"/>
        <v>1</v>
      </c>
      <c r="Y322" s="8" t="b">
        <f>ISNUMBER(SEARCH(V322,T322))</f>
        <v>1</v>
      </c>
      <c r="AC322" s="8">
        <v>1</v>
      </c>
      <c r="AD322" s="8">
        <v>1</v>
      </c>
    </row>
    <row r="323" spans="1:30" x14ac:dyDescent="0.2">
      <c r="A323">
        <v>1756412</v>
      </c>
      <c r="B323">
        <v>128</v>
      </c>
      <c r="C323" t="s">
        <v>0</v>
      </c>
      <c r="D323" t="s">
        <v>1</v>
      </c>
      <c r="E323" t="s">
        <v>3070</v>
      </c>
      <c r="F323">
        <v>-79.989997863799999</v>
      </c>
      <c r="G323">
        <v>40.450000762899997</v>
      </c>
      <c r="H323" t="s">
        <v>2</v>
      </c>
      <c r="I323">
        <v>10</v>
      </c>
      <c r="J323" t="s">
        <v>40</v>
      </c>
      <c r="K323" t="s">
        <v>41</v>
      </c>
      <c r="L323" t="s">
        <v>2773</v>
      </c>
      <c r="M323" t="s">
        <v>18</v>
      </c>
      <c r="N323">
        <v>-79.997519999999994</v>
      </c>
      <c r="O323">
        <v>40.441749999999999</v>
      </c>
      <c r="P323" t="s">
        <v>17</v>
      </c>
      <c r="Q323" s="6" t="s">
        <v>2906</v>
      </c>
      <c r="R323" s="6" t="s">
        <v>2905</v>
      </c>
      <c r="S323" s="6" t="s">
        <v>2784</v>
      </c>
      <c r="T323" s="6" t="s">
        <v>2907</v>
      </c>
      <c r="U323" s="6" t="s">
        <v>2910</v>
      </c>
      <c r="V323" s="3" t="str">
        <f>INDEX(Groups!I$2:'Groups'!I$228, MATCH(A323, Groups!A$2:'Groups'!A$228,0))</f>
        <v>Pittsburgh</v>
      </c>
      <c r="W323" s="3" t="str">
        <f>INDEX(Groups!J$2:'Groups'!J$228, MATCH(A323, Groups!A$2:'Groups'!A$228,0))</f>
        <v>Sub-county</v>
      </c>
      <c r="X323" s="8">
        <f t="shared" si="17"/>
        <v>1</v>
      </c>
      <c r="Y323" s="8" t="b">
        <f>ISNUMBER(SEARCH(V323,T323))</f>
        <v>1</v>
      </c>
      <c r="AC323" s="8">
        <v>1</v>
      </c>
      <c r="AD323" s="8">
        <v>1</v>
      </c>
    </row>
    <row r="324" spans="1:30" x14ac:dyDescent="0.2">
      <c r="A324">
        <v>1756412</v>
      </c>
      <c r="B324">
        <v>128</v>
      </c>
      <c r="C324" t="s">
        <v>0</v>
      </c>
      <c r="D324" t="s">
        <v>1</v>
      </c>
      <c r="E324" t="s">
        <v>3070</v>
      </c>
      <c r="F324">
        <v>-79.989997863799999</v>
      </c>
      <c r="G324">
        <v>40.450000762899997</v>
      </c>
      <c r="H324" t="s">
        <v>2</v>
      </c>
      <c r="I324">
        <v>11</v>
      </c>
      <c r="J324" t="s">
        <v>42</v>
      </c>
      <c r="K324" t="s">
        <v>43</v>
      </c>
      <c r="L324" t="s">
        <v>2773</v>
      </c>
      <c r="M324" t="s">
        <v>45</v>
      </c>
      <c r="N324">
        <v>-79.909081</v>
      </c>
      <c r="O324">
        <v>40.435969999999998</v>
      </c>
      <c r="P324" t="s">
        <v>44</v>
      </c>
      <c r="Q324" s="6" t="s">
        <v>2906</v>
      </c>
      <c r="R324" s="6" t="s">
        <v>2905</v>
      </c>
      <c r="S324" s="6" t="s">
        <v>2784</v>
      </c>
      <c r="T324" s="6" t="s">
        <v>2907</v>
      </c>
      <c r="U324" s="6" t="s">
        <v>2909</v>
      </c>
      <c r="V324" s="3" t="str">
        <f>INDEX(Groups!I$2:'Groups'!I$228, MATCH(A324, Groups!A$2:'Groups'!A$228,0))</f>
        <v>Pittsburgh</v>
      </c>
      <c r="W324" s="3" t="str">
        <f>INDEX(Groups!J$2:'Groups'!J$228, MATCH(A324, Groups!A$2:'Groups'!A$228,0))</f>
        <v>Sub-county</v>
      </c>
      <c r="X324" s="8">
        <f t="shared" si="17"/>
        <v>1</v>
      </c>
      <c r="Y324" s="8" t="b">
        <f>ISNUMBER(SEARCH(V324,T324))</f>
        <v>1</v>
      </c>
      <c r="AC324" s="8">
        <v>1</v>
      </c>
      <c r="AD324" s="8">
        <v>1</v>
      </c>
    </row>
    <row r="325" spans="1:30" x14ac:dyDescent="0.2">
      <c r="A325">
        <v>1756412</v>
      </c>
      <c r="B325">
        <v>128</v>
      </c>
      <c r="C325" t="s">
        <v>0</v>
      </c>
      <c r="D325" t="s">
        <v>1</v>
      </c>
      <c r="E325" t="s">
        <v>3070</v>
      </c>
      <c r="F325">
        <v>-79.989997863799999</v>
      </c>
      <c r="G325">
        <v>40.450000762899997</v>
      </c>
      <c r="H325" t="s">
        <v>2</v>
      </c>
      <c r="I325">
        <v>12</v>
      </c>
      <c r="J325" t="s">
        <v>46</v>
      </c>
      <c r="K325" t="s">
        <v>47</v>
      </c>
      <c r="L325" t="s">
        <v>2773</v>
      </c>
      <c r="M325" t="s">
        <v>49</v>
      </c>
      <c r="N325">
        <v>-80.017593000000005</v>
      </c>
      <c r="O325">
        <v>40.446013999999998</v>
      </c>
      <c r="P325" t="s">
        <v>48</v>
      </c>
      <c r="Q325" s="6" t="s">
        <v>2906</v>
      </c>
      <c r="R325" s="6" t="s">
        <v>2905</v>
      </c>
      <c r="S325" s="6" t="s">
        <v>2784</v>
      </c>
      <c r="T325" s="6" t="s">
        <v>2907</v>
      </c>
      <c r="U325" s="6" t="s">
        <v>2914</v>
      </c>
      <c r="V325" s="3" t="str">
        <f>INDEX(Groups!I$2:'Groups'!I$228, MATCH(A325, Groups!A$2:'Groups'!A$228,0))</f>
        <v>Pittsburgh</v>
      </c>
      <c r="W325" s="3" t="str">
        <f>INDEX(Groups!J$2:'Groups'!J$228, MATCH(A325, Groups!A$2:'Groups'!A$228,0))</f>
        <v>Sub-county</v>
      </c>
      <c r="X325" s="8">
        <f t="shared" si="17"/>
        <v>1</v>
      </c>
      <c r="Y325" s="8" t="b">
        <f>ISNUMBER(SEARCH(V325,T325))</f>
        <v>1</v>
      </c>
      <c r="AC325" s="8">
        <v>1</v>
      </c>
      <c r="AD325" s="8">
        <v>1</v>
      </c>
    </row>
    <row r="326" spans="1:30" x14ac:dyDescent="0.2">
      <c r="A326">
        <v>1756412</v>
      </c>
      <c r="B326">
        <v>128</v>
      </c>
      <c r="C326" t="s">
        <v>0</v>
      </c>
      <c r="D326" t="s">
        <v>1</v>
      </c>
      <c r="E326" t="s">
        <v>3070</v>
      </c>
      <c r="F326">
        <v>-79.989997863799999</v>
      </c>
      <c r="G326">
        <v>40.450000762899997</v>
      </c>
      <c r="H326" t="s">
        <v>2</v>
      </c>
      <c r="I326">
        <v>13</v>
      </c>
      <c r="J326" t="s">
        <v>50</v>
      </c>
      <c r="K326" t="s">
        <v>51</v>
      </c>
      <c r="L326" t="s">
        <v>2773</v>
      </c>
      <c r="M326" t="s">
        <v>53</v>
      </c>
      <c r="N326">
        <v>-80.000799000000001</v>
      </c>
      <c r="O326">
        <v>40.451825999999997</v>
      </c>
      <c r="P326" t="s">
        <v>52</v>
      </c>
      <c r="Q326" s="6" t="s">
        <v>2906</v>
      </c>
      <c r="R326" s="6" t="s">
        <v>2905</v>
      </c>
      <c r="S326" s="6" t="s">
        <v>2784</v>
      </c>
      <c r="T326" s="6" t="s">
        <v>2907</v>
      </c>
      <c r="U326" s="6" t="s">
        <v>2915</v>
      </c>
      <c r="V326" s="3" t="str">
        <f>INDEX(Groups!I$2:'Groups'!I$228, MATCH(A326, Groups!A$2:'Groups'!A$228,0))</f>
        <v>Pittsburgh</v>
      </c>
      <c r="W326" s="3" t="str">
        <f>INDEX(Groups!J$2:'Groups'!J$228, MATCH(A326, Groups!A$2:'Groups'!A$228,0))</f>
        <v>Sub-county</v>
      </c>
      <c r="X326" s="8">
        <f t="shared" si="17"/>
        <v>1</v>
      </c>
      <c r="Y326" s="8" t="b">
        <f>ISNUMBER(SEARCH(V326,T326))</f>
        <v>1</v>
      </c>
      <c r="AC326" s="8">
        <v>1</v>
      </c>
      <c r="AD326" s="8">
        <v>1</v>
      </c>
    </row>
    <row r="327" spans="1:30" x14ac:dyDescent="0.2">
      <c r="A327">
        <v>1756412</v>
      </c>
      <c r="B327">
        <v>128</v>
      </c>
      <c r="C327" t="s">
        <v>0</v>
      </c>
      <c r="D327" t="s">
        <v>1</v>
      </c>
      <c r="E327" t="s">
        <v>3070</v>
      </c>
      <c r="F327">
        <v>-79.989997863799999</v>
      </c>
      <c r="G327">
        <v>40.450000762899997</v>
      </c>
      <c r="H327" t="s">
        <v>2</v>
      </c>
      <c r="I327">
        <v>14</v>
      </c>
      <c r="J327" t="s">
        <v>54</v>
      </c>
      <c r="K327" t="s">
        <v>55</v>
      </c>
      <c r="L327" t="s">
        <v>2773</v>
      </c>
      <c r="M327" t="s">
        <v>57</v>
      </c>
      <c r="N327">
        <v>-79.930554000000001</v>
      </c>
      <c r="O327">
        <v>40.459938999999999</v>
      </c>
      <c r="P327" t="s">
        <v>56</v>
      </c>
      <c r="Q327" s="6" t="s">
        <v>2906</v>
      </c>
      <c r="R327" s="6" t="s">
        <v>2905</v>
      </c>
      <c r="S327" s="6" t="s">
        <v>2784</v>
      </c>
      <c r="T327" s="6" t="s">
        <v>2907</v>
      </c>
      <c r="U327" s="6" t="s">
        <v>2840</v>
      </c>
      <c r="V327" s="3" t="str">
        <f>INDEX(Groups!I$2:'Groups'!I$228, MATCH(A327, Groups!A$2:'Groups'!A$228,0))</f>
        <v>Pittsburgh</v>
      </c>
      <c r="W327" s="3" t="str">
        <f>INDEX(Groups!J$2:'Groups'!J$228, MATCH(A327, Groups!A$2:'Groups'!A$228,0))</f>
        <v>Sub-county</v>
      </c>
      <c r="X327" s="8">
        <f t="shared" si="17"/>
        <v>1</v>
      </c>
      <c r="Y327" s="8" t="b">
        <f>ISNUMBER(SEARCH(V327,T327))</f>
        <v>1</v>
      </c>
      <c r="AC327" s="8">
        <v>1</v>
      </c>
      <c r="AD327" s="8">
        <v>1</v>
      </c>
    </row>
    <row r="328" spans="1:30" x14ac:dyDescent="0.2">
      <c r="A328">
        <v>1756412</v>
      </c>
      <c r="B328">
        <v>128</v>
      </c>
      <c r="C328" t="s">
        <v>0</v>
      </c>
      <c r="D328" t="s">
        <v>1</v>
      </c>
      <c r="E328" t="s">
        <v>3070</v>
      </c>
      <c r="F328">
        <v>-79.989997863799999</v>
      </c>
      <c r="G328">
        <v>40.450000762899997</v>
      </c>
      <c r="H328" t="s">
        <v>2</v>
      </c>
      <c r="I328">
        <v>15</v>
      </c>
      <c r="J328" t="s">
        <v>58</v>
      </c>
      <c r="K328" t="s">
        <v>59</v>
      </c>
      <c r="L328" t="s">
        <v>2773</v>
      </c>
      <c r="M328" t="s">
        <v>61</v>
      </c>
      <c r="N328">
        <v>-80.035956999999996</v>
      </c>
      <c r="O328">
        <v>40.394168999999998</v>
      </c>
      <c r="P328" t="s">
        <v>60</v>
      </c>
      <c r="Q328" s="6" t="s">
        <v>2906</v>
      </c>
      <c r="R328" s="6" t="s">
        <v>2905</v>
      </c>
      <c r="S328" s="6" t="s">
        <v>2784</v>
      </c>
      <c r="T328" s="6" t="s">
        <v>2916</v>
      </c>
      <c r="V328" s="3" t="str">
        <f>INDEX(Groups!I$2:'Groups'!I$228, MATCH(A328, Groups!A$2:'Groups'!A$228,0))</f>
        <v>Pittsburgh</v>
      </c>
      <c r="W328" s="3" t="str">
        <f>INDEX(Groups!J$2:'Groups'!J$228, MATCH(A328, Groups!A$2:'Groups'!A$228,0))</f>
        <v>Sub-county</v>
      </c>
      <c r="X328" s="8">
        <f t="shared" si="17"/>
        <v>1</v>
      </c>
      <c r="Y328" s="8" t="b">
        <f>ISNUMBER(SEARCH(V328,T328))</f>
        <v>0</v>
      </c>
      <c r="AC328" s="8">
        <v>1</v>
      </c>
      <c r="AD328" s="8">
        <v>1</v>
      </c>
    </row>
    <row r="329" spans="1:30" x14ac:dyDescent="0.2">
      <c r="A329">
        <v>1756412</v>
      </c>
      <c r="B329">
        <v>128</v>
      </c>
      <c r="C329" t="s">
        <v>0</v>
      </c>
      <c r="D329" t="s">
        <v>1</v>
      </c>
      <c r="E329" t="s">
        <v>3070</v>
      </c>
      <c r="F329">
        <v>-79.989997863799999</v>
      </c>
      <c r="G329">
        <v>40.450000762899997</v>
      </c>
      <c r="H329" t="s">
        <v>2</v>
      </c>
      <c r="I329">
        <v>16</v>
      </c>
      <c r="J329" t="s">
        <v>62</v>
      </c>
      <c r="K329" t="s">
        <v>63</v>
      </c>
      <c r="L329" t="s">
        <v>2773</v>
      </c>
      <c r="M329" t="s">
        <v>65</v>
      </c>
      <c r="N329">
        <v>-80.006553999999994</v>
      </c>
      <c r="O329">
        <v>40.452240000000003</v>
      </c>
      <c r="P329" t="s">
        <v>64</v>
      </c>
      <c r="Q329" s="6" t="s">
        <v>2906</v>
      </c>
      <c r="R329" s="6" t="s">
        <v>2905</v>
      </c>
      <c r="S329" s="6" t="s">
        <v>2784</v>
      </c>
      <c r="T329" s="6" t="s">
        <v>2907</v>
      </c>
      <c r="U329" s="6" t="s">
        <v>2917</v>
      </c>
      <c r="V329" s="3" t="str">
        <f>INDEX(Groups!I$2:'Groups'!I$228, MATCH(A329, Groups!A$2:'Groups'!A$228,0))</f>
        <v>Pittsburgh</v>
      </c>
      <c r="W329" s="3" t="str">
        <f>INDEX(Groups!J$2:'Groups'!J$228, MATCH(A329, Groups!A$2:'Groups'!A$228,0))</f>
        <v>Sub-county</v>
      </c>
      <c r="X329" s="8">
        <f t="shared" si="17"/>
        <v>1</v>
      </c>
      <c r="Y329" s="8" t="b">
        <f>ISNUMBER(SEARCH(V329,T329))</f>
        <v>1</v>
      </c>
      <c r="AC329" s="8">
        <v>1</v>
      </c>
      <c r="AD329" s="8">
        <v>1</v>
      </c>
    </row>
    <row r="330" spans="1:30" x14ac:dyDescent="0.2">
      <c r="A330">
        <v>1756412</v>
      </c>
      <c r="B330">
        <v>128</v>
      </c>
      <c r="C330" t="s">
        <v>0</v>
      </c>
      <c r="D330" t="s">
        <v>1</v>
      </c>
      <c r="E330" t="s">
        <v>3070</v>
      </c>
      <c r="F330">
        <v>-79.989997863799999</v>
      </c>
      <c r="G330">
        <v>40.450000762899997</v>
      </c>
      <c r="H330" t="s">
        <v>2</v>
      </c>
      <c r="I330">
        <v>17</v>
      </c>
      <c r="J330" t="s">
        <v>66</v>
      </c>
      <c r="K330" t="s">
        <v>67</v>
      </c>
      <c r="L330" t="s">
        <v>2773</v>
      </c>
      <c r="M330" t="s">
        <v>69</v>
      </c>
      <c r="N330">
        <v>-79.998586000000003</v>
      </c>
      <c r="O330">
        <v>40.443032600000002</v>
      </c>
      <c r="P330" t="s">
        <v>68</v>
      </c>
      <c r="Q330" s="6" t="s">
        <v>2906</v>
      </c>
      <c r="R330" s="6" t="s">
        <v>2905</v>
      </c>
      <c r="S330" s="6" t="s">
        <v>2784</v>
      </c>
      <c r="T330" s="6" t="s">
        <v>2907</v>
      </c>
      <c r="U330" s="6" t="s">
        <v>2910</v>
      </c>
      <c r="V330" s="3" t="str">
        <f>INDEX(Groups!I$2:'Groups'!I$228, MATCH(A330, Groups!A$2:'Groups'!A$228,0))</f>
        <v>Pittsburgh</v>
      </c>
      <c r="W330" s="3" t="str">
        <f>INDEX(Groups!J$2:'Groups'!J$228, MATCH(A330, Groups!A$2:'Groups'!A$228,0))</f>
        <v>Sub-county</v>
      </c>
      <c r="X330" s="8">
        <f t="shared" si="17"/>
        <v>1</v>
      </c>
      <c r="Y330" s="8" t="b">
        <f>ISNUMBER(SEARCH(V330,T330))</f>
        <v>1</v>
      </c>
      <c r="AC330" s="8">
        <v>1</v>
      </c>
      <c r="AD330" s="8">
        <v>1</v>
      </c>
    </row>
    <row r="331" spans="1:30" x14ac:dyDescent="0.2">
      <c r="A331">
        <v>1756412</v>
      </c>
      <c r="B331">
        <v>128</v>
      </c>
      <c r="C331" t="s">
        <v>0</v>
      </c>
      <c r="D331" t="s">
        <v>1</v>
      </c>
      <c r="E331" t="s">
        <v>3070</v>
      </c>
      <c r="F331">
        <v>-79.989997863799999</v>
      </c>
      <c r="G331">
        <v>40.450000762899997</v>
      </c>
      <c r="H331" t="s">
        <v>2</v>
      </c>
      <c r="I331">
        <v>20</v>
      </c>
      <c r="J331" t="s">
        <v>77</v>
      </c>
      <c r="K331" t="s">
        <v>78</v>
      </c>
      <c r="L331" t="s">
        <v>2773</v>
      </c>
      <c r="M331" t="s">
        <v>80</v>
      </c>
      <c r="N331">
        <v>-80.024681000000001</v>
      </c>
      <c r="O331">
        <v>40.410015000000001</v>
      </c>
      <c r="P331" t="s">
        <v>79</v>
      </c>
      <c r="Q331" s="6" t="s">
        <v>2906</v>
      </c>
      <c r="R331" s="6" t="s">
        <v>2905</v>
      </c>
      <c r="S331" s="6" t="s">
        <v>2784</v>
      </c>
      <c r="T331" s="6" t="s">
        <v>2907</v>
      </c>
      <c r="U331" s="6" t="s">
        <v>2920</v>
      </c>
      <c r="V331" s="3" t="str">
        <f>INDEX(Groups!I$2:'Groups'!I$228, MATCH(A331, Groups!A$2:'Groups'!A$228,0))</f>
        <v>Pittsburgh</v>
      </c>
      <c r="W331" s="3" t="str">
        <f>INDEX(Groups!J$2:'Groups'!J$228, MATCH(A331, Groups!A$2:'Groups'!A$228,0))</f>
        <v>Sub-county</v>
      </c>
      <c r="X331" s="8">
        <f t="shared" si="17"/>
        <v>1</v>
      </c>
      <c r="Y331" s="8" t="b">
        <f>ISNUMBER(SEARCH(V331,T331))</f>
        <v>1</v>
      </c>
      <c r="AC331" s="8">
        <v>1</v>
      </c>
      <c r="AD331" s="8">
        <v>1</v>
      </c>
    </row>
    <row r="332" spans="1:30" x14ac:dyDescent="0.2">
      <c r="A332">
        <v>1756412</v>
      </c>
      <c r="B332">
        <v>128</v>
      </c>
      <c r="C332" t="s">
        <v>0</v>
      </c>
      <c r="D332" t="s">
        <v>1</v>
      </c>
      <c r="E332" t="s">
        <v>3070</v>
      </c>
      <c r="F332">
        <v>-79.989997863799999</v>
      </c>
      <c r="G332">
        <v>40.450000762899997</v>
      </c>
      <c r="H332" t="s">
        <v>2</v>
      </c>
      <c r="I332">
        <v>22</v>
      </c>
      <c r="J332" t="s">
        <v>86</v>
      </c>
      <c r="K332" t="s">
        <v>87</v>
      </c>
      <c r="L332" t="s">
        <v>2773</v>
      </c>
      <c r="M332" t="s">
        <v>18</v>
      </c>
      <c r="N332">
        <v>-79.997519999999994</v>
      </c>
      <c r="O332">
        <v>40.441749999999999</v>
      </c>
      <c r="P332" t="s">
        <v>17</v>
      </c>
      <c r="Q332" s="6" t="s">
        <v>2906</v>
      </c>
      <c r="R332" s="6" t="s">
        <v>2905</v>
      </c>
      <c r="S332" s="6" t="s">
        <v>2784</v>
      </c>
      <c r="T332" s="6" t="s">
        <v>2907</v>
      </c>
      <c r="U332" s="6" t="s">
        <v>2910</v>
      </c>
      <c r="V332" s="3" t="str">
        <f>INDEX(Groups!I$2:'Groups'!I$228, MATCH(A332, Groups!A$2:'Groups'!A$228,0))</f>
        <v>Pittsburgh</v>
      </c>
      <c r="W332" s="3" t="str">
        <f>INDEX(Groups!J$2:'Groups'!J$228, MATCH(A332, Groups!A$2:'Groups'!A$228,0))</f>
        <v>Sub-county</v>
      </c>
      <c r="X332" s="8">
        <f t="shared" si="17"/>
        <v>1</v>
      </c>
      <c r="Y332" s="8" t="b">
        <f>ISNUMBER(SEARCH(V332,T332))</f>
        <v>1</v>
      </c>
      <c r="AC332" s="8">
        <v>1</v>
      </c>
      <c r="AD332" s="8">
        <v>1</v>
      </c>
    </row>
    <row r="333" spans="1:30" x14ac:dyDescent="0.2">
      <c r="A333">
        <v>1756412</v>
      </c>
      <c r="B333">
        <v>128</v>
      </c>
      <c r="C333" t="s">
        <v>0</v>
      </c>
      <c r="D333" t="s">
        <v>1</v>
      </c>
      <c r="E333" t="s">
        <v>3070</v>
      </c>
      <c r="F333">
        <v>-79.989997863799999</v>
      </c>
      <c r="G333">
        <v>40.450000762899997</v>
      </c>
      <c r="H333" t="s">
        <v>2</v>
      </c>
      <c r="I333">
        <v>23</v>
      </c>
      <c r="J333" t="s">
        <v>88</v>
      </c>
      <c r="K333" t="s">
        <v>89</v>
      </c>
      <c r="L333" t="s">
        <v>2773</v>
      </c>
      <c r="M333" t="s">
        <v>18</v>
      </c>
      <c r="N333">
        <v>-79.997519999999994</v>
      </c>
      <c r="O333">
        <v>40.441749999999999</v>
      </c>
      <c r="P333" t="s">
        <v>17</v>
      </c>
      <c r="Q333" s="6" t="s">
        <v>2906</v>
      </c>
      <c r="R333" s="6" t="s">
        <v>2905</v>
      </c>
      <c r="S333" s="6" t="s">
        <v>2784</v>
      </c>
      <c r="T333" s="6" t="s">
        <v>2907</v>
      </c>
      <c r="U333" s="6" t="s">
        <v>2910</v>
      </c>
      <c r="V333" s="3" t="str">
        <f>INDEX(Groups!I$2:'Groups'!I$228, MATCH(A333, Groups!A$2:'Groups'!A$228,0))</f>
        <v>Pittsburgh</v>
      </c>
      <c r="W333" s="3" t="str">
        <f>INDEX(Groups!J$2:'Groups'!J$228, MATCH(A333, Groups!A$2:'Groups'!A$228,0))</f>
        <v>Sub-county</v>
      </c>
      <c r="X333" s="8">
        <f t="shared" si="17"/>
        <v>1</v>
      </c>
      <c r="Y333" s="8" t="b">
        <f>ISNUMBER(SEARCH(V333,T333))</f>
        <v>1</v>
      </c>
      <c r="AC333" s="8">
        <v>1</v>
      </c>
      <c r="AD333" s="8">
        <v>1</v>
      </c>
    </row>
    <row r="334" spans="1:30" x14ac:dyDescent="0.2">
      <c r="A334">
        <v>1756412</v>
      </c>
      <c r="B334">
        <v>128</v>
      </c>
      <c r="C334" t="s">
        <v>0</v>
      </c>
      <c r="D334" t="s">
        <v>1</v>
      </c>
      <c r="E334" t="s">
        <v>3070</v>
      </c>
      <c r="F334">
        <v>-79.989997863799999</v>
      </c>
      <c r="G334">
        <v>40.450000762899997</v>
      </c>
      <c r="H334" t="s">
        <v>2</v>
      </c>
      <c r="I334">
        <v>24</v>
      </c>
      <c r="J334" t="s">
        <v>90</v>
      </c>
      <c r="K334" t="s">
        <v>91</v>
      </c>
      <c r="L334" t="s">
        <v>2773</v>
      </c>
      <c r="M334" t="s">
        <v>93</v>
      </c>
      <c r="N334">
        <v>-80.017593000000005</v>
      </c>
      <c r="O334">
        <v>40.365307000000001</v>
      </c>
      <c r="P334" t="s">
        <v>92</v>
      </c>
      <c r="Q334" s="6" t="s">
        <v>2906</v>
      </c>
      <c r="R334" s="6" t="s">
        <v>2905</v>
      </c>
      <c r="S334" s="6" t="s">
        <v>2784</v>
      </c>
      <c r="T334" s="6" t="s">
        <v>2922</v>
      </c>
      <c r="V334" s="3" t="str">
        <f>INDEX(Groups!I$2:'Groups'!I$228, MATCH(A334, Groups!A$2:'Groups'!A$228,0))</f>
        <v>Pittsburgh</v>
      </c>
      <c r="W334" s="3" t="str">
        <f>INDEX(Groups!J$2:'Groups'!J$228, MATCH(A334, Groups!A$2:'Groups'!A$228,0))</f>
        <v>Sub-county</v>
      </c>
      <c r="X334" s="8">
        <f t="shared" si="17"/>
        <v>1</v>
      </c>
      <c r="Y334" s="8" t="b">
        <f>ISNUMBER(SEARCH(V334,T334))</f>
        <v>0</v>
      </c>
      <c r="AC334" s="8">
        <v>1</v>
      </c>
      <c r="AD334" s="8">
        <v>1</v>
      </c>
    </row>
    <row r="335" spans="1:30" x14ac:dyDescent="0.2">
      <c r="A335">
        <v>1756412</v>
      </c>
      <c r="B335">
        <v>128</v>
      </c>
      <c r="C335" t="s">
        <v>0</v>
      </c>
      <c r="D335" t="s">
        <v>1</v>
      </c>
      <c r="E335" t="s">
        <v>3070</v>
      </c>
      <c r="F335">
        <v>-79.989997863799999</v>
      </c>
      <c r="G335">
        <v>40.450000762899997</v>
      </c>
      <c r="H335" t="s">
        <v>2</v>
      </c>
      <c r="I335">
        <v>25</v>
      </c>
      <c r="J335" t="s">
        <v>94</v>
      </c>
      <c r="K335" t="s">
        <v>95</v>
      </c>
      <c r="L335" t="s">
        <v>2773</v>
      </c>
      <c r="M335" t="s">
        <v>97</v>
      </c>
      <c r="N335">
        <v>-79.961389999999994</v>
      </c>
      <c r="O335">
        <v>40.467930000000003</v>
      </c>
      <c r="P335" t="s">
        <v>96</v>
      </c>
      <c r="Q335" s="6" t="s">
        <v>2906</v>
      </c>
      <c r="R335" s="6" t="s">
        <v>2905</v>
      </c>
      <c r="S335" s="6" t="s">
        <v>2784</v>
      </c>
      <c r="T335" s="6" t="s">
        <v>2907</v>
      </c>
      <c r="U335" s="6" t="s">
        <v>2923</v>
      </c>
      <c r="V335" s="3" t="str">
        <f>INDEX(Groups!I$2:'Groups'!I$228, MATCH(A335, Groups!A$2:'Groups'!A$228,0))</f>
        <v>Pittsburgh</v>
      </c>
      <c r="W335" s="3" t="str">
        <f>INDEX(Groups!J$2:'Groups'!J$228, MATCH(A335, Groups!A$2:'Groups'!A$228,0))</f>
        <v>Sub-county</v>
      </c>
      <c r="X335" s="8">
        <f t="shared" si="17"/>
        <v>1</v>
      </c>
      <c r="Y335" s="8" t="b">
        <f>ISNUMBER(SEARCH(V335,T335))</f>
        <v>1</v>
      </c>
      <c r="AC335" s="8">
        <v>1</v>
      </c>
      <c r="AD335" s="8">
        <v>1</v>
      </c>
    </row>
    <row r="336" spans="1:30" x14ac:dyDescent="0.2">
      <c r="A336">
        <v>1756412</v>
      </c>
      <c r="B336">
        <v>128</v>
      </c>
      <c r="C336" t="s">
        <v>0</v>
      </c>
      <c r="D336" t="s">
        <v>1</v>
      </c>
      <c r="E336" t="s">
        <v>3070</v>
      </c>
      <c r="F336">
        <v>-79.989997863799999</v>
      </c>
      <c r="G336">
        <v>40.450000762899997</v>
      </c>
      <c r="H336" t="s">
        <v>2</v>
      </c>
      <c r="I336">
        <v>26</v>
      </c>
      <c r="J336" t="s">
        <v>98</v>
      </c>
      <c r="K336" t="s">
        <v>99</v>
      </c>
      <c r="L336" t="s">
        <v>2773</v>
      </c>
      <c r="M336" t="s">
        <v>101</v>
      </c>
      <c r="N336">
        <v>-80.011146999999994</v>
      </c>
      <c r="O336">
        <v>40.457175999999997</v>
      </c>
      <c r="P336" t="s">
        <v>100</v>
      </c>
      <c r="Q336" s="6" t="s">
        <v>2906</v>
      </c>
      <c r="R336" s="6" t="s">
        <v>2905</v>
      </c>
      <c r="S336" s="6" t="s">
        <v>2784</v>
      </c>
      <c r="T336" s="6" t="s">
        <v>2907</v>
      </c>
      <c r="U336" s="6" t="s">
        <v>2924</v>
      </c>
      <c r="V336" s="3" t="str">
        <f>INDEX(Groups!I$2:'Groups'!I$228, MATCH(A336, Groups!A$2:'Groups'!A$228,0))</f>
        <v>Pittsburgh</v>
      </c>
      <c r="W336" s="3" t="str">
        <f>INDEX(Groups!J$2:'Groups'!J$228, MATCH(A336, Groups!A$2:'Groups'!A$228,0))</f>
        <v>Sub-county</v>
      </c>
      <c r="X336" s="8">
        <f t="shared" si="17"/>
        <v>1</v>
      </c>
      <c r="Y336" s="8" t="b">
        <f>ISNUMBER(SEARCH(V336,T336))</f>
        <v>1</v>
      </c>
      <c r="AC336" s="8">
        <v>1</v>
      </c>
      <c r="AD336" s="8">
        <v>1</v>
      </c>
    </row>
    <row r="337" spans="1:30" x14ac:dyDescent="0.2">
      <c r="A337">
        <v>1756412</v>
      </c>
      <c r="B337">
        <v>128</v>
      </c>
      <c r="C337" t="s">
        <v>0</v>
      </c>
      <c r="D337" t="s">
        <v>1</v>
      </c>
      <c r="E337" t="s">
        <v>3070</v>
      </c>
      <c r="F337">
        <v>-79.989997863799999</v>
      </c>
      <c r="G337">
        <v>40.450000762899997</v>
      </c>
      <c r="H337" t="s">
        <v>2</v>
      </c>
      <c r="I337">
        <v>27</v>
      </c>
      <c r="J337" t="s">
        <v>102</v>
      </c>
      <c r="K337" t="s">
        <v>103</v>
      </c>
      <c r="L337" t="s">
        <v>2773</v>
      </c>
      <c r="M337" t="s">
        <v>105</v>
      </c>
      <c r="N337">
        <v>-79.995414999999994</v>
      </c>
      <c r="O337">
        <v>40.302334000000002</v>
      </c>
      <c r="P337" t="s">
        <v>104</v>
      </c>
      <c r="Q337" s="6" t="s">
        <v>2906</v>
      </c>
      <c r="R337" s="6" t="s">
        <v>2905</v>
      </c>
      <c r="S337" s="6" t="s">
        <v>2784</v>
      </c>
      <c r="T337" s="6" t="s">
        <v>2921</v>
      </c>
      <c r="V337" s="3" t="str">
        <f>INDEX(Groups!I$2:'Groups'!I$228, MATCH(A337, Groups!A$2:'Groups'!A$228,0))</f>
        <v>Pittsburgh</v>
      </c>
      <c r="W337" s="3" t="str">
        <f>INDEX(Groups!J$2:'Groups'!J$228, MATCH(A337, Groups!A$2:'Groups'!A$228,0))</f>
        <v>Sub-county</v>
      </c>
      <c r="X337" s="8">
        <f t="shared" si="17"/>
        <v>1</v>
      </c>
      <c r="Y337" s="8" t="b">
        <f>ISNUMBER(SEARCH(V337,T337))</f>
        <v>0</v>
      </c>
      <c r="AC337" s="8">
        <v>1</v>
      </c>
      <c r="AD337" s="8">
        <v>1</v>
      </c>
    </row>
    <row r="338" spans="1:30" x14ac:dyDescent="0.2">
      <c r="A338">
        <v>1756412</v>
      </c>
      <c r="B338">
        <v>128</v>
      </c>
      <c r="C338" t="s">
        <v>0</v>
      </c>
      <c r="D338" t="s">
        <v>1</v>
      </c>
      <c r="E338" t="s">
        <v>3070</v>
      </c>
      <c r="F338">
        <v>-79.989997863799999</v>
      </c>
      <c r="G338">
        <v>40.450000762899997</v>
      </c>
      <c r="H338" t="s">
        <v>2</v>
      </c>
      <c r="I338">
        <v>28</v>
      </c>
      <c r="J338" t="s">
        <v>106</v>
      </c>
      <c r="K338" t="s">
        <v>107</v>
      </c>
      <c r="L338" t="s">
        <v>2773</v>
      </c>
      <c r="M338" t="s">
        <v>109</v>
      </c>
      <c r="N338">
        <v>-79.959778</v>
      </c>
      <c r="O338">
        <v>40.436726</v>
      </c>
      <c r="P338" t="s">
        <v>108</v>
      </c>
      <c r="Q338" s="6" t="s">
        <v>2906</v>
      </c>
      <c r="R338" s="6" t="s">
        <v>2905</v>
      </c>
      <c r="S338" s="6" t="s">
        <v>2784</v>
      </c>
      <c r="T338" s="6" t="s">
        <v>2907</v>
      </c>
      <c r="U338" s="6" t="s">
        <v>2925</v>
      </c>
      <c r="V338" s="3" t="str">
        <f>INDEX(Groups!I$2:'Groups'!I$228, MATCH(A338, Groups!A$2:'Groups'!A$228,0))</f>
        <v>Pittsburgh</v>
      </c>
      <c r="W338" s="3" t="str">
        <f>INDEX(Groups!J$2:'Groups'!J$228, MATCH(A338, Groups!A$2:'Groups'!A$228,0))</f>
        <v>Sub-county</v>
      </c>
      <c r="X338" s="8">
        <f t="shared" si="17"/>
        <v>1</v>
      </c>
      <c r="Y338" s="8" t="b">
        <f>ISNUMBER(SEARCH(V338,T338))</f>
        <v>1</v>
      </c>
      <c r="AC338" s="8">
        <v>1</v>
      </c>
      <c r="AD338" s="8">
        <v>1</v>
      </c>
    </row>
    <row r="339" spans="1:30" x14ac:dyDescent="0.2">
      <c r="A339">
        <v>1756412</v>
      </c>
      <c r="B339">
        <v>128</v>
      </c>
      <c r="C339" t="s">
        <v>0</v>
      </c>
      <c r="D339" t="s">
        <v>1</v>
      </c>
      <c r="E339" t="s">
        <v>3070</v>
      </c>
      <c r="F339">
        <v>-79.989997863799999</v>
      </c>
      <c r="G339">
        <v>40.450000762899997</v>
      </c>
      <c r="H339" t="s">
        <v>2</v>
      </c>
      <c r="I339">
        <v>29</v>
      </c>
      <c r="J339" t="s">
        <v>110</v>
      </c>
      <c r="K339" t="s">
        <v>111</v>
      </c>
      <c r="L339" t="s">
        <v>2773</v>
      </c>
      <c r="M339" t="s">
        <v>22</v>
      </c>
      <c r="N339">
        <v>-79.947198999999998</v>
      </c>
      <c r="O339">
        <v>40.440168999999997</v>
      </c>
      <c r="P339" t="s">
        <v>21</v>
      </c>
      <c r="Q339" s="6" t="s">
        <v>2906</v>
      </c>
      <c r="R339" s="6" t="s">
        <v>2905</v>
      </c>
      <c r="S339" s="6" t="s">
        <v>2784</v>
      </c>
      <c r="T339" s="6" t="s">
        <v>2907</v>
      </c>
      <c r="U339" s="6" t="s">
        <v>2909</v>
      </c>
      <c r="V339" s="3" t="str">
        <f>INDEX(Groups!I$2:'Groups'!I$228, MATCH(A339, Groups!A$2:'Groups'!A$228,0))</f>
        <v>Pittsburgh</v>
      </c>
      <c r="W339" s="3" t="str">
        <f>INDEX(Groups!J$2:'Groups'!J$228, MATCH(A339, Groups!A$2:'Groups'!A$228,0))</f>
        <v>Sub-county</v>
      </c>
      <c r="X339" s="8">
        <f t="shared" si="17"/>
        <v>1</v>
      </c>
      <c r="Y339" s="8" t="b">
        <f>ISNUMBER(SEARCH(V339,T339))</f>
        <v>1</v>
      </c>
      <c r="AC339" s="8">
        <v>1</v>
      </c>
      <c r="AD339" s="8">
        <v>1</v>
      </c>
    </row>
    <row r="340" spans="1:30" x14ac:dyDescent="0.2">
      <c r="A340">
        <v>1756412</v>
      </c>
      <c r="B340">
        <v>128</v>
      </c>
      <c r="C340" t="s">
        <v>0</v>
      </c>
      <c r="D340" t="s">
        <v>1</v>
      </c>
      <c r="E340" t="s">
        <v>3070</v>
      </c>
      <c r="F340">
        <v>-79.989997863799999</v>
      </c>
      <c r="G340">
        <v>40.450000762899997</v>
      </c>
      <c r="H340" t="s">
        <v>2</v>
      </c>
      <c r="I340">
        <v>30</v>
      </c>
      <c r="J340" t="s">
        <v>11</v>
      </c>
      <c r="K340" t="s">
        <v>12</v>
      </c>
      <c r="L340" t="s">
        <v>2773</v>
      </c>
      <c r="M340" t="s">
        <v>14</v>
      </c>
      <c r="N340">
        <v>-79.922905</v>
      </c>
      <c r="O340">
        <v>40.435702999999997</v>
      </c>
      <c r="P340" t="s">
        <v>13</v>
      </c>
      <c r="Q340" s="6" t="s">
        <v>2906</v>
      </c>
      <c r="R340" s="6" t="s">
        <v>2905</v>
      </c>
      <c r="S340" s="6" t="s">
        <v>2784</v>
      </c>
      <c r="T340" s="6" t="s">
        <v>2907</v>
      </c>
      <c r="U340" s="6" t="s">
        <v>2909</v>
      </c>
      <c r="V340" s="3" t="str">
        <f>INDEX(Groups!I$2:'Groups'!I$228, MATCH(A340, Groups!A$2:'Groups'!A$228,0))</f>
        <v>Pittsburgh</v>
      </c>
      <c r="W340" s="3" t="str">
        <f>INDEX(Groups!J$2:'Groups'!J$228, MATCH(A340, Groups!A$2:'Groups'!A$228,0))</f>
        <v>Sub-county</v>
      </c>
      <c r="X340" s="8">
        <f t="shared" si="17"/>
        <v>1</v>
      </c>
      <c r="Y340" s="8" t="b">
        <f>ISNUMBER(SEARCH(V340,T340))</f>
        <v>1</v>
      </c>
      <c r="AC340" s="8">
        <v>1</v>
      </c>
      <c r="AD340" s="8">
        <v>1</v>
      </c>
    </row>
    <row r="341" spans="1:30" x14ac:dyDescent="0.2">
      <c r="A341">
        <v>1756412</v>
      </c>
      <c r="B341">
        <v>128</v>
      </c>
      <c r="C341" t="s">
        <v>0</v>
      </c>
      <c r="D341" t="s">
        <v>1</v>
      </c>
      <c r="E341" t="s">
        <v>3070</v>
      </c>
      <c r="F341">
        <v>-79.989997863799999</v>
      </c>
      <c r="G341">
        <v>40.450000762899997</v>
      </c>
      <c r="H341" t="s">
        <v>2</v>
      </c>
      <c r="I341">
        <v>31</v>
      </c>
      <c r="J341" t="s">
        <v>112</v>
      </c>
      <c r="K341" t="s">
        <v>113</v>
      </c>
      <c r="L341" t="s">
        <v>2773</v>
      </c>
      <c r="M341" t="s">
        <v>115</v>
      </c>
      <c r="N341">
        <v>-79.943770999999998</v>
      </c>
      <c r="O341">
        <v>40.465091999999999</v>
      </c>
      <c r="P341" t="s">
        <v>114</v>
      </c>
      <c r="Q341" s="6" t="s">
        <v>2906</v>
      </c>
      <c r="R341" s="6" t="s">
        <v>2905</v>
      </c>
      <c r="S341" s="6" t="s">
        <v>2784</v>
      </c>
      <c r="T341" s="6" t="s">
        <v>2907</v>
      </c>
      <c r="U341" s="6" t="s">
        <v>2926</v>
      </c>
      <c r="V341" s="3" t="str">
        <f>INDEX(Groups!I$2:'Groups'!I$228, MATCH(A341, Groups!A$2:'Groups'!A$228,0))</f>
        <v>Pittsburgh</v>
      </c>
      <c r="W341" s="3" t="str">
        <f>INDEX(Groups!J$2:'Groups'!J$228, MATCH(A341, Groups!A$2:'Groups'!A$228,0))</f>
        <v>Sub-county</v>
      </c>
      <c r="X341" s="8">
        <f t="shared" si="17"/>
        <v>1</v>
      </c>
      <c r="Y341" s="8" t="b">
        <f>ISNUMBER(SEARCH(V341,T341))</f>
        <v>1</v>
      </c>
      <c r="AC341" s="8">
        <v>1</v>
      </c>
      <c r="AD341" s="8">
        <v>1</v>
      </c>
    </row>
    <row r="342" spans="1:30" x14ac:dyDescent="0.2">
      <c r="A342">
        <v>1756412</v>
      </c>
      <c r="B342">
        <v>128</v>
      </c>
      <c r="C342" t="s">
        <v>0</v>
      </c>
      <c r="D342" t="s">
        <v>1</v>
      </c>
      <c r="E342" t="s">
        <v>3070</v>
      </c>
      <c r="F342">
        <v>-79.989997863799999</v>
      </c>
      <c r="G342">
        <v>40.450000762899997</v>
      </c>
      <c r="H342" t="s">
        <v>2</v>
      </c>
      <c r="I342">
        <v>33</v>
      </c>
      <c r="J342" t="s">
        <v>121</v>
      </c>
      <c r="K342" t="s">
        <v>122</v>
      </c>
      <c r="L342" t="s">
        <v>2773</v>
      </c>
      <c r="M342" t="s">
        <v>124</v>
      </c>
      <c r="N342">
        <v>-79.963982000000001</v>
      </c>
      <c r="O342">
        <v>40.428027999999998</v>
      </c>
      <c r="P342" t="s">
        <v>123</v>
      </c>
      <c r="Q342" s="6" t="s">
        <v>2906</v>
      </c>
      <c r="R342" s="6" t="s">
        <v>2905</v>
      </c>
      <c r="S342" s="6" t="s">
        <v>2784</v>
      </c>
      <c r="T342" s="6" t="s">
        <v>2907</v>
      </c>
      <c r="U342" s="6" t="s">
        <v>2911</v>
      </c>
      <c r="V342" s="3" t="str">
        <f>INDEX(Groups!I$2:'Groups'!I$228, MATCH(A342, Groups!A$2:'Groups'!A$228,0))</f>
        <v>Pittsburgh</v>
      </c>
      <c r="W342" s="3" t="str">
        <f>INDEX(Groups!J$2:'Groups'!J$228, MATCH(A342, Groups!A$2:'Groups'!A$228,0))</f>
        <v>Sub-county</v>
      </c>
      <c r="X342" s="8">
        <f t="shared" si="17"/>
        <v>1</v>
      </c>
      <c r="Y342" s="8" t="b">
        <f>ISNUMBER(SEARCH(V342,T342))</f>
        <v>1</v>
      </c>
      <c r="AC342" s="8">
        <v>1</v>
      </c>
      <c r="AD342" s="8">
        <v>1</v>
      </c>
    </row>
    <row r="343" spans="1:30" x14ac:dyDescent="0.2">
      <c r="A343">
        <v>1756412</v>
      </c>
      <c r="B343">
        <v>128</v>
      </c>
      <c r="C343" t="s">
        <v>0</v>
      </c>
      <c r="D343" t="s">
        <v>1</v>
      </c>
      <c r="E343" t="s">
        <v>3070</v>
      </c>
      <c r="F343">
        <v>-79.989997863799999</v>
      </c>
      <c r="G343">
        <v>40.450000762899997</v>
      </c>
      <c r="H343" t="s">
        <v>2</v>
      </c>
      <c r="I343">
        <v>34</v>
      </c>
      <c r="J343" t="s">
        <v>125</v>
      </c>
      <c r="K343" t="s">
        <v>126</v>
      </c>
      <c r="L343" t="s">
        <v>2773</v>
      </c>
      <c r="M343" t="s">
        <v>18</v>
      </c>
      <c r="N343">
        <v>-79.997519999999994</v>
      </c>
      <c r="O343">
        <v>40.441749999999999</v>
      </c>
      <c r="P343" t="s">
        <v>17</v>
      </c>
      <c r="Q343" s="6" t="s">
        <v>2906</v>
      </c>
      <c r="R343" s="6" t="s">
        <v>2905</v>
      </c>
      <c r="S343" s="6" t="s">
        <v>2784</v>
      </c>
      <c r="T343" s="6" t="s">
        <v>2907</v>
      </c>
      <c r="U343" s="6" t="s">
        <v>2910</v>
      </c>
      <c r="V343" s="3" t="str">
        <f>INDEX(Groups!I$2:'Groups'!I$228, MATCH(A343, Groups!A$2:'Groups'!A$228,0))</f>
        <v>Pittsburgh</v>
      </c>
      <c r="W343" s="3" t="str">
        <f>INDEX(Groups!J$2:'Groups'!J$228, MATCH(A343, Groups!A$2:'Groups'!A$228,0))</f>
        <v>Sub-county</v>
      </c>
      <c r="X343" s="8">
        <f t="shared" ref="X343:X406" si="18">IF(S343="Allegheny County", 1, )</f>
        <v>1</v>
      </c>
      <c r="Y343" s="8" t="b">
        <f>ISNUMBER(SEARCH(V343,T343))</f>
        <v>1</v>
      </c>
      <c r="AC343" s="8">
        <v>1</v>
      </c>
      <c r="AD343" s="8">
        <v>1</v>
      </c>
    </row>
    <row r="344" spans="1:30" x14ac:dyDescent="0.2">
      <c r="A344">
        <v>1756412</v>
      </c>
      <c r="B344">
        <v>128</v>
      </c>
      <c r="C344" t="s">
        <v>0</v>
      </c>
      <c r="D344" t="s">
        <v>1</v>
      </c>
      <c r="E344" t="s">
        <v>3070</v>
      </c>
      <c r="F344">
        <v>-79.989997863799999</v>
      </c>
      <c r="G344">
        <v>40.450000762899997</v>
      </c>
      <c r="H344" t="s">
        <v>2</v>
      </c>
      <c r="I344">
        <v>35</v>
      </c>
      <c r="J344" t="s">
        <v>127</v>
      </c>
      <c r="K344" t="s">
        <v>128</v>
      </c>
      <c r="L344" t="s">
        <v>2773</v>
      </c>
      <c r="M344" t="s">
        <v>130</v>
      </c>
      <c r="N344">
        <v>-80.032295000000005</v>
      </c>
      <c r="O344">
        <v>40.456850000000003</v>
      </c>
      <c r="P344" t="s">
        <v>129</v>
      </c>
      <c r="Q344" s="6" t="s">
        <v>2906</v>
      </c>
      <c r="R344" s="6" t="s">
        <v>2905</v>
      </c>
      <c r="S344" s="6" t="s">
        <v>2784</v>
      </c>
      <c r="T344" s="6" t="s">
        <v>2907</v>
      </c>
      <c r="U344" s="6" t="s">
        <v>2914</v>
      </c>
      <c r="V344" s="3" t="str">
        <f>INDEX(Groups!I$2:'Groups'!I$228, MATCH(A344, Groups!A$2:'Groups'!A$228,0))</f>
        <v>Pittsburgh</v>
      </c>
      <c r="W344" s="3" t="str">
        <f>INDEX(Groups!J$2:'Groups'!J$228, MATCH(A344, Groups!A$2:'Groups'!A$228,0))</f>
        <v>Sub-county</v>
      </c>
      <c r="X344" s="8">
        <f t="shared" si="18"/>
        <v>1</v>
      </c>
      <c r="Y344" s="8" t="b">
        <f>ISNUMBER(SEARCH(V344,T344))</f>
        <v>1</v>
      </c>
      <c r="AC344" s="8">
        <v>1</v>
      </c>
      <c r="AD344" s="8">
        <v>1</v>
      </c>
    </row>
    <row r="345" spans="1:30" x14ac:dyDescent="0.2">
      <c r="A345">
        <v>1756412</v>
      </c>
      <c r="B345">
        <v>128</v>
      </c>
      <c r="C345" t="s">
        <v>0</v>
      </c>
      <c r="D345" t="s">
        <v>1</v>
      </c>
      <c r="E345" t="s">
        <v>3070</v>
      </c>
      <c r="F345">
        <v>-79.989997863799999</v>
      </c>
      <c r="G345">
        <v>40.450000762899997</v>
      </c>
      <c r="H345" t="s">
        <v>2</v>
      </c>
      <c r="I345">
        <v>37</v>
      </c>
      <c r="J345" t="s">
        <v>133</v>
      </c>
      <c r="K345" t="s">
        <v>134</v>
      </c>
      <c r="L345" t="s">
        <v>2773</v>
      </c>
      <c r="M345" t="s">
        <v>136</v>
      </c>
      <c r="N345">
        <v>-80.110611000000006</v>
      </c>
      <c r="O345">
        <v>40.336674000000002</v>
      </c>
      <c r="P345" t="s">
        <v>135</v>
      </c>
      <c r="Q345" s="6" t="s">
        <v>2906</v>
      </c>
      <c r="R345" s="6" t="s">
        <v>2905</v>
      </c>
      <c r="S345" s="6" t="s">
        <v>2784</v>
      </c>
      <c r="T345" s="6" t="s">
        <v>2927</v>
      </c>
      <c r="V345" s="3" t="str">
        <f>INDEX(Groups!I$2:'Groups'!I$228, MATCH(A345, Groups!A$2:'Groups'!A$228,0))</f>
        <v>Pittsburgh</v>
      </c>
      <c r="W345" s="3" t="str">
        <f>INDEX(Groups!J$2:'Groups'!J$228, MATCH(A345, Groups!A$2:'Groups'!A$228,0))</f>
        <v>Sub-county</v>
      </c>
      <c r="X345" s="8">
        <f t="shared" si="18"/>
        <v>1</v>
      </c>
      <c r="Y345" s="8" t="b">
        <f>ISNUMBER(SEARCH(V345,T345))</f>
        <v>0</v>
      </c>
      <c r="AC345" s="8">
        <v>1</v>
      </c>
      <c r="AD345" s="8">
        <v>1</v>
      </c>
    </row>
    <row r="346" spans="1:30" x14ac:dyDescent="0.2">
      <c r="A346">
        <v>1756412</v>
      </c>
      <c r="B346">
        <v>128</v>
      </c>
      <c r="C346" t="s">
        <v>0</v>
      </c>
      <c r="D346" t="s">
        <v>1</v>
      </c>
      <c r="E346" t="s">
        <v>3070</v>
      </c>
      <c r="F346">
        <v>-79.989997863799999</v>
      </c>
      <c r="G346">
        <v>40.450000762899997</v>
      </c>
      <c r="H346" t="s">
        <v>2</v>
      </c>
      <c r="I346">
        <v>38</v>
      </c>
      <c r="J346" t="s">
        <v>137</v>
      </c>
      <c r="K346" t="s">
        <v>138</v>
      </c>
      <c r="L346" t="s">
        <v>2773</v>
      </c>
      <c r="M346" t="s">
        <v>140</v>
      </c>
      <c r="N346">
        <v>-80.006270999999998</v>
      </c>
      <c r="O346">
        <v>40.516070999999997</v>
      </c>
      <c r="P346" t="s">
        <v>139</v>
      </c>
      <c r="Q346" s="6" t="s">
        <v>2906</v>
      </c>
      <c r="R346" s="6" t="s">
        <v>2905</v>
      </c>
      <c r="S346" s="6" t="s">
        <v>2784</v>
      </c>
      <c r="T346" s="6" t="s">
        <v>2928</v>
      </c>
      <c r="V346" s="3" t="str">
        <f>INDEX(Groups!I$2:'Groups'!I$228, MATCH(A346, Groups!A$2:'Groups'!A$228,0))</f>
        <v>Pittsburgh</v>
      </c>
      <c r="W346" s="3" t="str">
        <f>INDEX(Groups!J$2:'Groups'!J$228, MATCH(A346, Groups!A$2:'Groups'!A$228,0))</f>
        <v>Sub-county</v>
      </c>
      <c r="X346" s="8">
        <f t="shared" si="18"/>
        <v>1</v>
      </c>
      <c r="Y346" s="8" t="b">
        <f>ISNUMBER(SEARCH(V346,T346))</f>
        <v>0</v>
      </c>
      <c r="AC346" s="8">
        <v>1</v>
      </c>
      <c r="AD346" s="8">
        <v>1</v>
      </c>
    </row>
    <row r="347" spans="1:30" x14ac:dyDescent="0.2">
      <c r="A347">
        <v>1756412</v>
      </c>
      <c r="B347">
        <v>128</v>
      </c>
      <c r="C347" t="s">
        <v>0</v>
      </c>
      <c r="D347" t="s">
        <v>1</v>
      </c>
      <c r="E347" t="s">
        <v>3070</v>
      </c>
      <c r="F347">
        <v>-79.989997863799999</v>
      </c>
      <c r="G347">
        <v>40.450000762899997</v>
      </c>
      <c r="H347" t="s">
        <v>2</v>
      </c>
      <c r="I347">
        <v>39</v>
      </c>
      <c r="J347" t="s">
        <v>141</v>
      </c>
      <c r="K347" t="s">
        <v>142</v>
      </c>
      <c r="L347" t="s">
        <v>2773</v>
      </c>
      <c r="M347" t="s">
        <v>22</v>
      </c>
      <c r="N347">
        <v>-79.947198999999998</v>
      </c>
      <c r="O347">
        <v>40.440168999999997</v>
      </c>
      <c r="P347" t="s">
        <v>21</v>
      </c>
      <c r="Q347" s="6" t="s">
        <v>2906</v>
      </c>
      <c r="R347" s="6" t="s">
        <v>2905</v>
      </c>
      <c r="S347" s="6" t="s">
        <v>2784</v>
      </c>
      <c r="T347" s="6" t="s">
        <v>2907</v>
      </c>
      <c r="U347" s="6" t="s">
        <v>2909</v>
      </c>
      <c r="V347" s="3" t="str">
        <f>INDEX(Groups!I$2:'Groups'!I$228, MATCH(A347, Groups!A$2:'Groups'!A$228,0))</f>
        <v>Pittsburgh</v>
      </c>
      <c r="W347" s="3" t="str">
        <f>INDEX(Groups!J$2:'Groups'!J$228, MATCH(A347, Groups!A$2:'Groups'!A$228,0))</f>
        <v>Sub-county</v>
      </c>
      <c r="X347" s="8">
        <f t="shared" si="18"/>
        <v>1</v>
      </c>
      <c r="Y347" s="8" t="b">
        <f>ISNUMBER(SEARCH(V347,T347))</f>
        <v>1</v>
      </c>
      <c r="AC347" s="8">
        <v>1</v>
      </c>
      <c r="AD347" s="8">
        <v>1</v>
      </c>
    </row>
    <row r="348" spans="1:30" x14ac:dyDescent="0.2">
      <c r="A348">
        <v>1756412</v>
      </c>
      <c r="B348">
        <v>128</v>
      </c>
      <c r="C348" t="s">
        <v>0</v>
      </c>
      <c r="D348" t="s">
        <v>1</v>
      </c>
      <c r="E348" t="s">
        <v>3070</v>
      </c>
      <c r="F348">
        <v>-79.989997863799999</v>
      </c>
      <c r="G348">
        <v>40.450000762899997</v>
      </c>
      <c r="H348" t="s">
        <v>2</v>
      </c>
      <c r="I348">
        <v>40</v>
      </c>
      <c r="J348" t="s">
        <v>143</v>
      </c>
      <c r="K348" t="s">
        <v>144</v>
      </c>
      <c r="L348" t="s">
        <v>2773</v>
      </c>
      <c r="M348" t="s">
        <v>146</v>
      </c>
      <c r="N348">
        <v>-79.915154000000001</v>
      </c>
      <c r="O348">
        <v>40.456511999999996</v>
      </c>
      <c r="P348" t="s">
        <v>145</v>
      </c>
      <c r="Q348" s="6" t="s">
        <v>2906</v>
      </c>
      <c r="R348" s="6" t="s">
        <v>2905</v>
      </c>
      <c r="S348" s="6" t="s">
        <v>2784</v>
      </c>
      <c r="T348" s="6" t="s">
        <v>2907</v>
      </c>
      <c r="U348" s="6" t="s">
        <v>2929</v>
      </c>
      <c r="V348" s="3" t="str">
        <f>INDEX(Groups!I$2:'Groups'!I$228, MATCH(A348, Groups!A$2:'Groups'!A$228,0))</f>
        <v>Pittsburgh</v>
      </c>
      <c r="W348" s="3" t="str">
        <f>INDEX(Groups!J$2:'Groups'!J$228, MATCH(A348, Groups!A$2:'Groups'!A$228,0))</f>
        <v>Sub-county</v>
      </c>
      <c r="X348" s="8">
        <f t="shared" si="18"/>
        <v>1</v>
      </c>
      <c r="Y348" s="8" t="b">
        <f>ISNUMBER(SEARCH(V348,T348))</f>
        <v>1</v>
      </c>
      <c r="AC348" s="8">
        <v>1</v>
      </c>
      <c r="AD348" s="8">
        <v>1</v>
      </c>
    </row>
    <row r="349" spans="1:30" x14ac:dyDescent="0.2">
      <c r="A349">
        <v>1756412</v>
      </c>
      <c r="B349">
        <v>128</v>
      </c>
      <c r="C349" t="s">
        <v>0</v>
      </c>
      <c r="D349" t="s">
        <v>1</v>
      </c>
      <c r="E349" t="s">
        <v>3070</v>
      </c>
      <c r="F349">
        <v>-79.989997863799999</v>
      </c>
      <c r="G349">
        <v>40.450000762899997</v>
      </c>
      <c r="H349" t="s">
        <v>2</v>
      </c>
      <c r="I349">
        <v>41</v>
      </c>
      <c r="J349" t="s">
        <v>147</v>
      </c>
      <c r="K349" t="s">
        <v>148</v>
      </c>
      <c r="L349" t="s">
        <v>2773</v>
      </c>
      <c r="M349" t="s">
        <v>150</v>
      </c>
      <c r="N349">
        <v>-79.954750000000004</v>
      </c>
      <c r="O349">
        <v>40.465668000000001</v>
      </c>
      <c r="P349" t="s">
        <v>149</v>
      </c>
      <c r="Q349" s="6" t="s">
        <v>2906</v>
      </c>
      <c r="R349" s="6" t="s">
        <v>2905</v>
      </c>
      <c r="S349" s="6" t="s">
        <v>2784</v>
      </c>
      <c r="T349" s="6" t="s">
        <v>2907</v>
      </c>
      <c r="U349" s="6" t="s">
        <v>2926</v>
      </c>
      <c r="V349" s="3" t="str">
        <f>INDEX(Groups!I$2:'Groups'!I$228, MATCH(A349, Groups!A$2:'Groups'!A$228,0))</f>
        <v>Pittsburgh</v>
      </c>
      <c r="W349" s="3" t="str">
        <f>INDEX(Groups!J$2:'Groups'!J$228, MATCH(A349, Groups!A$2:'Groups'!A$228,0))</f>
        <v>Sub-county</v>
      </c>
      <c r="X349" s="8">
        <f t="shared" si="18"/>
        <v>1</v>
      </c>
      <c r="Y349" s="8" t="b">
        <f>ISNUMBER(SEARCH(V349,T349))</f>
        <v>1</v>
      </c>
      <c r="AC349" s="8">
        <v>1</v>
      </c>
      <c r="AD349" s="8">
        <v>1</v>
      </c>
    </row>
    <row r="350" spans="1:30" x14ac:dyDescent="0.2">
      <c r="A350">
        <v>1756412</v>
      </c>
      <c r="B350">
        <v>128</v>
      </c>
      <c r="C350" t="s">
        <v>0</v>
      </c>
      <c r="D350" t="s">
        <v>1</v>
      </c>
      <c r="E350" t="s">
        <v>3070</v>
      </c>
      <c r="F350">
        <v>-79.989997863799999</v>
      </c>
      <c r="G350">
        <v>40.450000762899997</v>
      </c>
      <c r="H350" t="s">
        <v>2</v>
      </c>
      <c r="I350">
        <v>42</v>
      </c>
      <c r="J350" t="s">
        <v>151</v>
      </c>
      <c r="K350" t="s">
        <v>152</v>
      </c>
      <c r="L350" t="s">
        <v>2773</v>
      </c>
      <c r="M350" t="s">
        <v>154</v>
      </c>
      <c r="N350">
        <v>-79.952049000000002</v>
      </c>
      <c r="O350">
        <v>40.434238000000001</v>
      </c>
      <c r="P350" t="s">
        <v>153</v>
      </c>
      <c r="Q350" s="6" t="s">
        <v>2906</v>
      </c>
      <c r="R350" s="6" t="s">
        <v>2905</v>
      </c>
      <c r="S350" s="6" t="s">
        <v>2784</v>
      </c>
      <c r="T350" s="6" t="s">
        <v>2907</v>
      </c>
      <c r="U350" s="6" t="s">
        <v>2930</v>
      </c>
      <c r="V350" s="3" t="str">
        <f>INDEX(Groups!I$2:'Groups'!I$228, MATCH(A350, Groups!A$2:'Groups'!A$228,0))</f>
        <v>Pittsburgh</v>
      </c>
      <c r="W350" s="3" t="str">
        <f>INDEX(Groups!J$2:'Groups'!J$228, MATCH(A350, Groups!A$2:'Groups'!A$228,0))</f>
        <v>Sub-county</v>
      </c>
      <c r="X350" s="8">
        <f t="shared" si="18"/>
        <v>1</v>
      </c>
      <c r="Y350" s="8" t="b">
        <f>ISNUMBER(SEARCH(V350,T350))</f>
        <v>1</v>
      </c>
      <c r="AC350" s="8">
        <v>1</v>
      </c>
      <c r="AD350" s="8">
        <v>1</v>
      </c>
    </row>
    <row r="351" spans="1:30" x14ac:dyDescent="0.2">
      <c r="A351">
        <v>1756412</v>
      </c>
      <c r="B351">
        <v>128</v>
      </c>
      <c r="C351" t="s">
        <v>0</v>
      </c>
      <c r="D351" t="s">
        <v>1</v>
      </c>
      <c r="E351" t="s">
        <v>3070</v>
      </c>
      <c r="F351">
        <v>-79.989997863799999</v>
      </c>
      <c r="G351">
        <v>40.450000762899997</v>
      </c>
      <c r="H351" t="s">
        <v>2</v>
      </c>
      <c r="I351">
        <v>43</v>
      </c>
      <c r="J351" t="s">
        <v>155</v>
      </c>
      <c r="K351" t="s">
        <v>156</v>
      </c>
      <c r="L351" t="s">
        <v>2773</v>
      </c>
      <c r="M351" t="s">
        <v>158</v>
      </c>
      <c r="N351">
        <v>-80.003710999999996</v>
      </c>
      <c r="O351">
        <v>40.432541999999998</v>
      </c>
      <c r="P351" t="s">
        <v>157</v>
      </c>
      <c r="Q351" s="6" t="s">
        <v>2906</v>
      </c>
      <c r="R351" s="6" t="s">
        <v>2905</v>
      </c>
      <c r="S351" s="6" t="s">
        <v>2784</v>
      </c>
      <c r="T351" s="6" t="s">
        <v>2907</v>
      </c>
      <c r="U351" s="6" t="s">
        <v>2931</v>
      </c>
      <c r="V351" s="3" t="str">
        <f>INDEX(Groups!I$2:'Groups'!I$228, MATCH(A351, Groups!A$2:'Groups'!A$228,0))</f>
        <v>Pittsburgh</v>
      </c>
      <c r="W351" s="3" t="str">
        <f>INDEX(Groups!J$2:'Groups'!J$228, MATCH(A351, Groups!A$2:'Groups'!A$228,0))</f>
        <v>Sub-county</v>
      </c>
      <c r="X351" s="8">
        <f t="shared" si="18"/>
        <v>1</v>
      </c>
      <c r="Y351" s="8" t="b">
        <f>ISNUMBER(SEARCH(V351,T351))</f>
        <v>1</v>
      </c>
      <c r="AC351" s="8">
        <v>1</v>
      </c>
      <c r="AD351" s="8">
        <v>1</v>
      </c>
    </row>
    <row r="352" spans="1:30" x14ac:dyDescent="0.2">
      <c r="A352">
        <v>1756412</v>
      </c>
      <c r="B352">
        <v>128</v>
      </c>
      <c r="C352" t="s">
        <v>0</v>
      </c>
      <c r="D352" t="s">
        <v>1</v>
      </c>
      <c r="E352" t="s">
        <v>3070</v>
      </c>
      <c r="F352">
        <v>-79.989997863799999</v>
      </c>
      <c r="G352">
        <v>40.450000762899997</v>
      </c>
      <c r="H352" t="s">
        <v>2</v>
      </c>
      <c r="I352">
        <v>44</v>
      </c>
      <c r="J352" t="s">
        <v>159</v>
      </c>
      <c r="K352" t="s">
        <v>160</v>
      </c>
      <c r="L352" t="s">
        <v>2773</v>
      </c>
      <c r="M352" t="s">
        <v>162</v>
      </c>
      <c r="N352">
        <v>-79.986037999999994</v>
      </c>
      <c r="O352">
        <v>40.428733999999999</v>
      </c>
      <c r="P352" t="s">
        <v>161</v>
      </c>
      <c r="Q352" s="6" t="s">
        <v>2906</v>
      </c>
      <c r="R352" s="6" t="s">
        <v>2905</v>
      </c>
      <c r="S352" s="6" t="s">
        <v>2784</v>
      </c>
      <c r="T352" s="6" t="s">
        <v>2907</v>
      </c>
      <c r="U352" s="6" t="s">
        <v>2911</v>
      </c>
      <c r="V352" s="3" t="str">
        <f>INDEX(Groups!I$2:'Groups'!I$228, MATCH(A352, Groups!A$2:'Groups'!A$228,0))</f>
        <v>Pittsburgh</v>
      </c>
      <c r="W352" s="3" t="str">
        <f>INDEX(Groups!J$2:'Groups'!J$228, MATCH(A352, Groups!A$2:'Groups'!A$228,0))</f>
        <v>Sub-county</v>
      </c>
      <c r="X352" s="8">
        <f t="shared" si="18"/>
        <v>1</v>
      </c>
      <c r="Y352" s="8" t="b">
        <f>ISNUMBER(SEARCH(V352,T352))</f>
        <v>1</v>
      </c>
      <c r="AC352" s="8">
        <v>1</v>
      </c>
      <c r="AD352" s="8">
        <v>1</v>
      </c>
    </row>
    <row r="353" spans="1:30" x14ac:dyDescent="0.2">
      <c r="A353">
        <v>1756412</v>
      </c>
      <c r="B353">
        <v>128</v>
      </c>
      <c r="C353" t="s">
        <v>0</v>
      </c>
      <c r="D353" t="s">
        <v>1</v>
      </c>
      <c r="E353" t="s">
        <v>3070</v>
      </c>
      <c r="F353">
        <v>-79.989997863799999</v>
      </c>
      <c r="G353">
        <v>40.450000762899997</v>
      </c>
      <c r="H353" t="s">
        <v>2</v>
      </c>
      <c r="I353">
        <v>46</v>
      </c>
      <c r="J353" t="s">
        <v>167</v>
      </c>
      <c r="K353" t="s">
        <v>168</v>
      </c>
      <c r="L353" t="s">
        <v>2773</v>
      </c>
      <c r="M353" t="s">
        <v>170</v>
      </c>
      <c r="N353">
        <v>-80.034644999999998</v>
      </c>
      <c r="O353">
        <v>40.571002999999997</v>
      </c>
      <c r="P353" t="s">
        <v>169</v>
      </c>
      <c r="Q353" s="6" t="s">
        <v>2906</v>
      </c>
      <c r="R353" s="6" t="s">
        <v>2905</v>
      </c>
      <c r="S353" s="6" t="s">
        <v>2784</v>
      </c>
      <c r="T353" s="6" t="s">
        <v>2913</v>
      </c>
      <c r="V353" s="3" t="str">
        <f>INDEX(Groups!I$2:'Groups'!I$228, MATCH(A353, Groups!A$2:'Groups'!A$228,0))</f>
        <v>Pittsburgh</v>
      </c>
      <c r="W353" s="3" t="str">
        <f>INDEX(Groups!J$2:'Groups'!J$228, MATCH(A353, Groups!A$2:'Groups'!A$228,0))</f>
        <v>Sub-county</v>
      </c>
      <c r="X353" s="8">
        <f t="shared" si="18"/>
        <v>1</v>
      </c>
      <c r="Y353" s="8" t="b">
        <f>ISNUMBER(SEARCH(V353,T353))</f>
        <v>0</v>
      </c>
      <c r="AC353" s="8">
        <v>1</v>
      </c>
      <c r="AD353" s="8">
        <v>1</v>
      </c>
    </row>
    <row r="354" spans="1:30" x14ac:dyDescent="0.2">
      <c r="A354">
        <v>1756412</v>
      </c>
      <c r="B354">
        <v>128</v>
      </c>
      <c r="C354" t="s">
        <v>0</v>
      </c>
      <c r="D354" t="s">
        <v>1</v>
      </c>
      <c r="E354" t="s">
        <v>3070</v>
      </c>
      <c r="F354">
        <v>-79.989997863799999</v>
      </c>
      <c r="G354">
        <v>40.450000762899997</v>
      </c>
      <c r="H354" t="s">
        <v>2</v>
      </c>
      <c r="I354">
        <v>47</v>
      </c>
      <c r="J354" t="s">
        <v>36</v>
      </c>
      <c r="K354" t="s">
        <v>37</v>
      </c>
      <c r="L354" t="s">
        <v>2773</v>
      </c>
      <c r="M354" t="s">
        <v>39</v>
      </c>
      <c r="N354">
        <v>-79.922805999999994</v>
      </c>
      <c r="O354">
        <v>40.434963000000003</v>
      </c>
      <c r="P354" t="s">
        <v>38</v>
      </c>
      <c r="Q354" s="6" t="s">
        <v>2906</v>
      </c>
      <c r="R354" s="6" t="s">
        <v>2905</v>
      </c>
      <c r="S354" s="6" t="s">
        <v>2784</v>
      </c>
      <c r="T354" s="6" t="s">
        <v>2907</v>
      </c>
      <c r="U354" s="6" t="s">
        <v>2909</v>
      </c>
      <c r="V354" s="3" t="str">
        <f>INDEX(Groups!I$2:'Groups'!I$228, MATCH(A354, Groups!A$2:'Groups'!A$228,0))</f>
        <v>Pittsburgh</v>
      </c>
      <c r="W354" s="3" t="str">
        <f>INDEX(Groups!J$2:'Groups'!J$228, MATCH(A354, Groups!A$2:'Groups'!A$228,0))</f>
        <v>Sub-county</v>
      </c>
      <c r="X354" s="8">
        <f t="shared" si="18"/>
        <v>1</v>
      </c>
      <c r="Y354" s="8" t="b">
        <f>ISNUMBER(SEARCH(V354,T354))</f>
        <v>1</v>
      </c>
      <c r="AC354" s="8">
        <v>1</v>
      </c>
      <c r="AD354" s="8">
        <v>1</v>
      </c>
    </row>
    <row r="355" spans="1:30" x14ac:dyDescent="0.2">
      <c r="A355">
        <v>1756412</v>
      </c>
      <c r="B355">
        <v>128</v>
      </c>
      <c r="C355" t="s">
        <v>0</v>
      </c>
      <c r="D355" t="s">
        <v>1</v>
      </c>
      <c r="E355" t="s">
        <v>3070</v>
      </c>
      <c r="F355">
        <v>-79.989997863799999</v>
      </c>
      <c r="G355">
        <v>40.450000762899997</v>
      </c>
      <c r="H355" t="s">
        <v>2</v>
      </c>
      <c r="I355">
        <v>48</v>
      </c>
      <c r="J355" t="s">
        <v>171</v>
      </c>
      <c r="K355" t="s">
        <v>172</v>
      </c>
      <c r="L355" t="s">
        <v>2773</v>
      </c>
      <c r="M355" t="s">
        <v>162</v>
      </c>
      <c r="N355">
        <v>-79.986037999999994</v>
      </c>
      <c r="O355">
        <v>40.428733999999999</v>
      </c>
      <c r="P355" t="s">
        <v>161</v>
      </c>
      <c r="Q355" s="6" t="s">
        <v>2906</v>
      </c>
      <c r="R355" s="6" t="s">
        <v>2905</v>
      </c>
      <c r="S355" s="6" t="s">
        <v>2784</v>
      </c>
      <c r="T355" s="6" t="s">
        <v>2907</v>
      </c>
      <c r="U355" s="6" t="s">
        <v>2911</v>
      </c>
      <c r="V355" s="3" t="str">
        <f>INDEX(Groups!I$2:'Groups'!I$228, MATCH(A355, Groups!A$2:'Groups'!A$228,0))</f>
        <v>Pittsburgh</v>
      </c>
      <c r="W355" s="3" t="str">
        <f>INDEX(Groups!J$2:'Groups'!J$228, MATCH(A355, Groups!A$2:'Groups'!A$228,0))</f>
        <v>Sub-county</v>
      </c>
      <c r="X355" s="8">
        <f t="shared" si="18"/>
        <v>1</v>
      </c>
      <c r="Y355" s="8" t="b">
        <f>ISNUMBER(SEARCH(V355,T355))</f>
        <v>1</v>
      </c>
      <c r="AC355" s="8">
        <v>1</v>
      </c>
      <c r="AD355" s="8">
        <v>1</v>
      </c>
    </row>
    <row r="356" spans="1:30" x14ac:dyDescent="0.2">
      <c r="A356">
        <v>1756412</v>
      </c>
      <c r="B356">
        <v>128</v>
      </c>
      <c r="C356" t="s">
        <v>0</v>
      </c>
      <c r="D356" t="s">
        <v>1</v>
      </c>
      <c r="E356" t="s">
        <v>3070</v>
      </c>
      <c r="F356">
        <v>-79.989997863799999</v>
      </c>
      <c r="G356">
        <v>40.450000762899997</v>
      </c>
      <c r="H356" t="s">
        <v>2</v>
      </c>
      <c r="I356">
        <v>49</v>
      </c>
      <c r="J356" t="s">
        <v>173</v>
      </c>
      <c r="K356" t="s">
        <v>174</v>
      </c>
      <c r="L356" t="s">
        <v>2773</v>
      </c>
      <c r="M356" t="s">
        <v>176</v>
      </c>
      <c r="N356">
        <v>-80.019531000000001</v>
      </c>
      <c r="O356">
        <v>40.393013000000003</v>
      </c>
      <c r="P356" t="s">
        <v>175</v>
      </c>
      <c r="Q356" s="6" t="s">
        <v>2906</v>
      </c>
      <c r="R356" s="6" t="s">
        <v>2905</v>
      </c>
      <c r="S356" s="6" t="s">
        <v>2784</v>
      </c>
      <c r="T356" s="6" t="s">
        <v>2907</v>
      </c>
      <c r="U356" s="6" t="s">
        <v>2934</v>
      </c>
      <c r="V356" s="3" t="str">
        <f>INDEX(Groups!I$2:'Groups'!I$228, MATCH(A356, Groups!A$2:'Groups'!A$228,0))</f>
        <v>Pittsburgh</v>
      </c>
      <c r="W356" s="3" t="str">
        <f>INDEX(Groups!J$2:'Groups'!J$228, MATCH(A356, Groups!A$2:'Groups'!A$228,0))</f>
        <v>Sub-county</v>
      </c>
      <c r="X356" s="8">
        <f t="shared" si="18"/>
        <v>1</v>
      </c>
      <c r="Y356" s="8" t="b">
        <f>ISNUMBER(SEARCH(V356,T356))</f>
        <v>1</v>
      </c>
      <c r="AC356" s="8">
        <v>1</v>
      </c>
      <c r="AD356" s="8">
        <v>1</v>
      </c>
    </row>
    <row r="357" spans="1:30" x14ac:dyDescent="0.2">
      <c r="A357">
        <v>1756412</v>
      </c>
      <c r="B357">
        <v>128</v>
      </c>
      <c r="C357" t="s">
        <v>0</v>
      </c>
      <c r="D357" t="s">
        <v>1</v>
      </c>
      <c r="E357" t="s">
        <v>3070</v>
      </c>
      <c r="F357">
        <v>-79.989997863799999</v>
      </c>
      <c r="G357">
        <v>40.450000762899997</v>
      </c>
      <c r="H357" t="s">
        <v>2</v>
      </c>
      <c r="I357">
        <v>50</v>
      </c>
      <c r="J357" t="s">
        <v>177</v>
      </c>
      <c r="K357" t="s">
        <v>178</v>
      </c>
      <c r="L357" t="s">
        <v>2773</v>
      </c>
      <c r="M357" t="s">
        <v>180</v>
      </c>
      <c r="N357">
        <v>-80.003013999999993</v>
      </c>
      <c r="O357">
        <v>40.453071999999999</v>
      </c>
      <c r="P357" t="s">
        <v>179</v>
      </c>
      <c r="Q357" s="6" t="s">
        <v>2906</v>
      </c>
      <c r="R357" s="6" t="s">
        <v>2905</v>
      </c>
      <c r="S357" s="6" t="s">
        <v>2784</v>
      </c>
      <c r="T357" s="6" t="s">
        <v>2907</v>
      </c>
      <c r="U357" s="6" t="s">
        <v>2917</v>
      </c>
      <c r="V357" s="3" t="str">
        <f>INDEX(Groups!I$2:'Groups'!I$228, MATCH(A357, Groups!A$2:'Groups'!A$228,0))</f>
        <v>Pittsburgh</v>
      </c>
      <c r="W357" s="3" t="str">
        <f>INDEX(Groups!J$2:'Groups'!J$228, MATCH(A357, Groups!A$2:'Groups'!A$228,0))</f>
        <v>Sub-county</v>
      </c>
      <c r="X357" s="8">
        <f t="shared" si="18"/>
        <v>1</v>
      </c>
      <c r="Y357" s="8" t="b">
        <f>ISNUMBER(SEARCH(V357,T357))</f>
        <v>1</v>
      </c>
      <c r="AC357" s="8">
        <v>1</v>
      </c>
      <c r="AD357" s="8">
        <v>1</v>
      </c>
    </row>
    <row r="358" spans="1:30" x14ac:dyDescent="0.2">
      <c r="A358">
        <v>1756412</v>
      </c>
      <c r="B358">
        <v>128</v>
      </c>
      <c r="C358" t="s">
        <v>0</v>
      </c>
      <c r="D358" t="s">
        <v>1</v>
      </c>
      <c r="E358" t="s">
        <v>3070</v>
      </c>
      <c r="F358">
        <v>-79.989997863799999</v>
      </c>
      <c r="G358">
        <v>40.450000762899997</v>
      </c>
      <c r="H358" t="s">
        <v>2</v>
      </c>
      <c r="I358">
        <v>52</v>
      </c>
      <c r="J358" t="s">
        <v>186</v>
      </c>
      <c r="K358" t="s">
        <v>187</v>
      </c>
      <c r="L358" t="s">
        <v>2773</v>
      </c>
      <c r="M358" t="s">
        <v>189</v>
      </c>
      <c r="N358">
        <v>-79.950515999999993</v>
      </c>
      <c r="O358">
        <v>40.444018999999997</v>
      </c>
      <c r="P358" t="s">
        <v>188</v>
      </c>
      <c r="Q358" s="6" t="s">
        <v>2906</v>
      </c>
      <c r="R358" s="6" t="s">
        <v>2905</v>
      </c>
      <c r="S358" s="6" t="s">
        <v>2784</v>
      </c>
      <c r="T358" s="6" t="s">
        <v>2907</v>
      </c>
      <c r="U358" s="6" t="s">
        <v>2904</v>
      </c>
      <c r="V358" s="3" t="str">
        <f>INDEX(Groups!I$2:'Groups'!I$228, MATCH(A358, Groups!A$2:'Groups'!A$228,0))</f>
        <v>Pittsburgh</v>
      </c>
      <c r="W358" s="3" t="str">
        <f>INDEX(Groups!J$2:'Groups'!J$228, MATCH(A358, Groups!A$2:'Groups'!A$228,0))</f>
        <v>Sub-county</v>
      </c>
      <c r="X358" s="8">
        <f t="shared" si="18"/>
        <v>1</v>
      </c>
      <c r="Y358" s="8" t="b">
        <f>ISNUMBER(SEARCH(V358,T358))</f>
        <v>1</v>
      </c>
      <c r="AC358" s="8">
        <v>1</v>
      </c>
      <c r="AD358" s="8">
        <v>1</v>
      </c>
    </row>
    <row r="359" spans="1:30" x14ac:dyDescent="0.2">
      <c r="A359">
        <v>1756412</v>
      </c>
      <c r="B359">
        <v>128</v>
      </c>
      <c r="C359" t="s">
        <v>0</v>
      </c>
      <c r="D359" t="s">
        <v>1</v>
      </c>
      <c r="E359" t="s">
        <v>3070</v>
      </c>
      <c r="F359">
        <v>-79.989997863799999</v>
      </c>
      <c r="G359">
        <v>40.450000762899997</v>
      </c>
      <c r="H359" t="s">
        <v>2</v>
      </c>
      <c r="I359">
        <v>53</v>
      </c>
      <c r="J359" t="s">
        <v>190</v>
      </c>
      <c r="K359" t="s">
        <v>191</v>
      </c>
      <c r="L359" t="s">
        <v>2773</v>
      </c>
      <c r="M359" t="s">
        <v>97</v>
      </c>
      <c r="N359">
        <v>-79.961389999999994</v>
      </c>
      <c r="O359">
        <v>40.467930000000003</v>
      </c>
      <c r="P359" t="s">
        <v>96</v>
      </c>
      <c r="Q359" s="6" t="s">
        <v>2906</v>
      </c>
      <c r="R359" s="6" t="s">
        <v>2905</v>
      </c>
      <c r="S359" s="6" t="s">
        <v>2784</v>
      </c>
      <c r="T359" s="6" t="s">
        <v>2907</v>
      </c>
      <c r="U359" s="6" t="s">
        <v>2923</v>
      </c>
      <c r="V359" s="3" t="str">
        <f>INDEX(Groups!I$2:'Groups'!I$228, MATCH(A359, Groups!A$2:'Groups'!A$228,0))</f>
        <v>Pittsburgh</v>
      </c>
      <c r="W359" s="3" t="str">
        <f>INDEX(Groups!J$2:'Groups'!J$228, MATCH(A359, Groups!A$2:'Groups'!A$228,0))</f>
        <v>Sub-county</v>
      </c>
      <c r="X359" s="8">
        <f t="shared" si="18"/>
        <v>1</v>
      </c>
      <c r="Y359" s="8" t="b">
        <f>ISNUMBER(SEARCH(V359,T359))</f>
        <v>1</v>
      </c>
      <c r="AC359" s="8">
        <v>1</v>
      </c>
      <c r="AD359" s="8">
        <v>1</v>
      </c>
    </row>
    <row r="360" spans="1:30" x14ac:dyDescent="0.2">
      <c r="A360">
        <v>1756412</v>
      </c>
      <c r="B360">
        <v>128</v>
      </c>
      <c r="C360" t="s">
        <v>0</v>
      </c>
      <c r="D360" t="s">
        <v>1</v>
      </c>
      <c r="E360" t="s">
        <v>3070</v>
      </c>
      <c r="F360">
        <v>-79.989997863799999</v>
      </c>
      <c r="G360">
        <v>40.450000762899997</v>
      </c>
      <c r="H360" t="s">
        <v>2</v>
      </c>
      <c r="I360">
        <v>54</v>
      </c>
      <c r="J360" t="s">
        <v>192</v>
      </c>
      <c r="K360" t="s">
        <v>193</v>
      </c>
      <c r="L360" t="s">
        <v>2773</v>
      </c>
      <c r="M360" t="s">
        <v>195</v>
      </c>
      <c r="N360">
        <v>-80.014663999999996</v>
      </c>
      <c r="O360">
        <v>40.484368000000003</v>
      </c>
      <c r="P360" t="s">
        <v>194</v>
      </c>
      <c r="Q360" s="6" t="s">
        <v>2906</v>
      </c>
      <c r="R360" s="6" t="s">
        <v>2905</v>
      </c>
      <c r="S360" s="6" t="s">
        <v>2784</v>
      </c>
      <c r="T360" s="6" t="s">
        <v>2907</v>
      </c>
      <c r="U360" s="6" t="s">
        <v>2936</v>
      </c>
      <c r="V360" s="3" t="str">
        <f>INDEX(Groups!I$2:'Groups'!I$228, MATCH(A360, Groups!A$2:'Groups'!A$228,0))</f>
        <v>Pittsburgh</v>
      </c>
      <c r="W360" s="3" t="str">
        <f>INDEX(Groups!J$2:'Groups'!J$228, MATCH(A360, Groups!A$2:'Groups'!A$228,0))</f>
        <v>Sub-county</v>
      </c>
      <c r="X360" s="8">
        <f t="shared" si="18"/>
        <v>1</v>
      </c>
      <c r="Y360" s="8" t="b">
        <f>ISNUMBER(SEARCH(V360,T360))</f>
        <v>1</v>
      </c>
      <c r="AC360" s="8">
        <v>1</v>
      </c>
      <c r="AD360" s="8">
        <v>1</v>
      </c>
    </row>
    <row r="361" spans="1:30" x14ac:dyDescent="0.2">
      <c r="A361">
        <v>1756412</v>
      </c>
      <c r="B361">
        <v>128</v>
      </c>
      <c r="C361" t="s">
        <v>0</v>
      </c>
      <c r="D361" t="s">
        <v>1</v>
      </c>
      <c r="E361" t="s">
        <v>3070</v>
      </c>
      <c r="F361">
        <v>-79.989997863799999</v>
      </c>
      <c r="G361">
        <v>40.450000762899997</v>
      </c>
      <c r="H361" t="s">
        <v>2</v>
      </c>
      <c r="I361">
        <v>55</v>
      </c>
      <c r="J361" t="s">
        <v>196</v>
      </c>
      <c r="K361" t="s">
        <v>197</v>
      </c>
      <c r="L361" t="s">
        <v>2773</v>
      </c>
      <c r="M361" t="s">
        <v>199</v>
      </c>
      <c r="N361">
        <v>-79.926413999999994</v>
      </c>
      <c r="O361">
        <v>40.460835000000003</v>
      </c>
      <c r="P361" t="s">
        <v>198</v>
      </c>
      <c r="Q361" s="6" t="s">
        <v>2906</v>
      </c>
      <c r="R361" s="6" t="s">
        <v>2905</v>
      </c>
      <c r="S361" s="6" t="s">
        <v>2784</v>
      </c>
      <c r="T361" s="6" t="s">
        <v>2907</v>
      </c>
      <c r="U361" s="6" t="s">
        <v>2840</v>
      </c>
      <c r="V361" s="3" t="str">
        <f>INDEX(Groups!I$2:'Groups'!I$228, MATCH(A361, Groups!A$2:'Groups'!A$228,0))</f>
        <v>Pittsburgh</v>
      </c>
      <c r="W361" s="3" t="str">
        <f>INDEX(Groups!J$2:'Groups'!J$228, MATCH(A361, Groups!A$2:'Groups'!A$228,0))</f>
        <v>Sub-county</v>
      </c>
      <c r="X361" s="8">
        <f t="shared" si="18"/>
        <v>1</v>
      </c>
      <c r="Y361" s="8" t="b">
        <f>ISNUMBER(SEARCH(V361,T361))</f>
        <v>1</v>
      </c>
      <c r="AC361" s="8">
        <v>1</v>
      </c>
      <c r="AD361" s="8">
        <v>1</v>
      </c>
    </row>
    <row r="362" spans="1:30" x14ac:dyDescent="0.2">
      <c r="A362">
        <v>1756412</v>
      </c>
      <c r="B362">
        <v>128</v>
      </c>
      <c r="C362" t="s">
        <v>0</v>
      </c>
      <c r="D362" t="s">
        <v>1</v>
      </c>
      <c r="E362" t="s">
        <v>3070</v>
      </c>
      <c r="F362">
        <v>-79.989997863799999</v>
      </c>
      <c r="G362">
        <v>40.450000762899997</v>
      </c>
      <c r="H362" t="s">
        <v>2</v>
      </c>
      <c r="I362">
        <v>56</v>
      </c>
      <c r="J362" t="s">
        <v>200</v>
      </c>
      <c r="K362" t="s">
        <v>201</v>
      </c>
      <c r="L362" t="s">
        <v>2773</v>
      </c>
      <c r="M362" t="s">
        <v>203</v>
      </c>
      <c r="N362">
        <v>-80.020142000000007</v>
      </c>
      <c r="O362">
        <v>40.393462999999997</v>
      </c>
      <c r="P362" t="s">
        <v>202</v>
      </c>
      <c r="Q362" s="6" t="s">
        <v>2906</v>
      </c>
      <c r="R362" s="6" t="s">
        <v>2905</v>
      </c>
      <c r="S362" s="6" t="s">
        <v>2784</v>
      </c>
      <c r="T362" s="6" t="s">
        <v>2907</v>
      </c>
      <c r="U362" s="6" t="s">
        <v>2934</v>
      </c>
      <c r="V362" s="3" t="str">
        <f>INDEX(Groups!I$2:'Groups'!I$228, MATCH(A362, Groups!A$2:'Groups'!A$228,0))</f>
        <v>Pittsburgh</v>
      </c>
      <c r="W362" s="3" t="str">
        <f>INDEX(Groups!J$2:'Groups'!J$228, MATCH(A362, Groups!A$2:'Groups'!A$228,0))</f>
        <v>Sub-county</v>
      </c>
      <c r="X362" s="8">
        <f t="shared" si="18"/>
        <v>1</v>
      </c>
      <c r="Y362" s="8" t="b">
        <f>ISNUMBER(SEARCH(V362,T362))</f>
        <v>1</v>
      </c>
      <c r="AC362" s="8">
        <v>1</v>
      </c>
      <c r="AD362" s="8">
        <v>1</v>
      </c>
    </row>
    <row r="363" spans="1:30" x14ac:dyDescent="0.2">
      <c r="A363">
        <v>1756412</v>
      </c>
      <c r="B363">
        <v>128</v>
      </c>
      <c r="C363" t="s">
        <v>0</v>
      </c>
      <c r="D363" t="s">
        <v>1</v>
      </c>
      <c r="E363" t="s">
        <v>3070</v>
      </c>
      <c r="F363">
        <v>-79.989997863799999</v>
      </c>
      <c r="G363">
        <v>40.450000762899997</v>
      </c>
      <c r="H363" t="s">
        <v>2</v>
      </c>
      <c r="I363">
        <v>57</v>
      </c>
      <c r="J363" t="s">
        <v>23</v>
      </c>
      <c r="K363" t="s">
        <v>24</v>
      </c>
      <c r="L363" t="s">
        <v>2773</v>
      </c>
      <c r="M363" t="s">
        <v>26</v>
      </c>
      <c r="N363">
        <v>-79.982551999999998</v>
      </c>
      <c r="O363">
        <v>40.428871000000001</v>
      </c>
      <c r="P363" t="s">
        <v>25</v>
      </c>
      <c r="Q363" s="6" t="s">
        <v>2906</v>
      </c>
      <c r="R363" s="6" t="s">
        <v>2905</v>
      </c>
      <c r="S363" s="6" t="s">
        <v>2784</v>
      </c>
      <c r="T363" s="6" t="s">
        <v>2907</v>
      </c>
      <c r="U363" s="6" t="s">
        <v>2911</v>
      </c>
      <c r="V363" s="3" t="str">
        <f>INDEX(Groups!I$2:'Groups'!I$228, MATCH(A363, Groups!A$2:'Groups'!A$228,0))</f>
        <v>Pittsburgh</v>
      </c>
      <c r="W363" s="3" t="str">
        <f>INDEX(Groups!J$2:'Groups'!J$228, MATCH(A363, Groups!A$2:'Groups'!A$228,0))</f>
        <v>Sub-county</v>
      </c>
      <c r="X363" s="8">
        <f t="shared" si="18"/>
        <v>1</v>
      </c>
      <c r="Y363" s="8" t="b">
        <f>ISNUMBER(SEARCH(V363,T363))</f>
        <v>1</v>
      </c>
      <c r="AC363" s="8">
        <v>1</v>
      </c>
      <c r="AD363" s="8">
        <v>1</v>
      </c>
    </row>
    <row r="364" spans="1:30" x14ac:dyDescent="0.2">
      <c r="A364">
        <v>1756412</v>
      </c>
      <c r="B364">
        <v>128</v>
      </c>
      <c r="C364" t="s">
        <v>0</v>
      </c>
      <c r="D364" t="s">
        <v>1</v>
      </c>
      <c r="E364" t="s">
        <v>3070</v>
      </c>
      <c r="F364">
        <v>-79.989997863799999</v>
      </c>
      <c r="G364">
        <v>40.450000762899997</v>
      </c>
      <c r="H364" t="s">
        <v>2</v>
      </c>
      <c r="I364">
        <v>59</v>
      </c>
      <c r="J364" t="s">
        <v>209</v>
      </c>
      <c r="K364" t="s">
        <v>210</v>
      </c>
      <c r="L364" t="s">
        <v>2773</v>
      </c>
      <c r="M364" t="s">
        <v>212</v>
      </c>
      <c r="N364">
        <v>-79.943314000000001</v>
      </c>
      <c r="O364">
        <v>40.447960000000002</v>
      </c>
      <c r="P364" t="s">
        <v>211</v>
      </c>
      <c r="Q364" s="6" t="s">
        <v>2906</v>
      </c>
      <c r="R364" s="6" t="s">
        <v>2905</v>
      </c>
      <c r="S364" s="6" t="s">
        <v>2784</v>
      </c>
      <c r="T364" s="6" t="s">
        <v>2907</v>
      </c>
      <c r="U364" s="6" t="s">
        <v>2938</v>
      </c>
      <c r="V364" s="3" t="str">
        <f>INDEX(Groups!I$2:'Groups'!I$228, MATCH(A364, Groups!A$2:'Groups'!A$228,0))</f>
        <v>Pittsburgh</v>
      </c>
      <c r="W364" s="3" t="str">
        <f>INDEX(Groups!J$2:'Groups'!J$228, MATCH(A364, Groups!A$2:'Groups'!A$228,0))</f>
        <v>Sub-county</v>
      </c>
      <c r="X364" s="8">
        <f t="shared" si="18"/>
        <v>1</v>
      </c>
      <c r="Y364" s="8" t="b">
        <f>ISNUMBER(SEARCH(V364,T364))</f>
        <v>1</v>
      </c>
      <c r="AC364" s="8">
        <v>1</v>
      </c>
      <c r="AD364" s="8">
        <v>1</v>
      </c>
    </row>
    <row r="365" spans="1:30" x14ac:dyDescent="0.2">
      <c r="A365">
        <v>1756412</v>
      </c>
      <c r="B365">
        <v>128</v>
      </c>
      <c r="C365" t="s">
        <v>0</v>
      </c>
      <c r="D365" t="s">
        <v>1</v>
      </c>
      <c r="E365" t="s">
        <v>3070</v>
      </c>
      <c r="F365">
        <v>-79.989997863799999</v>
      </c>
      <c r="G365">
        <v>40.450000762899997</v>
      </c>
      <c r="H365" t="s">
        <v>2</v>
      </c>
      <c r="I365">
        <v>60</v>
      </c>
      <c r="J365" t="s">
        <v>213</v>
      </c>
      <c r="K365" t="s">
        <v>193</v>
      </c>
      <c r="L365" t="s">
        <v>2773</v>
      </c>
      <c r="M365" t="s">
        <v>195</v>
      </c>
      <c r="N365">
        <v>-80.014663999999996</v>
      </c>
      <c r="O365">
        <v>40.484368000000003</v>
      </c>
      <c r="P365" t="s">
        <v>194</v>
      </c>
      <c r="Q365" s="6" t="s">
        <v>2906</v>
      </c>
      <c r="R365" s="6" t="s">
        <v>2905</v>
      </c>
      <c r="S365" s="6" t="s">
        <v>2784</v>
      </c>
      <c r="T365" s="6" t="s">
        <v>2907</v>
      </c>
      <c r="U365" s="6" t="s">
        <v>2936</v>
      </c>
      <c r="V365" s="3" t="str">
        <f>INDEX(Groups!I$2:'Groups'!I$228, MATCH(A365, Groups!A$2:'Groups'!A$228,0))</f>
        <v>Pittsburgh</v>
      </c>
      <c r="W365" s="3" t="str">
        <f>INDEX(Groups!J$2:'Groups'!J$228, MATCH(A365, Groups!A$2:'Groups'!A$228,0))</f>
        <v>Sub-county</v>
      </c>
      <c r="X365" s="8">
        <f t="shared" si="18"/>
        <v>1</v>
      </c>
      <c r="Y365" s="8" t="b">
        <f>ISNUMBER(SEARCH(V365,T365))</f>
        <v>1</v>
      </c>
      <c r="AC365" s="8">
        <v>1</v>
      </c>
      <c r="AD365" s="8">
        <v>1</v>
      </c>
    </row>
    <row r="366" spans="1:30" x14ac:dyDescent="0.2">
      <c r="A366">
        <v>1756412</v>
      </c>
      <c r="B366">
        <v>128</v>
      </c>
      <c r="C366" t="s">
        <v>0</v>
      </c>
      <c r="D366" t="s">
        <v>1</v>
      </c>
      <c r="E366" t="s">
        <v>3070</v>
      </c>
      <c r="F366">
        <v>-79.989997863799999</v>
      </c>
      <c r="G366">
        <v>40.450000762899997</v>
      </c>
      <c r="H366" t="s">
        <v>2</v>
      </c>
      <c r="I366">
        <v>61</v>
      </c>
      <c r="J366" t="s">
        <v>214</v>
      </c>
      <c r="K366" t="s">
        <v>215</v>
      </c>
      <c r="L366" t="s">
        <v>2773</v>
      </c>
      <c r="M366" t="s">
        <v>217</v>
      </c>
      <c r="N366">
        <v>-79.694312999999994</v>
      </c>
      <c r="O366">
        <v>40.425285000000002</v>
      </c>
      <c r="P366" t="s">
        <v>216</v>
      </c>
      <c r="Q366" s="6" t="s">
        <v>2906</v>
      </c>
      <c r="R366" s="6" t="s">
        <v>2905</v>
      </c>
      <c r="S366" s="6" t="s">
        <v>2919</v>
      </c>
      <c r="T366" s="6" t="s">
        <v>2939</v>
      </c>
      <c r="V366" s="3" t="str">
        <f>INDEX(Groups!I$2:'Groups'!I$228, MATCH(A366, Groups!A$2:'Groups'!A$228,0))</f>
        <v>Pittsburgh</v>
      </c>
      <c r="W366" s="3" t="str">
        <f>INDEX(Groups!J$2:'Groups'!J$228, MATCH(A366, Groups!A$2:'Groups'!A$228,0))</f>
        <v>Sub-county</v>
      </c>
      <c r="X366" s="8">
        <f t="shared" si="18"/>
        <v>0</v>
      </c>
      <c r="Y366" s="8" t="b">
        <f>ISNUMBER(SEARCH(V366,T366))</f>
        <v>0</v>
      </c>
      <c r="AC366" s="8">
        <v>1</v>
      </c>
      <c r="AD366" s="8">
        <v>1</v>
      </c>
    </row>
    <row r="367" spans="1:30" x14ac:dyDescent="0.2">
      <c r="A367">
        <v>1756412</v>
      </c>
      <c r="B367">
        <v>128</v>
      </c>
      <c r="C367" t="s">
        <v>0</v>
      </c>
      <c r="D367" t="s">
        <v>1</v>
      </c>
      <c r="E367" t="s">
        <v>3070</v>
      </c>
      <c r="F367">
        <v>-79.989997863799999</v>
      </c>
      <c r="G367">
        <v>40.450000762899997</v>
      </c>
      <c r="H367" t="s">
        <v>2</v>
      </c>
      <c r="I367">
        <v>62</v>
      </c>
      <c r="J367" t="s">
        <v>66</v>
      </c>
      <c r="K367" t="s">
        <v>67</v>
      </c>
      <c r="L367" t="s">
        <v>2773</v>
      </c>
      <c r="M367" t="s">
        <v>69</v>
      </c>
      <c r="N367">
        <v>-79.998586000000003</v>
      </c>
      <c r="O367">
        <v>40.443032600000002</v>
      </c>
      <c r="P367" t="s">
        <v>68</v>
      </c>
      <c r="Q367" s="6" t="s">
        <v>2906</v>
      </c>
      <c r="R367" s="6" t="s">
        <v>2905</v>
      </c>
      <c r="S367" s="6" t="s">
        <v>2784</v>
      </c>
      <c r="T367" s="6" t="s">
        <v>2907</v>
      </c>
      <c r="U367" s="6" t="s">
        <v>2910</v>
      </c>
      <c r="V367" s="3" t="str">
        <f>INDEX(Groups!I$2:'Groups'!I$228, MATCH(A367, Groups!A$2:'Groups'!A$228,0))</f>
        <v>Pittsburgh</v>
      </c>
      <c r="W367" s="3" t="str">
        <f>INDEX(Groups!J$2:'Groups'!J$228, MATCH(A367, Groups!A$2:'Groups'!A$228,0))</f>
        <v>Sub-county</v>
      </c>
      <c r="X367" s="8">
        <f t="shared" si="18"/>
        <v>1</v>
      </c>
      <c r="Y367" s="8" t="b">
        <f>ISNUMBER(SEARCH(V367,T367))</f>
        <v>1</v>
      </c>
      <c r="AC367" s="8">
        <v>1</v>
      </c>
      <c r="AD367" s="8">
        <v>1</v>
      </c>
    </row>
    <row r="368" spans="1:30" x14ac:dyDescent="0.2">
      <c r="A368">
        <v>1756412</v>
      </c>
      <c r="B368">
        <v>128</v>
      </c>
      <c r="C368" t="s">
        <v>0</v>
      </c>
      <c r="D368" t="s">
        <v>1</v>
      </c>
      <c r="E368" t="s">
        <v>3070</v>
      </c>
      <c r="F368">
        <v>-79.989997863799999</v>
      </c>
      <c r="G368">
        <v>40.450000762899997</v>
      </c>
      <c r="H368" t="s">
        <v>2</v>
      </c>
      <c r="I368">
        <v>63</v>
      </c>
      <c r="J368" t="s">
        <v>218</v>
      </c>
      <c r="K368" t="s">
        <v>193</v>
      </c>
      <c r="L368" t="s">
        <v>2773</v>
      </c>
      <c r="M368" t="s">
        <v>195</v>
      </c>
      <c r="N368">
        <v>-80.014663999999996</v>
      </c>
      <c r="O368">
        <v>40.484368000000003</v>
      </c>
      <c r="P368" t="s">
        <v>194</v>
      </c>
      <c r="Q368" s="6" t="s">
        <v>2906</v>
      </c>
      <c r="R368" s="6" t="s">
        <v>2905</v>
      </c>
      <c r="S368" s="6" t="s">
        <v>2784</v>
      </c>
      <c r="T368" s="6" t="s">
        <v>2907</v>
      </c>
      <c r="U368" s="6" t="s">
        <v>2936</v>
      </c>
      <c r="V368" s="3" t="str">
        <f>INDEX(Groups!I$2:'Groups'!I$228, MATCH(A368, Groups!A$2:'Groups'!A$228,0))</f>
        <v>Pittsburgh</v>
      </c>
      <c r="W368" s="3" t="str">
        <f>INDEX(Groups!J$2:'Groups'!J$228, MATCH(A368, Groups!A$2:'Groups'!A$228,0))</f>
        <v>Sub-county</v>
      </c>
      <c r="X368" s="8">
        <f t="shared" si="18"/>
        <v>1</v>
      </c>
      <c r="Y368" s="8" t="b">
        <f>ISNUMBER(SEARCH(V368,T368))</f>
        <v>1</v>
      </c>
      <c r="AC368" s="8">
        <v>1</v>
      </c>
      <c r="AD368" s="8">
        <v>1</v>
      </c>
    </row>
    <row r="369" spans="1:30" x14ac:dyDescent="0.2">
      <c r="A369">
        <v>1756412</v>
      </c>
      <c r="B369">
        <v>128</v>
      </c>
      <c r="C369" t="s">
        <v>0</v>
      </c>
      <c r="D369" t="s">
        <v>1</v>
      </c>
      <c r="E369" t="s">
        <v>3070</v>
      </c>
      <c r="F369">
        <v>-79.989997863799999</v>
      </c>
      <c r="G369">
        <v>40.450000762899997</v>
      </c>
      <c r="H369" t="s">
        <v>2</v>
      </c>
      <c r="I369">
        <v>64</v>
      </c>
      <c r="J369" t="s">
        <v>58</v>
      </c>
      <c r="K369" t="s">
        <v>59</v>
      </c>
      <c r="L369" t="s">
        <v>2773</v>
      </c>
      <c r="M369" t="s">
        <v>61</v>
      </c>
      <c r="N369">
        <v>-80.035956999999996</v>
      </c>
      <c r="O369">
        <v>40.394168999999998</v>
      </c>
      <c r="P369" t="s">
        <v>60</v>
      </c>
      <c r="Q369" s="6" t="s">
        <v>2906</v>
      </c>
      <c r="R369" s="6" t="s">
        <v>2905</v>
      </c>
      <c r="S369" s="6" t="s">
        <v>2784</v>
      </c>
      <c r="T369" s="6" t="s">
        <v>2916</v>
      </c>
      <c r="V369" s="3" t="str">
        <f>INDEX(Groups!I$2:'Groups'!I$228, MATCH(A369, Groups!A$2:'Groups'!A$228,0))</f>
        <v>Pittsburgh</v>
      </c>
      <c r="W369" s="3" t="str">
        <f>INDEX(Groups!J$2:'Groups'!J$228, MATCH(A369, Groups!A$2:'Groups'!A$228,0))</f>
        <v>Sub-county</v>
      </c>
      <c r="X369" s="8">
        <f t="shared" si="18"/>
        <v>1</v>
      </c>
      <c r="Y369" s="8" t="b">
        <f>ISNUMBER(SEARCH(V369,T369))</f>
        <v>0</v>
      </c>
      <c r="AC369" s="8">
        <v>1</v>
      </c>
      <c r="AD369" s="8">
        <v>1</v>
      </c>
    </row>
    <row r="370" spans="1:30" x14ac:dyDescent="0.2">
      <c r="A370">
        <v>1756412</v>
      </c>
      <c r="B370">
        <v>128</v>
      </c>
      <c r="C370" t="s">
        <v>0</v>
      </c>
      <c r="D370" t="s">
        <v>1</v>
      </c>
      <c r="E370" t="s">
        <v>3070</v>
      </c>
      <c r="F370">
        <v>-79.989997863799999</v>
      </c>
      <c r="G370">
        <v>40.450000762899997</v>
      </c>
      <c r="H370" t="s">
        <v>2</v>
      </c>
      <c r="I370">
        <v>65</v>
      </c>
      <c r="J370" t="s">
        <v>219</v>
      </c>
      <c r="K370" t="s">
        <v>220</v>
      </c>
      <c r="L370" t="s">
        <v>2773</v>
      </c>
      <c r="M370" t="s">
        <v>222</v>
      </c>
      <c r="N370">
        <v>-79.907281999999995</v>
      </c>
      <c r="O370">
        <v>40.441840900000003</v>
      </c>
      <c r="P370" t="s">
        <v>221</v>
      </c>
      <c r="Q370" s="6" t="s">
        <v>2906</v>
      </c>
      <c r="R370" s="6" t="s">
        <v>2905</v>
      </c>
      <c r="S370" s="6" t="s">
        <v>2784</v>
      </c>
      <c r="T370" s="6" t="s">
        <v>2907</v>
      </c>
      <c r="U370" s="6" t="s">
        <v>2940</v>
      </c>
      <c r="V370" s="3" t="str">
        <f>INDEX(Groups!I$2:'Groups'!I$228, MATCH(A370, Groups!A$2:'Groups'!A$228,0))</f>
        <v>Pittsburgh</v>
      </c>
      <c r="W370" s="3" t="str">
        <f>INDEX(Groups!J$2:'Groups'!J$228, MATCH(A370, Groups!A$2:'Groups'!A$228,0))</f>
        <v>Sub-county</v>
      </c>
      <c r="X370" s="8">
        <f t="shared" si="18"/>
        <v>1</v>
      </c>
      <c r="Y370" s="8" t="b">
        <f>ISNUMBER(SEARCH(V370,T370))</f>
        <v>1</v>
      </c>
      <c r="AC370" s="8">
        <v>1</v>
      </c>
      <c r="AD370" s="8">
        <v>1</v>
      </c>
    </row>
    <row r="371" spans="1:30" x14ac:dyDescent="0.2">
      <c r="A371">
        <v>1756412</v>
      </c>
      <c r="B371">
        <v>128</v>
      </c>
      <c r="C371" t="s">
        <v>0</v>
      </c>
      <c r="D371" t="s">
        <v>1</v>
      </c>
      <c r="E371" t="s">
        <v>3070</v>
      </c>
      <c r="F371">
        <v>-79.989997863799999</v>
      </c>
      <c r="G371">
        <v>40.450000762899997</v>
      </c>
      <c r="H371" t="s">
        <v>2</v>
      </c>
      <c r="I371">
        <v>67</v>
      </c>
      <c r="J371" t="s">
        <v>227</v>
      </c>
      <c r="K371" t="s">
        <v>228</v>
      </c>
      <c r="L371" t="s">
        <v>2773</v>
      </c>
      <c r="M371" t="s">
        <v>53</v>
      </c>
      <c r="N371">
        <v>-80.000793000000002</v>
      </c>
      <c r="O371">
        <v>40.451824000000002</v>
      </c>
      <c r="P371" t="s">
        <v>229</v>
      </c>
      <c r="Q371" s="6" t="s">
        <v>2906</v>
      </c>
      <c r="R371" s="6" t="s">
        <v>2905</v>
      </c>
      <c r="S371" s="6" t="s">
        <v>2784</v>
      </c>
      <c r="T371" s="6" t="s">
        <v>2907</v>
      </c>
      <c r="U371" s="6" t="s">
        <v>2915</v>
      </c>
      <c r="V371" s="3" t="str">
        <f>INDEX(Groups!I$2:'Groups'!I$228, MATCH(A371, Groups!A$2:'Groups'!A$228,0))</f>
        <v>Pittsburgh</v>
      </c>
      <c r="W371" s="3" t="str">
        <f>INDEX(Groups!J$2:'Groups'!J$228, MATCH(A371, Groups!A$2:'Groups'!A$228,0))</f>
        <v>Sub-county</v>
      </c>
      <c r="X371" s="8">
        <f t="shared" si="18"/>
        <v>1</v>
      </c>
      <c r="Y371" s="8" t="b">
        <f>ISNUMBER(SEARCH(V371,T371))</f>
        <v>1</v>
      </c>
      <c r="AC371" s="8">
        <v>1</v>
      </c>
      <c r="AD371" s="8">
        <v>1</v>
      </c>
    </row>
    <row r="372" spans="1:30" x14ac:dyDescent="0.2">
      <c r="A372">
        <v>1756412</v>
      </c>
      <c r="B372">
        <v>128</v>
      </c>
      <c r="C372" t="s">
        <v>0</v>
      </c>
      <c r="D372" t="s">
        <v>1</v>
      </c>
      <c r="E372" t="s">
        <v>3070</v>
      </c>
      <c r="F372">
        <v>-79.989997863799999</v>
      </c>
      <c r="G372">
        <v>40.450000762899997</v>
      </c>
      <c r="H372" t="s">
        <v>2</v>
      </c>
      <c r="I372">
        <v>68</v>
      </c>
      <c r="J372" t="s">
        <v>230</v>
      </c>
      <c r="K372" t="s">
        <v>231</v>
      </c>
      <c r="L372" t="s">
        <v>2773</v>
      </c>
      <c r="M372" t="s">
        <v>18</v>
      </c>
      <c r="N372">
        <v>-79.997519999999994</v>
      </c>
      <c r="O372">
        <v>40.441749999999999</v>
      </c>
      <c r="P372" t="s">
        <v>17</v>
      </c>
      <c r="Q372" s="6" t="s">
        <v>2906</v>
      </c>
      <c r="R372" s="6" t="s">
        <v>2905</v>
      </c>
      <c r="S372" s="6" t="s">
        <v>2784</v>
      </c>
      <c r="T372" s="6" t="s">
        <v>2907</v>
      </c>
      <c r="U372" s="6" t="s">
        <v>2910</v>
      </c>
      <c r="V372" s="3" t="str">
        <f>INDEX(Groups!I$2:'Groups'!I$228, MATCH(A372, Groups!A$2:'Groups'!A$228,0))</f>
        <v>Pittsburgh</v>
      </c>
      <c r="W372" s="3" t="str">
        <f>INDEX(Groups!J$2:'Groups'!J$228, MATCH(A372, Groups!A$2:'Groups'!A$228,0))</f>
        <v>Sub-county</v>
      </c>
      <c r="X372" s="8">
        <f t="shared" si="18"/>
        <v>1</v>
      </c>
      <c r="Y372" s="8" t="b">
        <f>ISNUMBER(SEARCH(V372,T372))</f>
        <v>1</v>
      </c>
      <c r="AC372" s="8">
        <v>1</v>
      </c>
      <c r="AD372" s="8">
        <v>1</v>
      </c>
    </row>
    <row r="373" spans="1:30" x14ac:dyDescent="0.2">
      <c r="A373">
        <v>1756412</v>
      </c>
      <c r="B373">
        <v>128</v>
      </c>
      <c r="C373" t="s">
        <v>0</v>
      </c>
      <c r="D373" t="s">
        <v>1</v>
      </c>
      <c r="E373" t="s">
        <v>3070</v>
      </c>
      <c r="F373">
        <v>-79.989997863799999</v>
      </c>
      <c r="G373">
        <v>40.450000762899997</v>
      </c>
      <c r="H373" t="s">
        <v>2</v>
      </c>
      <c r="I373">
        <v>69</v>
      </c>
      <c r="J373" t="s">
        <v>232</v>
      </c>
      <c r="K373" t="s">
        <v>233</v>
      </c>
      <c r="L373" t="s">
        <v>2773</v>
      </c>
      <c r="M373" t="s">
        <v>235</v>
      </c>
      <c r="N373">
        <v>-79.943138000000005</v>
      </c>
      <c r="O373">
        <v>40.451194999999998</v>
      </c>
      <c r="P373" t="s">
        <v>234</v>
      </c>
      <c r="Q373" s="6" t="s">
        <v>2906</v>
      </c>
      <c r="R373" s="6" t="s">
        <v>2905</v>
      </c>
      <c r="S373" s="6" t="s">
        <v>2784</v>
      </c>
      <c r="T373" s="6" t="s">
        <v>2907</v>
      </c>
      <c r="U373" s="6" t="s">
        <v>2938</v>
      </c>
      <c r="V373" s="3" t="str">
        <f>INDEX(Groups!I$2:'Groups'!I$228, MATCH(A373, Groups!A$2:'Groups'!A$228,0))</f>
        <v>Pittsburgh</v>
      </c>
      <c r="W373" s="3" t="str">
        <f>INDEX(Groups!J$2:'Groups'!J$228, MATCH(A373, Groups!A$2:'Groups'!A$228,0))</f>
        <v>Sub-county</v>
      </c>
      <c r="X373" s="8">
        <f t="shared" si="18"/>
        <v>1</v>
      </c>
      <c r="Y373" s="8" t="b">
        <f>ISNUMBER(SEARCH(V373,T373))</f>
        <v>1</v>
      </c>
      <c r="AC373" s="8">
        <v>1</v>
      </c>
      <c r="AD373" s="8">
        <v>1</v>
      </c>
    </row>
    <row r="374" spans="1:30" x14ac:dyDescent="0.2">
      <c r="A374">
        <v>1756412</v>
      </c>
      <c r="B374">
        <v>128</v>
      </c>
      <c r="C374" t="s">
        <v>0</v>
      </c>
      <c r="D374" t="s">
        <v>1</v>
      </c>
      <c r="E374" t="s">
        <v>3070</v>
      </c>
      <c r="F374">
        <v>-79.989997863799999</v>
      </c>
      <c r="G374">
        <v>40.450000762899997</v>
      </c>
      <c r="H374" t="s">
        <v>2</v>
      </c>
      <c r="I374">
        <v>70</v>
      </c>
      <c r="J374" t="s">
        <v>236</v>
      </c>
      <c r="K374" t="s">
        <v>237</v>
      </c>
      <c r="L374" t="s">
        <v>2773</v>
      </c>
      <c r="M374" t="s">
        <v>130</v>
      </c>
      <c r="N374">
        <v>-80.032859999999999</v>
      </c>
      <c r="O374">
        <v>40.456837</v>
      </c>
      <c r="P374" t="s">
        <v>129</v>
      </c>
      <c r="Q374" s="6" t="s">
        <v>2906</v>
      </c>
      <c r="R374" s="6" t="s">
        <v>2905</v>
      </c>
      <c r="S374" s="6" t="s">
        <v>2784</v>
      </c>
      <c r="T374" s="6" t="s">
        <v>2907</v>
      </c>
      <c r="U374" s="6" t="s">
        <v>2914</v>
      </c>
      <c r="V374" s="3" t="str">
        <f>INDEX(Groups!I$2:'Groups'!I$228, MATCH(A374, Groups!A$2:'Groups'!A$228,0))</f>
        <v>Pittsburgh</v>
      </c>
      <c r="W374" s="3" t="str">
        <f>INDEX(Groups!J$2:'Groups'!J$228, MATCH(A374, Groups!A$2:'Groups'!A$228,0))</f>
        <v>Sub-county</v>
      </c>
      <c r="X374" s="8">
        <f t="shared" si="18"/>
        <v>1</v>
      </c>
      <c r="Y374" s="8" t="b">
        <f>ISNUMBER(SEARCH(V374,T374))</f>
        <v>1</v>
      </c>
      <c r="AC374" s="8">
        <v>1</v>
      </c>
      <c r="AD374" s="8">
        <v>1</v>
      </c>
    </row>
    <row r="375" spans="1:30" x14ac:dyDescent="0.2">
      <c r="A375">
        <v>1756412</v>
      </c>
      <c r="B375">
        <v>128</v>
      </c>
      <c r="C375" t="s">
        <v>0</v>
      </c>
      <c r="D375" t="s">
        <v>1</v>
      </c>
      <c r="E375" t="s">
        <v>3070</v>
      </c>
      <c r="F375">
        <v>-79.989997863799999</v>
      </c>
      <c r="G375">
        <v>40.450000762899997</v>
      </c>
      <c r="H375" t="s">
        <v>2</v>
      </c>
      <c r="I375">
        <v>71</v>
      </c>
      <c r="J375" t="s">
        <v>11</v>
      </c>
      <c r="K375" t="s">
        <v>12</v>
      </c>
      <c r="L375" t="s">
        <v>2773</v>
      </c>
      <c r="M375" t="s">
        <v>14</v>
      </c>
      <c r="N375">
        <v>-79.922905</v>
      </c>
      <c r="O375">
        <v>40.435702999999997</v>
      </c>
      <c r="P375" t="s">
        <v>13</v>
      </c>
      <c r="Q375" s="6" t="s">
        <v>2906</v>
      </c>
      <c r="R375" s="6" t="s">
        <v>2905</v>
      </c>
      <c r="S375" s="6" t="s">
        <v>2784</v>
      </c>
      <c r="T375" s="6" t="s">
        <v>2907</v>
      </c>
      <c r="U375" s="6" t="s">
        <v>2909</v>
      </c>
      <c r="V375" s="3" t="str">
        <f>INDEX(Groups!I$2:'Groups'!I$228, MATCH(A375, Groups!A$2:'Groups'!A$228,0))</f>
        <v>Pittsburgh</v>
      </c>
      <c r="W375" s="3" t="str">
        <f>INDEX(Groups!J$2:'Groups'!J$228, MATCH(A375, Groups!A$2:'Groups'!A$228,0))</f>
        <v>Sub-county</v>
      </c>
      <c r="X375" s="8">
        <f t="shared" si="18"/>
        <v>1</v>
      </c>
      <c r="Y375" s="8" t="b">
        <f>ISNUMBER(SEARCH(V375,T375))</f>
        <v>1</v>
      </c>
      <c r="AC375" s="8">
        <v>1</v>
      </c>
      <c r="AD375" s="8">
        <v>1</v>
      </c>
    </row>
    <row r="376" spans="1:30" x14ac:dyDescent="0.2">
      <c r="A376">
        <v>1756412</v>
      </c>
      <c r="B376">
        <v>128</v>
      </c>
      <c r="C376" t="s">
        <v>0</v>
      </c>
      <c r="D376" t="s">
        <v>1</v>
      </c>
      <c r="E376" t="s">
        <v>3070</v>
      </c>
      <c r="F376">
        <v>-79.989997863799999</v>
      </c>
      <c r="G376">
        <v>40.450000762899997</v>
      </c>
      <c r="H376" t="s">
        <v>2</v>
      </c>
      <c r="I376">
        <v>72</v>
      </c>
      <c r="J376" t="s">
        <v>238</v>
      </c>
      <c r="K376" t="s">
        <v>239</v>
      </c>
      <c r="L376" t="s">
        <v>2773</v>
      </c>
      <c r="M376" t="s">
        <v>18</v>
      </c>
      <c r="N376">
        <v>-79.997519999999994</v>
      </c>
      <c r="O376">
        <v>40.441749999999999</v>
      </c>
      <c r="P376" t="s">
        <v>17</v>
      </c>
      <c r="Q376" s="6" t="s">
        <v>2906</v>
      </c>
      <c r="R376" s="6" t="s">
        <v>2905</v>
      </c>
      <c r="S376" s="6" t="s">
        <v>2784</v>
      </c>
      <c r="T376" s="6" t="s">
        <v>2907</v>
      </c>
      <c r="U376" s="6" t="s">
        <v>2910</v>
      </c>
      <c r="V376" s="3" t="str">
        <f>INDEX(Groups!I$2:'Groups'!I$228, MATCH(A376, Groups!A$2:'Groups'!A$228,0))</f>
        <v>Pittsburgh</v>
      </c>
      <c r="W376" s="3" t="str">
        <f>INDEX(Groups!J$2:'Groups'!J$228, MATCH(A376, Groups!A$2:'Groups'!A$228,0))</f>
        <v>Sub-county</v>
      </c>
      <c r="X376" s="8">
        <f t="shared" si="18"/>
        <v>1</v>
      </c>
      <c r="Y376" s="8" t="b">
        <f>ISNUMBER(SEARCH(V376,T376))</f>
        <v>1</v>
      </c>
      <c r="AC376" s="8">
        <v>1</v>
      </c>
      <c r="AD376" s="8">
        <v>1</v>
      </c>
    </row>
    <row r="377" spans="1:30" x14ac:dyDescent="0.2">
      <c r="A377">
        <v>1756412</v>
      </c>
      <c r="B377">
        <v>128</v>
      </c>
      <c r="C377" t="s">
        <v>0</v>
      </c>
      <c r="D377" t="s">
        <v>1</v>
      </c>
      <c r="E377" t="s">
        <v>3070</v>
      </c>
      <c r="F377">
        <v>-79.989997863799999</v>
      </c>
      <c r="G377">
        <v>40.450000762899997</v>
      </c>
      <c r="H377" t="s">
        <v>2</v>
      </c>
      <c r="I377">
        <v>73</v>
      </c>
      <c r="J377" t="s">
        <v>50</v>
      </c>
      <c r="K377" t="s">
        <v>51</v>
      </c>
      <c r="L377" t="s">
        <v>2773</v>
      </c>
      <c r="M377" t="s">
        <v>53</v>
      </c>
      <c r="N377">
        <v>-80.000799000000001</v>
      </c>
      <c r="O377">
        <v>40.451825999999997</v>
      </c>
      <c r="P377" t="s">
        <v>52</v>
      </c>
      <c r="Q377" s="6" t="s">
        <v>2906</v>
      </c>
      <c r="R377" s="6" t="s">
        <v>2905</v>
      </c>
      <c r="S377" s="6" t="s">
        <v>2784</v>
      </c>
      <c r="T377" s="6" t="s">
        <v>2907</v>
      </c>
      <c r="U377" s="6" t="s">
        <v>2915</v>
      </c>
      <c r="V377" s="3" t="str">
        <f>INDEX(Groups!I$2:'Groups'!I$228, MATCH(A377, Groups!A$2:'Groups'!A$228,0))</f>
        <v>Pittsburgh</v>
      </c>
      <c r="W377" s="3" t="str">
        <f>INDEX(Groups!J$2:'Groups'!J$228, MATCH(A377, Groups!A$2:'Groups'!A$228,0))</f>
        <v>Sub-county</v>
      </c>
      <c r="X377" s="8">
        <f t="shared" si="18"/>
        <v>1</v>
      </c>
      <c r="Y377" s="8" t="b">
        <f>ISNUMBER(SEARCH(V377,T377))</f>
        <v>1</v>
      </c>
      <c r="AC377" s="8">
        <v>1</v>
      </c>
      <c r="AD377" s="8">
        <v>1</v>
      </c>
    </row>
    <row r="378" spans="1:30" x14ac:dyDescent="0.2">
      <c r="A378">
        <v>1756412</v>
      </c>
      <c r="B378">
        <v>128</v>
      </c>
      <c r="C378" t="s">
        <v>0</v>
      </c>
      <c r="D378" t="s">
        <v>1</v>
      </c>
      <c r="E378" t="s">
        <v>3070</v>
      </c>
      <c r="F378">
        <v>-79.989997863799999</v>
      </c>
      <c r="G378">
        <v>40.450000762899997</v>
      </c>
      <c r="H378" t="s">
        <v>2</v>
      </c>
      <c r="I378">
        <v>74</v>
      </c>
      <c r="J378" t="s">
        <v>240</v>
      </c>
      <c r="K378" t="s">
        <v>241</v>
      </c>
      <c r="L378" t="s">
        <v>2773</v>
      </c>
      <c r="M378" t="s">
        <v>22</v>
      </c>
      <c r="N378">
        <v>-79.947198999999998</v>
      </c>
      <c r="O378">
        <v>40.440168999999997</v>
      </c>
      <c r="P378" t="s">
        <v>21</v>
      </c>
      <c r="Q378" s="6" t="s">
        <v>2906</v>
      </c>
      <c r="R378" s="6" t="s">
        <v>2905</v>
      </c>
      <c r="S378" s="6" t="s">
        <v>2784</v>
      </c>
      <c r="T378" s="6" t="s">
        <v>2907</v>
      </c>
      <c r="U378" s="6" t="s">
        <v>2909</v>
      </c>
      <c r="V378" s="3" t="str">
        <f>INDEX(Groups!I$2:'Groups'!I$228, MATCH(A378, Groups!A$2:'Groups'!A$228,0))</f>
        <v>Pittsburgh</v>
      </c>
      <c r="W378" s="3" t="str">
        <f>INDEX(Groups!J$2:'Groups'!J$228, MATCH(A378, Groups!A$2:'Groups'!A$228,0))</f>
        <v>Sub-county</v>
      </c>
      <c r="X378" s="8">
        <f t="shared" si="18"/>
        <v>1</v>
      </c>
      <c r="Y378" s="8" t="b">
        <f>ISNUMBER(SEARCH(V378,T378))</f>
        <v>1</v>
      </c>
      <c r="AC378" s="8">
        <v>1</v>
      </c>
      <c r="AD378" s="8">
        <v>1</v>
      </c>
    </row>
    <row r="379" spans="1:30" x14ac:dyDescent="0.2">
      <c r="A379">
        <v>1756412</v>
      </c>
      <c r="B379">
        <v>128</v>
      </c>
      <c r="C379" t="s">
        <v>0</v>
      </c>
      <c r="D379" t="s">
        <v>1</v>
      </c>
      <c r="E379" t="s">
        <v>3070</v>
      </c>
      <c r="F379">
        <v>-79.989997863799999</v>
      </c>
      <c r="G379">
        <v>40.450000762899997</v>
      </c>
      <c r="H379" t="s">
        <v>2</v>
      </c>
      <c r="I379">
        <v>75</v>
      </c>
      <c r="J379" t="s">
        <v>242</v>
      </c>
      <c r="K379" t="s">
        <v>20</v>
      </c>
      <c r="L379" t="s">
        <v>2773</v>
      </c>
      <c r="M379" t="s">
        <v>22</v>
      </c>
      <c r="N379">
        <v>-79.947198999999998</v>
      </c>
      <c r="O379">
        <v>40.440168999999997</v>
      </c>
      <c r="P379" t="s">
        <v>21</v>
      </c>
      <c r="Q379" s="6" t="s">
        <v>2906</v>
      </c>
      <c r="R379" s="6" t="s">
        <v>2905</v>
      </c>
      <c r="S379" s="6" t="s">
        <v>2784</v>
      </c>
      <c r="T379" s="6" t="s">
        <v>2907</v>
      </c>
      <c r="U379" s="6" t="s">
        <v>2909</v>
      </c>
      <c r="V379" s="3" t="str">
        <f>INDEX(Groups!I$2:'Groups'!I$228, MATCH(A379, Groups!A$2:'Groups'!A$228,0))</f>
        <v>Pittsburgh</v>
      </c>
      <c r="W379" s="3" t="str">
        <f>INDEX(Groups!J$2:'Groups'!J$228, MATCH(A379, Groups!A$2:'Groups'!A$228,0))</f>
        <v>Sub-county</v>
      </c>
      <c r="X379" s="8">
        <f t="shared" si="18"/>
        <v>1</v>
      </c>
      <c r="Y379" s="8" t="b">
        <f>ISNUMBER(SEARCH(V379,T379))</f>
        <v>1</v>
      </c>
      <c r="AC379" s="8">
        <v>1</v>
      </c>
      <c r="AD379" s="8">
        <v>1</v>
      </c>
    </row>
    <row r="380" spans="1:30" x14ac:dyDescent="0.2">
      <c r="A380">
        <v>1756412</v>
      </c>
      <c r="B380">
        <v>128</v>
      </c>
      <c r="C380" t="s">
        <v>0</v>
      </c>
      <c r="D380" t="s">
        <v>1</v>
      </c>
      <c r="E380" t="s">
        <v>3070</v>
      </c>
      <c r="F380">
        <v>-79.989997863799999</v>
      </c>
      <c r="G380">
        <v>40.450000762899997</v>
      </c>
      <c r="H380" t="s">
        <v>2</v>
      </c>
      <c r="I380">
        <v>76</v>
      </c>
      <c r="J380" t="s">
        <v>243</v>
      </c>
      <c r="K380" t="s">
        <v>244</v>
      </c>
      <c r="L380" t="s">
        <v>2773</v>
      </c>
      <c r="M380" t="s">
        <v>18</v>
      </c>
      <c r="N380">
        <v>-79.997519999999994</v>
      </c>
      <c r="O380">
        <v>40.441749999999999</v>
      </c>
      <c r="P380" t="s">
        <v>17</v>
      </c>
      <c r="Q380" s="6" t="s">
        <v>2906</v>
      </c>
      <c r="R380" s="6" t="s">
        <v>2905</v>
      </c>
      <c r="S380" s="6" t="s">
        <v>2784</v>
      </c>
      <c r="T380" s="6" t="s">
        <v>2907</v>
      </c>
      <c r="U380" s="6" t="s">
        <v>2910</v>
      </c>
      <c r="V380" s="3" t="str">
        <f>INDEX(Groups!I$2:'Groups'!I$228, MATCH(A380, Groups!A$2:'Groups'!A$228,0))</f>
        <v>Pittsburgh</v>
      </c>
      <c r="W380" s="3" t="str">
        <f>INDEX(Groups!J$2:'Groups'!J$228, MATCH(A380, Groups!A$2:'Groups'!A$228,0))</f>
        <v>Sub-county</v>
      </c>
      <c r="X380" s="8">
        <f t="shared" si="18"/>
        <v>1</v>
      </c>
      <c r="Y380" s="8" t="b">
        <f>ISNUMBER(SEARCH(V380,T380))</f>
        <v>1</v>
      </c>
      <c r="AC380" s="8">
        <v>1</v>
      </c>
      <c r="AD380" s="8">
        <v>1</v>
      </c>
    </row>
    <row r="381" spans="1:30" x14ac:dyDescent="0.2">
      <c r="A381">
        <v>1756412</v>
      </c>
      <c r="B381">
        <v>128</v>
      </c>
      <c r="C381" t="s">
        <v>0</v>
      </c>
      <c r="D381" t="s">
        <v>1</v>
      </c>
      <c r="E381" t="s">
        <v>3070</v>
      </c>
      <c r="F381">
        <v>-79.989997863799999</v>
      </c>
      <c r="G381">
        <v>40.450000762899997</v>
      </c>
      <c r="H381" t="s">
        <v>2</v>
      </c>
      <c r="I381">
        <v>77</v>
      </c>
      <c r="J381" t="s">
        <v>245</v>
      </c>
      <c r="K381" t="s">
        <v>246</v>
      </c>
      <c r="L381" t="s">
        <v>2773</v>
      </c>
      <c r="M381" t="s">
        <v>136</v>
      </c>
      <c r="N381">
        <v>-80.110611000000006</v>
      </c>
      <c r="O381">
        <v>40.336674000000002</v>
      </c>
      <c r="P381" t="s">
        <v>135</v>
      </c>
      <c r="Q381" s="6" t="s">
        <v>2906</v>
      </c>
      <c r="R381" s="6" t="s">
        <v>2905</v>
      </c>
      <c r="S381" s="6" t="s">
        <v>2784</v>
      </c>
      <c r="T381" s="6" t="s">
        <v>2927</v>
      </c>
      <c r="V381" s="3" t="str">
        <f>INDEX(Groups!I$2:'Groups'!I$228, MATCH(A381, Groups!A$2:'Groups'!A$228,0))</f>
        <v>Pittsburgh</v>
      </c>
      <c r="W381" s="3" t="str">
        <f>INDEX(Groups!J$2:'Groups'!J$228, MATCH(A381, Groups!A$2:'Groups'!A$228,0))</f>
        <v>Sub-county</v>
      </c>
      <c r="X381" s="8">
        <f t="shared" si="18"/>
        <v>1</v>
      </c>
      <c r="Y381" s="8" t="b">
        <f>ISNUMBER(SEARCH(V381,T381))</f>
        <v>0</v>
      </c>
      <c r="AC381" s="8">
        <v>1</v>
      </c>
      <c r="AD381" s="8">
        <v>1</v>
      </c>
    </row>
    <row r="382" spans="1:30" x14ac:dyDescent="0.2">
      <c r="A382">
        <v>1756412</v>
      </c>
      <c r="B382">
        <v>128</v>
      </c>
      <c r="C382" t="s">
        <v>0</v>
      </c>
      <c r="D382" t="s">
        <v>1</v>
      </c>
      <c r="E382" t="s">
        <v>3070</v>
      </c>
      <c r="F382">
        <v>-79.989997863799999</v>
      </c>
      <c r="G382">
        <v>40.450000762899997</v>
      </c>
      <c r="H382" t="s">
        <v>2</v>
      </c>
      <c r="I382">
        <v>78</v>
      </c>
      <c r="J382" t="s">
        <v>36</v>
      </c>
      <c r="K382" t="s">
        <v>37</v>
      </c>
      <c r="L382" t="s">
        <v>2773</v>
      </c>
      <c r="M382" t="s">
        <v>39</v>
      </c>
      <c r="N382">
        <v>-79.922805999999994</v>
      </c>
      <c r="O382">
        <v>40.434963000000003</v>
      </c>
      <c r="P382" t="s">
        <v>38</v>
      </c>
      <c r="Q382" s="6" t="s">
        <v>2906</v>
      </c>
      <c r="R382" s="6" t="s">
        <v>2905</v>
      </c>
      <c r="S382" s="6" t="s">
        <v>2784</v>
      </c>
      <c r="T382" s="6" t="s">
        <v>2907</v>
      </c>
      <c r="U382" s="6" t="s">
        <v>2909</v>
      </c>
      <c r="V382" s="3" t="str">
        <f>INDEX(Groups!I$2:'Groups'!I$228, MATCH(A382, Groups!A$2:'Groups'!A$228,0))</f>
        <v>Pittsburgh</v>
      </c>
      <c r="W382" s="3" t="str">
        <f>INDEX(Groups!J$2:'Groups'!J$228, MATCH(A382, Groups!A$2:'Groups'!A$228,0))</f>
        <v>Sub-county</v>
      </c>
      <c r="X382" s="8">
        <f t="shared" si="18"/>
        <v>1</v>
      </c>
      <c r="Y382" s="8" t="b">
        <f>ISNUMBER(SEARCH(V382,T382))</f>
        <v>1</v>
      </c>
      <c r="AC382" s="8">
        <v>1</v>
      </c>
      <c r="AD382" s="8">
        <v>1</v>
      </c>
    </row>
    <row r="383" spans="1:30" x14ac:dyDescent="0.2">
      <c r="A383">
        <v>1756412</v>
      </c>
      <c r="B383">
        <v>128</v>
      </c>
      <c r="C383" t="s">
        <v>0</v>
      </c>
      <c r="D383" t="s">
        <v>1</v>
      </c>
      <c r="E383" t="s">
        <v>3070</v>
      </c>
      <c r="F383">
        <v>-79.989997863799999</v>
      </c>
      <c r="G383">
        <v>40.450000762899997</v>
      </c>
      <c r="H383" t="s">
        <v>2</v>
      </c>
      <c r="I383">
        <v>79</v>
      </c>
      <c r="J383" t="s">
        <v>247</v>
      </c>
      <c r="K383" t="s">
        <v>248</v>
      </c>
      <c r="L383" t="s">
        <v>2773</v>
      </c>
      <c r="M383" t="s">
        <v>162</v>
      </c>
      <c r="N383">
        <v>-79.986037999999994</v>
      </c>
      <c r="O383">
        <v>40.428733999999999</v>
      </c>
      <c r="P383" t="s">
        <v>161</v>
      </c>
      <c r="Q383" s="6" t="s">
        <v>2906</v>
      </c>
      <c r="R383" s="6" t="s">
        <v>2905</v>
      </c>
      <c r="S383" s="6" t="s">
        <v>2784</v>
      </c>
      <c r="T383" s="6" t="s">
        <v>2907</v>
      </c>
      <c r="U383" s="6" t="s">
        <v>2911</v>
      </c>
      <c r="V383" s="3" t="str">
        <f>INDEX(Groups!I$2:'Groups'!I$228, MATCH(A383, Groups!A$2:'Groups'!A$228,0))</f>
        <v>Pittsburgh</v>
      </c>
      <c r="W383" s="3" t="str">
        <f>INDEX(Groups!J$2:'Groups'!J$228, MATCH(A383, Groups!A$2:'Groups'!A$228,0))</f>
        <v>Sub-county</v>
      </c>
      <c r="X383" s="8">
        <f t="shared" si="18"/>
        <v>1</v>
      </c>
      <c r="Y383" s="8" t="b">
        <f>ISNUMBER(SEARCH(V383,T383))</f>
        <v>1</v>
      </c>
      <c r="AC383" s="8">
        <v>1</v>
      </c>
      <c r="AD383" s="8">
        <v>1</v>
      </c>
    </row>
    <row r="384" spans="1:30" x14ac:dyDescent="0.2">
      <c r="A384">
        <v>1756412</v>
      </c>
      <c r="B384">
        <v>128</v>
      </c>
      <c r="C384" t="s">
        <v>0</v>
      </c>
      <c r="D384" t="s">
        <v>1</v>
      </c>
      <c r="E384" t="s">
        <v>3070</v>
      </c>
      <c r="F384">
        <v>-79.989997863799999</v>
      </c>
      <c r="G384">
        <v>40.450000762899997</v>
      </c>
      <c r="H384" t="s">
        <v>2</v>
      </c>
      <c r="I384">
        <v>80</v>
      </c>
      <c r="J384" t="s">
        <v>249</v>
      </c>
      <c r="K384" t="s">
        <v>250</v>
      </c>
      <c r="L384" t="s">
        <v>2773</v>
      </c>
      <c r="M384" t="s">
        <v>252</v>
      </c>
      <c r="N384">
        <v>-79.953971999999993</v>
      </c>
      <c r="O384">
        <v>40.440609000000002</v>
      </c>
      <c r="P384" t="s">
        <v>251</v>
      </c>
      <c r="Q384" s="6" t="s">
        <v>2906</v>
      </c>
      <c r="R384" s="6" t="s">
        <v>2905</v>
      </c>
      <c r="S384" s="6" t="s">
        <v>2784</v>
      </c>
      <c r="T384" s="6" t="s">
        <v>2907</v>
      </c>
      <c r="U384" s="6" t="s">
        <v>2930</v>
      </c>
      <c r="V384" s="3" t="str">
        <f>INDEX(Groups!I$2:'Groups'!I$228, MATCH(A384, Groups!A$2:'Groups'!A$228,0))</f>
        <v>Pittsburgh</v>
      </c>
      <c r="W384" s="3" t="str">
        <f>INDEX(Groups!J$2:'Groups'!J$228, MATCH(A384, Groups!A$2:'Groups'!A$228,0))</f>
        <v>Sub-county</v>
      </c>
      <c r="X384" s="8">
        <f t="shared" si="18"/>
        <v>1</v>
      </c>
      <c r="Y384" s="8" t="b">
        <f>ISNUMBER(SEARCH(V384,T384))</f>
        <v>1</v>
      </c>
      <c r="AC384" s="8">
        <v>1</v>
      </c>
      <c r="AD384" s="8">
        <v>1</v>
      </c>
    </row>
    <row r="385" spans="1:30" x14ac:dyDescent="0.2">
      <c r="A385">
        <v>1756412</v>
      </c>
      <c r="B385">
        <v>128</v>
      </c>
      <c r="C385" t="s">
        <v>0</v>
      </c>
      <c r="D385" t="s">
        <v>1</v>
      </c>
      <c r="E385" t="s">
        <v>3070</v>
      </c>
      <c r="F385">
        <v>-79.989997863799999</v>
      </c>
      <c r="G385">
        <v>40.450000762899997</v>
      </c>
      <c r="H385" t="s">
        <v>2</v>
      </c>
      <c r="I385">
        <v>81</v>
      </c>
      <c r="J385" t="s">
        <v>58</v>
      </c>
      <c r="K385" t="s">
        <v>59</v>
      </c>
      <c r="L385" t="s">
        <v>2773</v>
      </c>
      <c r="M385" t="s">
        <v>61</v>
      </c>
      <c r="N385">
        <v>-80.035956999999996</v>
      </c>
      <c r="O385">
        <v>40.394168999999998</v>
      </c>
      <c r="P385" t="s">
        <v>60</v>
      </c>
      <c r="Q385" s="6" t="s">
        <v>2906</v>
      </c>
      <c r="R385" s="6" t="s">
        <v>2905</v>
      </c>
      <c r="S385" s="6" t="s">
        <v>2784</v>
      </c>
      <c r="T385" s="6" t="s">
        <v>2916</v>
      </c>
      <c r="V385" s="3" t="str">
        <f>INDEX(Groups!I$2:'Groups'!I$228, MATCH(A385, Groups!A$2:'Groups'!A$228,0))</f>
        <v>Pittsburgh</v>
      </c>
      <c r="W385" s="3" t="str">
        <f>INDEX(Groups!J$2:'Groups'!J$228, MATCH(A385, Groups!A$2:'Groups'!A$228,0))</f>
        <v>Sub-county</v>
      </c>
      <c r="X385" s="8">
        <f t="shared" si="18"/>
        <v>1</v>
      </c>
      <c r="Y385" s="8" t="b">
        <f>ISNUMBER(SEARCH(V385,T385))</f>
        <v>0</v>
      </c>
      <c r="AC385" s="8">
        <v>1</v>
      </c>
      <c r="AD385" s="8">
        <v>1</v>
      </c>
    </row>
    <row r="386" spans="1:30" x14ac:dyDescent="0.2">
      <c r="A386">
        <v>1756412</v>
      </c>
      <c r="B386">
        <v>128</v>
      </c>
      <c r="C386" t="s">
        <v>0</v>
      </c>
      <c r="D386" t="s">
        <v>1</v>
      </c>
      <c r="E386" t="s">
        <v>3070</v>
      </c>
      <c r="F386">
        <v>-79.989997863799999</v>
      </c>
      <c r="G386">
        <v>40.450000762899997</v>
      </c>
      <c r="H386" t="s">
        <v>2</v>
      </c>
      <c r="I386">
        <v>82</v>
      </c>
      <c r="J386" t="s">
        <v>77</v>
      </c>
      <c r="K386" t="s">
        <v>253</v>
      </c>
      <c r="L386" t="s">
        <v>2773</v>
      </c>
      <c r="M386" t="s">
        <v>80</v>
      </c>
      <c r="N386">
        <v>-80.024681000000001</v>
      </c>
      <c r="O386">
        <v>40.410015000000001</v>
      </c>
      <c r="P386" t="s">
        <v>79</v>
      </c>
      <c r="Q386" s="6" t="s">
        <v>2906</v>
      </c>
      <c r="R386" s="6" t="s">
        <v>2905</v>
      </c>
      <c r="S386" s="6" t="s">
        <v>2784</v>
      </c>
      <c r="T386" s="6" t="s">
        <v>2907</v>
      </c>
      <c r="U386" s="6" t="s">
        <v>2920</v>
      </c>
      <c r="V386" s="3" t="str">
        <f>INDEX(Groups!I$2:'Groups'!I$228, MATCH(A386, Groups!A$2:'Groups'!A$228,0))</f>
        <v>Pittsburgh</v>
      </c>
      <c r="W386" s="3" t="str">
        <f>INDEX(Groups!J$2:'Groups'!J$228, MATCH(A386, Groups!A$2:'Groups'!A$228,0))</f>
        <v>Sub-county</v>
      </c>
      <c r="X386" s="8">
        <f t="shared" si="18"/>
        <v>1</v>
      </c>
      <c r="Y386" s="8" t="b">
        <f>ISNUMBER(SEARCH(V386,T386))</f>
        <v>1</v>
      </c>
      <c r="AC386" s="8">
        <v>1</v>
      </c>
      <c r="AD386" s="8">
        <v>1</v>
      </c>
    </row>
    <row r="387" spans="1:30" x14ac:dyDescent="0.2">
      <c r="A387">
        <v>1756412</v>
      </c>
      <c r="B387">
        <v>128</v>
      </c>
      <c r="C387" t="s">
        <v>0</v>
      </c>
      <c r="D387" t="s">
        <v>1</v>
      </c>
      <c r="E387" t="s">
        <v>3070</v>
      </c>
      <c r="F387">
        <v>-79.989997863799999</v>
      </c>
      <c r="G387">
        <v>40.450000762899997</v>
      </c>
      <c r="H387" t="s">
        <v>2</v>
      </c>
      <c r="I387">
        <v>83</v>
      </c>
      <c r="J387" t="s">
        <v>254</v>
      </c>
      <c r="K387" t="s">
        <v>255</v>
      </c>
      <c r="L387" t="s">
        <v>2773</v>
      </c>
      <c r="M387" t="s">
        <v>257</v>
      </c>
      <c r="N387">
        <v>-79.984566000000001</v>
      </c>
      <c r="O387">
        <v>40.429133999999998</v>
      </c>
      <c r="P387" t="s">
        <v>256</v>
      </c>
      <c r="Q387" s="6" t="s">
        <v>2906</v>
      </c>
      <c r="R387" s="6" t="s">
        <v>2905</v>
      </c>
      <c r="S387" s="6" t="s">
        <v>2784</v>
      </c>
      <c r="T387" s="6" t="s">
        <v>2907</v>
      </c>
      <c r="U387" s="6" t="s">
        <v>2911</v>
      </c>
      <c r="V387" s="3" t="str">
        <f>INDEX(Groups!I$2:'Groups'!I$228, MATCH(A387, Groups!A$2:'Groups'!A$228,0))</f>
        <v>Pittsburgh</v>
      </c>
      <c r="W387" s="3" t="str">
        <f>INDEX(Groups!J$2:'Groups'!J$228, MATCH(A387, Groups!A$2:'Groups'!A$228,0))</f>
        <v>Sub-county</v>
      </c>
      <c r="X387" s="8">
        <f t="shared" si="18"/>
        <v>1</v>
      </c>
      <c r="Y387" s="8" t="b">
        <f>ISNUMBER(SEARCH(V387,T387))</f>
        <v>1</v>
      </c>
      <c r="AC387" s="8">
        <v>1</v>
      </c>
      <c r="AD387" s="8">
        <v>1</v>
      </c>
    </row>
    <row r="388" spans="1:30" x14ac:dyDescent="0.2">
      <c r="A388">
        <v>1756412</v>
      </c>
      <c r="B388">
        <v>128</v>
      </c>
      <c r="C388" t="s">
        <v>0</v>
      </c>
      <c r="D388" t="s">
        <v>1</v>
      </c>
      <c r="E388" t="s">
        <v>3070</v>
      </c>
      <c r="F388">
        <v>-79.989997863799999</v>
      </c>
      <c r="G388">
        <v>40.450000762899997</v>
      </c>
      <c r="H388" t="s">
        <v>2</v>
      </c>
      <c r="I388">
        <v>84</v>
      </c>
      <c r="J388" t="s">
        <v>121</v>
      </c>
      <c r="K388" t="s">
        <v>258</v>
      </c>
      <c r="L388" t="s">
        <v>2773</v>
      </c>
      <c r="M388" t="s">
        <v>124</v>
      </c>
      <c r="N388">
        <v>-79.963982000000001</v>
      </c>
      <c r="O388">
        <v>40.428027999999998</v>
      </c>
      <c r="P388" t="s">
        <v>123</v>
      </c>
      <c r="Q388" s="6" t="s">
        <v>2906</v>
      </c>
      <c r="R388" s="6" t="s">
        <v>2905</v>
      </c>
      <c r="S388" s="6" t="s">
        <v>2784</v>
      </c>
      <c r="T388" s="6" t="s">
        <v>2907</v>
      </c>
      <c r="U388" s="6" t="s">
        <v>2911</v>
      </c>
      <c r="V388" s="3" t="str">
        <f>INDEX(Groups!I$2:'Groups'!I$228, MATCH(A388, Groups!A$2:'Groups'!A$228,0))</f>
        <v>Pittsburgh</v>
      </c>
      <c r="W388" s="3" t="str">
        <f>INDEX(Groups!J$2:'Groups'!J$228, MATCH(A388, Groups!A$2:'Groups'!A$228,0))</f>
        <v>Sub-county</v>
      </c>
      <c r="X388" s="8">
        <f t="shared" si="18"/>
        <v>1</v>
      </c>
      <c r="Y388" s="8" t="b">
        <f>ISNUMBER(SEARCH(V388,T388))</f>
        <v>1</v>
      </c>
      <c r="AC388" s="8">
        <v>1</v>
      </c>
      <c r="AD388" s="8">
        <v>1</v>
      </c>
    </row>
    <row r="389" spans="1:30" x14ac:dyDescent="0.2">
      <c r="A389">
        <v>1756412</v>
      </c>
      <c r="B389">
        <v>128</v>
      </c>
      <c r="C389" t="s">
        <v>0</v>
      </c>
      <c r="D389" t="s">
        <v>1</v>
      </c>
      <c r="E389" t="s">
        <v>3070</v>
      </c>
      <c r="F389">
        <v>-79.989997863799999</v>
      </c>
      <c r="G389">
        <v>40.450000762899997</v>
      </c>
      <c r="H389" t="s">
        <v>2</v>
      </c>
      <c r="I389">
        <v>85</v>
      </c>
      <c r="J389" t="s">
        <v>259</v>
      </c>
      <c r="K389" t="s">
        <v>260</v>
      </c>
      <c r="L389" t="s">
        <v>2773</v>
      </c>
      <c r="M389" t="s">
        <v>262</v>
      </c>
      <c r="N389">
        <v>-80.010818</v>
      </c>
      <c r="O389">
        <v>40.445937999999998</v>
      </c>
      <c r="P389" t="s">
        <v>261</v>
      </c>
      <c r="Q389" s="6" t="s">
        <v>2906</v>
      </c>
      <c r="R389" s="6" t="s">
        <v>2905</v>
      </c>
      <c r="S389" s="6" t="s">
        <v>2784</v>
      </c>
      <c r="T389" s="6" t="s">
        <v>2907</v>
      </c>
      <c r="U389" s="6" t="s">
        <v>2942</v>
      </c>
      <c r="V389" s="3" t="str">
        <f>INDEX(Groups!I$2:'Groups'!I$228, MATCH(A389, Groups!A$2:'Groups'!A$228,0))</f>
        <v>Pittsburgh</v>
      </c>
      <c r="W389" s="3" t="str">
        <f>INDEX(Groups!J$2:'Groups'!J$228, MATCH(A389, Groups!A$2:'Groups'!A$228,0))</f>
        <v>Sub-county</v>
      </c>
      <c r="X389" s="8">
        <f t="shared" si="18"/>
        <v>1</v>
      </c>
      <c r="Y389" s="8" t="b">
        <f>ISNUMBER(SEARCH(V389,T389))</f>
        <v>1</v>
      </c>
      <c r="AC389" s="8">
        <v>1</v>
      </c>
      <c r="AD389" s="8">
        <v>1</v>
      </c>
    </row>
    <row r="390" spans="1:30" x14ac:dyDescent="0.2">
      <c r="A390">
        <v>1756412</v>
      </c>
      <c r="B390">
        <v>128</v>
      </c>
      <c r="C390" t="s">
        <v>0</v>
      </c>
      <c r="D390" t="s">
        <v>1</v>
      </c>
      <c r="E390" t="s">
        <v>3070</v>
      </c>
      <c r="F390">
        <v>-79.989997863799999</v>
      </c>
      <c r="G390">
        <v>40.450000762899997</v>
      </c>
      <c r="H390" t="s">
        <v>2</v>
      </c>
      <c r="I390">
        <v>86</v>
      </c>
      <c r="J390" t="s">
        <v>147</v>
      </c>
      <c r="K390" t="s">
        <v>148</v>
      </c>
      <c r="L390" t="s">
        <v>2773</v>
      </c>
      <c r="M390" t="s">
        <v>150</v>
      </c>
      <c r="N390">
        <v>-79.954750000000004</v>
      </c>
      <c r="O390">
        <v>40.465668000000001</v>
      </c>
      <c r="P390" t="s">
        <v>149</v>
      </c>
      <c r="Q390" s="6" t="s">
        <v>2906</v>
      </c>
      <c r="R390" s="6" t="s">
        <v>2905</v>
      </c>
      <c r="S390" s="6" t="s">
        <v>2784</v>
      </c>
      <c r="T390" s="6" t="s">
        <v>2907</v>
      </c>
      <c r="U390" s="6" t="s">
        <v>2926</v>
      </c>
      <c r="V390" s="3" t="str">
        <f>INDEX(Groups!I$2:'Groups'!I$228, MATCH(A390, Groups!A$2:'Groups'!A$228,0))</f>
        <v>Pittsburgh</v>
      </c>
      <c r="W390" s="3" t="str">
        <f>INDEX(Groups!J$2:'Groups'!J$228, MATCH(A390, Groups!A$2:'Groups'!A$228,0))</f>
        <v>Sub-county</v>
      </c>
      <c r="X390" s="8">
        <f t="shared" si="18"/>
        <v>1</v>
      </c>
      <c r="Y390" s="8" t="b">
        <f>ISNUMBER(SEARCH(V390,T390))</f>
        <v>1</v>
      </c>
      <c r="AC390" s="8">
        <v>1</v>
      </c>
      <c r="AD390" s="8">
        <v>1</v>
      </c>
    </row>
    <row r="391" spans="1:30" x14ac:dyDescent="0.2">
      <c r="A391">
        <v>1756412</v>
      </c>
      <c r="B391">
        <v>128</v>
      </c>
      <c r="C391" t="s">
        <v>0</v>
      </c>
      <c r="D391" t="s">
        <v>1</v>
      </c>
      <c r="E391" t="s">
        <v>3070</v>
      </c>
      <c r="F391">
        <v>-79.989997863799999</v>
      </c>
      <c r="G391">
        <v>40.450000762899997</v>
      </c>
      <c r="H391" t="s">
        <v>2</v>
      </c>
      <c r="I391">
        <v>87</v>
      </c>
      <c r="J391" t="s">
        <v>263</v>
      </c>
      <c r="K391" t="s">
        <v>264</v>
      </c>
      <c r="L391" t="s">
        <v>2773</v>
      </c>
      <c r="M391" t="s">
        <v>266</v>
      </c>
      <c r="N391">
        <v>-79.997467</v>
      </c>
      <c r="O391">
        <v>40.438338999999999</v>
      </c>
      <c r="P391" t="s">
        <v>265</v>
      </c>
      <c r="Q391" s="6" t="s">
        <v>2906</v>
      </c>
      <c r="R391" s="6" t="s">
        <v>2905</v>
      </c>
      <c r="S391" s="6" t="s">
        <v>2784</v>
      </c>
      <c r="T391" s="6" t="s">
        <v>2907</v>
      </c>
      <c r="U391" s="6" t="s">
        <v>2910</v>
      </c>
      <c r="V391" s="3" t="str">
        <f>INDEX(Groups!I$2:'Groups'!I$228, MATCH(A391, Groups!A$2:'Groups'!A$228,0))</f>
        <v>Pittsburgh</v>
      </c>
      <c r="W391" s="3" t="str">
        <f>INDEX(Groups!J$2:'Groups'!J$228, MATCH(A391, Groups!A$2:'Groups'!A$228,0))</f>
        <v>Sub-county</v>
      </c>
      <c r="X391" s="8">
        <f t="shared" si="18"/>
        <v>1</v>
      </c>
      <c r="Y391" s="8" t="b">
        <f>ISNUMBER(SEARCH(V391,T391))</f>
        <v>1</v>
      </c>
      <c r="AC391" s="8">
        <v>1</v>
      </c>
      <c r="AD391" s="8">
        <v>1</v>
      </c>
    </row>
    <row r="392" spans="1:30" x14ac:dyDescent="0.2">
      <c r="A392">
        <v>1756412</v>
      </c>
      <c r="B392">
        <v>128</v>
      </c>
      <c r="C392" t="s">
        <v>0</v>
      </c>
      <c r="D392" t="s">
        <v>1</v>
      </c>
      <c r="E392" t="s">
        <v>3070</v>
      </c>
      <c r="F392">
        <v>-79.989997863799999</v>
      </c>
      <c r="G392">
        <v>40.450000762899997</v>
      </c>
      <c r="H392" t="s">
        <v>2</v>
      </c>
      <c r="I392">
        <v>88</v>
      </c>
      <c r="J392" t="s">
        <v>267</v>
      </c>
      <c r="K392" t="s">
        <v>268</v>
      </c>
      <c r="L392" t="s">
        <v>2773</v>
      </c>
      <c r="M392" t="s">
        <v>270</v>
      </c>
      <c r="N392">
        <v>-80.161545000000004</v>
      </c>
      <c r="O392">
        <v>40.434818</v>
      </c>
      <c r="P392" t="s">
        <v>269</v>
      </c>
      <c r="Q392" s="6" t="s">
        <v>2906</v>
      </c>
      <c r="R392" s="6" t="s">
        <v>2905</v>
      </c>
      <c r="S392" s="6" t="s">
        <v>2784</v>
      </c>
      <c r="T392" s="6" t="s">
        <v>2943</v>
      </c>
      <c r="V392" s="3" t="str">
        <f>INDEX(Groups!I$2:'Groups'!I$228, MATCH(A392, Groups!A$2:'Groups'!A$228,0))</f>
        <v>Pittsburgh</v>
      </c>
      <c r="W392" s="3" t="str">
        <f>INDEX(Groups!J$2:'Groups'!J$228, MATCH(A392, Groups!A$2:'Groups'!A$228,0))</f>
        <v>Sub-county</v>
      </c>
      <c r="X392" s="8">
        <f t="shared" si="18"/>
        <v>1</v>
      </c>
      <c r="Y392" s="8" t="b">
        <f>ISNUMBER(SEARCH(V392,T392))</f>
        <v>0</v>
      </c>
      <c r="AC392" s="8">
        <v>1</v>
      </c>
      <c r="AD392" s="8">
        <v>1</v>
      </c>
    </row>
    <row r="393" spans="1:30" x14ac:dyDescent="0.2">
      <c r="A393">
        <v>1756412</v>
      </c>
      <c r="B393">
        <v>128</v>
      </c>
      <c r="C393" t="s">
        <v>0</v>
      </c>
      <c r="D393" t="s">
        <v>1</v>
      </c>
      <c r="E393" t="s">
        <v>3070</v>
      </c>
      <c r="F393">
        <v>-79.989997863799999</v>
      </c>
      <c r="G393">
        <v>40.450000762899997</v>
      </c>
      <c r="H393" t="s">
        <v>2</v>
      </c>
      <c r="I393">
        <v>89</v>
      </c>
      <c r="J393" t="s">
        <v>58</v>
      </c>
      <c r="K393" t="s">
        <v>59</v>
      </c>
      <c r="L393" t="s">
        <v>2773</v>
      </c>
      <c r="M393" t="s">
        <v>61</v>
      </c>
      <c r="N393">
        <v>-80.035956999999996</v>
      </c>
      <c r="O393">
        <v>40.394168999999998</v>
      </c>
      <c r="P393" t="s">
        <v>60</v>
      </c>
      <c r="Q393" s="6" t="s">
        <v>2906</v>
      </c>
      <c r="R393" s="6" t="s">
        <v>2905</v>
      </c>
      <c r="S393" s="6" t="s">
        <v>2784</v>
      </c>
      <c r="T393" s="6" t="s">
        <v>2916</v>
      </c>
      <c r="V393" s="3" t="str">
        <f>INDEX(Groups!I$2:'Groups'!I$228, MATCH(A393, Groups!A$2:'Groups'!A$228,0))</f>
        <v>Pittsburgh</v>
      </c>
      <c r="W393" s="3" t="str">
        <f>INDEX(Groups!J$2:'Groups'!J$228, MATCH(A393, Groups!A$2:'Groups'!A$228,0))</f>
        <v>Sub-county</v>
      </c>
      <c r="X393" s="8">
        <f t="shared" si="18"/>
        <v>1</v>
      </c>
      <c r="Y393" s="8" t="b">
        <f>ISNUMBER(SEARCH(V393,T393))</f>
        <v>0</v>
      </c>
      <c r="AC393" s="8">
        <v>1</v>
      </c>
      <c r="AD393" s="8">
        <v>1</v>
      </c>
    </row>
    <row r="394" spans="1:30" x14ac:dyDescent="0.2">
      <c r="A394">
        <v>1756412</v>
      </c>
      <c r="B394">
        <v>128</v>
      </c>
      <c r="C394" t="s">
        <v>0</v>
      </c>
      <c r="D394" t="s">
        <v>1</v>
      </c>
      <c r="E394" t="s">
        <v>3070</v>
      </c>
      <c r="F394">
        <v>-79.989997863799999</v>
      </c>
      <c r="G394">
        <v>40.450000762899997</v>
      </c>
      <c r="H394" t="s">
        <v>2</v>
      </c>
      <c r="I394">
        <v>90</v>
      </c>
      <c r="J394" t="s">
        <v>271</v>
      </c>
      <c r="K394" t="s">
        <v>272</v>
      </c>
      <c r="L394" t="s">
        <v>2773</v>
      </c>
      <c r="M394" t="s">
        <v>274</v>
      </c>
      <c r="N394">
        <v>-79.932975999999996</v>
      </c>
      <c r="O394">
        <v>40.451439000000001</v>
      </c>
      <c r="P394" t="s">
        <v>273</v>
      </c>
      <c r="Q394" s="6" t="s">
        <v>2906</v>
      </c>
      <c r="R394" s="6" t="s">
        <v>2905</v>
      </c>
      <c r="S394" s="6" t="s">
        <v>2784</v>
      </c>
      <c r="T394" s="6" t="s">
        <v>2907</v>
      </c>
      <c r="U394" s="6" t="s">
        <v>2938</v>
      </c>
      <c r="V394" s="3" t="str">
        <f>INDEX(Groups!I$2:'Groups'!I$228, MATCH(A394, Groups!A$2:'Groups'!A$228,0))</f>
        <v>Pittsburgh</v>
      </c>
      <c r="W394" s="3" t="str">
        <f>INDEX(Groups!J$2:'Groups'!J$228, MATCH(A394, Groups!A$2:'Groups'!A$228,0))</f>
        <v>Sub-county</v>
      </c>
      <c r="X394" s="8">
        <f t="shared" si="18"/>
        <v>1</v>
      </c>
      <c r="Y394" s="8" t="b">
        <f>ISNUMBER(SEARCH(V394,T394))</f>
        <v>1</v>
      </c>
      <c r="AC394" s="8">
        <v>1</v>
      </c>
      <c r="AD394" s="8">
        <v>1</v>
      </c>
    </row>
    <row r="395" spans="1:30" x14ac:dyDescent="0.2">
      <c r="A395">
        <v>1756412</v>
      </c>
      <c r="B395">
        <v>128</v>
      </c>
      <c r="C395" t="s">
        <v>0</v>
      </c>
      <c r="D395" t="s">
        <v>1</v>
      </c>
      <c r="E395" t="s">
        <v>3070</v>
      </c>
      <c r="F395">
        <v>-79.989997863799999</v>
      </c>
      <c r="G395">
        <v>40.450000762899997</v>
      </c>
      <c r="H395" t="s">
        <v>2</v>
      </c>
      <c r="I395">
        <v>96</v>
      </c>
      <c r="J395" t="s">
        <v>285</v>
      </c>
      <c r="K395" t="s">
        <v>286</v>
      </c>
      <c r="L395" t="s">
        <v>2773</v>
      </c>
      <c r="M395" t="s">
        <v>288</v>
      </c>
      <c r="N395">
        <v>-80.033187999999996</v>
      </c>
      <c r="O395">
        <v>40.404533000000001</v>
      </c>
      <c r="P395" t="s">
        <v>287</v>
      </c>
      <c r="Q395" s="6" t="s">
        <v>2906</v>
      </c>
      <c r="R395" s="6" t="s">
        <v>2905</v>
      </c>
      <c r="S395" s="6" t="s">
        <v>2784</v>
      </c>
      <c r="T395" s="6" t="s">
        <v>2907</v>
      </c>
      <c r="U395" s="6" t="s">
        <v>2920</v>
      </c>
      <c r="V395" s="3" t="str">
        <f>INDEX(Groups!I$2:'Groups'!I$228, MATCH(A395, Groups!A$2:'Groups'!A$228,0))</f>
        <v>Pittsburgh</v>
      </c>
      <c r="W395" s="3" t="str">
        <f>INDEX(Groups!J$2:'Groups'!J$228, MATCH(A395, Groups!A$2:'Groups'!A$228,0))</f>
        <v>Sub-county</v>
      </c>
      <c r="X395" s="8">
        <f t="shared" si="18"/>
        <v>1</v>
      </c>
      <c r="Y395" s="8" t="b">
        <f>ISNUMBER(SEARCH(V395,T395))</f>
        <v>1</v>
      </c>
      <c r="AC395" s="8">
        <v>1</v>
      </c>
      <c r="AD395" s="8">
        <v>1</v>
      </c>
    </row>
    <row r="396" spans="1:30" x14ac:dyDescent="0.2">
      <c r="A396">
        <v>1756412</v>
      </c>
      <c r="B396">
        <v>128</v>
      </c>
      <c r="C396" t="s">
        <v>0</v>
      </c>
      <c r="D396" t="s">
        <v>1</v>
      </c>
      <c r="E396" t="s">
        <v>3070</v>
      </c>
      <c r="F396">
        <v>-79.989997863799999</v>
      </c>
      <c r="G396">
        <v>40.450000762899997</v>
      </c>
      <c r="H396" t="s">
        <v>2</v>
      </c>
      <c r="I396">
        <v>97</v>
      </c>
      <c r="J396" t="s">
        <v>289</v>
      </c>
      <c r="K396" t="s">
        <v>290</v>
      </c>
      <c r="L396" t="s">
        <v>2773</v>
      </c>
      <c r="M396" t="s">
        <v>105</v>
      </c>
      <c r="N396">
        <v>-79.995414999999994</v>
      </c>
      <c r="O396">
        <v>40.302334000000002</v>
      </c>
      <c r="P396" t="s">
        <v>104</v>
      </c>
      <c r="Q396" s="6" t="s">
        <v>2906</v>
      </c>
      <c r="R396" s="6" t="s">
        <v>2905</v>
      </c>
      <c r="S396" s="6" t="s">
        <v>2784</v>
      </c>
      <c r="T396" s="6" t="s">
        <v>2921</v>
      </c>
      <c r="V396" s="3" t="str">
        <f>INDEX(Groups!I$2:'Groups'!I$228, MATCH(A396, Groups!A$2:'Groups'!A$228,0))</f>
        <v>Pittsburgh</v>
      </c>
      <c r="W396" s="3" t="str">
        <f>INDEX(Groups!J$2:'Groups'!J$228, MATCH(A396, Groups!A$2:'Groups'!A$228,0))</f>
        <v>Sub-county</v>
      </c>
      <c r="X396" s="8">
        <f t="shared" si="18"/>
        <v>1</v>
      </c>
      <c r="Y396" s="8" t="b">
        <f>ISNUMBER(SEARCH(V396,T396))</f>
        <v>0</v>
      </c>
      <c r="AC396" s="8">
        <v>1</v>
      </c>
      <c r="AD396" s="8">
        <v>1</v>
      </c>
    </row>
    <row r="397" spans="1:30" x14ac:dyDescent="0.2">
      <c r="A397">
        <v>1756412</v>
      </c>
      <c r="B397">
        <v>128</v>
      </c>
      <c r="C397" t="s">
        <v>0</v>
      </c>
      <c r="D397" t="s">
        <v>1</v>
      </c>
      <c r="E397" t="s">
        <v>3070</v>
      </c>
      <c r="F397">
        <v>-79.989997863799999</v>
      </c>
      <c r="G397">
        <v>40.450000762899997</v>
      </c>
      <c r="H397" t="s">
        <v>2</v>
      </c>
      <c r="I397">
        <v>98</v>
      </c>
      <c r="J397" t="s">
        <v>36</v>
      </c>
      <c r="K397" t="s">
        <v>37</v>
      </c>
      <c r="L397" t="s">
        <v>2773</v>
      </c>
      <c r="M397" t="s">
        <v>39</v>
      </c>
      <c r="N397">
        <v>-79.922805999999994</v>
      </c>
      <c r="O397">
        <v>40.434963000000003</v>
      </c>
      <c r="P397" t="s">
        <v>38</v>
      </c>
      <c r="Q397" s="6" t="s">
        <v>2906</v>
      </c>
      <c r="R397" s="6" t="s">
        <v>2905</v>
      </c>
      <c r="S397" s="6" t="s">
        <v>2784</v>
      </c>
      <c r="T397" s="6" t="s">
        <v>2907</v>
      </c>
      <c r="U397" s="6" t="s">
        <v>2909</v>
      </c>
      <c r="V397" s="3" t="str">
        <f>INDEX(Groups!I$2:'Groups'!I$228, MATCH(A397, Groups!A$2:'Groups'!A$228,0))</f>
        <v>Pittsburgh</v>
      </c>
      <c r="W397" s="3" t="str">
        <f>INDEX(Groups!J$2:'Groups'!J$228, MATCH(A397, Groups!A$2:'Groups'!A$228,0))</f>
        <v>Sub-county</v>
      </c>
      <c r="X397" s="8">
        <f t="shared" si="18"/>
        <v>1</v>
      </c>
      <c r="Y397" s="8" t="b">
        <f>ISNUMBER(SEARCH(V397,T397))</f>
        <v>1</v>
      </c>
      <c r="AC397" s="8">
        <v>1</v>
      </c>
      <c r="AD397" s="8">
        <v>1</v>
      </c>
    </row>
    <row r="398" spans="1:30" x14ac:dyDescent="0.2">
      <c r="A398">
        <v>1756412</v>
      </c>
      <c r="B398">
        <v>128</v>
      </c>
      <c r="C398" t="s">
        <v>0</v>
      </c>
      <c r="D398" t="s">
        <v>1</v>
      </c>
      <c r="E398" t="s">
        <v>3070</v>
      </c>
      <c r="F398">
        <v>-79.989997863799999</v>
      </c>
      <c r="G398">
        <v>40.450000762899997</v>
      </c>
      <c r="H398" t="s">
        <v>2</v>
      </c>
      <c r="I398">
        <v>100</v>
      </c>
      <c r="J398" t="s">
        <v>296</v>
      </c>
      <c r="K398" t="s">
        <v>297</v>
      </c>
      <c r="L398" t="s">
        <v>2773</v>
      </c>
      <c r="M398" t="s">
        <v>18</v>
      </c>
      <c r="N398">
        <v>-79.997519999999994</v>
      </c>
      <c r="O398">
        <v>40.441749999999999</v>
      </c>
      <c r="P398" t="s">
        <v>17</v>
      </c>
      <c r="Q398" s="6" t="s">
        <v>2906</v>
      </c>
      <c r="R398" s="6" t="s">
        <v>2905</v>
      </c>
      <c r="S398" s="6" t="s">
        <v>2784</v>
      </c>
      <c r="T398" s="6" t="s">
        <v>2907</v>
      </c>
      <c r="U398" s="6" t="s">
        <v>2910</v>
      </c>
      <c r="V398" s="3" t="str">
        <f>INDEX(Groups!I$2:'Groups'!I$228, MATCH(A398, Groups!A$2:'Groups'!A$228,0))</f>
        <v>Pittsburgh</v>
      </c>
      <c r="W398" s="3" t="str">
        <f>INDEX(Groups!J$2:'Groups'!J$228, MATCH(A398, Groups!A$2:'Groups'!A$228,0))</f>
        <v>Sub-county</v>
      </c>
      <c r="X398" s="8">
        <f t="shared" si="18"/>
        <v>1</v>
      </c>
      <c r="Y398" s="8" t="b">
        <f>ISNUMBER(SEARCH(V398,T398))</f>
        <v>1</v>
      </c>
      <c r="AC398" s="8">
        <v>1</v>
      </c>
      <c r="AD398" s="8">
        <v>1</v>
      </c>
    </row>
    <row r="399" spans="1:30" x14ac:dyDescent="0.2">
      <c r="A399">
        <v>1756412</v>
      </c>
      <c r="B399">
        <v>128</v>
      </c>
      <c r="C399" t="s">
        <v>0</v>
      </c>
      <c r="D399" t="s">
        <v>1</v>
      </c>
      <c r="E399" t="s">
        <v>3070</v>
      </c>
      <c r="F399">
        <v>-79.989997863799999</v>
      </c>
      <c r="G399">
        <v>40.450000762899997</v>
      </c>
      <c r="H399" t="s">
        <v>2</v>
      </c>
      <c r="I399">
        <v>101</v>
      </c>
      <c r="J399" t="s">
        <v>298</v>
      </c>
      <c r="K399" t="s">
        <v>299</v>
      </c>
      <c r="L399" t="s">
        <v>2773</v>
      </c>
      <c r="M399" t="s">
        <v>53</v>
      </c>
      <c r="N399">
        <v>-80.000793000000002</v>
      </c>
      <c r="O399">
        <v>40.451824000000002</v>
      </c>
      <c r="P399" t="s">
        <v>229</v>
      </c>
      <c r="Q399" s="6" t="s">
        <v>2906</v>
      </c>
      <c r="R399" s="6" t="s">
        <v>2905</v>
      </c>
      <c r="S399" s="6" t="s">
        <v>2784</v>
      </c>
      <c r="T399" s="6" t="s">
        <v>2907</v>
      </c>
      <c r="U399" s="6" t="s">
        <v>2915</v>
      </c>
      <c r="V399" s="3" t="str">
        <f>INDEX(Groups!I$2:'Groups'!I$228, MATCH(A399, Groups!A$2:'Groups'!A$228,0))</f>
        <v>Pittsburgh</v>
      </c>
      <c r="W399" s="3" t="str">
        <f>INDEX(Groups!J$2:'Groups'!J$228, MATCH(A399, Groups!A$2:'Groups'!A$228,0))</f>
        <v>Sub-county</v>
      </c>
      <c r="X399" s="8">
        <f t="shared" si="18"/>
        <v>1</v>
      </c>
      <c r="Y399" s="8" t="b">
        <f>ISNUMBER(SEARCH(V399,T399))</f>
        <v>1</v>
      </c>
      <c r="AC399" s="8">
        <v>1</v>
      </c>
      <c r="AD399" s="8">
        <v>1</v>
      </c>
    </row>
    <row r="400" spans="1:30" x14ac:dyDescent="0.2">
      <c r="A400">
        <v>1756412</v>
      </c>
      <c r="B400">
        <v>128</v>
      </c>
      <c r="C400" t="s">
        <v>0</v>
      </c>
      <c r="D400" t="s">
        <v>1</v>
      </c>
      <c r="E400" t="s">
        <v>3070</v>
      </c>
      <c r="F400">
        <v>-79.989997863799999</v>
      </c>
      <c r="G400">
        <v>40.450000762899997</v>
      </c>
      <c r="H400" t="s">
        <v>2</v>
      </c>
      <c r="I400">
        <v>102</v>
      </c>
      <c r="J400" t="s">
        <v>300</v>
      </c>
      <c r="K400" t="s">
        <v>301</v>
      </c>
      <c r="L400" t="s">
        <v>2773</v>
      </c>
      <c r="M400" t="s">
        <v>303</v>
      </c>
      <c r="N400">
        <v>-79.942047000000002</v>
      </c>
      <c r="O400">
        <v>40.444118000000003</v>
      </c>
      <c r="P400" t="s">
        <v>302</v>
      </c>
      <c r="Q400" s="6" t="s">
        <v>2906</v>
      </c>
      <c r="R400" s="6" t="s">
        <v>2905</v>
      </c>
      <c r="S400" s="6" t="s">
        <v>2784</v>
      </c>
      <c r="T400" s="6" t="s">
        <v>2907</v>
      </c>
      <c r="U400" s="6" t="s">
        <v>2946</v>
      </c>
      <c r="V400" s="3" t="str">
        <f>INDEX(Groups!I$2:'Groups'!I$228, MATCH(A400, Groups!A$2:'Groups'!A$228,0))</f>
        <v>Pittsburgh</v>
      </c>
      <c r="W400" s="3" t="str">
        <f>INDEX(Groups!J$2:'Groups'!J$228, MATCH(A400, Groups!A$2:'Groups'!A$228,0))</f>
        <v>Sub-county</v>
      </c>
      <c r="X400" s="8">
        <f t="shared" si="18"/>
        <v>1</v>
      </c>
      <c r="Y400" s="8" t="b">
        <f>ISNUMBER(SEARCH(V400,T400))</f>
        <v>1</v>
      </c>
      <c r="AC400" s="8">
        <v>1</v>
      </c>
      <c r="AD400" s="8">
        <v>1</v>
      </c>
    </row>
    <row r="401" spans="1:30" x14ac:dyDescent="0.2">
      <c r="A401">
        <v>1756412</v>
      </c>
      <c r="B401">
        <v>128</v>
      </c>
      <c r="C401" t="s">
        <v>0</v>
      </c>
      <c r="D401" t="s">
        <v>1</v>
      </c>
      <c r="E401" t="s">
        <v>3070</v>
      </c>
      <c r="F401">
        <v>-79.989997863799999</v>
      </c>
      <c r="G401">
        <v>40.450000762899997</v>
      </c>
      <c r="H401" t="s">
        <v>2</v>
      </c>
      <c r="I401">
        <v>103</v>
      </c>
      <c r="J401" t="s">
        <v>304</v>
      </c>
      <c r="K401" t="s">
        <v>305</v>
      </c>
      <c r="L401" t="s">
        <v>2773</v>
      </c>
      <c r="M401" t="s">
        <v>176</v>
      </c>
      <c r="N401">
        <v>-80.019531000000001</v>
      </c>
      <c r="O401">
        <v>40.393013000000003</v>
      </c>
      <c r="P401" t="s">
        <v>175</v>
      </c>
      <c r="Q401" s="6" t="s">
        <v>2906</v>
      </c>
      <c r="R401" s="6" t="s">
        <v>2905</v>
      </c>
      <c r="S401" s="6" t="s">
        <v>2784</v>
      </c>
      <c r="T401" s="6" t="s">
        <v>2907</v>
      </c>
      <c r="U401" s="6" t="s">
        <v>2934</v>
      </c>
      <c r="V401" s="3" t="str">
        <f>INDEX(Groups!I$2:'Groups'!I$228, MATCH(A401, Groups!A$2:'Groups'!A$228,0))</f>
        <v>Pittsburgh</v>
      </c>
      <c r="W401" s="3" t="str">
        <f>INDEX(Groups!J$2:'Groups'!J$228, MATCH(A401, Groups!A$2:'Groups'!A$228,0))</f>
        <v>Sub-county</v>
      </c>
      <c r="X401" s="8">
        <f t="shared" si="18"/>
        <v>1</v>
      </c>
      <c r="Y401" s="8" t="b">
        <f>ISNUMBER(SEARCH(V401,T401))</f>
        <v>1</v>
      </c>
      <c r="AC401" s="8">
        <v>1</v>
      </c>
      <c r="AD401" s="8">
        <v>1</v>
      </c>
    </row>
    <row r="402" spans="1:30" x14ac:dyDescent="0.2">
      <c r="A402">
        <v>1756412</v>
      </c>
      <c r="B402">
        <v>128</v>
      </c>
      <c r="C402" t="s">
        <v>0</v>
      </c>
      <c r="D402" t="s">
        <v>1</v>
      </c>
      <c r="E402" t="s">
        <v>3070</v>
      </c>
      <c r="F402">
        <v>-79.989997863799999</v>
      </c>
      <c r="G402">
        <v>40.450000762899997</v>
      </c>
      <c r="H402" t="s">
        <v>2</v>
      </c>
      <c r="I402">
        <v>104</v>
      </c>
      <c r="J402" t="s">
        <v>306</v>
      </c>
      <c r="K402" t="s">
        <v>307</v>
      </c>
      <c r="L402" t="s">
        <v>2773</v>
      </c>
      <c r="M402" t="s">
        <v>309</v>
      </c>
      <c r="N402">
        <v>-80.021370000000005</v>
      </c>
      <c r="O402">
        <v>40.394427</v>
      </c>
      <c r="P402" t="s">
        <v>308</v>
      </c>
      <c r="Q402" s="6" t="s">
        <v>2906</v>
      </c>
      <c r="R402" s="6" t="s">
        <v>2905</v>
      </c>
      <c r="S402" s="6" t="s">
        <v>2784</v>
      </c>
      <c r="T402" s="6" t="s">
        <v>2907</v>
      </c>
      <c r="U402" s="6" t="s">
        <v>2934</v>
      </c>
      <c r="V402" s="3" t="str">
        <f>INDEX(Groups!I$2:'Groups'!I$228, MATCH(A402, Groups!A$2:'Groups'!A$228,0))</f>
        <v>Pittsburgh</v>
      </c>
      <c r="W402" s="3" t="str">
        <f>INDEX(Groups!J$2:'Groups'!J$228, MATCH(A402, Groups!A$2:'Groups'!A$228,0))</f>
        <v>Sub-county</v>
      </c>
      <c r="X402" s="8">
        <f t="shared" si="18"/>
        <v>1</v>
      </c>
      <c r="Y402" s="8" t="b">
        <f>ISNUMBER(SEARCH(V402,T402))</f>
        <v>1</v>
      </c>
      <c r="AC402" s="8">
        <v>1</v>
      </c>
      <c r="AD402" s="8">
        <v>1</v>
      </c>
    </row>
    <row r="403" spans="1:30" x14ac:dyDescent="0.2">
      <c r="A403">
        <v>1756412</v>
      </c>
      <c r="B403">
        <v>128</v>
      </c>
      <c r="C403" t="s">
        <v>0</v>
      </c>
      <c r="D403" t="s">
        <v>1</v>
      </c>
      <c r="E403" t="s">
        <v>3070</v>
      </c>
      <c r="F403">
        <v>-79.989997863799999</v>
      </c>
      <c r="G403">
        <v>40.450000762899997</v>
      </c>
      <c r="H403" t="s">
        <v>2</v>
      </c>
      <c r="I403">
        <v>105</v>
      </c>
      <c r="J403" t="s">
        <v>310</v>
      </c>
      <c r="K403" t="s">
        <v>311</v>
      </c>
      <c r="L403" t="s">
        <v>2773</v>
      </c>
      <c r="M403" t="s">
        <v>22</v>
      </c>
      <c r="N403">
        <v>-79.947198999999998</v>
      </c>
      <c r="O403">
        <v>40.440168999999997</v>
      </c>
      <c r="P403" t="s">
        <v>21</v>
      </c>
      <c r="Q403" s="6" t="s">
        <v>2906</v>
      </c>
      <c r="R403" s="6" t="s">
        <v>2905</v>
      </c>
      <c r="S403" s="6" t="s">
        <v>2784</v>
      </c>
      <c r="T403" s="6" t="s">
        <v>2907</v>
      </c>
      <c r="U403" s="6" t="s">
        <v>2909</v>
      </c>
      <c r="V403" s="3" t="str">
        <f>INDEX(Groups!I$2:'Groups'!I$228, MATCH(A403, Groups!A$2:'Groups'!A$228,0))</f>
        <v>Pittsburgh</v>
      </c>
      <c r="W403" s="3" t="str">
        <f>INDEX(Groups!J$2:'Groups'!J$228, MATCH(A403, Groups!A$2:'Groups'!A$228,0))</f>
        <v>Sub-county</v>
      </c>
      <c r="X403" s="8">
        <f t="shared" si="18"/>
        <v>1</v>
      </c>
      <c r="Y403" s="8" t="b">
        <f>ISNUMBER(SEARCH(V403,T403))</f>
        <v>1</v>
      </c>
      <c r="AC403" s="8">
        <v>1</v>
      </c>
      <c r="AD403" s="8">
        <v>1</v>
      </c>
    </row>
    <row r="404" spans="1:30" x14ac:dyDescent="0.2">
      <c r="A404">
        <v>1756412</v>
      </c>
      <c r="B404">
        <v>128</v>
      </c>
      <c r="C404" t="s">
        <v>0</v>
      </c>
      <c r="D404" t="s">
        <v>1</v>
      </c>
      <c r="E404" t="s">
        <v>3070</v>
      </c>
      <c r="F404">
        <v>-79.989997863799999</v>
      </c>
      <c r="G404">
        <v>40.450000762899997</v>
      </c>
      <c r="H404" t="s">
        <v>2</v>
      </c>
      <c r="I404">
        <v>106</v>
      </c>
      <c r="J404" t="s">
        <v>66</v>
      </c>
      <c r="K404" t="s">
        <v>67</v>
      </c>
      <c r="L404" t="s">
        <v>2773</v>
      </c>
      <c r="M404" t="s">
        <v>69</v>
      </c>
      <c r="N404">
        <v>-79.998586000000003</v>
      </c>
      <c r="O404">
        <v>40.443032600000002</v>
      </c>
      <c r="P404" t="s">
        <v>68</v>
      </c>
      <c r="Q404" s="6" t="s">
        <v>2906</v>
      </c>
      <c r="R404" s="6" t="s">
        <v>2905</v>
      </c>
      <c r="S404" s="6" t="s">
        <v>2784</v>
      </c>
      <c r="T404" s="6" t="s">
        <v>2907</v>
      </c>
      <c r="U404" s="6" t="s">
        <v>2910</v>
      </c>
      <c r="V404" s="3" t="str">
        <f>INDEX(Groups!I$2:'Groups'!I$228, MATCH(A404, Groups!A$2:'Groups'!A$228,0))</f>
        <v>Pittsburgh</v>
      </c>
      <c r="W404" s="3" t="str">
        <f>INDEX(Groups!J$2:'Groups'!J$228, MATCH(A404, Groups!A$2:'Groups'!A$228,0))</f>
        <v>Sub-county</v>
      </c>
      <c r="X404" s="8">
        <f t="shared" si="18"/>
        <v>1</v>
      </c>
      <c r="Y404" s="8" t="b">
        <f>ISNUMBER(SEARCH(V404,T404))</f>
        <v>1</v>
      </c>
      <c r="AC404" s="8">
        <v>1</v>
      </c>
      <c r="AD404" s="8">
        <v>1</v>
      </c>
    </row>
    <row r="405" spans="1:30" x14ac:dyDescent="0.2">
      <c r="A405">
        <v>1756412</v>
      </c>
      <c r="B405">
        <v>128</v>
      </c>
      <c r="C405" t="s">
        <v>0</v>
      </c>
      <c r="D405" t="s">
        <v>1</v>
      </c>
      <c r="E405" t="s">
        <v>3070</v>
      </c>
      <c r="F405">
        <v>-79.989997863799999</v>
      </c>
      <c r="G405">
        <v>40.450000762899997</v>
      </c>
      <c r="H405" t="s">
        <v>2</v>
      </c>
      <c r="I405">
        <v>108</v>
      </c>
      <c r="J405" t="s">
        <v>316</v>
      </c>
      <c r="K405" t="s">
        <v>317</v>
      </c>
      <c r="L405" t="s">
        <v>2773</v>
      </c>
      <c r="M405" t="s">
        <v>319</v>
      </c>
      <c r="N405">
        <v>-79.972046000000006</v>
      </c>
      <c r="O405">
        <v>40.478785999999999</v>
      </c>
      <c r="P405" t="s">
        <v>318</v>
      </c>
      <c r="Q405" s="6" t="s">
        <v>2906</v>
      </c>
      <c r="R405" s="6" t="s">
        <v>2905</v>
      </c>
      <c r="S405" s="6" t="s">
        <v>2784</v>
      </c>
      <c r="T405" s="6" t="s">
        <v>2947</v>
      </c>
      <c r="V405" s="3" t="str">
        <f>INDEX(Groups!I$2:'Groups'!I$228, MATCH(A405, Groups!A$2:'Groups'!A$228,0))</f>
        <v>Pittsburgh</v>
      </c>
      <c r="W405" s="3" t="str">
        <f>INDEX(Groups!J$2:'Groups'!J$228, MATCH(A405, Groups!A$2:'Groups'!A$228,0))</f>
        <v>Sub-county</v>
      </c>
      <c r="X405" s="8">
        <f t="shared" si="18"/>
        <v>1</v>
      </c>
      <c r="Y405" s="8" t="b">
        <f>ISNUMBER(SEARCH(V405,T405))</f>
        <v>0</v>
      </c>
      <c r="AC405" s="8">
        <v>1</v>
      </c>
      <c r="AD405" s="8">
        <v>1</v>
      </c>
    </row>
    <row r="406" spans="1:30" x14ac:dyDescent="0.2">
      <c r="A406">
        <v>1756412</v>
      </c>
      <c r="B406">
        <v>128</v>
      </c>
      <c r="C406" t="s">
        <v>0</v>
      </c>
      <c r="D406" t="s">
        <v>1</v>
      </c>
      <c r="E406" t="s">
        <v>3070</v>
      </c>
      <c r="F406">
        <v>-79.989997863799999</v>
      </c>
      <c r="G406">
        <v>40.450000762899997</v>
      </c>
      <c r="H406" t="s">
        <v>2</v>
      </c>
      <c r="I406">
        <v>109</v>
      </c>
      <c r="J406" t="s">
        <v>320</v>
      </c>
      <c r="K406" t="s">
        <v>321</v>
      </c>
      <c r="L406" t="s">
        <v>2773</v>
      </c>
      <c r="M406" t="s">
        <v>22</v>
      </c>
      <c r="N406">
        <v>-79.947198999999998</v>
      </c>
      <c r="O406">
        <v>40.440168999999997</v>
      </c>
      <c r="P406" t="s">
        <v>21</v>
      </c>
      <c r="Q406" s="6" t="s">
        <v>2906</v>
      </c>
      <c r="R406" s="6" t="s">
        <v>2905</v>
      </c>
      <c r="S406" s="6" t="s">
        <v>2784</v>
      </c>
      <c r="T406" s="6" t="s">
        <v>2907</v>
      </c>
      <c r="U406" s="6" t="s">
        <v>2909</v>
      </c>
      <c r="V406" s="3" t="str">
        <f>INDEX(Groups!I$2:'Groups'!I$228, MATCH(A406, Groups!A$2:'Groups'!A$228,0))</f>
        <v>Pittsburgh</v>
      </c>
      <c r="W406" s="3" t="str">
        <f>INDEX(Groups!J$2:'Groups'!J$228, MATCH(A406, Groups!A$2:'Groups'!A$228,0))</f>
        <v>Sub-county</v>
      </c>
      <c r="X406" s="8">
        <f t="shared" si="18"/>
        <v>1</v>
      </c>
      <c r="Y406" s="8" t="b">
        <f>ISNUMBER(SEARCH(V406,T406))</f>
        <v>1</v>
      </c>
      <c r="AC406" s="8">
        <v>1</v>
      </c>
      <c r="AD406" s="8">
        <v>1</v>
      </c>
    </row>
    <row r="407" spans="1:30" x14ac:dyDescent="0.2">
      <c r="A407">
        <v>1756412</v>
      </c>
      <c r="B407">
        <v>128</v>
      </c>
      <c r="C407" t="s">
        <v>0</v>
      </c>
      <c r="D407" t="s">
        <v>1</v>
      </c>
      <c r="E407" t="s">
        <v>3070</v>
      </c>
      <c r="F407">
        <v>-79.989997863799999</v>
      </c>
      <c r="G407">
        <v>40.450000762899997</v>
      </c>
      <c r="H407" t="s">
        <v>2</v>
      </c>
      <c r="I407">
        <v>111</v>
      </c>
      <c r="J407" t="s">
        <v>50</v>
      </c>
      <c r="K407" t="s">
        <v>51</v>
      </c>
      <c r="L407" t="s">
        <v>2773</v>
      </c>
      <c r="M407" t="s">
        <v>53</v>
      </c>
      <c r="N407">
        <v>-80.000799000000001</v>
      </c>
      <c r="O407">
        <v>40.451825999999997</v>
      </c>
      <c r="P407" t="s">
        <v>52</v>
      </c>
      <c r="Q407" s="6" t="s">
        <v>2906</v>
      </c>
      <c r="R407" s="6" t="s">
        <v>2905</v>
      </c>
      <c r="S407" s="6" t="s">
        <v>2784</v>
      </c>
      <c r="T407" s="6" t="s">
        <v>2907</v>
      </c>
      <c r="U407" s="6" t="s">
        <v>2915</v>
      </c>
      <c r="V407" s="3" t="str">
        <f>INDEX(Groups!I$2:'Groups'!I$228, MATCH(A407, Groups!A$2:'Groups'!A$228,0))</f>
        <v>Pittsburgh</v>
      </c>
      <c r="W407" s="3" t="str">
        <f>INDEX(Groups!J$2:'Groups'!J$228, MATCH(A407, Groups!A$2:'Groups'!A$228,0))</f>
        <v>Sub-county</v>
      </c>
      <c r="X407" s="8">
        <f t="shared" ref="X407:X470" si="19">IF(S407="Allegheny County", 1, )</f>
        <v>1</v>
      </c>
      <c r="Y407" s="8" t="b">
        <f>ISNUMBER(SEARCH(V407,T407))</f>
        <v>1</v>
      </c>
      <c r="AC407" s="8">
        <v>1</v>
      </c>
      <c r="AD407" s="8">
        <v>1</v>
      </c>
    </row>
    <row r="408" spans="1:30" x14ac:dyDescent="0.2">
      <c r="A408">
        <v>1756412</v>
      </c>
      <c r="B408">
        <v>128</v>
      </c>
      <c r="C408" t="s">
        <v>0</v>
      </c>
      <c r="D408" t="s">
        <v>1</v>
      </c>
      <c r="E408" t="s">
        <v>3070</v>
      </c>
      <c r="F408">
        <v>-79.989997863799999</v>
      </c>
      <c r="G408">
        <v>40.450000762899997</v>
      </c>
      <c r="H408" t="s">
        <v>2</v>
      </c>
      <c r="I408">
        <v>112</v>
      </c>
      <c r="J408" t="s">
        <v>327</v>
      </c>
      <c r="K408" t="s">
        <v>328</v>
      </c>
      <c r="L408" t="s">
        <v>2773</v>
      </c>
      <c r="M408" t="s">
        <v>330</v>
      </c>
      <c r="N408">
        <v>-79.948845000000006</v>
      </c>
      <c r="O408">
        <v>40.443424</v>
      </c>
      <c r="P408" t="s">
        <v>329</v>
      </c>
      <c r="Q408" s="6" t="s">
        <v>2906</v>
      </c>
      <c r="R408" s="6" t="s">
        <v>2905</v>
      </c>
      <c r="S408" s="6" t="s">
        <v>2784</v>
      </c>
      <c r="T408" s="6" t="s">
        <v>2907</v>
      </c>
      <c r="U408" s="6" t="s">
        <v>2904</v>
      </c>
      <c r="V408" s="3" t="str">
        <f>INDEX(Groups!I$2:'Groups'!I$228, MATCH(A408, Groups!A$2:'Groups'!A$228,0))</f>
        <v>Pittsburgh</v>
      </c>
      <c r="W408" s="3" t="str">
        <f>INDEX(Groups!J$2:'Groups'!J$228, MATCH(A408, Groups!A$2:'Groups'!A$228,0))</f>
        <v>Sub-county</v>
      </c>
      <c r="X408" s="8">
        <f t="shared" si="19"/>
        <v>1</v>
      </c>
      <c r="Y408" s="8" t="b">
        <f>ISNUMBER(SEARCH(V408,T408))</f>
        <v>1</v>
      </c>
      <c r="AC408" s="8">
        <v>1</v>
      </c>
      <c r="AD408" s="8">
        <v>1</v>
      </c>
    </row>
    <row r="409" spans="1:30" x14ac:dyDescent="0.2">
      <c r="A409">
        <v>1756412</v>
      </c>
      <c r="B409">
        <v>128</v>
      </c>
      <c r="C409" t="s">
        <v>0</v>
      </c>
      <c r="D409" t="s">
        <v>1</v>
      </c>
      <c r="E409" t="s">
        <v>3070</v>
      </c>
      <c r="F409">
        <v>-79.989997863799999</v>
      </c>
      <c r="G409">
        <v>40.450000762899997</v>
      </c>
      <c r="H409" t="s">
        <v>2</v>
      </c>
      <c r="I409">
        <v>113</v>
      </c>
      <c r="J409" t="s">
        <v>112</v>
      </c>
      <c r="K409" t="s">
        <v>113</v>
      </c>
      <c r="L409" t="s">
        <v>2773</v>
      </c>
      <c r="M409" t="s">
        <v>115</v>
      </c>
      <c r="N409">
        <v>-79.943770999999998</v>
      </c>
      <c r="O409">
        <v>40.465091999999999</v>
      </c>
      <c r="P409" t="s">
        <v>114</v>
      </c>
      <c r="Q409" s="6" t="s">
        <v>2906</v>
      </c>
      <c r="R409" s="6" t="s">
        <v>2905</v>
      </c>
      <c r="S409" s="6" t="s">
        <v>2784</v>
      </c>
      <c r="T409" s="6" t="s">
        <v>2907</v>
      </c>
      <c r="U409" s="6" t="s">
        <v>2926</v>
      </c>
      <c r="V409" s="3" t="str">
        <f>INDEX(Groups!I$2:'Groups'!I$228, MATCH(A409, Groups!A$2:'Groups'!A$228,0))</f>
        <v>Pittsburgh</v>
      </c>
      <c r="W409" s="3" t="str">
        <f>INDEX(Groups!J$2:'Groups'!J$228, MATCH(A409, Groups!A$2:'Groups'!A$228,0))</f>
        <v>Sub-county</v>
      </c>
      <c r="X409" s="8">
        <f t="shared" si="19"/>
        <v>1</v>
      </c>
      <c r="Y409" s="8" t="b">
        <f>ISNUMBER(SEARCH(V409,T409))</f>
        <v>1</v>
      </c>
      <c r="AC409" s="8">
        <v>1</v>
      </c>
      <c r="AD409" s="8">
        <v>1</v>
      </c>
    </row>
    <row r="410" spans="1:30" x14ac:dyDescent="0.2">
      <c r="A410">
        <v>1756412</v>
      </c>
      <c r="B410">
        <v>128</v>
      </c>
      <c r="C410" t="s">
        <v>0</v>
      </c>
      <c r="D410" t="s">
        <v>1</v>
      </c>
      <c r="E410" t="s">
        <v>3070</v>
      </c>
      <c r="F410">
        <v>-79.989997863799999</v>
      </c>
      <c r="G410">
        <v>40.450000762899997</v>
      </c>
      <c r="H410" t="s">
        <v>2</v>
      </c>
      <c r="I410">
        <v>114</v>
      </c>
      <c r="J410" t="s">
        <v>331</v>
      </c>
      <c r="K410" t="s">
        <v>332</v>
      </c>
      <c r="L410" t="s">
        <v>2773</v>
      </c>
      <c r="M410" t="s">
        <v>334</v>
      </c>
      <c r="N410">
        <v>-79.920738</v>
      </c>
      <c r="O410">
        <v>40.452891999999999</v>
      </c>
      <c r="P410" t="s">
        <v>333</v>
      </c>
      <c r="Q410" s="6" t="s">
        <v>2906</v>
      </c>
      <c r="R410" s="6" t="s">
        <v>2905</v>
      </c>
      <c r="S410" s="6" t="s">
        <v>2784</v>
      </c>
      <c r="T410" s="6" t="s">
        <v>2907</v>
      </c>
      <c r="U410" s="6" t="s">
        <v>2938</v>
      </c>
      <c r="V410" s="3" t="str">
        <f>INDEX(Groups!I$2:'Groups'!I$228, MATCH(A410, Groups!A$2:'Groups'!A$228,0))</f>
        <v>Pittsburgh</v>
      </c>
      <c r="W410" s="3" t="str">
        <f>INDEX(Groups!J$2:'Groups'!J$228, MATCH(A410, Groups!A$2:'Groups'!A$228,0))</f>
        <v>Sub-county</v>
      </c>
      <c r="X410" s="8">
        <f t="shared" si="19"/>
        <v>1</v>
      </c>
      <c r="Y410" s="8" t="b">
        <f>ISNUMBER(SEARCH(V410,T410))</f>
        <v>1</v>
      </c>
      <c r="AC410" s="8">
        <v>1</v>
      </c>
      <c r="AD410" s="8">
        <v>1</v>
      </c>
    </row>
    <row r="411" spans="1:30" x14ac:dyDescent="0.2">
      <c r="A411">
        <v>1756412</v>
      </c>
      <c r="B411">
        <v>128</v>
      </c>
      <c r="C411" t="s">
        <v>0</v>
      </c>
      <c r="D411" t="s">
        <v>1</v>
      </c>
      <c r="E411" t="s">
        <v>3070</v>
      </c>
      <c r="F411">
        <v>-79.989997863799999</v>
      </c>
      <c r="G411">
        <v>40.450000762899997</v>
      </c>
      <c r="H411" t="s">
        <v>2</v>
      </c>
      <c r="I411">
        <v>115</v>
      </c>
      <c r="J411" t="s">
        <v>335</v>
      </c>
      <c r="K411" t="s">
        <v>336</v>
      </c>
      <c r="L411" t="s">
        <v>2773</v>
      </c>
      <c r="M411" t="s">
        <v>338</v>
      </c>
      <c r="N411">
        <v>-79.997619999999998</v>
      </c>
      <c r="O411">
        <v>40.456715000000003</v>
      </c>
      <c r="P411" t="s">
        <v>337</v>
      </c>
      <c r="Q411" s="6" t="s">
        <v>2906</v>
      </c>
      <c r="R411" s="6" t="s">
        <v>2905</v>
      </c>
      <c r="S411" s="6" t="s">
        <v>2784</v>
      </c>
      <c r="T411" s="6" t="s">
        <v>2907</v>
      </c>
      <c r="U411" s="6" t="s">
        <v>2915</v>
      </c>
      <c r="V411" s="3" t="str">
        <f>INDEX(Groups!I$2:'Groups'!I$228, MATCH(A411, Groups!A$2:'Groups'!A$228,0))</f>
        <v>Pittsburgh</v>
      </c>
      <c r="W411" s="3" t="str">
        <f>INDEX(Groups!J$2:'Groups'!J$228, MATCH(A411, Groups!A$2:'Groups'!A$228,0))</f>
        <v>Sub-county</v>
      </c>
      <c r="X411" s="8">
        <f t="shared" si="19"/>
        <v>1</v>
      </c>
      <c r="Y411" s="8" t="b">
        <f>ISNUMBER(SEARCH(V411,T411))</f>
        <v>1</v>
      </c>
      <c r="AC411" s="8">
        <v>1</v>
      </c>
      <c r="AD411" s="8">
        <v>1</v>
      </c>
    </row>
    <row r="412" spans="1:30" x14ac:dyDescent="0.2">
      <c r="A412">
        <v>1756412</v>
      </c>
      <c r="B412">
        <v>128</v>
      </c>
      <c r="C412" t="s">
        <v>0</v>
      </c>
      <c r="D412" t="s">
        <v>1</v>
      </c>
      <c r="E412" t="s">
        <v>3070</v>
      </c>
      <c r="F412">
        <v>-79.989997863799999</v>
      </c>
      <c r="G412">
        <v>40.450000762899997</v>
      </c>
      <c r="H412" t="s">
        <v>2</v>
      </c>
      <c r="I412">
        <v>116</v>
      </c>
      <c r="J412" t="s">
        <v>339</v>
      </c>
      <c r="K412" t="s">
        <v>340</v>
      </c>
      <c r="L412" t="s">
        <v>2773</v>
      </c>
      <c r="M412" t="s">
        <v>342</v>
      </c>
      <c r="N412">
        <v>-79.963943</v>
      </c>
      <c r="O412">
        <v>40.465851000000001</v>
      </c>
      <c r="P412" t="s">
        <v>341</v>
      </c>
      <c r="Q412" s="6" t="s">
        <v>2906</v>
      </c>
      <c r="R412" s="6" t="s">
        <v>2905</v>
      </c>
      <c r="S412" s="6" t="s">
        <v>2784</v>
      </c>
      <c r="T412" s="6" t="s">
        <v>2907</v>
      </c>
      <c r="U412" s="6" t="s">
        <v>2923</v>
      </c>
      <c r="V412" s="3" t="str">
        <f>INDEX(Groups!I$2:'Groups'!I$228, MATCH(A412, Groups!A$2:'Groups'!A$228,0))</f>
        <v>Pittsburgh</v>
      </c>
      <c r="W412" s="3" t="str">
        <f>INDEX(Groups!J$2:'Groups'!J$228, MATCH(A412, Groups!A$2:'Groups'!A$228,0))</f>
        <v>Sub-county</v>
      </c>
      <c r="X412" s="8">
        <f t="shared" si="19"/>
        <v>1</v>
      </c>
      <c r="Y412" s="8" t="b">
        <f>ISNUMBER(SEARCH(V412,T412))</f>
        <v>1</v>
      </c>
      <c r="AC412" s="8">
        <v>1</v>
      </c>
      <c r="AD412" s="8">
        <v>1</v>
      </c>
    </row>
    <row r="413" spans="1:30" x14ac:dyDescent="0.2">
      <c r="A413">
        <v>1756412</v>
      </c>
      <c r="B413">
        <v>128</v>
      </c>
      <c r="C413" t="s">
        <v>0</v>
      </c>
      <c r="D413" t="s">
        <v>1</v>
      </c>
      <c r="E413" t="s">
        <v>3070</v>
      </c>
      <c r="F413">
        <v>-79.989997863799999</v>
      </c>
      <c r="G413">
        <v>40.450000762899997</v>
      </c>
      <c r="H413" t="s">
        <v>2</v>
      </c>
      <c r="I413">
        <v>117</v>
      </c>
      <c r="J413" t="s">
        <v>343</v>
      </c>
      <c r="K413" t="s">
        <v>344</v>
      </c>
      <c r="L413" t="s">
        <v>2773</v>
      </c>
      <c r="M413" t="s">
        <v>346</v>
      </c>
      <c r="N413">
        <v>-79.93356</v>
      </c>
      <c r="O413">
        <v>40.451355</v>
      </c>
      <c r="P413" t="s">
        <v>345</v>
      </c>
      <c r="Q413" s="6" t="s">
        <v>2906</v>
      </c>
      <c r="R413" s="6" t="s">
        <v>2905</v>
      </c>
      <c r="S413" s="6" t="s">
        <v>2784</v>
      </c>
      <c r="T413" s="6" t="s">
        <v>2907</v>
      </c>
      <c r="U413" s="6" t="s">
        <v>2938</v>
      </c>
      <c r="V413" s="3" t="str">
        <f>INDEX(Groups!I$2:'Groups'!I$228, MATCH(A413, Groups!A$2:'Groups'!A$228,0))</f>
        <v>Pittsburgh</v>
      </c>
      <c r="W413" s="3" t="str">
        <f>INDEX(Groups!J$2:'Groups'!J$228, MATCH(A413, Groups!A$2:'Groups'!A$228,0))</f>
        <v>Sub-county</v>
      </c>
      <c r="X413" s="8">
        <f t="shared" si="19"/>
        <v>1</v>
      </c>
      <c r="Y413" s="8" t="b">
        <f>ISNUMBER(SEARCH(V413,T413))</f>
        <v>1</v>
      </c>
      <c r="AC413" s="8">
        <v>1</v>
      </c>
      <c r="AD413" s="8">
        <v>1</v>
      </c>
    </row>
    <row r="414" spans="1:30" x14ac:dyDescent="0.2">
      <c r="A414">
        <v>1756412</v>
      </c>
      <c r="B414">
        <v>128</v>
      </c>
      <c r="C414" t="s">
        <v>0</v>
      </c>
      <c r="D414" t="s">
        <v>1</v>
      </c>
      <c r="E414" t="s">
        <v>3070</v>
      </c>
      <c r="F414">
        <v>-79.989997863799999</v>
      </c>
      <c r="G414">
        <v>40.450000762899997</v>
      </c>
      <c r="H414" t="s">
        <v>2</v>
      </c>
      <c r="I414">
        <v>118</v>
      </c>
      <c r="J414" t="s">
        <v>347</v>
      </c>
      <c r="K414" t="s">
        <v>348</v>
      </c>
      <c r="L414" t="s">
        <v>2773</v>
      </c>
      <c r="M414" t="s">
        <v>18</v>
      </c>
      <c r="N414">
        <v>-79.997519999999994</v>
      </c>
      <c r="O414">
        <v>40.441749999999999</v>
      </c>
      <c r="P414" t="s">
        <v>17</v>
      </c>
      <c r="Q414" s="6" t="s">
        <v>2906</v>
      </c>
      <c r="R414" s="6" t="s">
        <v>2905</v>
      </c>
      <c r="S414" s="6" t="s">
        <v>2784</v>
      </c>
      <c r="T414" s="6" t="s">
        <v>2907</v>
      </c>
      <c r="U414" s="6" t="s">
        <v>2910</v>
      </c>
      <c r="V414" s="3" t="str">
        <f>INDEX(Groups!I$2:'Groups'!I$228, MATCH(A414, Groups!A$2:'Groups'!A$228,0))</f>
        <v>Pittsburgh</v>
      </c>
      <c r="W414" s="3" t="str">
        <f>INDEX(Groups!J$2:'Groups'!J$228, MATCH(A414, Groups!A$2:'Groups'!A$228,0))</f>
        <v>Sub-county</v>
      </c>
      <c r="X414" s="8">
        <f t="shared" si="19"/>
        <v>1</v>
      </c>
      <c r="Y414" s="8" t="b">
        <f>ISNUMBER(SEARCH(V414,T414))</f>
        <v>1</v>
      </c>
      <c r="AC414" s="8">
        <v>1</v>
      </c>
      <c r="AD414" s="8">
        <v>1</v>
      </c>
    </row>
    <row r="415" spans="1:30" x14ac:dyDescent="0.2">
      <c r="A415">
        <v>1756412</v>
      </c>
      <c r="B415">
        <v>128</v>
      </c>
      <c r="C415" t="s">
        <v>0</v>
      </c>
      <c r="D415" t="s">
        <v>1</v>
      </c>
      <c r="E415" t="s">
        <v>3070</v>
      </c>
      <c r="F415">
        <v>-79.989997863799999</v>
      </c>
      <c r="G415">
        <v>40.450000762899997</v>
      </c>
      <c r="H415" t="s">
        <v>2</v>
      </c>
      <c r="I415">
        <v>119</v>
      </c>
      <c r="J415" t="s">
        <v>349</v>
      </c>
      <c r="K415" t="s">
        <v>350</v>
      </c>
      <c r="L415" t="s">
        <v>2773</v>
      </c>
      <c r="M415" t="s">
        <v>352</v>
      </c>
      <c r="N415">
        <v>-80.000607000000002</v>
      </c>
      <c r="O415">
        <v>40.439518999999997</v>
      </c>
      <c r="P415" t="s">
        <v>351</v>
      </c>
      <c r="Q415" s="6" t="s">
        <v>2906</v>
      </c>
      <c r="R415" s="6" t="s">
        <v>2905</v>
      </c>
      <c r="S415" s="6" t="s">
        <v>2784</v>
      </c>
      <c r="T415" s="6" t="s">
        <v>2907</v>
      </c>
      <c r="U415" s="6" t="s">
        <v>2910</v>
      </c>
      <c r="V415" s="3" t="str">
        <f>INDEX(Groups!I$2:'Groups'!I$228, MATCH(A415, Groups!A$2:'Groups'!A$228,0))</f>
        <v>Pittsburgh</v>
      </c>
      <c r="W415" s="3" t="str">
        <f>INDEX(Groups!J$2:'Groups'!J$228, MATCH(A415, Groups!A$2:'Groups'!A$228,0))</f>
        <v>Sub-county</v>
      </c>
      <c r="X415" s="8">
        <f t="shared" si="19"/>
        <v>1</v>
      </c>
      <c r="Y415" s="8" t="b">
        <f>ISNUMBER(SEARCH(V415,T415))</f>
        <v>1</v>
      </c>
      <c r="AC415" s="8">
        <v>1</v>
      </c>
      <c r="AD415" s="8">
        <v>1</v>
      </c>
    </row>
    <row r="416" spans="1:30" x14ac:dyDescent="0.2">
      <c r="A416">
        <v>1756412</v>
      </c>
      <c r="B416">
        <v>128</v>
      </c>
      <c r="C416" t="s">
        <v>0</v>
      </c>
      <c r="D416" t="s">
        <v>1</v>
      </c>
      <c r="E416" t="s">
        <v>3070</v>
      </c>
      <c r="F416">
        <v>-79.989997863799999</v>
      </c>
      <c r="G416">
        <v>40.450000762899997</v>
      </c>
      <c r="H416" t="s">
        <v>2</v>
      </c>
      <c r="I416">
        <v>120</v>
      </c>
      <c r="J416" t="s">
        <v>353</v>
      </c>
      <c r="K416" t="s">
        <v>354</v>
      </c>
      <c r="L416" t="s">
        <v>2773</v>
      </c>
      <c r="M416" t="s">
        <v>356</v>
      </c>
      <c r="N416">
        <v>-79.997382999999999</v>
      </c>
      <c r="O416">
        <v>40.441775999999997</v>
      </c>
      <c r="P416" t="s">
        <v>355</v>
      </c>
      <c r="Q416" s="6" t="s">
        <v>2906</v>
      </c>
      <c r="R416" s="6" t="s">
        <v>2905</v>
      </c>
      <c r="S416" s="6" t="s">
        <v>2784</v>
      </c>
      <c r="T416" s="6" t="s">
        <v>2907</v>
      </c>
      <c r="U416" s="6" t="s">
        <v>2910</v>
      </c>
      <c r="V416" s="3" t="str">
        <f>INDEX(Groups!I$2:'Groups'!I$228, MATCH(A416, Groups!A$2:'Groups'!A$228,0))</f>
        <v>Pittsburgh</v>
      </c>
      <c r="W416" s="3" t="str">
        <f>INDEX(Groups!J$2:'Groups'!J$228, MATCH(A416, Groups!A$2:'Groups'!A$228,0))</f>
        <v>Sub-county</v>
      </c>
      <c r="X416" s="8">
        <f t="shared" si="19"/>
        <v>1</v>
      </c>
      <c r="Y416" s="8" t="b">
        <f>ISNUMBER(SEARCH(V416,T416))</f>
        <v>1</v>
      </c>
      <c r="AC416" s="8">
        <v>1</v>
      </c>
      <c r="AD416" s="8">
        <v>1</v>
      </c>
    </row>
    <row r="417" spans="1:30" x14ac:dyDescent="0.2">
      <c r="A417">
        <v>1756412</v>
      </c>
      <c r="B417">
        <v>128</v>
      </c>
      <c r="C417" t="s">
        <v>0</v>
      </c>
      <c r="D417" t="s">
        <v>1</v>
      </c>
      <c r="E417" t="s">
        <v>3070</v>
      </c>
      <c r="F417">
        <v>-79.989997863799999</v>
      </c>
      <c r="G417">
        <v>40.450000762899997</v>
      </c>
      <c r="H417" t="s">
        <v>2</v>
      </c>
      <c r="I417">
        <v>121</v>
      </c>
      <c r="J417" t="s">
        <v>357</v>
      </c>
      <c r="K417" t="s">
        <v>358</v>
      </c>
      <c r="L417" t="s">
        <v>2773</v>
      </c>
      <c r="M417" t="s">
        <v>222</v>
      </c>
      <c r="N417">
        <v>-79.907281999999995</v>
      </c>
      <c r="O417">
        <v>40.441840900000003</v>
      </c>
      <c r="P417" t="s">
        <v>221</v>
      </c>
      <c r="Q417" s="6" t="s">
        <v>2906</v>
      </c>
      <c r="R417" s="6" t="s">
        <v>2905</v>
      </c>
      <c r="S417" s="6" t="s">
        <v>2784</v>
      </c>
      <c r="T417" s="6" t="s">
        <v>2907</v>
      </c>
      <c r="U417" s="6" t="s">
        <v>2940</v>
      </c>
      <c r="V417" s="3" t="str">
        <f>INDEX(Groups!I$2:'Groups'!I$228, MATCH(A417, Groups!A$2:'Groups'!A$228,0))</f>
        <v>Pittsburgh</v>
      </c>
      <c r="W417" s="3" t="str">
        <f>INDEX(Groups!J$2:'Groups'!J$228, MATCH(A417, Groups!A$2:'Groups'!A$228,0))</f>
        <v>Sub-county</v>
      </c>
      <c r="X417" s="8">
        <f t="shared" si="19"/>
        <v>1</v>
      </c>
      <c r="Y417" s="8" t="b">
        <f>ISNUMBER(SEARCH(V417,T417))</f>
        <v>1</v>
      </c>
      <c r="AC417" s="8">
        <v>1</v>
      </c>
      <c r="AD417" s="8">
        <v>1</v>
      </c>
    </row>
    <row r="418" spans="1:30" x14ac:dyDescent="0.2">
      <c r="A418">
        <v>1756412</v>
      </c>
      <c r="B418">
        <v>128</v>
      </c>
      <c r="C418" t="s">
        <v>0</v>
      </c>
      <c r="D418" t="s">
        <v>1</v>
      </c>
      <c r="E418" t="s">
        <v>3070</v>
      </c>
      <c r="F418">
        <v>-79.989997863799999</v>
      </c>
      <c r="G418">
        <v>40.450000762899997</v>
      </c>
      <c r="H418" t="s">
        <v>2</v>
      </c>
      <c r="I418">
        <v>122</v>
      </c>
      <c r="J418" t="s">
        <v>359</v>
      </c>
      <c r="K418" t="s">
        <v>360</v>
      </c>
      <c r="L418" t="s">
        <v>2773</v>
      </c>
      <c r="M418" t="s">
        <v>195</v>
      </c>
      <c r="N418">
        <v>-80.014663999999996</v>
      </c>
      <c r="O418">
        <v>40.484368000000003</v>
      </c>
      <c r="P418" t="s">
        <v>194</v>
      </c>
      <c r="Q418" s="6" t="s">
        <v>2906</v>
      </c>
      <c r="R418" s="6" t="s">
        <v>2905</v>
      </c>
      <c r="S418" s="6" t="s">
        <v>2784</v>
      </c>
      <c r="T418" s="6" t="s">
        <v>2907</v>
      </c>
      <c r="U418" s="6" t="s">
        <v>2936</v>
      </c>
      <c r="V418" s="3" t="str">
        <f>INDEX(Groups!I$2:'Groups'!I$228, MATCH(A418, Groups!A$2:'Groups'!A$228,0))</f>
        <v>Pittsburgh</v>
      </c>
      <c r="W418" s="3" t="str">
        <f>INDEX(Groups!J$2:'Groups'!J$228, MATCH(A418, Groups!A$2:'Groups'!A$228,0))</f>
        <v>Sub-county</v>
      </c>
      <c r="X418" s="8">
        <f t="shared" si="19"/>
        <v>1</v>
      </c>
      <c r="Y418" s="8" t="b">
        <f>ISNUMBER(SEARCH(V418,T418))</f>
        <v>1</v>
      </c>
      <c r="AC418" s="8">
        <v>1</v>
      </c>
      <c r="AD418" s="8">
        <v>1</v>
      </c>
    </row>
    <row r="419" spans="1:30" x14ac:dyDescent="0.2">
      <c r="A419">
        <v>1756412</v>
      </c>
      <c r="B419">
        <v>128</v>
      </c>
      <c r="C419" t="s">
        <v>0</v>
      </c>
      <c r="D419" t="s">
        <v>1</v>
      </c>
      <c r="E419" t="s">
        <v>3070</v>
      </c>
      <c r="F419">
        <v>-79.989997863799999</v>
      </c>
      <c r="G419">
        <v>40.450000762899997</v>
      </c>
      <c r="H419" t="s">
        <v>2</v>
      </c>
      <c r="I419">
        <v>123</v>
      </c>
      <c r="J419" t="s">
        <v>361</v>
      </c>
      <c r="K419" t="s">
        <v>362</v>
      </c>
      <c r="L419" t="s">
        <v>2773</v>
      </c>
      <c r="M419" t="s">
        <v>288</v>
      </c>
      <c r="N419">
        <v>-80.033187999999996</v>
      </c>
      <c r="O419">
        <v>40.404533000000001</v>
      </c>
      <c r="P419" t="s">
        <v>287</v>
      </c>
      <c r="Q419" s="6" t="s">
        <v>2906</v>
      </c>
      <c r="R419" s="6" t="s">
        <v>2905</v>
      </c>
      <c r="S419" s="6" t="s">
        <v>2784</v>
      </c>
      <c r="T419" s="6" t="s">
        <v>2907</v>
      </c>
      <c r="U419" s="6" t="s">
        <v>2920</v>
      </c>
      <c r="V419" s="3" t="str">
        <f>INDEX(Groups!I$2:'Groups'!I$228, MATCH(A419, Groups!A$2:'Groups'!A$228,0))</f>
        <v>Pittsburgh</v>
      </c>
      <c r="W419" s="3" t="str">
        <f>INDEX(Groups!J$2:'Groups'!J$228, MATCH(A419, Groups!A$2:'Groups'!A$228,0))</f>
        <v>Sub-county</v>
      </c>
      <c r="X419" s="8">
        <f t="shared" si="19"/>
        <v>1</v>
      </c>
      <c r="Y419" s="8" t="b">
        <f>ISNUMBER(SEARCH(V419,T419))</f>
        <v>1</v>
      </c>
      <c r="AC419" s="8">
        <v>1</v>
      </c>
      <c r="AD419" s="8">
        <v>1</v>
      </c>
    </row>
    <row r="420" spans="1:30" x14ac:dyDescent="0.2">
      <c r="A420">
        <v>1756412</v>
      </c>
      <c r="B420">
        <v>128</v>
      </c>
      <c r="C420" t="s">
        <v>0</v>
      </c>
      <c r="D420" t="s">
        <v>1</v>
      </c>
      <c r="E420" t="s">
        <v>3070</v>
      </c>
      <c r="F420">
        <v>-79.989997863799999</v>
      </c>
      <c r="G420">
        <v>40.450000762899997</v>
      </c>
      <c r="H420" t="s">
        <v>2</v>
      </c>
      <c r="I420">
        <v>124</v>
      </c>
      <c r="J420" t="s">
        <v>363</v>
      </c>
      <c r="K420" t="s">
        <v>364</v>
      </c>
      <c r="L420" t="s">
        <v>2773</v>
      </c>
      <c r="M420" t="s">
        <v>366</v>
      </c>
      <c r="N420">
        <v>-79.892101099999906</v>
      </c>
      <c r="O420">
        <v>40.4381463</v>
      </c>
      <c r="P420" t="s">
        <v>365</v>
      </c>
      <c r="Q420" s="6" t="s">
        <v>2906</v>
      </c>
      <c r="R420" s="6" t="s">
        <v>2905</v>
      </c>
      <c r="S420" s="6" t="s">
        <v>2784</v>
      </c>
      <c r="T420" s="6" t="s">
        <v>2950</v>
      </c>
      <c r="V420" s="3" t="str">
        <f>INDEX(Groups!I$2:'Groups'!I$228, MATCH(A420, Groups!A$2:'Groups'!A$228,0))</f>
        <v>Pittsburgh</v>
      </c>
      <c r="W420" s="3" t="str">
        <f>INDEX(Groups!J$2:'Groups'!J$228, MATCH(A420, Groups!A$2:'Groups'!A$228,0))</f>
        <v>Sub-county</v>
      </c>
      <c r="X420" s="8">
        <f t="shared" si="19"/>
        <v>1</v>
      </c>
      <c r="Y420" s="8" t="b">
        <f>ISNUMBER(SEARCH(V420,T420))</f>
        <v>0</v>
      </c>
      <c r="AC420" s="8">
        <v>1</v>
      </c>
      <c r="AD420" s="8">
        <v>1</v>
      </c>
    </row>
    <row r="421" spans="1:30" x14ac:dyDescent="0.2">
      <c r="A421">
        <v>1756412</v>
      </c>
      <c r="B421">
        <v>128</v>
      </c>
      <c r="C421" t="s">
        <v>0</v>
      </c>
      <c r="D421" t="s">
        <v>1</v>
      </c>
      <c r="E421" t="s">
        <v>3070</v>
      </c>
      <c r="F421">
        <v>-79.989997863799999</v>
      </c>
      <c r="G421">
        <v>40.450000762899997</v>
      </c>
      <c r="H421" t="s">
        <v>2</v>
      </c>
      <c r="I421">
        <v>126</v>
      </c>
      <c r="J421" t="s">
        <v>371</v>
      </c>
      <c r="K421" t="s">
        <v>372</v>
      </c>
      <c r="L421" t="s">
        <v>2773</v>
      </c>
      <c r="M421" t="s">
        <v>288</v>
      </c>
      <c r="N421">
        <v>-80.033187999999996</v>
      </c>
      <c r="O421">
        <v>40.404533000000001</v>
      </c>
      <c r="P421" t="s">
        <v>287</v>
      </c>
      <c r="Q421" s="6" t="s">
        <v>2906</v>
      </c>
      <c r="R421" s="6" t="s">
        <v>2905</v>
      </c>
      <c r="S421" s="6" t="s">
        <v>2784</v>
      </c>
      <c r="T421" s="6" t="s">
        <v>2907</v>
      </c>
      <c r="U421" s="6" t="s">
        <v>2920</v>
      </c>
      <c r="V421" s="3" t="str">
        <f>INDEX(Groups!I$2:'Groups'!I$228, MATCH(A421, Groups!A$2:'Groups'!A$228,0))</f>
        <v>Pittsburgh</v>
      </c>
      <c r="W421" s="3" t="str">
        <f>INDEX(Groups!J$2:'Groups'!J$228, MATCH(A421, Groups!A$2:'Groups'!A$228,0))</f>
        <v>Sub-county</v>
      </c>
      <c r="X421" s="8">
        <f t="shared" si="19"/>
        <v>1</v>
      </c>
      <c r="Y421" s="8" t="b">
        <f>ISNUMBER(SEARCH(V421,T421))</f>
        <v>1</v>
      </c>
      <c r="AC421" s="8">
        <v>1</v>
      </c>
      <c r="AD421" s="8">
        <v>1</v>
      </c>
    </row>
    <row r="422" spans="1:30" x14ac:dyDescent="0.2">
      <c r="A422">
        <v>1756412</v>
      </c>
      <c r="B422">
        <v>128</v>
      </c>
      <c r="C422" t="s">
        <v>0</v>
      </c>
      <c r="D422" t="s">
        <v>1</v>
      </c>
      <c r="E422" t="s">
        <v>3070</v>
      </c>
      <c r="F422">
        <v>-79.989997863799999</v>
      </c>
      <c r="G422">
        <v>40.450000762899997</v>
      </c>
      <c r="H422" t="s">
        <v>2</v>
      </c>
      <c r="I422">
        <v>127</v>
      </c>
      <c r="J422" t="s">
        <v>373</v>
      </c>
      <c r="K422" t="s">
        <v>374</v>
      </c>
      <c r="L422" t="s">
        <v>2773</v>
      </c>
      <c r="M422" t="s">
        <v>18</v>
      </c>
      <c r="N422">
        <v>-79.997519999999994</v>
      </c>
      <c r="O422">
        <v>40.441749999999999</v>
      </c>
      <c r="P422" t="s">
        <v>17</v>
      </c>
      <c r="Q422" s="6" t="s">
        <v>2906</v>
      </c>
      <c r="R422" s="6" t="s">
        <v>2905</v>
      </c>
      <c r="S422" s="6" t="s">
        <v>2784</v>
      </c>
      <c r="T422" s="6" t="s">
        <v>2907</v>
      </c>
      <c r="U422" s="6" t="s">
        <v>2910</v>
      </c>
      <c r="V422" s="3" t="str">
        <f>INDEX(Groups!I$2:'Groups'!I$228, MATCH(A422, Groups!A$2:'Groups'!A$228,0))</f>
        <v>Pittsburgh</v>
      </c>
      <c r="W422" s="3" t="str">
        <f>INDEX(Groups!J$2:'Groups'!J$228, MATCH(A422, Groups!A$2:'Groups'!A$228,0))</f>
        <v>Sub-county</v>
      </c>
      <c r="X422" s="8">
        <f t="shared" si="19"/>
        <v>1</v>
      </c>
      <c r="Y422" s="8" t="b">
        <f>ISNUMBER(SEARCH(V422,T422))</f>
        <v>1</v>
      </c>
      <c r="AC422" s="8">
        <v>1</v>
      </c>
      <c r="AD422" s="8">
        <v>1</v>
      </c>
    </row>
    <row r="423" spans="1:30" x14ac:dyDescent="0.2">
      <c r="A423">
        <v>1756412</v>
      </c>
      <c r="B423">
        <v>128</v>
      </c>
      <c r="C423" t="s">
        <v>0</v>
      </c>
      <c r="D423" t="s">
        <v>1</v>
      </c>
      <c r="E423" t="s">
        <v>3070</v>
      </c>
      <c r="F423">
        <v>-79.989997863799999</v>
      </c>
      <c r="G423">
        <v>40.450000762899997</v>
      </c>
      <c r="H423" t="s">
        <v>2</v>
      </c>
      <c r="I423">
        <v>128</v>
      </c>
      <c r="J423" t="s">
        <v>375</v>
      </c>
      <c r="K423" t="s">
        <v>376</v>
      </c>
      <c r="L423" t="s">
        <v>2773</v>
      </c>
      <c r="M423" t="s">
        <v>195</v>
      </c>
      <c r="N423">
        <v>-80.014663999999996</v>
      </c>
      <c r="O423">
        <v>40.484368000000003</v>
      </c>
      <c r="P423" t="s">
        <v>194</v>
      </c>
      <c r="Q423" s="6" t="s">
        <v>2906</v>
      </c>
      <c r="R423" s="6" t="s">
        <v>2905</v>
      </c>
      <c r="S423" s="6" t="s">
        <v>2784</v>
      </c>
      <c r="T423" s="6" t="s">
        <v>2907</v>
      </c>
      <c r="U423" s="6" t="s">
        <v>2936</v>
      </c>
      <c r="V423" s="3" t="str">
        <f>INDEX(Groups!I$2:'Groups'!I$228, MATCH(A423, Groups!A$2:'Groups'!A$228,0))</f>
        <v>Pittsburgh</v>
      </c>
      <c r="W423" s="3" t="str">
        <f>INDEX(Groups!J$2:'Groups'!J$228, MATCH(A423, Groups!A$2:'Groups'!A$228,0))</f>
        <v>Sub-county</v>
      </c>
      <c r="X423" s="8">
        <f t="shared" si="19"/>
        <v>1</v>
      </c>
      <c r="Y423" s="8" t="b">
        <f>ISNUMBER(SEARCH(V423,T423))</f>
        <v>1</v>
      </c>
      <c r="AC423" s="8">
        <v>1</v>
      </c>
      <c r="AD423" s="8">
        <v>1</v>
      </c>
    </row>
    <row r="424" spans="1:30" x14ac:dyDescent="0.2">
      <c r="A424">
        <v>3170512</v>
      </c>
      <c r="B424">
        <v>31</v>
      </c>
      <c r="C424" t="s">
        <v>377</v>
      </c>
      <c r="D424" t="s">
        <v>1</v>
      </c>
      <c r="E424" t="s">
        <v>3071</v>
      </c>
      <c r="F424">
        <v>-80.040000915500002</v>
      </c>
      <c r="G424">
        <v>40.549999237100003</v>
      </c>
      <c r="H424" t="s">
        <v>378</v>
      </c>
      <c r="I424">
        <v>130</v>
      </c>
      <c r="J424" t="s">
        <v>384</v>
      </c>
      <c r="K424" t="s">
        <v>385</v>
      </c>
      <c r="L424" t="s">
        <v>2773</v>
      </c>
      <c r="M424" t="s">
        <v>392</v>
      </c>
      <c r="N424">
        <v>-79.942160000000001</v>
      </c>
      <c r="O424">
        <v>40.431978999999998</v>
      </c>
      <c r="P424" t="s">
        <v>391</v>
      </c>
      <c r="Q424" s="6" t="s">
        <v>2906</v>
      </c>
      <c r="R424" s="6" t="s">
        <v>2905</v>
      </c>
      <c r="S424" s="6" t="s">
        <v>2784</v>
      </c>
      <c r="T424" s="6" t="s">
        <v>2907</v>
      </c>
      <c r="U424" s="6" t="s">
        <v>2909</v>
      </c>
      <c r="V424" s="3" t="str">
        <f>INDEX(Groups!I$2:'Groups'!I$228, MATCH(A424, Groups!A$2:'Groups'!A$228,0))</f>
        <v>Pittsburgh</v>
      </c>
      <c r="W424" s="3" t="str">
        <f>INDEX(Groups!J$2:'Groups'!J$228, MATCH(A424, Groups!A$2:'Groups'!A$228,0))</f>
        <v>Sub-county</v>
      </c>
      <c r="X424" s="8">
        <f t="shared" si="19"/>
        <v>1</v>
      </c>
      <c r="Y424" s="8" t="b">
        <f>ISNUMBER(SEARCH(V424,T424))</f>
        <v>1</v>
      </c>
      <c r="AC424" s="8">
        <v>1</v>
      </c>
      <c r="AD424" s="8">
        <v>1</v>
      </c>
    </row>
    <row r="425" spans="1:30" x14ac:dyDescent="0.2">
      <c r="A425">
        <v>3170512</v>
      </c>
      <c r="B425">
        <v>31</v>
      </c>
      <c r="C425" t="s">
        <v>377</v>
      </c>
      <c r="D425" t="s">
        <v>1</v>
      </c>
      <c r="E425" t="s">
        <v>3071</v>
      </c>
      <c r="F425">
        <v>-80.040000915500002</v>
      </c>
      <c r="G425">
        <v>40.549999237100003</v>
      </c>
      <c r="H425" t="s">
        <v>378</v>
      </c>
      <c r="I425">
        <v>131</v>
      </c>
      <c r="J425" t="s">
        <v>387</v>
      </c>
      <c r="K425" t="s">
        <v>388</v>
      </c>
      <c r="L425" t="s">
        <v>2773</v>
      </c>
      <c r="M425" t="s">
        <v>392</v>
      </c>
      <c r="N425">
        <v>-79.942160000000001</v>
      </c>
      <c r="O425">
        <v>40.431978999999998</v>
      </c>
      <c r="P425" t="s">
        <v>391</v>
      </c>
      <c r="Q425" s="6" t="s">
        <v>2906</v>
      </c>
      <c r="R425" s="6" t="s">
        <v>2905</v>
      </c>
      <c r="S425" s="6" t="s">
        <v>2784</v>
      </c>
      <c r="T425" s="6" t="s">
        <v>2907</v>
      </c>
      <c r="U425" s="6" t="s">
        <v>2909</v>
      </c>
      <c r="V425" s="3" t="str">
        <f>INDEX(Groups!I$2:'Groups'!I$228, MATCH(A425, Groups!A$2:'Groups'!A$228,0))</f>
        <v>Pittsburgh</v>
      </c>
      <c r="W425" s="3" t="str">
        <f>INDEX(Groups!J$2:'Groups'!J$228, MATCH(A425, Groups!A$2:'Groups'!A$228,0))</f>
        <v>Sub-county</v>
      </c>
      <c r="X425" s="8">
        <f t="shared" si="19"/>
        <v>1</v>
      </c>
      <c r="Y425" s="8" t="b">
        <f>ISNUMBER(SEARCH(V425,T425))</f>
        <v>1</v>
      </c>
      <c r="AC425" s="8">
        <v>1</v>
      </c>
      <c r="AD425" s="8">
        <v>1</v>
      </c>
    </row>
    <row r="426" spans="1:30" x14ac:dyDescent="0.2">
      <c r="A426">
        <v>3170512</v>
      </c>
      <c r="B426">
        <v>31</v>
      </c>
      <c r="C426" t="s">
        <v>377</v>
      </c>
      <c r="D426" t="s">
        <v>1</v>
      </c>
      <c r="E426" t="s">
        <v>3071</v>
      </c>
      <c r="F426">
        <v>-80.040000915500002</v>
      </c>
      <c r="G426">
        <v>40.549999237100003</v>
      </c>
      <c r="H426" t="s">
        <v>378</v>
      </c>
      <c r="I426">
        <v>132</v>
      </c>
      <c r="J426" t="s">
        <v>389</v>
      </c>
      <c r="K426" t="s">
        <v>390</v>
      </c>
      <c r="L426" t="s">
        <v>2773</v>
      </c>
      <c r="M426" t="s">
        <v>392</v>
      </c>
      <c r="N426">
        <v>-79.942160000000001</v>
      </c>
      <c r="O426">
        <v>40.431978999999998</v>
      </c>
      <c r="P426" t="s">
        <v>391</v>
      </c>
      <c r="Q426" s="6" t="s">
        <v>2906</v>
      </c>
      <c r="R426" s="6" t="s">
        <v>2905</v>
      </c>
      <c r="S426" s="6" t="s">
        <v>2784</v>
      </c>
      <c r="T426" s="6" t="s">
        <v>2907</v>
      </c>
      <c r="U426" s="6" t="s">
        <v>2909</v>
      </c>
      <c r="V426" s="3" t="str">
        <f>INDEX(Groups!I$2:'Groups'!I$228, MATCH(A426, Groups!A$2:'Groups'!A$228,0))</f>
        <v>Pittsburgh</v>
      </c>
      <c r="W426" s="3" t="str">
        <f>INDEX(Groups!J$2:'Groups'!J$228, MATCH(A426, Groups!A$2:'Groups'!A$228,0))</f>
        <v>Sub-county</v>
      </c>
      <c r="X426" s="8">
        <f t="shared" si="19"/>
        <v>1</v>
      </c>
      <c r="Y426" s="8" t="b">
        <f>ISNUMBER(SEARCH(V426,T426))</f>
        <v>1</v>
      </c>
      <c r="AC426" s="8">
        <v>1</v>
      </c>
      <c r="AD426" s="8">
        <v>1</v>
      </c>
    </row>
    <row r="427" spans="1:30" x14ac:dyDescent="0.2">
      <c r="A427">
        <v>3170512</v>
      </c>
      <c r="B427">
        <v>31</v>
      </c>
      <c r="C427" t="s">
        <v>377</v>
      </c>
      <c r="D427" t="s">
        <v>1</v>
      </c>
      <c r="E427" t="s">
        <v>3071</v>
      </c>
      <c r="F427">
        <v>-80.040000915500002</v>
      </c>
      <c r="G427">
        <v>40.549999237100003</v>
      </c>
      <c r="H427" t="s">
        <v>378</v>
      </c>
      <c r="I427">
        <v>134</v>
      </c>
      <c r="J427" t="s">
        <v>394</v>
      </c>
      <c r="K427" t="s">
        <v>395</v>
      </c>
      <c r="L427" t="s">
        <v>2773</v>
      </c>
      <c r="M427" t="s">
        <v>392</v>
      </c>
      <c r="N427">
        <v>-79.942160000000001</v>
      </c>
      <c r="O427">
        <v>40.431978999999998</v>
      </c>
      <c r="P427" t="s">
        <v>391</v>
      </c>
      <c r="Q427" s="6" t="s">
        <v>2906</v>
      </c>
      <c r="R427" s="6" t="s">
        <v>2905</v>
      </c>
      <c r="S427" s="6" t="s">
        <v>2784</v>
      </c>
      <c r="T427" s="6" t="s">
        <v>2907</v>
      </c>
      <c r="U427" s="6" t="s">
        <v>2909</v>
      </c>
      <c r="V427" s="3" t="str">
        <f>INDEX(Groups!I$2:'Groups'!I$228, MATCH(A427, Groups!A$2:'Groups'!A$228,0))</f>
        <v>Pittsburgh</v>
      </c>
      <c r="W427" s="3" t="str">
        <f>INDEX(Groups!J$2:'Groups'!J$228, MATCH(A427, Groups!A$2:'Groups'!A$228,0))</f>
        <v>Sub-county</v>
      </c>
      <c r="X427" s="8">
        <f t="shared" si="19"/>
        <v>1</v>
      </c>
      <c r="Y427" s="8" t="b">
        <f>ISNUMBER(SEARCH(V427,T427))</f>
        <v>1</v>
      </c>
      <c r="AC427" s="8">
        <v>1</v>
      </c>
      <c r="AD427" s="8">
        <v>1</v>
      </c>
    </row>
    <row r="428" spans="1:30" x14ac:dyDescent="0.2">
      <c r="A428">
        <v>3170512</v>
      </c>
      <c r="B428">
        <v>31</v>
      </c>
      <c r="C428" t="s">
        <v>377</v>
      </c>
      <c r="D428" t="s">
        <v>1</v>
      </c>
      <c r="E428" t="s">
        <v>3071</v>
      </c>
      <c r="F428">
        <v>-80.040000915500002</v>
      </c>
      <c r="G428">
        <v>40.549999237100003</v>
      </c>
      <c r="H428" t="s">
        <v>378</v>
      </c>
      <c r="I428">
        <v>136</v>
      </c>
      <c r="J428" t="s">
        <v>389</v>
      </c>
      <c r="K428" t="s">
        <v>390</v>
      </c>
      <c r="L428" t="s">
        <v>2773</v>
      </c>
      <c r="M428" t="s">
        <v>392</v>
      </c>
      <c r="N428">
        <v>-79.942160000000001</v>
      </c>
      <c r="O428">
        <v>40.431978999999998</v>
      </c>
      <c r="P428" t="s">
        <v>391</v>
      </c>
      <c r="Q428" s="6" t="s">
        <v>2906</v>
      </c>
      <c r="R428" s="6" t="s">
        <v>2905</v>
      </c>
      <c r="S428" s="6" t="s">
        <v>2784</v>
      </c>
      <c r="T428" s="6" t="s">
        <v>2907</v>
      </c>
      <c r="U428" s="6" t="s">
        <v>2909</v>
      </c>
      <c r="V428" s="3" t="str">
        <f>INDEX(Groups!I$2:'Groups'!I$228, MATCH(A428, Groups!A$2:'Groups'!A$228,0))</f>
        <v>Pittsburgh</v>
      </c>
      <c r="W428" s="3" t="str">
        <f>INDEX(Groups!J$2:'Groups'!J$228, MATCH(A428, Groups!A$2:'Groups'!A$228,0))</f>
        <v>Sub-county</v>
      </c>
      <c r="X428" s="8">
        <f t="shared" si="19"/>
        <v>1</v>
      </c>
      <c r="Y428" s="8" t="b">
        <f>ISNUMBER(SEARCH(V428,T428))</f>
        <v>1</v>
      </c>
      <c r="AC428" s="8">
        <v>1</v>
      </c>
      <c r="AD428" s="8">
        <v>1</v>
      </c>
    </row>
    <row r="429" spans="1:30" x14ac:dyDescent="0.2">
      <c r="A429">
        <v>3170512</v>
      </c>
      <c r="B429">
        <v>31</v>
      </c>
      <c r="C429" t="s">
        <v>377</v>
      </c>
      <c r="D429" t="s">
        <v>1</v>
      </c>
      <c r="E429" t="s">
        <v>3071</v>
      </c>
      <c r="F429">
        <v>-80.040000915500002</v>
      </c>
      <c r="G429">
        <v>40.549999237100003</v>
      </c>
      <c r="H429" t="s">
        <v>378</v>
      </c>
      <c r="I429">
        <v>137</v>
      </c>
      <c r="J429" t="s">
        <v>389</v>
      </c>
      <c r="K429" t="s">
        <v>396</v>
      </c>
      <c r="L429" t="s">
        <v>2773</v>
      </c>
      <c r="M429" t="s">
        <v>398</v>
      </c>
      <c r="N429">
        <v>-79.910736</v>
      </c>
      <c r="O429">
        <v>40.475098000000003</v>
      </c>
      <c r="P429" t="s">
        <v>397</v>
      </c>
      <c r="Q429" s="6" t="s">
        <v>2906</v>
      </c>
      <c r="R429" s="6" t="s">
        <v>2905</v>
      </c>
      <c r="S429" s="6" t="s">
        <v>2784</v>
      </c>
      <c r="T429" s="6" t="s">
        <v>2907</v>
      </c>
      <c r="U429" s="6" t="s">
        <v>2952</v>
      </c>
      <c r="V429" s="3" t="str">
        <f>INDEX(Groups!I$2:'Groups'!I$228, MATCH(A429, Groups!A$2:'Groups'!A$228,0))</f>
        <v>Pittsburgh</v>
      </c>
      <c r="W429" s="3" t="str">
        <f>INDEX(Groups!J$2:'Groups'!J$228, MATCH(A429, Groups!A$2:'Groups'!A$228,0))</f>
        <v>Sub-county</v>
      </c>
      <c r="X429" s="8">
        <f t="shared" si="19"/>
        <v>1</v>
      </c>
      <c r="Y429" s="8" t="b">
        <f>ISNUMBER(SEARCH(V429,T429))</f>
        <v>1</v>
      </c>
      <c r="AC429" s="8">
        <v>1</v>
      </c>
      <c r="AD429" s="8">
        <v>1</v>
      </c>
    </row>
    <row r="430" spans="1:30" x14ac:dyDescent="0.2">
      <c r="A430">
        <v>3170512</v>
      </c>
      <c r="B430">
        <v>31</v>
      </c>
      <c r="C430" t="s">
        <v>377</v>
      </c>
      <c r="D430" t="s">
        <v>1</v>
      </c>
      <c r="E430" t="s">
        <v>3071</v>
      </c>
      <c r="F430">
        <v>-80.040000915500002</v>
      </c>
      <c r="G430">
        <v>40.549999237100003</v>
      </c>
      <c r="H430" t="s">
        <v>378</v>
      </c>
      <c r="I430">
        <v>138</v>
      </c>
      <c r="J430" t="s">
        <v>389</v>
      </c>
      <c r="K430" t="s">
        <v>396</v>
      </c>
      <c r="L430" t="s">
        <v>2773</v>
      </c>
      <c r="M430" t="s">
        <v>392</v>
      </c>
      <c r="N430">
        <v>-79.942160000000001</v>
      </c>
      <c r="O430">
        <v>40.431978999999998</v>
      </c>
      <c r="P430" t="s">
        <v>391</v>
      </c>
      <c r="Q430" s="6" t="s">
        <v>2906</v>
      </c>
      <c r="R430" s="6" t="s">
        <v>2905</v>
      </c>
      <c r="S430" s="6" t="s">
        <v>2784</v>
      </c>
      <c r="T430" s="6" t="s">
        <v>2907</v>
      </c>
      <c r="U430" s="6" t="s">
        <v>2909</v>
      </c>
      <c r="V430" s="3" t="str">
        <f>INDEX(Groups!I$2:'Groups'!I$228, MATCH(A430, Groups!A$2:'Groups'!A$228,0))</f>
        <v>Pittsburgh</v>
      </c>
      <c r="W430" s="3" t="str">
        <f>INDEX(Groups!J$2:'Groups'!J$228, MATCH(A430, Groups!A$2:'Groups'!A$228,0))</f>
        <v>Sub-county</v>
      </c>
      <c r="X430" s="8">
        <f t="shared" si="19"/>
        <v>1</v>
      </c>
      <c r="Y430" s="8" t="b">
        <f>ISNUMBER(SEARCH(V430,T430))</f>
        <v>1</v>
      </c>
      <c r="AC430" s="8">
        <v>1</v>
      </c>
      <c r="AD430" s="8">
        <v>1</v>
      </c>
    </row>
    <row r="431" spans="1:30" x14ac:dyDescent="0.2">
      <c r="A431">
        <v>3170512</v>
      </c>
      <c r="B431">
        <v>31</v>
      </c>
      <c r="C431" t="s">
        <v>377</v>
      </c>
      <c r="D431" t="s">
        <v>1</v>
      </c>
      <c r="E431" t="s">
        <v>3071</v>
      </c>
      <c r="F431">
        <v>-80.040000915500002</v>
      </c>
      <c r="G431">
        <v>40.549999237100003</v>
      </c>
      <c r="H431" t="s">
        <v>378</v>
      </c>
      <c r="I431">
        <v>139</v>
      </c>
      <c r="J431" t="s">
        <v>387</v>
      </c>
      <c r="K431" t="s">
        <v>385</v>
      </c>
      <c r="L431" t="s">
        <v>2773</v>
      </c>
      <c r="M431" t="s">
        <v>392</v>
      </c>
      <c r="N431">
        <v>-79.942160000000001</v>
      </c>
      <c r="O431">
        <v>40.431978999999998</v>
      </c>
      <c r="P431" t="s">
        <v>391</v>
      </c>
      <c r="Q431" s="6" t="s">
        <v>2906</v>
      </c>
      <c r="R431" s="6" t="s">
        <v>2905</v>
      </c>
      <c r="S431" s="6" t="s">
        <v>2784</v>
      </c>
      <c r="T431" s="6" t="s">
        <v>2907</v>
      </c>
      <c r="U431" s="6" t="s">
        <v>2909</v>
      </c>
      <c r="V431" s="3" t="str">
        <f>INDEX(Groups!I$2:'Groups'!I$228, MATCH(A431, Groups!A$2:'Groups'!A$228,0))</f>
        <v>Pittsburgh</v>
      </c>
      <c r="W431" s="3" t="str">
        <f>INDEX(Groups!J$2:'Groups'!J$228, MATCH(A431, Groups!A$2:'Groups'!A$228,0))</f>
        <v>Sub-county</v>
      </c>
      <c r="X431" s="8">
        <f t="shared" si="19"/>
        <v>1</v>
      </c>
      <c r="Y431" s="8" t="b">
        <f>ISNUMBER(SEARCH(V431,T431))</f>
        <v>1</v>
      </c>
      <c r="AC431" s="8">
        <v>1</v>
      </c>
      <c r="AD431" s="8">
        <v>1</v>
      </c>
    </row>
    <row r="432" spans="1:30" x14ac:dyDescent="0.2">
      <c r="A432">
        <v>3170512</v>
      </c>
      <c r="B432">
        <v>31</v>
      </c>
      <c r="C432" t="s">
        <v>377</v>
      </c>
      <c r="D432" t="s">
        <v>1</v>
      </c>
      <c r="E432" t="s">
        <v>3071</v>
      </c>
      <c r="F432">
        <v>-80.040000915500002</v>
      </c>
      <c r="G432">
        <v>40.549999237100003</v>
      </c>
      <c r="H432" t="s">
        <v>378</v>
      </c>
      <c r="I432">
        <v>140</v>
      </c>
      <c r="J432" t="s">
        <v>399</v>
      </c>
      <c r="K432" t="s">
        <v>400</v>
      </c>
      <c r="L432" t="s">
        <v>2773</v>
      </c>
      <c r="M432" t="s">
        <v>392</v>
      </c>
      <c r="N432">
        <v>-79.942160000000001</v>
      </c>
      <c r="O432">
        <v>40.431978999999998</v>
      </c>
      <c r="P432" t="s">
        <v>391</v>
      </c>
      <c r="Q432" s="6" t="s">
        <v>2906</v>
      </c>
      <c r="R432" s="6" t="s">
        <v>2905</v>
      </c>
      <c r="S432" s="6" t="s">
        <v>2784</v>
      </c>
      <c r="T432" s="6" t="s">
        <v>2907</v>
      </c>
      <c r="U432" s="6" t="s">
        <v>2909</v>
      </c>
      <c r="V432" s="3" t="str">
        <f>INDEX(Groups!I$2:'Groups'!I$228, MATCH(A432, Groups!A$2:'Groups'!A$228,0))</f>
        <v>Pittsburgh</v>
      </c>
      <c r="W432" s="3" t="str">
        <f>INDEX(Groups!J$2:'Groups'!J$228, MATCH(A432, Groups!A$2:'Groups'!A$228,0))</f>
        <v>Sub-county</v>
      </c>
      <c r="X432" s="8">
        <f t="shared" si="19"/>
        <v>1</v>
      </c>
      <c r="Y432" s="8" t="b">
        <f>ISNUMBER(SEARCH(V432,T432))</f>
        <v>1</v>
      </c>
      <c r="AC432" s="8">
        <v>1</v>
      </c>
      <c r="AD432" s="8">
        <v>1</v>
      </c>
    </row>
    <row r="433" spans="1:30" x14ac:dyDescent="0.2">
      <c r="A433">
        <v>3170512</v>
      </c>
      <c r="B433">
        <v>31</v>
      </c>
      <c r="C433" t="s">
        <v>377</v>
      </c>
      <c r="D433" t="s">
        <v>1</v>
      </c>
      <c r="E433" t="s">
        <v>3071</v>
      </c>
      <c r="F433">
        <v>-80.040000915500002</v>
      </c>
      <c r="G433">
        <v>40.549999237100003</v>
      </c>
      <c r="H433" t="s">
        <v>378</v>
      </c>
      <c r="I433">
        <v>141</v>
      </c>
      <c r="J433" t="s">
        <v>401</v>
      </c>
      <c r="K433" t="s">
        <v>402</v>
      </c>
      <c r="L433" t="s">
        <v>2773</v>
      </c>
      <c r="M433" t="s">
        <v>392</v>
      </c>
      <c r="N433">
        <v>-79.942160000000001</v>
      </c>
      <c r="O433">
        <v>40.431978999999998</v>
      </c>
      <c r="P433" t="s">
        <v>391</v>
      </c>
      <c r="Q433" s="6" t="s">
        <v>2906</v>
      </c>
      <c r="R433" s="6" t="s">
        <v>2905</v>
      </c>
      <c r="S433" s="6" t="s">
        <v>2784</v>
      </c>
      <c r="T433" s="6" t="s">
        <v>2907</v>
      </c>
      <c r="U433" s="6" t="s">
        <v>2909</v>
      </c>
      <c r="V433" s="3" t="str">
        <f>INDEX(Groups!I$2:'Groups'!I$228, MATCH(A433, Groups!A$2:'Groups'!A$228,0))</f>
        <v>Pittsburgh</v>
      </c>
      <c r="W433" s="3" t="str">
        <f>INDEX(Groups!J$2:'Groups'!J$228, MATCH(A433, Groups!A$2:'Groups'!A$228,0))</f>
        <v>Sub-county</v>
      </c>
      <c r="X433" s="8">
        <f t="shared" si="19"/>
        <v>1</v>
      </c>
      <c r="Y433" s="8" t="b">
        <f>ISNUMBER(SEARCH(V433,T433))</f>
        <v>1</v>
      </c>
      <c r="AC433" s="8">
        <v>1</v>
      </c>
      <c r="AD433" s="8">
        <v>1</v>
      </c>
    </row>
    <row r="434" spans="1:30" x14ac:dyDescent="0.2">
      <c r="A434">
        <v>3170512</v>
      </c>
      <c r="B434">
        <v>31</v>
      </c>
      <c r="C434" t="s">
        <v>377</v>
      </c>
      <c r="D434" t="s">
        <v>1</v>
      </c>
      <c r="E434" t="s">
        <v>3071</v>
      </c>
      <c r="F434">
        <v>-80.040000915500002</v>
      </c>
      <c r="G434">
        <v>40.549999237100003</v>
      </c>
      <c r="H434" t="s">
        <v>378</v>
      </c>
      <c r="I434">
        <v>142</v>
      </c>
      <c r="J434" t="s">
        <v>403</v>
      </c>
      <c r="K434" t="s">
        <v>404</v>
      </c>
      <c r="L434" t="s">
        <v>2773</v>
      </c>
      <c r="M434" t="s">
        <v>406</v>
      </c>
      <c r="N434">
        <v>-80.015525999999994</v>
      </c>
      <c r="O434">
        <v>40.403713000000003</v>
      </c>
      <c r="P434" t="s">
        <v>405</v>
      </c>
      <c r="Q434" s="6" t="s">
        <v>2906</v>
      </c>
      <c r="R434" s="6" t="s">
        <v>2905</v>
      </c>
      <c r="S434" s="6" t="s">
        <v>2784</v>
      </c>
      <c r="T434" s="6" t="s">
        <v>2907</v>
      </c>
      <c r="U434" s="6" t="s">
        <v>2934</v>
      </c>
      <c r="V434" s="3" t="str">
        <f>INDEX(Groups!I$2:'Groups'!I$228, MATCH(A434, Groups!A$2:'Groups'!A$228,0))</f>
        <v>Pittsburgh</v>
      </c>
      <c r="W434" s="3" t="str">
        <f>INDEX(Groups!J$2:'Groups'!J$228, MATCH(A434, Groups!A$2:'Groups'!A$228,0))</f>
        <v>Sub-county</v>
      </c>
      <c r="X434" s="8">
        <f t="shared" si="19"/>
        <v>1</v>
      </c>
      <c r="Y434" s="8" t="b">
        <f>ISNUMBER(SEARCH(V434,T434))</f>
        <v>1</v>
      </c>
      <c r="AC434" s="8">
        <v>1</v>
      </c>
      <c r="AD434" s="8">
        <v>1</v>
      </c>
    </row>
    <row r="435" spans="1:30" x14ac:dyDescent="0.2">
      <c r="A435">
        <v>3170512</v>
      </c>
      <c r="B435">
        <v>31</v>
      </c>
      <c r="C435" t="s">
        <v>377</v>
      </c>
      <c r="D435" t="s">
        <v>1</v>
      </c>
      <c r="E435" t="s">
        <v>3071</v>
      </c>
      <c r="F435">
        <v>-80.040000915500002</v>
      </c>
      <c r="G435">
        <v>40.549999237100003</v>
      </c>
      <c r="H435" t="s">
        <v>378</v>
      </c>
      <c r="I435">
        <v>143</v>
      </c>
      <c r="J435" t="s">
        <v>407</v>
      </c>
      <c r="K435" t="s">
        <v>408</v>
      </c>
      <c r="L435" t="s">
        <v>2773</v>
      </c>
      <c r="M435" t="s">
        <v>392</v>
      </c>
      <c r="N435">
        <v>-79.942160000000001</v>
      </c>
      <c r="O435">
        <v>40.431978999999998</v>
      </c>
      <c r="P435" t="s">
        <v>391</v>
      </c>
      <c r="Q435" s="6" t="s">
        <v>2906</v>
      </c>
      <c r="R435" s="6" t="s">
        <v>2905</v>
      </c>
      <c r="S435" s="6" t="s">
        <v>2784</v>
      </c>
      <c r="T435" s="6" t="s">
        <v>2907</v>
      </c>
      <c r="U435" s="6" t="s">
        <v>2909</v>
      </c>
      <c r="V435" s="3" t="str">
        <f>INDEX(Groups!I$2:'Groups'!I$228, MATCH(A435, Groups!A$2:'Groups'!A$228,0))</f>
        <v>Pittsburgh</v>
      </c>
      <c r="W435" s="3" t="str">
        <f>INDEX(Groups!J$2:'Groups'!J$228, MATCH(A435, Groups!A$2:'Groups'!A$228,0))</f>
        <v>Sub-county</v>
      </c>
      <c r="X435" s="8">
        <f t="shared" si="19"/>
        <v>1</v>
      </c>
      <c r="Y435" s="8" t="b">
        <f>ISNUMBER(SEARCH(V435,T435))</f>
        <v>1</v>
      </c>
      <c r="AC435" s="8">
        <v>1</v>
      </c>
      <c r="AD435" s="8">
        <v>1</v>
      </c>
    </row>
    <row r="436" spans="1:30" x14ac:dyDescent="0.2">
      <c r="A436">
        <v>3170512</v>
      </c>
      <c r="B436">
        <v>31</v>
      </c>
      <c r="C436" t="s">
        <v>377</v>
      </c>
      <c r="D436" t="s">
        <v>1</v>
      </c>
      <c r="E436" t="s">
        <v>3071</v>
      </c>
      <c r="F436">
        <v>-80.040000915500002</v>
      </c>
      <c r="G436">
        <v>40.549999237100003</v>
      </c>
      <c r="H436" t="s">
        <v>378</v>
      </c>
      <c r="I436">
        <v>144</v>
      </c>
      <c r="J436" t="s">
        <v>409</v>
      </c>
      <c r="K436" t="s">
        <v>410</v>
      </c>
      <c r="L436" t="s">
        <v>2773</v>
      </c>
      <c r="M436" t="s">
        <v>392</v>
      </c>
      <c r="N436">
        <v>-79.942160000000001</v>
      </c>
      <c r="O436">
        <v>40.431978999999998</v>
      </c>
      <c r="P436" t="s">
        <v>391</v>
      </c>
      <c r="Q436" s="6" t="s">
        <v>2906</v>
      </c>
      <c r="R436" s="6" t="s">
        <v>2905</v>
      </c>
      <c r="S436" s="6" t="s">
        <v>2784</v>
      </c>
      <c r="T436" s="6" t="s">
        <v>2907</v>
      </c>
      <c r="U436" s="6" t="s">
        <v>2909</v>
      </c>
      <c r="V436" s="3" t="str">
        <f>INDEX(Groups!I$2:'Groups'!I$228, MATCH(A436, Groups!A$2:'Groups'!A$228,0))</f>
        <v>Pittsburgh</v>
      </c>
      <c r="W436" s="3" t="str">
        <f>INDEX(Groups!J$2:'Groups'!J$228, MATCH(A436, Groups!A$2:'Groups'!A$228,0))</f>
        <v>Sub-county</v>
      </c>
      <c r="X436" s="8">
        <f t="shared" si="19"/>
        <v>1</v>
      </c>
      <c r="Y436" s="8" t="b">
        <f>ISNUMBER(SEARCH(V436,T436))</f>
        <v>1</v>
      </c>
      <c r="AC436" s="8">
        <v>1</v>
      </c>
      <c r="AD436" s="8">
        <v>1</v>
      </c>
    </row>
    <row r="437" spans="1:30" x14ac:dyDescent="0.2">
      <c r="A437">
        <v>3170512</v>
      </c>
      <c r="B437">
        <v>31</v>
      </c>
      <c r="C437" t="s">
        <v>377</v>
      </c>
      <c r="D437" t="s">
        <v>1</v>
      </c>
      <c r="E437" t="s">
        <v>3071</v>
      </c>
      <c r="F437">
        <v>-80.040000915500002</v>
      </c>
      <c r="G437">
        <v>40.549999237100003</v>
      </c>
      <c r="H437" t="s">
        <v>378</v>
      </c>
      <c r="I437">
        <v>146</v>
      </c>
      <c r="J437" t="s">
        <v>413</v>
      </c>
      <c r="K437" t="s">
        <v>414</v>
      </c>
      <c r="L437" t="s">
        <v>2773</v>
      </c>
      <c r="M437" t="s">
        <v>392</v>
      </c>
      <c r="N437">
        <v>-79.942160000000001</v>
      </c>
      <c r="O437">
        <v>40.431978999999998</v>
      </c>
      <c r="P437" t="s">
        <v>391</v>
      </c>
      <c r="Q437" s="6" t="s">
        <v>2906</v>
      </c>
      <c r="R437" s="6" t="s">
        <v>2905</v>
      </c>
      <c r="S437" s="6" t="s">
        <v>2784</v>
      </c>
      <c r="T437" s="6" t="s">
        <v>2907</v>
      </c>
      <c r="U437" s="6" t="s">
        <v>2909</v>
      </c>
      <c r="V437" s="3" t="str">
        <f>INDEX(Groups!I$2:'Groups'!I$228, MATCH(A437, Groups!A$2:'Groups'!A$228,0))</f>
        <v>Pittsburgh</v>
      </c>
      <c r="W437" s="3" t="str">
        <f>INDEX(Groups!J$2:'Groups'!J$228, MATCH(A437, Groups!A$2:'Groups'!A$228,0))</f>
        <v>Sub-county</v>
      </c>
      <c r="X437" s="8">
        <f t="shared" si="19"/>
        <v>1</v>
      </c>
      <c r="Y437" s="8" t="b">
        <f>ISNUMBER(SEARCH(V437,T437))</f>
        <v>1</v>
      </c>
      <c r="AC437" s="8">
        <v>1</v>
      </c>
      <c r="AD437" s="8">
        <v>1</v>
      </c>
    </row>
    <row r="438" spans="1:30" x14ac:dyDescent="0.2">
      <c r="A438">
        <v>3170512</v>
      </c>
      <c r="B438">
        <v>31</v>
      </c>
      <c r="C438" t="s">
        <v>377</v>
      </c>
      <c r="D438" t="s">
        <v>1</v>
      </c>
      <c r="E438" t="s">
        <v>3071</v>
      </c>
      <c r="F438">
        <v>-80.040000915500002</v>
      </c>
      <c r="G438">
        <v>40.549999237100003</v>
      </c>
      <c r="H438" t="s">
        <v>378</v>
      </c>
      <c r="I438">
        <v>147</v>
      </c>
      <c r="J438" t="s">
        <v>415</v>
      </c>
      <c r="K438" t="s">
        <v>410</v>
      </c>
      <c r="L438" t="s">
        <v>2773</v>
      </c>
      <c r="M438" t="s">
        <v>392</v>
      </c>
      <c r="N438">
        <v>-79.942160000000001</v>
      </c>
      <c r="O438">
        <v>40.431978999999998</v>
      </c>
      <c r="P438" t="s">
        <v>391</v>
      </c>
      <c r="Q438" s="6" t="s">
        <v>2906</v>
      </c>
      <c r="R438" s="6" t="s">
        <v>2905</v>
      </c>
      <c r="S438" s="6" t="s">
        <v>2784</v>
      </c>
      <c r="T438" s="6" t="s">
        <v>2907</v>
      </c>
      <c r="U438" s="6" t="s">
        <v>2909</v>
      </c>
      <c r="V438" s="3" t="str">
        <f>INDEX(Groups!I$2:'Groups'!I$228, MATCH(A438, Groups!A$2:'Groups'!A$228,0))</f>
        <v>Pittsburgh</v>
      </c>
      <c r="W438" s="3" t="str">
        <f>INDEX(Groups!J$2:'Groups'!J$228, MATCH(A438, Groups!A$2:'Groups'!A$228,0))</f>
        <v>Sub-county</v>
      </c>
      <c r="X438" s="8">
        <f t="shared" si="19"/>
        <v>1</v>
      </c>
      <c r="Y438" s="8" t="b">
        <f>ISNUMBER(SEARCH(V438,T438))</f>
        <v>1</v>
      </c>
      <c r="AC438" s="8">
        <v>1</v>
      </c>
      <c r="AD438" s="8">
        <v>1</v>
      </c>
    </row>
    <row r="439" spans="1:30" x14ac:dyDescent="0.2">
      <c r="A439">
        <v>3170512</v>
      </c>
      <c r="B439">
        <v>31</v>
      </c>
      <c r="C439" t="s">
        <v>377</v>
      </c>
      <c r="D439" t="s">
        <v>1</v>
      </c>
      <c r="E439" t="s">
        <v>3071</v>
      </c>
      <c r="F439">
        <v>-80.040000915500002</v>
      </c>
      <c r="G439">
        <v>40.549999237100003</v>
      </c>
      <c r="H439" t="s">
        <v>378</v>
      </c>
      <c r="I439">
        <v>148</v>
      </c>
      <c r="J439" t="s">
        <v>389</v>
      </c>
      <c r="K439" t="s">
        <v>396</v>
      </c>
      <c r="L439" t="s">
        <v>2773</v>
      </c>
      <c r="M439" t="s">
        <v>392</v>
      </c>
      <c r="N439">
        <v>-79.942160000000001</v>
      </c>
      <c r="O439">
        <v>40.431978999999998</v>
      </c>
      <c r="P439" t="s">
        <v>391</v>
      </c>
      <c r="Q439" s="6" t="s">
        <v>2906</v>
      </c>
      <c r="R439" s="6" t="s">
        <v>2905</v>
      </c>
      <c r="S439" s="6" t="s">
        <v>2784</v>
      </c>
      <c r="T439" s="6" t="s">
        <v>2907</v>
      </c>
      <c r="U439" s="6" t="s">
        <v>2909</v>
      </c>
      <c r="V439" s="3" t="str">
        <f>INDEX(Groups!I$2:'Groups'!I$228, MATCH(A439, Groups!A$2:'Groups'!A$228,0))</f>
        <v>Pittsburgh</v>
      </c>
      <c r="W439" s="3" t="str">
        <f>INDEX(Groups!J$2:'Groups'!J$228, MATCH(A439, Groups!A$2:'Groups'!A$228,0))</f>
        <v>Sub-county</v>
      </c>
      <c r="X439" s="8">
        <f t="shared" si="19"/>
        <v>1</v>
      </c>
      <c r="Y439" s="8" t="b">
        <f>ISNUMBER(SEARCH(V439,T439))</f>
        <v>1</v>
      </c>
      <c r="AC439" s="8">
        <v>1</v>
      </c>
      <c r="AD439" s="8">
        <v>1</v>
      </c>
    </row>
    <row r="440" spans="1:30" x14ac:dyDescent="0.2">
      <c r="A440">
        <v>3170512</v>
      </c>
      <c r="B440">
        <v>31</v>
      </c>
      <c r="C440" t="s">
        <v>377</v>
      </c>
      <c r="D440" t="s">
        <v>1</v>
      </c>
      <c r="E440" t="s">
        <v>3071</v>
      </c>
      <c r="F440">
        <v>-80.040000915500002</v>
      </c>
      <c r="G440">
        <v>40.549999237100003</v>
      </c>
      <c r="H440" t="s">
        <v>378</v>
      </c>
      <c r="I440">
        <v>151</v>
      </c>
      <c r="J440" t="s">
        <v>387</v>
      </c>
      <c r="K440" t="s">
        <v>385</v>
      </c>
      <c r="L440" t="s">
        <v>2773</v>
      </c>
      <c r="M440" t="s">
        <v>392</v>
      </c>
      <c r="N440">
        <v>-79.942160000000001</v>
      </c>
      <c r="O440">
        <v>40.431978999999998</v>
      </c>
      <c r="P440" t="s">
        <v>391</v>
      </c>
      <c r="Q440" s="6" t="s">
        <v>2906</v>
      </c>
      <c r="R440" s="6" t="s">
        <v>2905</v>
      </c>
      <c r="S440" s="6" t="s">
        <v>2784</v>
      </c>
      <c r="T440" s="6" t="s">
        <v>2907</v>
      </c>
      <c r="U440" s="6" t="s">
        <v>2909</v>
      </c>
      <c r="V440" s="3" t="str">
        <f>INDEX(Groups!I$2:'Groups'!I$228, MATCH(A440, Groups!A$2:'Groups'!A$228,0))</f>
        <v>Pittsburgh</v>
      </c>
      <c r="W440" s="3" t="str">
        <f>INDEX(Groups!J$2:'Groups'!J$228, MATCH(A440, Groups!A$2:'Groups'!A$228,0))</f>
        <v>Sub-county</v>
      </c>
      <c r="X440" s="8">
        <f t="shared" si="19"/>
        <v>1</v>
      </c>
      <c r="Y440" s="8" t="b">
        <f>ISNUMBER(SEARCH(V440,T440))</f>
        <v>1</v>
      </c>
      <c r="AC440" s="8">
        <v>1</v>
      </c>
      <c r="AD440" s="8">
        <v>1</v>
      </c>
    </row>
    <row r="441" spans="1:30" x14ac:dyDescent="0.2">
      <c r="A441">
        <v>3170512</v>
      </c>
      <c r="B441">
        <v>31</v>
      </c>
      <c r="C441" t="s">
        <v>377</v>
      </c>
      <c r="D441" t="s">
        <v>1</v>
      </c>
      <c r="E441" t="s">
        <v>3071</v>
      </c>
      <c r="F441">
        <v>-80.040000915500002</v>
      </c>
      <c r="G441">
        <v>40.549999237100003</v>
      </c>
      <c r="H441" t="s">
        <v>378</v>
      </c>
      <c r="I441">
        <v>152</v>
      </c>
      <c r="J441" t="s">
        <v>401</v>
      </c>
      <c r="K441" t="s">
        <v>402</v>
      </c>
      <c r="L441" t="s">
        <v>2773</v>
      </c>
      <c r="M441" t="s">
        <v>392</v>
      </c>
      <c r="N441">
        <v>-79.942160000000001</v>
      </c>
      <c r="O441">
        <v>40.431978999999998</v>
      </c>
      <c r="P441" t="s">
        <v>391</v>
      </c>
      <c r="Q441" s="6" t="s">
        <v>2906</v>
      </c>
      <c r="R441" s="6" t="s">
        <v>2905</v>
      </c>
      <c r="S441" s="6" t="s">
        <v>2784</v>
      </c>
      <c r="T441" s="6" t="s">
        <v>2907</v>
      </c>
      <c r="U441" s="6" t="s">
        <v>2909</v>
      </c>
      <c r="V441" s="3" t="str">
        <f>INDEX(Groups!I$2:'Groups'!I$228, MATCH(A441, Groups!A$2:'Groups'!A$228,0))</f>
        <v>Pittsburgh</v>
      </c>
      <c r="W441" s="3" t="str">
        <f>INDEX(Groups!J$2:'Groups'!J$228, MATCH(A441, Groups!A$2:'Groups'!A$228,0))</f>
        <v>Sub-county</v>
      </c>
      <c r="X441" s="8">
        <f t="shared" si="19"/>
        <v>1</v>
      </c>
      <c r="Y441" s="8" t="b">
        <f>ISNUMBER(SEARCH(V441,T441))</f>
        <v>1</v>
      </c>
      <c r="AC441" s="8">
        <v>1</v>
      </c>
      <c r="AD441" s="8">
        <v>1</v>
      </c>
    </row>
    <row r="442" spans="1:30" x14ac:dyDescent="0.2">
      <c r="A442">
        <v>3170512</v>
      </c>
      <c r="B442">
        <v>31</v>
      </c>
      <c r="C442" t="s">
        <v>377</v>
      </c>
      <c r="D442" t="s">
        <v>1</v>
      </c>
      <c r="E442" t="s">
        <v>3071</v>
      </c>
      <c r="F442">
        <v>-80.040000915500002</v>
      </c>
      <c r="G442">
        <v>40.549999237100003</v>
      </c>
      <c r="H442" t="s">
        <v>378</v>
      </c>
      <c r="I442">
        <v>154</v>
      </c>
      <c r="J442" t="s">
        <v>407</v>
      </c>
      <c r="K442" t="s">
        <v>402</v>
      </c>
      <c r="L442" t="s">
        <v>2773</v>
      </c>
      <c r="M442" t="s">
        <v>392</v>
      </c>
      <c r="N442">
        <v>-79.942160000000001</v>
      </c>
      <c r="O442">
        <v>40.431978999999998</v>
      </c>
      <c r="P442" t="s">
        <v>391</v>
      </c>
      <c r="Q442" s="6" t="s">
        <v>2906</v>
      </c>
      <c r="R442" s="6" t="s">
        <v>2905</v>
      </c>
      <c r="S442" s="6" t="s">
        <v>2784</v>
      </c>
      <c r="T442" s="6" t="s">
        <v>2907</v>
      </c>
      <c r="U442" s="6" t="s">
        <v>2909</v>
      </c>
      <c r="V442" s="3" t="str">
        <f>INDEX(Groups!I$2:'Groups'!I$228, MATCH(A442, Groups!A$2:'Groups'!A$228,0))</f>
        <v>Pittsburgh</v>
      </c>
      <c r="W442" s="3" t="str">
        <f>INDEX(Groups!J$2:'Groups'!J$228, MATCH(A442, Groups!A$2:'Groups'!A$228,0))</f>
        <v>Sub-county</v>
      </c>
      <c r="X442" s="8">
        <f t="shared" si="19"/>
        <v>1</v>
      </c>
      <c r="Y442" s="8" t="b">
        <f>ISNUMBER(SEARCH(V442,T442))</f>
        <v>1</v>
      </c>
      <c r="AC442" s="8">
        <v>1</v>
      </c>
      <c r="AD442" s="8">
        <v>1</v>
      </c>
    </row>
    <row r="443" spans="1:30" x14ac:dyDescent="0.2">
      <c r="A443">
        <v>3170512</v>
      </c>
      <c r="B443">
        <v>31</v>
      </c>
      <c r="C443" t="s">
        <v>377</v>
      </c>
      <c r="D443" t="s">
        <v>1</v>
      </c>
      <c r="E443" t="s">
        <v>3071</v>
      </c>
      <c r="F443">
        <v>-80.040000915500002</v>
      </c>
      <c r="G443">
        <v>40.549999237100003</v>
      </c>
      <c r="H443" t="s">
        <v>378</v>
      </c>
      <c r="I443">
        <v>155</v>
      </c>
      <c r="J443" t="s">
        <v>420</v>
      </c>
      <c r="K443" t="s">
        <v>421</v>
      </c>
      <c r="L443" t="s">
        <v>2773</v>
      </c>
      <c r="M443" t="s">
        <v>392</v>
      </c>
      <c r="N443">
        <v>-79.942160000000001</v>
      </c>
      <c r="O443">
        <v>40.431978999999998</v>
      </c>
      <c r="P443" t="s">
        <v>391</v>
      </c>
      <c r="Q443" s="6" t="s">
        <v>2906</v>
      </c>
      <c r="R443" s="6" t="s">
        <v>2905</v>
      </c>
      <c r="S443" s="6" t="s">
        <v>2784</v>
      </c>
      <c r="T443" s="6" t="s">
        <v>2907</v>
      </c>
      <c r="U443" s="6" t="s">
        <v>2909</v>
      </c>
      <c r="V443" s="3" t="str">
        <f>INDEX(Groups!I$2:'Groups'!I$228, MATCH(A443, Groups!A$2:'Groups'!A$228,0))</f>
        <v>Pittsburgh</v>
      </c>
      <c r="W443" s="3" t="str">
        <f>INDEX(Groups!J$2:'Groups'!J$228, MATCH(A443, Groups!A$2:'Groups'!A$228,0))</f>
        <v>Sub-county</v>
      </c>
      <c r="X443" s="8">
        <f t="shared" si="19"/>
        <v>1</v>
      </c>
      <c r="Y443" s="8" t="b">
        <f>ISNUMBER(SEARCH(V443,T443))</f>
        <v>1</v>
      </c>
      <c r="AC443" s="8">
        <v>1</v>
      </c>
      <c r="AD443" s="8">
        <v>1</v>
      </c>
    </row>
    <row r="444" spans="1:30" x14ac:dyDescent="0.2">
      <c r="A444">
        <v>3170512</v>
      </c>
      <c r="B444">
        <v>31</v>
      </c>
      <c r="C444" t="s">
        <v>377</v>
      </c>
      <c r="D444" t="s">
        <v>1</v>
      </c>
      <c r="E444" t="s">
        <v>3071</v>
      </c>
      <c r="F444">
        <v>-80.040000915500002</v>
      </c>
      <c r="G444">
        <v>40.549999237100003</v>
      </c>
      <c r="H444" t="s">
        <v>378</v>
      </c>
      <c r="I444">
        <v>156</v>
      </c>
      <c r="J444" t="s">
        <v>384</v>
      </c>
      <c r="K444" t="s">
        <v>385</v>
      </c>
      <c r="L444" t="s">
        <v>2773</v>
      </c>
      <c r="M444" t="s">
        <v>392</v>
      </c>
      <c r="N444">
        <v>-79.942160000000001</v>
      </c>
      <c r="O444">
        <v>40.431978999999998</v>
      </c>
      <c r="P444" t="s">
        <v>391</v>
      </c>
      <c r="Q444" s="6" t="s">
        <v>2906</v>
      </c>
      <c r="R444" s="6" t="s">
        <v>2905</v>
      </c>
      <c r="S444" s="6" t="s">
        <v>2784</v>
      </c>
      <c r="T444" s="6" t="s">
        <v>2907</v>
      </c>
      <c r="U444" s="6" t="s">
        <v>2909</v>
      </c>
      <c r="V444" s="3" t="str">
        <f>INDEX(Groups!I$2:'Groups'!I$228, MATCH(A444, Groups!A$2:'Groups'!A$228,0))</f>
        <v>Pittsburgh</v>
      </c>
      <c r="W444" s="3" t="str">
        <f>INDEX(Groups!J$2:'Groups'!J$228, MATCH(A444, Groups!A$2:'Groups'!A$228,0))</f>
        <v>Sub-county</v>
      </c>
      <c r="X444" s="8">
        <f t="shared" si="19"/>
        <v>1</v>
      </c>
      <c r="Y444" s="8" t="b">
        <f>ISNUMBER(SEARCH(V444,T444))</f>
        <v>1</v>
      </c>
      <c r="AC444" s="8">
        <v>1</v>
      </c>
      <c r="AD444" s="8">
        <v>1</v>
      </c>
    </row>
    <row r="445" spans="1:30" x14ac:dyDescent="0.2">
      <c r="A445">
        <v>3170512</v>
      </c>
      <c r="B445">
        <v>31</v>
      </c>
      <c r="C445" t="s">
        <v>377</v>
      </c>
      <c r="D445" t="s">
        <v>1</v>
      </c>
      <c r="E445" t="s">
        <v>3071</v>
      </c>
      <c r="F445">
        <v>-80.040000915500002</v>
      </c>
      <c r="G445">
        <v>40.549999237100003</v>
      </c>
      <c r="H445" t="s">
        <v>378</v>
      </c>
      <c r="I445">
        <v>157</v>
      </c>
      <c r="J445" t="s">
        <v>384</v>
      </c>
      <c r="K445" t="s">
        <v>385</v>
      </c>
      <c r="L445" t="s">
        <v>2773</v>
      </c>
      <c r="M445" t="s">
        <v>392</v>
      </c>
      <c r="N445">
        <v>-79.942160000000001</v>
      </c>
      <c r="O445">
        <v>40.431978999999998</v>
      </c>
      <c r="P445" t="s">
        <v>391</v>
      </c>
      <c r="Q445" s="6" t="s">
        <v>2906</v>
      </c>
      <c r="R445" s="6" t="s">
        <v>2905</v>
      </c>
      <c r="S445" s="6" t="s">
        <v>2784</v>
      </c>
      <c r="T445" s="6" t="s">
        <v>2907</v>
      </c>
      <c r="U445" s="6" t="s">
        <v>2909</v>
      </c>
      <c r="V445" s="3" t="str">
        <f>INDEX(Groups!I$2:'Groups'!I$228, MATCH(A445, Groups!A$2:'Groups'!A$228,0))</f>
        <v>Pittsburgh</v>
      </c>
      <c r="W445" s="3" t="str">
        <f>INDEX(Groups!J$2:'Groups'!J$228, MATCH(A445, Groups!A$2:'Groups'!A$228,0))</f>
        <v>Sub-county</v>
      </c>
      <c r="X445" s="8">
        <f t="shared" si="19"/>
        <v>1</v>
      </c>
      <c r="Y445" s="8" t="b">
        <f>ISNUMBER(SEARCH(V445,T445))</f>
        <v>1</v>
      </c>
      <c r="AC445" s="8">
        <v>1</v>
      </c>
      <c r="AD445" s="8">
        <v>1</v>
      </c>
    </row>
    <row r="446" spans="1:30" x14ac:dyDescent="0.2">
      <c r="A446">
        <v>3170512</v>
      </c>
      <c r="B446">
        <v>31</v>
      </c>
      <c r="C446" t="s">
        <v>377</v>
      </c>
      <c r="D446" t="s">
        <v>1</v>
      </c>
      <c r="E446" t="s">
        <v>3071</v>
      </c>
      <c r="F446">
        <v>-80.040000915500002</v>
      </c>
      <c r="G446">
        <v>40.549999237100003</v>
      </c>
      <c r="H446" t="s">
        <v>378</v>
      </c>
      <c r="I446">
        <v>158</v>
      </c>
      <c r="J446" t="s">
        <v>384</v>
      </c>
      <c r="K446" t="s">
        <v>385</v>
      </c>
      <c r="L446" t="s">
        <v>2773</v>
      </c>
      <c r="M446" t="s">
        <v>392</v>
      </c>
      <c r="N446">
        <v>-79.942160000000001</v>
      </c>
      <c r="O446">
        <v>40.431978999999998</v>
      </c>
      <c r="P446" t="s">
        <v>391</v>
      </c>
      <c r="Q446" s="6" t="s">
        <v>2906</v>
      </c>
      <c r="R446" s="6" t="s">
        <v>2905</v>
      </c>
      <c r="S446" s="6" t="s">
        <v>2784</v>
      </c>
      <c r="T446" s="6" t="s">
        <v>2907</v>
      </c>
      <c r="U446" s="6" t="s">
        <v>2909</v>
      </c>
      <c r="V446" s="3" t="str">
        <f>INDEX(Groups!I$2:'Groups'!I$228, MATCH(A446, Groups!A$2:'Groups'!A$228,0))</f>
        <v>Pittsburgh</v>
      </c>
      <c r="W446" s="3" t="str">
        <f>INDEX(Groups!J$2:'Groups'!J$228, MATCH(A446, Groups!A$2:'Groups'!A$228,0))</f>
        <v>Sub-county</v>
      </c>
      <c r="X446" s="8">
        <f t="shared" si="19"/>
        <v>1</v>
      </c>
      <c r="Y446" s="8" t="b">
        <f>ISNUMBER(SEARCH(V446,T446))</f>
        <v>1</v>
      </c>
      <c r="AC446" s="8">
        <v>1</v>
      </c>
      <c r="AD446" s="8">
        <v>1</v>
      </c>
    </row>
    <row r="447" spans="1:30" x14ac:dyDescent="0.2">
      <c r="A447">
        <v>3170512</v>
      </c>
      <c r="B447">
        <v>31</v>
      </c>
      <c r="C447" t="s">
        <v>377</v>
      </c>
      <c r="D447" t="s">
        <v>1</v>
      </c>
      <c r="E447" t="s">
        <v>3071</v>
      </c>
      <c r="F447">
        <v>-80.040000915500002</v>
      </c>
      <c r="G447">
        <v>40.549999237100003</v>
      </c>
      <c r="H447" t="s">
        <v>378</v>
      </c>
      <c r="I447">
        <v>159</v>
      </c>
      <c r="J447" t="s">
        <v>399</v>
      </c>
      <c r="K447" t="s">
        <v>400</v>
      </c>
      <c r="L447" t="s">
        <v>2773</v>
      </c>
      <c r="M447" t="s">
        <v>392</v>
      </c>
      <c r="N447">
        <v>-79.942160000000001</v>
      </c>
      <c r="O447">
        <v>40.431978999999998</v>
      </c>
      <c r="P447" t="s">
        <v>391</v>
      </c>
      <c r="Q447" s="6" t="s">
        <v>2906</v>
      </c>
      <c r="R447" s="6" t="s">
        <v>2905</v>
      </c>
      <c r="S447" s="6" t="s">
        <v>2784</v>
      </c>
      <c r="T447" s="6" t="s">
        <v>2907</v>
      </c>
      <c r="U447" s="6" t="s">
        <v>2909</v>
      </c>
      <c r="V447" s="3" t="str">
        <f>INDEX(Groups!I$2:'Groups'!I$228, MATCH(A447, Groups!A$2:'Groups'!A$228,0))</f>
        <v>Pittsburgh</v>
      </c>
      <c r="W447" s="3" t="str">
        <f>INDEX(Groups!J$2:'Groups'!J$228, MATCH(A447, Groups!A$2:'Groups'!A$228,0))</f>
        <v>Sub-county</v>
      </c>
      <c r="X447" s="8">
        <f t="shared" si="19"/>
        <v>1</v>
      </c>
      <c r="Y447" s="8" t="b">
        <f>ISNUMBER(SEARCH(V447,T447))</f>
        <v>1</v>
      </c>
      <c r="AC447" s="8">
        <v>1</v>
      </c>
      <c r="AD447" s="8">
        <v>1</v>
      </c>
    </row>
    <row r="448" spans="1:30" x14ac:dyDescent="0.2">
      <c r="A448">
        <v>1782914</v>
      </c>
      <c r="B448">
        <v>20</v>
      </c>
      <c r="C448" t="s">
        <v>437</v>
      </c>
      <c r="D448" t="s">
        <v>1</v>
      </c>
      <c r="E448" t="s">
        <v>3082</v>
      </c>
      <c r="F448">
        <v>-79.949996948199995</v>
      </c>
      <c r="G448">
        <v>40.439998626700003</v>
      </c>
      <c r="H448" t="s">
        <v>438</v>
      </c>
      <c r="I448">
        <v>184</v>
      </c>
      <c r="J448" t="s">
        <v>439</v>
      </c>
      <c r="K448" t="s">
        <v>440</v>
      </c>
      <c r="L448" t="s">
        <v>2773</v>
      </c>
      <c r="M448" t="s">
        <v>442</v>
      </c>
      <c r="N448">
        <v>-79.922535999999994</v>
      </c>
      <c r="O448">
        <v>40.438136999999998</v>
      </c>
      <c r="P448" t="s">
        <v>441</v>
      </c>
      <c r="Q448" s="6" t="s">
        <v>2906</v>
      </c>
      <c r="R448" s="6" t="s">
        <v>2905</v>
      </c>
      <c r="S448" s="6" t="s">
        <v>2784</v>
      </c>
      <c r="T448" s="6" t="s">
        <v>2907</v>
      </c>
      <c r="U448" s="6" t="s">
        <v>2946</v>
      </c>
      <c r="V448" s="3" t="str">
        <f>INDEX(Groups!I$2:'Groups'!I$228, MATCH(A448, Groups!A$2:'Groups'!A$228,0))</f>
        <v>Pittsburgh</v>
      </c>
      <c r="W448" s="3" t="str">
        <f>INDEX(Groups!J$2:'Groups'!J$228, MATCH(A448, Groups!A$2:'Groups'!A$228,0))</f>
        <v>Sub-county</v>
      </c>
      <c r="X448" s="8">
        <f t="shared" si="19"/>
        <v>1</v>
      </c>
      <c r="Y448" s="8" t="b">
        <f>ISNUMBER(SEARCH(V448,T448))</f>
        <v>1</v>
      </c>
      <c r="AC448" s="8">
        <v>1</v>
      </c>
      <c r="AD448" s="8">
        <v>1</v>
      </c>
    </row>
    <row r="449" spans="1:30" x14ac:dyDescent="0.2">
      <c r="A449">
        <v>1782914</v>
      </c>
      <c r="B449">
        <v>20</v>
      </c>
      <c r="C449" t="s">
        <v>437</v>
      </c>
      <c r="D449" t="s">
        <v>1</v>
      </c>
      <c r="E449" t="s">
        <v>3082</v>
      </c>
      <c r="F449">
        <v>-79.949996948199995</v>
      </c>
      <c r="G449">
        <v>40.439998626700003</v>
      </c>
      <c r="H449" t="s">
        <v>438</v>
      </c>
      <c r="I449">
        <v>185</v>
      </c>
      <c r="J449" t="s">
        <v>443</v>
      </c>
      <c r="K449" t="s">
        <v>444</v>
      </c>
      <c r="L449" t="s">
        <v>2773</v>
      </c>
      <c r="M449" t="s">
        <v>442</v>
      </c>
      <c r="N449">
        <v>-79.922535999999994</v>
      </c>
      <c r="O449">
        <v>40.438136999999998</v>
      </c>
      <c r="P449" t="s">
        <v>441</v>
      </c>
      <c r="Q449" s="6" t="s">
        <v>2906</v>
      </c>
      <c r="R449" s="6" t="s">
        <v>2905</v>
      </c>
      <c r="S449" s="6" t="s">
        <v>2784</v>
      </c>
      <c r="T449" s="6" t="s">
        <v>2907</v>
      </c>
      <c r="U449" s="6" t="s">
        <v>2946</v>
      </c>
      <c r="V449" s="3" t="str">
        <f>INDEX(Groups!I$2:'Groups'!I$228, MATCH(A449, Groups!A$2:'Groups'!A$228,0))</f>
        <v>Pittsburgh</v>
      </c>
      <c r="W449" s="3" t="str">
        <f>INDEX(Groups!J$2:'Groups'!J$228, MATCH(A449, Groups!A$2:'Groups'!A$228,0))</f>
        <v>Sub-county</v>
      </c>
      <c r="X449" s="8">
        <f t="shared" si="19"/>
        <v>1</v>
      </c>
      <c r="Y449" s="8" t="b">
        <f>ISNUMBER(SEARCH(V449,T449))</f>
        <v>1</v>
      </c>
      <c r="AC449" s="8">
        <v>1</v>
      </c>
      <c r="AD449" s="8">
        <v>1</v>
      </c>
    </row>
    <row r="450" spans="1:30" x14ac:dyDescent="0.2">
      <c r="A450">
        <v>1782914</v>
      </c>
      <c r="B450">
        <v>20</v>
      </c>
      <c r="C450" t="s">
        <v>437</v>
      </c>
      <c r="D450" t="s">
        <v>1</v>
      </c>
      <c r="E450" t="s">
        <v>3082</v>
      </c>
      <c r="F450">
        <v>-79.949996948199995</v>
      </c>
      <c r="G450">
        <v>40.439998626700003</v>
      </c>
      <c r="H450" t="s">
        <v>438</v>
      </c>
      <c r="I450">
        <v>186</v>
      </c>
      <c r="J450" t="s">
        <v>443</v>
      </c>
      <c r="K450" t="s">
        <v>444</v>
      </c>
      <c r="L450" t="s">
        <v>2773</v>
      </c>
      <c r="M450" t="s">
        <v>442</v>
      </c>
      <c r="N450">
        <v>-79.922535999999994</v>
      </c>
      <c r="O450">
        <v>40.438136999999998</v>
      </c>
      <c r="P450" t="s">
        <v>441</v>
      </c>
      <c r="Q450" s="6" t="s">
        <v>2906</v>
      </c>
      <c r="R450" s="6" t="s">
        <v>2905</v>
      </c>
      <c r="S450" s="6" t="s">
        <v>2784</v>
      </c>
      <c r="T450" s="6" t="s">
        <v>2907</v>
      </c>
      <c r="U450" s="6" t="s">
        <v>2946</v>
      </c>
      <c r="V450" s="3" t="str">
        <f>INDEX(Groups!I$2:'Groups'!I$228, MATCH(A450, Groups!A$2:'Groups'!A$228,0))</f>
        <v>Pittsburgh</v>
      </c>
      <c r="W450" s="3" t="str">
        <f>INDEX(Groups!J$2:'Groups'!J$228, MATCH(A450, Groups!A$2:'Groups'!A$228,0))</f>
        <v>Sub-county</v>
      </c>
      <c r="X450" s="8">
        <f t="shared" si="19"/>
        <v>1</v>
      </c>
      <c r="Y450" s="8" t="b">
        <f>ISNUMBER(SEARCH(V450,T450))</f>
        <v>1</v>
      </c>
      <c r="AC450" s="8">
        <v>1</v>
      </c>
      <c r="AD450" s="8">
        <v>1</v>
      </c>
    </row>
    <row r="451" spans="1:30" x14ac:dyDescent="0.2">
      <c r="A451">
        <v>1782914</v>
      </c>
      <c r="B451">
        <v>20</v>
      </c>
      <c r="C451" t="s">
        <v>437</v>
      </c>
      <c r="D451" t="s">
        <v>1</v>
      </c>
      <c r="E451" t="s">
        <v>3082</v>
      </c>
      <c r="F451">
        <v>-79.949996948199995</v>
      </c>
      <c r="G451">
        <v>40.439998626700003</v>
      </c>
      <c r="H451" t="s">
        <v>438</v>
      </c>
      <c r="I451">
        <v>187</v>
      </c>
      <c r="J451" t="s">
        <v>439</v>
      </c>
      <c r="K451" t="s">
        <v>440</v>
      </c>
      <c r="L451" t="s">
        <v>2773</v>
      </c>
      <c r="M451" t="s">
        <v>442</v>
      </c>
      <c r="N451">
        <v>-79.922535999999994</v>
      </c>
      <c r="O451">
        <v>40.438136999999998</v>
      </c>
      <c r="P451" t="s">
        <v>441</v>
      </c>
      <c r="Q451" s="6" t="s">
        <v>2906</v>
      </c>
      <c r="R451" s="6" t="s">
        <v>2905</v>
      </c>
      <c r="S451" s="6" t="s">
        <v>2784</v>
      </c>
      <c r="T451" s="6" t="s">
        <v>2907</v>
      </c>
      <c r="U451" s="6" t="s">
        <v>2946</v>
      </c>
      <c r="V451" s="3" t="str">
        <f>INDEX(Groups!I$2:'Groups'!I$228, MATCH(A451, Groups!A$2:'Groups'!A$228,0))</f>
        <v>Pittsburgh</v>
      </c>
      <c r="W451" s="3" t="str">
        <f>INDEX(Groups!J$2:'Groups'!J$228, MATCH(A451, Groups!A$2:'Groups'!A$228,0))</f>
        <v>Sub-county</v>
      </c>
      <c r="X451" s="8">
        <f t="shared" si="19"/>
        <v>1</v>
      </c>
      <c r="Y451" s="8" t="b">
        <f>ISNUMBER(SEARCH(V451,T451))</f>
        <v>1</v>
      </c>
      <c r="AC451" s="8">
        <v>1</v>
      </c>
      <c r="AD451" s="8">
        <v>1</v>
      </c>
    </row>
    <row r="452" spans="1:30" x14ac:dyDescent="0.2">
      <c r="A452">
        <v>1782914</v>
      </c>
      <c r="B452">
        <v>20</v>
      </c>
      <c r="C452" t="s">
        <v>437</v>
      </c>
      <c r="D452" t="s">
        <v>1</v>
      </c>
      <c r="E452" t="s">
        <v>3082</v>
      </c>
      <c r="F452">
        <v>-79.949996948199995</v>
      </c>
      <c r="G452">
        <v>40.439998626700003</v>
      </c>
      <c r="H452" t="s">
        <v>438</v>
      </c>
      <c r="I452">
        <v>188</v>
      </c>
      <c r="J452" t="s">
        <v>443</v>
      </c>
      <c r="K452" t="s">
        <v>444</v>
      </c>
      <c r="L452" t="s">
        <v>2773</v>
      </c>
      <c r="M452" t="s">
        <v>442</v>
      </c>
      <c r="N452">
        <v>-79.922535999999994</v>
      </c>
      <c r="O452">
        <v>40.438136999999998</v>
      </c>
      <c r="P452" t="s">
        <v>441</v>
      </c>
      <c r="Q452" s="6" t="s">
        <v>2906</v>
      </c>
      <c r="R452" s="6" t="s">
        <v>2905</v>
      </c>
      <c r="S452" s="6" t="s">
        <v>2784</v>
      </c>
      <c r="T452" s="6" t="s">
        <v>2907</v>
      </c>
      <c r="U452" s="6" t="s">
        <v>2946</v>
      </c>
      <c r="V452" s="3" t="str">
        <f>INDEX(Groups!I$2:'Groups'!I$228, MATCH(A452, Groups!A$2:'Groups'!A$228,0))</f>
        <v>Pittsburgh</v>
      </c>
      <c r="W452" s="3" t="str">
        <f>INDEX(Groups!J$2:'Groups'!J$228, MATCH(A452, Groups!A$2:'Groups'!A$228,0))</f>
        <v>Sub-county</v>
      </c>
      <c r="X452" s="8">
        <f t="shared" si="19"/>
        <v>1</v>
      </c>
      <c r="Y452" s="8" t="b">
        <f>ISNUMBER(SEARCH(V452,T452))</f>
        <v>1</v>
      </c>
      <c r="AC452" s="8">
        <v>1</v>
      </c>
      <c r="AD452" s="8">
        <v>1</v>
      </c>
    </row>
    <row r="453" spans="1:30" x14ac:dyDescent="0.2">
      <c r="A453">
        <v>1782914</v>
      </c>
      <c r="B453">
        <v>20</v>
      </c>
      <c r="C453" t="s">
        <v>437</v>
      </c>
      <c r="D453" t="s">
        <v>1</v>
      </c>
      <c r="E453" t="s">
        <v>3082</v>
      </c>
      <c r="F453">
        <v>-79.949996948199995</v>
      </c>
      <c r="G453">
        <v>40.439998626700003</v>
      </c>
      <c r="H453" t="s">
        <v>438</v>
      </c>
      <c r="I453">
        <v>189</v>
      </c>
      <c r="J453" t="s">
        <v>445</v>
      </c>
      <c r="K453" t="s">
        <v>446</v>
      </c>
      <c r="L453" t="s">
        <v>2773</v>
      </c>
      <c r="M453" t="s">
        <v>442</v>
      </c>
      <c r="N453">
        <v>-79.922535999999994</v>
      </c>
      <c r="O453">
        <v>40.438136999999998</v>
      </c>
      <c r="P453" t="s">
        <v>441</v>
      </c>
      <c r="Q453" s="6" t="s">
        <v>2906</v>
      </c>
      <c r="R453" s="6" t="s">
        <v>2905</v>
      </c>
      <c r="S453" s="6" t="s">
        <v>2784</v>
      </c>
      <c r="T453" s="6" t="s">
        <v>2907</v>
      </c>
      <c r="U453" s="6" t="s">
        <v>2946</v>
      </c>
      <c r="V453" s="3" t="str">
        <f>INDEX(Groups!I$2:'Groups'!I$228, MATCH(A453, Groups!A$2:'Groups'!A$228,0))</f>
        <v>Pittsburgh</v>
      </c>
      <c r="W453" s="3" t="str">
        <f>INDEX(Groups!J$2:'Groups'!J$228, MATCH(A453, Groups!A$2:'Groups'!A$228,0))</f>
        <v>Sub-county</v>
      </c>
      <c r="X453" s="8">
        <f t="shared" si="19"/>
        <v>1</v>
      </c>
      <c r="Y453" s="8" t="b">
        <f>ISNUMBER(SEARCH(V453,T453))</f>
        <v>1</v>
      </c>
      <c r="AC453" s="8">
        <v>1</v>
      </c>
      <c r="AD453" s="8">
        <v>1</v>
      </c>
    </row>
    <row r="454" spans="1:30" x14ac:dyDescent="0.2">
      <c r="A454">
        <v>1782914</v>
      </c>
      <c r="B454">
        <v>20</v>
      </c>
      <c r="C454" t="s">
        <v>437</v>
      </c>
      <c r="D454" t="s">
        <v>1</v>
      </c>
      <c r="E454" t="s">
        <v>3082</v>
      </c>
      <c r="F454">
        <v>-79.949996948199995</v>
      </c>
      <c r="G454">
        <v>40.439998626700003</v>
      </c>
      <c r="H454" t="s">
        <v>438</v>
      </c>
      <c r="I454">
        <v>190</v>
      </c>
      <c r="J454" t="s">
        <v>439</v>
      </c>
      <c r="K454" t="s">
        <v>440</v>
      </c>
      <c r="L454" t="s">
        <v>2773</v>
      </c>
      <c r="M454" t="s">
        <v>442</v>
      </c>
      <c r="N454">
        <v>-79.922535999999994</v>
      </c>
      <c r="O454">
        <v>40.438136999999998</v>
      </c>
      <c r="P454" t="s">
        <v>441</v>
      </c>
      <c r="Q454" s="6" t="s">
        <v>2906</v>
      </c>
      <c r="R454" s="6" t="s">
        <v>2905</v>
      </c>
      <c r="S454" s="6" t="s">
        <v>2784</v>
      </c>
      <c r="T454" s="6" t="s">
        <v>2907</v>
      </c>
      <c r="U454" s="6" t="s">
        <v>2946</v>
      </c>
      <c r="V454" s="3" t="str">
        <f>INDEX(Groups!I$2:'Groups'!I$228, MATCH(A454, Groups!A$2:'Groups'!A$228,0))</f>
        <v>Pittsburgh</v>
      </c>
      <c r="W454" s="3" t="str">
        <f>INDEX(Groups!J$2:'Groups'!J$228, MATCH(A454, Groups!A$2:'Groups'!A$228,0))</f>
        <v>Sub-county</v>
      </c>
      <c r="X454" s="8">
        <f t="shared" si="19"/>
        <v>1</v>
      </c>
      <c r="Y454" s="8" t="b">
        <f>ISNUMBER(SEARCH(V454,T454))</f>
        <v>1</v>
      </c>
      <c r="AC454" s="8">
        <v>1</v>
      </c>
      <c r="AD454" s="8">
        <v>1</v>
      </c>
    </row>
    <row r="455" spans="1:30" x14ac:dyDescent="0.2">
      <c r="A455">
        <v>1782914</v>
      </c>
      <c r="B455">
        <v>20</v>
      </c>
      <c r="C455" t="s">
        <v>437</v>
      </c>
      <c r="D455" t="s">
        <v>1</v>
      </c>
      <c r="E455" t="s">
        <v>3082</v>
      </c>
      <c r="F455">
        <v>-79.949996948199995</v>
      </c>
      <c r="G455">
        <v>40.439998626700003</v>
      </c>
      <c r="H455" t="s">
        <v>438</v>
      </c>
      <c r="I455">
        <v>191</v>
      </c>
      <c r="J455" t="s">
        <v>439</v>
      </c>
      <c r="K455" t="s">
        <v>440</v>
      </c>
      <c r="L455" t="s">
        <v>2773</v>
      </c>
      <c r="M455" t="s">
        <v>442</v>
      </c>
      <c r="N455">
        <v>-79.922535999999994</v>
      </c>
      <c r="O455">
        <v>40.438136999999998</v>
      </c>
      <c r="P455" t="s">
        <v>441</v>
      </c>
      <c r="Q455" s="6" t="s">
        <v>2906</v>
      </c>
      <c r="R455" s="6" t="s">
        <v>2905</v>
      </c>
      <c r="S455" s="6" t="s">
        <v>2784</v>
      </c>
      <c r="T455" s="6" t="s">
        <v>2907</v>
      </c>
      <c r="U455" s="6" t="s">
        <v>2946</v>
      </c>
      <c r="V455" s="3" t="str">
        <f>INDEX(Groups!I$2:'Groups'!I$228, MATCH(A455, Groups!A$2:'Groups'!A$228,0))</f>
        <v>Pittsburgh</v>
      </c>
      <c r="W455" s="3" t="str">
        <f>INDEX(Groups!J$2:'Groups'!J$228, MATCH(A455, Groups!A$2:'Groups'!A$228,0))</f>
        <v>Sub-county</v>
      </c>
      <c r="X455" s="8">
        <f t="shared" si="19"/>
        <v>1</v>
      </c>
      <c r="Y455" s="8" t="b">
        <f>ISNUMBER(SEARCH(V455,T455))</f>
        <v>1</v>
      </c>
      <c r="AC455" s="8">
        <v>1</v>
      </c>
      <c r="AD455" s="8">
        <v>1</v>
      </c>
    </row>
    <row r="456" spans="1:30" x14ac:dyDescent="0.2">
      <c r="A456">
        <v>1782914</v>
      </c>
      <c r="B456">
        <v>20</v>
      </c>
      <c r="C456" t="s">
        <v>437</v>
      </c>
      <c r="D456" t="s">
        <v>1</v>
      </c>
      <c r="E456" t="s">
        <v>3082</v>
      </c>
      <c r="F456">
        <v>-79.949996948199995</v>
      </c>
      <c r="G456">
        <v>40.439998626700003</v>
      </c>
      <c r="H456" t="s">
        <v>438</v>
      </c>
      <c r="I456">
        <v>192</v>
      </c>
      <c r="J456" t="s">
        <v>439</v>
      </c>
      <c r="K456" t="s">
        <v>447</v>
      </c>
      <c r="L456" t="s">
        <v>2773</v>
      </c>
      <c r="M456" t="s">
        <v>442</v>
      </c>
      <c r="N456">
        <v>-79.922535999999994</v>
      </c>
      <c r="O456">
        <v>40.438136999999998</v>
      </c>
      <c r="P456" t="s">
        <v>441</v>
      </c>
      <c r="Q456" s="6" t="s">
        <v>2906</v>
      </c>
      <c r="R456" s="6" t="s">
        <v>2905</v>
      </c>
      <c r="S456" s="6" t="s">
        <v>2784</v>
      </c>
      <c r="T456" s="6" t="s">
        <v>2907</v>
      </c>
      <c r="U456" s="6" t="s">
        <v>2946</v>
      </c>
      <c r="V456" s="3" t="str">
        <f>INDEX(Groups!I$2:'Groups'!I$228, MATCH(A456, Groups!A$2:'Groups'!A$228,0))</f>
        <v>Pittsburgh</v>
      </c>
      <c r="W456" s="3" t="str">
        <f>INDEX(Groups!J$2:'Groups'!J$228, MATCH(A456, Groups!A$2:'Groups'!A$228,0))</f>
        <v>Sub-county</v>
      </c>
      <c r="X456" s="8">
        <f t="shared" si="19"/>
        <v>1</v>
      </c>
      <c r="Y456" s="8" t="b">
        <f>ISNUMBER(SEARCH(V456,T456))</f>
        <v>1</v>
      </c>
      <c r="AC456" s="8">
        <v>1</v>
      </c>
      <c r="AD456" s="8">
        <v>1</v>
      </c>
    </row>
    <row r="457" spans="1:30" x14ac:dyDescent="0.2">
      <c r="A457">
        <v>1782914</v>
      </c>
      <c r="B457">
        <v>20</v>
      </c>
      <c r="C457" t="s">
        <v>437</v>
      </c>
      <c r="D457" t="s">
        <v>1</v>
      </c>
      <c r="E457" t="s">
        <v>3082</v>
      </c>
      <c r="F457">
        <v>-79.949996948199995</v>
      </c>
      <c r="G457">
        <v>40.439998626700003</v>
      </c>
      <c r="H457" t="s">
        <v>438</v>
      </c>
      <c r="I457">
        <v>193</v>
      </c>
      <c r="J457" t="s">
        <v>448</v>
      </c>
      <c r="K457" t="s">
        <v>449</v>
      </c>
      <c r="L457" t="s">
        <v>2773</v>
      </c>
      <c r="M457" t="s">
        <v>442</v>
      </c>
      <c r="N457">
        <v>-79.922535999999994</v>
      </c>
      <c r="O457">
        <v>40.438136999999998</v>
      </c>
      <c r="P457" t="s">
        <v>441</v>
      </c>
      <c r="Q457" s="6" t="s">
        <v>2906</v>
      </c>
      <c r="R457" s="6" t="s">
        <v>2905</v>
      </c>
      <c r="S457" s="6" t="s">
        <v>2784</v>
      </c>
      <c r="T457" s="6" t="s">
        <v>2907</v>
      </c>
      <c r="U457" s="6" t="s">
        <v>2946</v>
      </c>
      <c r="V457" s="3" t="str">
        <f>INDEX(Groups!I$2:'Groups'!I$228, MATCH(A457, Groups!A$2:'Groups'!A$228,0))</f>
        <v>Pittsburgh</v>
      </c>
      <c r="W457" s="3" t="str">
        <f>INDEX(Groups!J$2:'Groups'!J$228, MATCH(A457, Groups!A$2:'Groups'!A$228,0))</f>
        <v>Sub-county</v>
      </c>
      <c r="X457" s="8">
        <f t="shared" si="19"/>
        <v>1</v>
      </c>
      <c r="Y457" s="8" t="b">
        <f>ISNUMBER(SEARCH(V457,T457))</f>
        <v>1</v>
      </c>
      <c r="AC457" s="8">
        <v>1</v>
      </c>
      <c r="AD457" s="8">
        <v>1</v>
      </c>
    </row>
    <row r="458" spans="1:30" x14ac:dyDescent="0.2">
      <c r="A458">
        <v>1782914</v>
      </c>
      <c r="B458">
        <v>20</v>
      </c>
      <c r="C458" t="s">
        <v>437</v>
      </c>
      <c r="D458" t="s">
        <v>1</v>
      </c>
      <c r="E458" t="s">
        <v>3082</v>
      </c>
      <c r="F458">
        <v>-79.949996948199995</v>
      </c>
      <c r="G458">
        <v>40.439998626700003</v>
      </c>
      <c r="H458" t="s">
        <v>438</v>
      </c>
      <c r="I458">
        <v>194</v>
      </c>
      <c r="J458" t="s">
        <v>450</v>
      </c>
      <c r="K458" t="s">
        <v>451</v>
      </c>
      <c r="L458" t="s">
        <v>2773</v>
      </c>
      <c r="M458" t="s">
        <v>453</v>
      </c>
      <c r="N458">
        <v>-79.999733000000006</v>
      </c>
      <c r="O458">
        <v>40.455264999999997</v>
      </c>
      <c r="P458" t="s">
        <v>452</v>
      </c>
      <c r="Q458" s="6" t="s">
        <v>2906</v>
      </c>
      <c r="R458" s="6" t="s">
        <v>2905</v>
      </c>
      <c r="S458" s="6" t="s">
        <v>2784</v>
      </c>
      <c r="T458" s="6" t="s">
        <v>2907</v>
      </c>
      <c r="U458" s="6" t="s">
        <v>2915</v>
      </c>
      <c r="V458" s="3" t="str">
        <f>INDEX(Groups!I$2:'Groups'!I$228, MATCH(A458, Groups!A$2:'Groups'!A$228,0))</f>
        <v>Pittsburgh</v>
      </c>
      <c r="W458" s="3" t="str">
        <f>INDEX(Groups!J$2:'Groups'!J$228, MATCH(A458, Groups!A$2:'Groups'!A$228,0))</f>
        <v>Sub-county</v>
      </c>
      <c r="X458" s="8">
        <f t="shared" si="19"/>
        <v>1</v>
      </c>
      <c r="Y458" s="8" t="b">
        <f>ISNUMBER(SEARCH(V458,T458))</f>
        <v>1</v>
      </c>
      <c r="AC458" s="8">
        <v>1</v>
      </c>
      <c r="AD458" s="8">
        <v>1</v>
      </c>
    </row>
    <row r="459" spans="1:30" x14ac:dyDescent="0.2">
      <c r="A459">
        <v>1782914</v>
      </c>
      <c r="B459">
        <v>20</v>
      </c>
      <c r="C459" t="s">
        <v>437</v>
      </c>
      <c r="D459" t="s">
        <v>1</v>
      </c>
      <c r="E459" t="s">
        <v>3082</v>
      </c>
      <c r="F459">
        <v>-79.949996948199995</v>
      </c>
      <c r="G459">
        <v>40.439998626700003</v>
      </c>
      <c r="H459" t="s">
        <v>438</v>
      </c>
      <c r="I459">
        <v>195</v>
      </c>
      <c r="J459" t="s">
        <v>454</v>
      </c>
      <c r="K459" t="s">
        <v>444</v>
      </c>
      <c r="L459" t="s">
        <v>2773</v>
      </c>
      <c r="M459" t="s">
        <v>442</v>
      </c>
      <c r="N459">
        <v>-79.922535999999994</v>
      </c>
      <c r="O459">
        <v>40.438136999999998</v>
      </c>
      <c r="P459" t="s">
        <v>441</v>
      </c>
      <c r="Q459" s="6" t="s">
        <v>2906</v>
      </c>
      <c r="R459" s="6" t="s">
        <v>2905</v>
      </c>
      <c r="S459" s="6" t="s">
        <v>2784</v>
      </c>
      <c r="T459" s="6" t="s">
        <v>2907</v>
      </c>
      <c r="U459" s="6" t="s">
        <v>2946</v>
      </c>
      <c r="V459" s="3" t="str">
        <f>INDEX(Groups!I$2:'Groups'!I$228, MATCH(A459, Groups!A$2:'Groups'!A$228,0))</f>
        <v>Pittsburgh</v>
      </c>
      <c r="W459" s="3" t="str">
        <f>INDEX(Groups!J$2:'Groups'!J$228, MATCH(A459, Groups!A$2:'Groups'!A$228,0))</f>
        <v>Sub-county</v>
      </c>
      <c r="X459" s="8">
        <f t="shared" si="19"/>
        <v>1</v>
      </c>
      <c r="Y459" s="8" t="b">
        <f>ISNUMBER(SEARCH(V459,T459))</f>
        <v>1</v>
      </c>
      <c r="AC459" s="8">
        <v>1</v>
      </c>
      <c r="AD459" s="8">
        <v>1</v>
      </c>
    </row>
    <row r="460" spans="1:30" x14ac:dyDescent="0.2">
      <c r="A460">
        <v>1782914</v>
      </c>
      <c r="B460">
        <v>20</v>
      </c>
      <c r="C460" t="s">
        <v>437</v>
      </c>
      <c r="D460" t="s">
        <v>1</v>
      </c>
      <c r="E460" t="s">
        <v>3082</v>
      </c>
      <c r="F460">
        <v>-79.949996948199995</v>
      </c>
      <c r="G460">
        <v>40.439998626700003</v>
      </c>
      <c r="H460" t="s">
        <v>438</v>
      </c>
      <c r="I460">
        <v>196</v>
      </c>
      <c r="J460" t="s">
        <v>448</v>
      </c>
      <c r="K460" t="s">
        <v>449</v>
      </c>
      <c r="L460" t="s">
        <v>2773</v>
      </c>
      <c r="M460" t="s">
        <v>442</v>
      </c>
      <c r="N460">
        <v>-79.922535999999994</v>
      </c>
      <c r="O460">
        <v>40.438136999999998</v>
      </c>
      <c r="P460" t="s">
        <v>441</v>
      </c>
      <c r="Q460" s="6" t="s">
        <v>2906</v>
      </c>
      <c r="R460" s="6" t="s">
        <v>2905</v>
      </c>
      <c r="S460" s="6" t="s">
        <v>2784</v>
      </c>
      <c r="T460" s="6" t="s">
        <v>2907</v>
      </c>
      <c r="U460" s="6" t="s">
        <v>2946</v>
      </c>
      <c r="V460" s="3" t="str">
        <f>INDEX(Groups!I$2:'Groups'!I$228, MATCH(A460, Groups!A$2:'Groups'!A$228,0))</f>
        <v>Pittsburgh</v>
      </c>
      <c r="W460" s="3" t="str">
        <f>INDEX(Groups!J$2:'Groups'!J$228, MATCH(A460, Groups!A$2:'Groups'!A$228,0))</f>
        <v>Sub-county</v>
      </c>
      <c r="X460" s="8">
        <f t="shared" si="19"/>
        <v>1</v>
      </c>
      <c r="Y460" s="8" t="b">
        <f>ISNUMBER(SEARCH(V460,T460))</f>
        <v>1</v>
      </c>
      <c r="AC460" s="8">
        <v>1</v>
      </c>
      <c r="AD460" s="8">
        <v>1</v>
      </c>
    </row>
    <row r="461" spans="1:30" x14ac:dyDescent="0.2">
      <c r="A461">
        <v>1782914</v>
      </c>
      <c r="B461">
        <v>20</v>
      </c>
      <c r="C461" t="s">
        <v>437</v>
      </c>
      <c r="D461" t="s">
        <v>1</v>
      </c>
      <c r="E461" t="s">
        <v>3082</v>
      </c>
      <c r="F461">
        <v>-79.949996948199995</v>
      </c>
      <c r="G461">
        <v>40.439998626700003</v>
      </c>
      <c r="H461" t="s">
        <v>438</v>
      </c>
      <c r="I461">
        <v>197</v>
      </c>
      <c r="J461" t="s">
        <v>448</v>
      </c>
      <c r="K461" t="s">
        <v>449</v>
      </c>
      <c r="L461" t="s">
        <v>2773</v>
      </c>
      <c r="M461" t="s">
        <v>442</v>
      </c>
      <c r="N461">
        <v>-79.922535999999994</v>
      </c>
      <c r="O461">
        <v>40.438136999999998</v>
      </c>
      <c r="P461" t="s">
        <v>441</v>
      </c>
      <c r="Q461" s="6" t="s">
        <v>2906</v>
      </c>
      <c r="R461" s="6" t="s">
        <v>2905</v>
      </c>
      <c r="S461" s="6" t="s">
        <v>2784</v>
      </c>
      <c r="T461" s="6" t="s">
        <v>2907</v>
      </c>
      <c r="U461" s="6" t="s">
        <v>2946</v>
      </c>
      <c r="V461" s="3" t="str">
        <f>INDEX(Groups!I$2:'Groups'!I$228, MATCH(A461, Groups!A$2:'Groups'!A$228,0))</f>
        <v>Pittsburgh</v>
      </c>
      <c r="W461" s="3" t="str">
        <f>INDEX(Groups!J$2:'Groups'!J$228, MATCH(A461, Groups!A$2:'Groups'!A$228,0))</f>
        <v>Sub-county</v>
      </c>
      <c r="X461" s="8">
        <f t="shared" si="19"/>
        <v>1</v>
      </c>
      <c r="Y461" s="8" t="b">
        <f>ISNUMBER(SEARCH(V461,T461))</f>
        <v>1</v>
      </c>
      <c r="AC461" s="8">
        <v>1</v>
      </c>
      <c r="AD461" s="8">
        <v>1</v>
      </c>
    </row>
    <row r="462" spans="1:30" x14ac:dyDescent="0.2">
      <c r="A462">
        <v>1782914</v>
      </c>
      <c r="B462">
        <v>20</v>
      </c>
      <c r="C462" t="s">
        <v>437</v>
      </c>
      <c r="D462" t="s">
        <v>1</v>
      </c>
      <c r="E462" t="s">
        <v>3082</v>
      </c>
      <c r="F462">
        <v>-79.949996948199995</v>
      </c>
      <c r="G462">
        <v>40.439998626700003</v>
      </c>
      <c r="H462" t="s">
        <v>438</v>
      </c>
      <c r="I462">
        <v>198</v>
      </c>
      <c r="J462" t="s">
        <v>448</v>
      </c>
      <c r="K462" t="s">
        <v>455</v>
      </c>
      <c r="L462" t="s">
        <v>2773</v>
      </c>
      <c r="M462" t="s">
        <v>442</v>
      </c>
      <c r="N462">
        <v>-79.922535999999994</v>
      </c>
      <c r="O462">
        <v>40.438136999999998</v>
      </c>
      <c r="P462" t="s">
        <v>441</v>
      </c>
      <c r="Q462" s="6" t="s">
        <v>2906</v>
      </c>
      <c r="R462" s="6" t="s">
        <v>2905</v>
      </c>
      <c r="S462" s="6" t="s">
        <v>2784</v>
      </c>
      <c r="T462" s="6" t="s">
        <v>2907</v>
      </c>
      <c r="U462" s="6" t="s">
        <v>2946</v>
      </c>
      <c r="V462" s="3" t="str">
        <f>INDEX(Groups!I$2:'Groups'!I$228, MATCH(A462, Groups!A$2:'Groups'!A$228,0))</f>
        <v>Pittsburgh</v>
      </c>
      <c r="W462" s="3" t="str">
        <f>INDEX(Groups!J$2:'Groups'!J$228, MATCH(A462, Groups!A$2:'Groups'!A$228,0))</f>
        <v>Sub-county</v>
      </c>
      <c r="X462" s="8">
        <f t="shared" si="19"/>
        <v>1</v>
      </c>
      <c r="Y462" s="8" t="b">
        <f>ISNUMBER(SEARCH(V462,T462))</f>
        <v>1</v>
      </c>
      <c r="AC462" s="8">
        <v>1</v>
      </c>
      <c r="AD462" s="8">
        <v>1</v>
      </c>
    </row>
    <row r="463" spans="1:30" x14ac:dyDescent="0.2">
      <c r="A463">
        <v>1782914</v>
      </c>
      <c r="B463">
        <v>20</v>
      </c>
      <c r="C463" t="s">
        <v>437</v>
      </c>
      <c r="D463" t="s">
        <v>1</v>
      </c>
      <c r="E463" t="s">
        <v>3082</v>
      </c>
      <c r="F463">
        <v>-79.949996948199995</v>
      </c>
      <c r="G463">
        <v>40.439998626700003</v>
      </c>
      <c r="H463" t="s">
        <v>438</v>
      </c>
      <c r="I463">
        <v>199</v>
      </c>
      <c r="J463" t="s">
        <v>443</v>
      </c>
      <c r="K463" t="s">
        <v>444</v>
      </c>
      <c r="L463" t="s">
        <v>2773</v>
      </c>
      <c r="M463" t="s">
        <v>442</v>
      </c>
      <c r="N463">
        <v>-79.922535999999994</v>
      </c>
      <c r="O463">
        <v>40.438136999999998</v>
      </c>
      <c r="P463" t="s">
        <v>441</v>
      </c>
      <c r="Q463" s="6" t="s">
        <v>2906</v>
      </c>
      <c r="R463" s="6" t="s">
        <v>2905</v>
      </c>
      <c r="S463" s="6" t="s">
        <v>2784</v>
      </c>
      <c r="T463" s="6" t="s">
        <v>2907</v>
      </c>
      <c r="U463" s="6" t="s">
        <v>2946</v>
      </c>
      <c r="V463" s="3" t="str">
        <f>INDEX(Groups!I$2:'Groups'!I$228, MATCH(A463, Groups!A$2:'Groups'!A$228,0))</f>
        <v>Pittsburgh</v>
      </c>
      <c r="W463" s="3" t="str">
        <f>INDEX(Groups!J$2:'Groups'!J$228, MATCH(A463, Groups!A$2:'Groups'!A$228,0))</f>
        <v>Sub-county</v>
      </c>
      <c r="X463" s="8">
        <f t="shared" si="19"/>
        <v>1</v>
      </c>
      <c r="Y463" s="8" t="b">
        <f>ISNUMBER(SEARCH(V463,T463))</f>
        <v>1</v>
      </c>
      <c r="AC463" s="8">
        <v>1</v>
      </c>
      <c r="AD463" s="8">
        <v>1</v>
      </c>
    </row>
    <row r="464" spans="1:30" x14ac:dyDescent="0.2">
      <c r="A464">
        <v>1782914</v>
      </c>
      <c r="B464">
        <v>20</v>
      </c>
      <c r="C464" t="s">
        <v>437</v>
      </c>
      <c r="D464" t="s">
        <v>1</v>
      </c>
      <c r="E464" t="s">
        <v>3082</v>
      </c>
      <c r="F464">
        <v>-79.949996948199995</v>
      </c>
      <c r="G464">
        <v>40.439998626700003</v>
      </c>
      <c r="H464" t="s">
        <v>438</v>
      </c>
      <c r="I464">
        <v>200</v>
      </c>
      <c r="J464" t="s">
        <v>456</v>
      </c>
      <c r="K464" t="s">
        <v>457</v>
      </c>
      <c r="L464" t="s">
        <v>2773</v>
      </c>
      <c r="M464" t="s">
        <v>442</v>
      </c>
      <c r="N464">
        <v>-79.922535999999994</v>
      </c>
      <c r="O464">
        <v>40.438136999999998</v>
      </c>
      <c r="P464" t="s">
        <v>441</v>
      </c>
      <c r="Q464" s="6" t="s">
        <v>2906</v>
      </c>
      <c r="R464" s="6" t="s">
        <v>2905</v>
      </c>
      <c r="S464" s="6" t="s">
        <v>2784</v>
      </c>
      <c r="T464" s="6" t="s">
        <v>2907</v>
      </c>
      <c r="U464" s="6" t="s">
        <v>2946</v>
      </c>
      <c r="V464" s="3" t="str">
        <f>INDEX(Groups!I$2:'Groups'!I$228, MATCH(A464, Groups!A$2:'Groups'!A$228,0))</f>
        <v>Pittsburgh</v>
      </c>
      <c r="W464" s="3" t="str">
        <f>INDEX(Groups!J$2:'Groups'!J$228, MATCH(A464, Groups!A$2:'Groups'!A$228,0))</f>
        <v>Sub-county</v>
      </c>
      <c r="X464" s="8">
        <f t="shared" si="19"/>
        <v>1</v>
      </c>
      <c r="Y464" s="8" t="b">
        <f>ISNUMBER(SEARCH(V464,T464))</f>
        <v>1</v>
      </c>
      <c r="AC464" s="8">
        <v>1</v>
      </c>
      <c r="AD464" s="8">
        <v>1</v>
      </c>
    </row>
    <row r="465" spans="1:30" x14ac:dyDescent="0.2">
      <c r="A465">
        <v>1782914</v>
      </c>
      <c r="B465">
        <v>20</v>
      </c>
      <c r="C465" t="s">
        <v>437</v>
      </c>
      <c r="D465" t="s">
        <v>1</v>
      </c>
      <c r="E465" t="s">
        <v>3082</v>
      </c>
      <c r="F465">
        <v>-79.949996948199995</v>
      </c>
      <c r="G465">
        <v>40.439998626700003</v>
      </c>
      <c r="H465" t="s">
        <v>438</v>
      </c>
      <c r="I465">
        <v>201</v>
      </c>
      <c r="J465" t="s">
        <v>448</v>
      </c>
      <c r="K465" t="s">
        <v>449</v>
      </c>
      <c r="L465" t="s">
        <v>2773</v>
      </c>
      <c r="M465" t="s">
        <v>442</v>
      </c>
      <c r="N465">
        <v>-79.922535999999994</v>
      </c>
      <c r="O465">
        <v>40.438136999999998</v>
      </c>
      <c r="P465" t="s">
        <v>441</v>
      </c>
      <c r="Q465" s="6" t="s">
        <v>2906</v>
      </c>
      <c r="R465" s="6" t="s">
        <v>2905</v>
      </c>
      <c r="S465" s="6" t="s">
        <v>2784</v>
      </c>
      <c r="T465" s="6" t="s">
        <v>2907</v>
      </c>
      <c r="U465" s="6" t="s">
        <v>2946</v>
      </c>
      <c r="V465" s="3" t="str">
        <f>INDEX(Groups!I$2:'Groups'!I$228, MATCH(A465, Groups!A$2:'Groups'!A$228,0))</f>
        <v>Pittsburgh</v>
      </c>
      <c r="W465" s="3" t="str">
        <f>INDEX(Groups!J$2:'Groups'!J$228, MATCH(A465, Groups!A$2:'Groups'!A$228,0))</f>
        <v>Sub-county</v>
      </c>
      <c r="X465" s="8">
        <f t="shared" si="19"/>
        <v>1</v>
      </c>
      <c r="Y465" s="8" t="b">
        <f>ISNUMBER(SEARCH(V465,T465))</f>
        <v>1</v>
      </c>
      <c r="AC465" s="8">
        <v>1</v>
      </c>
      <c r="AD465" s="8">
        <v>1</v>
      </c>
    </row>
    <row r="466" spans="1:30" x14ac:dyDescent="0.2">
      <c r="A466">
        <v>1782914</v>
      </c>
      <c r="B466">
        <v>20</v>
      </c>
      <c r="C466" t="s">
        <v>437</v>
      </c>
      <c r="D466" t="s">
        <v>1</v>
      </c>
      <c r="E466" t="s">
        <v>3082</v>
      </c>
      <c r="F466">
        <v>-79.949996948199995</v>
      </c>
      <c r="G466">
        <v>40.439998626700003</v>
      </c>
      <c r="H466" t="s">
        <v>438</v>
      </c>
      <c r="I466">
        <v>203</v>
      </c>
      <c r="J466" t="s">
        <v>460</v>
      </c>
      <c r="K466" t="s">
        <v>461</v>
      </c>
      <c r="L466" t="s">
        <v>2773</v>
      </c>
      <c r="M466" t="s">
        <v>952</v>
      </c>
      <c r="N466">
        <v>-79.922545999999997</v>
      </c>
      <c r="O466">
        <v>40.438122</v>
      </c>
      <c r="P466" t="s">
        <v>951</v>
      </c>
      <c r="Q466" s="6" t="s">
        <v>2906</v>
      </c>
      <c r="R466" s="6" t="s">
        <v>2905</v>
      </c>
      <c r="S466" s="6" t="s">
        <v>2784</v>
      </c>
      <c r="T466" s="6" t="s">
        <v>2907</v>
      </c>
      <c r="U466" s="6" t="s">
        <v>2946</v>
      </c>
      <c r="V466" s="3" t="str">
        <f>INDEX(Groups!I$2:'Groups'!I$228, MATCH(A466, Groups!A$2:'Groups'!A$228,0))</f>
        <v>Pittsburgh</v>
      </c>
      <c r="W466" s="3" t="str">
        <f>INDEX(Groups!J$2:'Groups'!J$228, MATCH(A466, Groups!A$2:'Groups'!A$228,0))</f>
        <v>Sub-county</v>
      </c>
      <c r="X466" s="8">
        <f t="shared" si="19"/>
        <v>1</v>
      </c>
      <c r="Y466" s="8" t="b">
        <f>ISNUMBER(SEARCH(V466,T466))</f>
        <v>1</v>
      </c>
      <c r="AC466" s="8">
        <v>1</v>
      </c>
      <c r="AD466" s="8">
        <v>1</v>
      </c>
    </row>
    <row r="467" spans="1:30" x14ac:dyDescent="0.2">
      <c r="A467">
        <v>1248801</v>
      </c>
      <c r="B467">
        <v>19</v>
      </c>
      <c r="C467" t="s">
        <v>462</v>
      </c>
      <c r="D467" t="s">
        <v>1</v>
      </c>
      <c r="E467" t="s">
        <v>3071</v>
      </c>
      <c r="F467">
        <v>-79.949996948199995</v>
      </c>
      <c r="G467">
        <v>40.470001220699999</v>
      </c>
      <c r="H467" t="s">
        <v>463</v>
      </c>
      <c r="I467">
        <v>204</v>
      </c>
      <c r="J467" t="s">
        <v>464</v>
      </c>
      <c r="K467" t="s">
        <v>465</v>
      </c>
      <c r="L467" t="s">
        <v>2773</v>
      </c>
      <c r="M467" t="s">
        <v>467</v>
      </c>
      <c r="N467">
        <v>-79.888092</v>
      </c>
      <c r="O467">
        <v>40.432568000000003</v>
      </c>
      <c r="P467" t="s">
        <v>466</v>
      </c>
      <c r="Q467" s="6" t="s">
        <v>2906</v>
      </c>
      <c r="R467" s="6" t="s">
        <v>2905</v>
      </c>
      <c r="S467" s="6" t="s">
        <v>2784</v>
      </c>
      <c r="T467" s="6" t="s">
        <v>2953</v>
      </c>
      <c r="V467" s="3" t="str">
        <f>INDEX(Groups!I$2:'Groups'!I$228, MATCH(A467, Groups!A$2:'Groups'!A$228,0))</f>
        <v>Pittsburgh</v>
      </c>
      <c r="W467" s="3" t="str">
        <f>INDEX(Groups!J$2:'Groups'!J$228, MATCH(A467, Groups!A$2:'Groups'!A$228,0))</f>
        <v>Sub-county</v>
      </c>
      <c r="X467" s="8">
        <f t="shared" si="19"/>
        <v>1</v>
      </c>
      <c r="Y467" s="8" t="b">
        <f>ISNUMBER(SEARCH(V467,T467))</f>
        <v>0</v>
      </c>
      <c r="AC467" s="8">
        <v>1</v>
      </c>
      <c r="AD467" s="8">
        <v>1</v>
      </c>
    </row>
    <row r="468" spans="1:30" x14ac:dyDescent="0.2">
      <c r="A468">
        <v>1248801</v>
      </c>
      <c r="B468">
        <v>19</v>
      </c>
      <c r="C468" t="s">
        <v>462</v>
      </c>
      <c r="D468" t="s">
        <v>1</v>
      </c>
      <c r="E468" t="s">
        <v>3071</v>
      </c>
      <c r="F468">
        <v>-79.949996948199995</v>
      </c>
      <c r="G468">
        <v>40.470001220699999</v>
      </c>
      <c r="H468" t="s">
        <v>463</v>
      </c>
      <c r="I468">
        <v>206</v>
      </c>
      <c r="J468" t="s">
        <v>473</v>
      </c>
      <c r="K468" t="s">
        <v>474</v>
      </c>
      <c r="L468" t="s">
        <v>2773</v>
      </c>
      <c r="M468" t="s">
        <v>475</v>
      </c>
      <c r="N468">
        <v>-80.021163999999999</v>
      </c>
      <c r="O468">
        <v>40.490067000000003</v>
      </c>
      <c r="P468" t="s">
        <v>194</v>
      </c>
      <c r="Q468" s="6" t="s">
        <v>2906</v>
      </c>
      <c r="R468" s="6" t="s">
        <v>2905</v>
      </c>
      <c r="S468" s="6" t="s">
        <v>2784</v>
      </c>
      <c r="T468" s="6" t="s">
        <v>2907</v>
      </c>
      <c r="U468" s="6" t="s">
        <v>2936</v>
      </c>
      <c r="V468" s="3" t="str">
        <f>INDEX(Groups!I$2:'Groups'!I$228, MATCH(A468, Groups!A$2:'Groups'!A$228,0))</f>
        <v>Pittsburgh</v>
      </c>
      <c r="W468" s="3" t="str">
        <f>INDEX(Groups!J$2:'Groups'!J$228, MATCH(A468, Groups!A$2:'Groups'!A$228,0))</f>
        <v>Sub-county</v>
      </c>
      <c r="X468" s="8">
        <f t="shared" si="19"/>
        <v>1</v>
      </c>
      <c r="Y468" s="8" t="b">
        <f>ISNUMBER(SEARCH(V468,T468))</f>
        <v>1</v>
      </c>
      <c r="AC468" s="8">
        <v>1</v>
      </c>
      <c r="AD468" s="8">
        <v>1</v>
      </c>
    </row>
    <row r="469" spans="1:30" x14ac:dyDescent="0.2">
      <c r="A469">
        <v>1248801</v>
      </c>
      <c r="B469">
        <v>19</v>
      </c>
      <c r="C469" t="s">
        <v>462</v>
      </c>
      <c r="D469" t="s">
        <v>1</v>
      </c>
      <c r="E469" t="s">
        <v>3071</v>
      </c>
      <c r="F469">
        <v>-79.949996948199995</v>
      </c>
      <c r="G469">
        <v>40.470001220699999</v>
      </c>
      <c r="H469" t="s">
        <v>463</v>
      </c>
      <c r="I469">
        <v>207</v>
      </c>
      <c r="J469" t="s">
        <v>476</v>
      </c>
      <c r="K469" t="s">
        <v>465</v>
      </c>
      <c r="L469" t="s">
        <v>2773</v>
      </c>
      <c r="M469" t="s">
        <v>478</v>
      </c>
      <c r="N469">
        <v>-79.898383999999993</v>
      </c>
      <c r="O469">
        <v>40.431807999999997</v>
      </c>
      <c r="P469" t="s">
        <v>477</v>
      </c>
      <c r="Q469" s="6" t="s">
        <v>2906</v>
      </c>
      <c r="R469" s="6" t="s">
        <v>2905</v>
      </c>
      <c r="S469" s="6" t="s">
        <v>2784</v>
      </c>
      <c r="T469" s="6" t="s">
        <v>2907</v>
      </c>
      <c r="U469" s="6" t="s">
        <v>2955</v>
      </c>
      <c r="V469" s="3" t="str">
        <f>INDEX(Groups!I$2:'Groups'!I$228, MATCH(A469, Groups!A$2:'Groups'!A$228,0))</f>
        <v>Pittsburgh</v>
      </c>
      <c r="W469" s="3" t="str">
        <f>INDEX(Groups!J$2:'Groups'!J$228, MATCH(A469, Groups!A$2:'Groups'!A$228,0))</f>
        <v>Sub-county</v>
      </c>
      <c r="X469" s="8">
        <f t="shared" si="19"/>
        <v>1</v>
      </c>
      <c r="Y469" s="8" t="b">
        <f>ISNUMBER(SEARCH(V469,T469))</f>
        <v>1</v>
      </c>
      <c r="AC469" s="8">
        <v>1</v>
      </c>
      <c r="AD469" s="8">
        <v>1</v>
      </c>
    </row>
    <row r="470" spans="1:30" x14ac:dyDescent="0.2">
      <c r="A470">
        <v>1248801</v>
      </c>
      <c r="B470">
        <v>19</v>
      </c>
      <c r="C470" t="s">
        <v>462</v>
      </c>
      <c r="D470" t="s">
        <v>1</v>
      </c>
      <c r="E470" t="s">
        <v>3071</v>
      </c>
      <c r="F470">
        <v>-79.949996948199995</v>
      </c>
      <c r="G470">
        <v>40.470001220699999</v>
      </c>
      <c r="H470" t="s">
        <v>463</v>
      </c>
      <c r="I470">
        <v>208</v>
      </c>
      <c r="J470" t="s">
        <v>476</v>
      </c>
      <c r="K470" t="s">
        <v>465</v>
      </c>
      <c r="L470" t="s">
        <v>2773</v>
      </c>
      <c r="M470" t="s">
        <v>478</v>
      </c>
      <c r="N470">
        <v>-79.898383999999993</v>
      </c>
      <c r="O470">
        <v>40.431807999999997</v>
      </c>
      <c r="P470" t="s">
        <v>477</v>
      </c>
      <c r="Q470" s="6" t="s">
        <v>2906</v>
      </c>
      <c r="R470" s="6" t="s">
        <v>2905</v>
      </c>
      <c r="S470" s="6" t="s">
        <v>2784</v>
      </c>
      <c r="T470" s="6" t="s">
        <v>2907</v>
      </c>
      <c r="U470" s="6" t="s">
        <v>2955</v>
      </c>
      <c r="V470" s="3" t="str">
        <f>INDEX(Groups!I$2:'Groups'!I$228, MATCH(A470, Groups!A$2:'Groups'!A$228,0))</f>
        <v>Pittsburgh</v>
      </c>
      <c r="W470" s="3" t="str">
        <f>INDEX(Groups!J$2:'Groups'!J$228, MATCH(A470, Groups!A$2:'Groups'!A$228,0))</f>
        <v>Sub-county</v>
      </c>
      <c r="X470" s="8">
        <f t="shared" si="19"/>
        <v>1</v>
      </c>
      <c r="Y470" s="8" t="b">
        <f>ISNUMBER(SEARCH(V470,T470))</f>
        <v>1</v>
      </c>
      <c r="AC470" s="8">
        <v>1</v>
      </c>
      <c r="AD470" s="8">
        <v>1</v>
      </c>
    </row>
    <row r="471" spans="1:30" x14ac:dyDescent="0.2">
      <c r="A471">
        <v>1248801</v>
      </c>
      <c r="B471">
        <v>19</v>
      </c>
      <c r="C471" t="s">
        <v>462</v>
      </c>
      <c r="D471" t="s">
        <v>1</v>
      </c>
      <c r="E471" t="s">
        <v>3071</v>
      </c>
      <c r="F471">
        <v>-79.949996948199995</v>
      </c>
      <c r="G471">
        <v>40.470001220699999</v>
      </c>
      <c r="H471" t="s">
        <v>463</v>
      </c>
      <c r="I471">
        <v>209</v>
      </c>
      <c r="J471" t="s">
        <v>479</v>
      </c>
      <c r="K471" t="s">
        <v>480</v>
      </c>
      <c r="L471" t="s">
        <v>2773</v>
      </c>
      <c r="M471" t="s">
        <v>475</v>
      </c>
      <c r="N471">
        <v>-80.021163999999999</v>
      </c>
      <c r="O471">
        <v>40.490067000000003</v>
      </c>
      <c r="P471" t="s">
        <v>194</v>
      </c>
      <c r="Q471" s="6" t="s">
        <v>2906</v>
      </c>
      <c r="R471" s="6" t="s">
        <v>2905</v>
      </c>
      <c r="S471" s="6" t="s">
        <v>2784</v>
      </c>
      <c r="T471" s="6" t="s">
        <v>2907</v>
      </c>
      <c r="U471" s="6" t="s">
        <v>2936</v>
      </c>
      <c r="V471" s="3" t="str">
        <f>INDEX(Groups!I$2:'Groups'!I$228, MATCH(A471, Groups!A$2:'Groups'!A$228,0))</f>
        <v>Pittsburgh</v>
      </c>
      <c r="W471" s="3" t="str">
        <f>INDEX(Groups!J$2:'Groups'!J$228, MATCH(A471, Groups!A$2:'Groups'!A$228,0))</f>
        <v>Sub-county</v>
      </c>
      <c r="X471" s="8">
        <f t="shared" ref="X471:X534" si="20">IF(S471="Allegheny County", 1, )</f>
        <v>1</v>
      </c>
      <c r="Y471" s="8" t="b">
        <f>ISNUMBER(SEARCH(V471,T471))</f>
        <v>1</v>
      </c>
      <c r="AC471" s="8">
        <v>1</v>
      </c>
      <c r="AD471" s="8">
        <v>1</v>
      </c>
    </row>
    <row r="472" spans="1:30" x14ac:dyDescent="0.2">
      <c r="A472">
        <v>1248801</v>
      </c>
      <c r="B472">
        <v>19</v>
      </c>
      <c r="C472" t="s">
        <v>462</v>
      </c>
      <c r="D472" t="s">
        <v>1</v>
      </c>
      <c r="E472" t="s">
        <v>3071</v>
      </c>
      <c r="F472">
        <v>-79.949996948199995</v>
      </c>
      <c r="G472">
        <v>40.470001220699999</v>
      </c>
      <c r="H472" t="s">
        <v>463</v>
      </c>
      <c r="I472">
        <v>211</v>
      </c>
      <c r="J472" t="s">
        <v>481</v>
      </c>
      <c r="K472" t="s">
        <v>482</v>
      </c>
      <c r="L472" t="s">
        <v>2773</v>
      </c>
      <c r="M472" t="s">
        <v>484</v>
      </c>
      <c r="N472">
        <v>-79.997467</v>
      </c>
      <c r="O472">
        <v>40.438338999999999</v>
      </c>
      <c r="P472" t="s">
        <v>483</v>
      </c>
      <c r="Q472" s="6" t="s">
        <v>2906</v>
      </c>
      <c r="R472" s="6" t="s">
        <v>2905</v>
      </c>
      <c r="S472" s="6" t="s">
        <v>2784</v>
      </c>
      <c r="T472" s="6" t="s">
        <v>2907</v>
      </c>
      <c r="U472" s="6" t="s">
        <v>2910</v>
      </c>
      <c r="V472" s="3" t="str">
        <f>INDEX(Groups!I$2:'Groups'!I$228, MATCH(A472, Groups!A$2:'Groups'!A$228,0))</f>
        <v>Pittsburgh</v>
      </c>
      <c r="W472" s="3" t="str">
        <f>INDEX(Groups!J$2:'Groups'!J$228, MATCH(A472, Groups!A$2:'Groups'!A$228,0))</f>
        <v>Sub-county</v>
      </c>
      <c r="X472" s="8">
        <f t="shared" si="20"/>
        <v>1</v>
      </c>
      <c r="Y472" s="8" t="b">
        <f>ISNUMBER(SEARCH(V472,T472))</f>
        <v>1</v>
      </c>
      <c r="AC472" s="8">
        <v>1</v>
      </c>
      <c r="AD472" s="8">
        <v>1</v>
      </c>
    </row>
    <row r="473" spans="1:30" x14ac:dyDescent="0.2">
      <c r="A473">
        <v>1248801</v>
      </c>
      <c r="B473">
        <v>19</v>
      </c>
      <c r="C473" t="s">
        <v>462</v>
      </c>
      <c r="D473" t="s">
        <v>1</v>
      </c>
      <c r="E473" t="s">
        <v>3071</v>
      </c>
      <c r="F473">
        <v>-79.949996948199995</v>
      </c>
      <c r="G473">
        <v>40.470001220699999</v>
      </c>
      <c r="H473" t="s">
        <v>463</v>
      </c>
      <c r="I473">
        <v>212</v>
      </c>
      <c r="J473" t="s">
        <v>485</v>
      </c>
      <c r="K473" t="s">
        <v>486</v>
      </c>
      <c r="L473" t="s">
        <v>2773</v>
      </c>
      <c r="M473" t="s">
        <v>475</v>
      </c>
      <c r="N473">
        <v>-80.021163999999999</v>
      </c>
      <c r="O473">
        <v>40.490067000000003</v>
      </c>
      <c r="P473" t="s">
        <v>194</v>
      </c>
      <c r="Q473" s="6" t="s">
        <v>2906</v>
      </c>
      <c r="R473" s="6" t="s">
        <v>2905</v>
      </c>
      <c r="S473" s="6" t="s">
        <v>2784</v>
      </c>
      <c r="T473" s="6" t="s">
        <v>2907</v>
      </c>
      <c r="U473" s="6" t="s">
        <v>2936</v>
      </c>
      <c r="V473" s="3" t="str">
        <f>INDEX(Groups!I$2:'Groups'!I$228, MATCH(A473, Groups!A$2:'Groups'!A$228,0))</f>
        <v>Pittsburgh</v>
      </c>
      <c r="W473" s="3" t="str">
        <f>INDEX(Groups!J$2:'Groups'!J$228, MATCH(A473, Groups!A$2:'Groups'!A$228,0))</f>
        <v>Sub-county</v>
      </c>
      <c r="X473" s="8">
        <f t="shared" si="20"/>
        <v>1</v>
      </c>
      <c r="Y473" s="8" t="b">
        <f>ISNUMBER(SEARCH(V473,T473))</f>
        <v>1</v>
      </c>
      <c r="AC473" s="8">
        <v>1</v>
      </c>
      <c r="AD473" s="8">
        <v>1</v>
      </c>
    </row>
    <row r="474" spans="1:30" x14ac:dyDescent="0.2">
      <c r="A474">
        <v>1248801</v>
      </c>
      <c r="B474">
        <v>19</v>
      </c>
      <c r="C474" t="s">
        <v>462</v>
      </c>
      <c r="D474" t="s">
        <v>1</v>
      </c>
      <c r="E474" t="s">
        <v>3071</v>
      </c>
      <c r="F474">
        <v>-79.949996948199995</v>
      </c>
      <c r="G474">
        <v>40.470001220699999</v>
      </c>
      <c r="H474" t="s">
        <v>463</v>
      </c>
      <c r="I474">
        <v>214</v>
      </c>
      <c r="J474" t="s">
        <v>464</v>
      </c>
      <c r="K474" t="s">
        <v>465</v>
      </c>
      <c r="L474" t="s">
        <v>2773</v>
      </c>
      <c r="M474" t="s">
        <v>467</v>
      </c>
      <c r="N474">
        <v>-79.888092</v>
      </c>
      <c r="O474">
        <v>40.432568000000003</v>
      </c>
      <c r="P474" t="s">
        <v>466</v>
      </c>
      <c r="Q474" s="6" t="s">
        <v>2906</v>
      </c>
      <c r="R474" s="6" t="s">
        <v>2905</v>
      </c>
      <c r="S474" s="6" t="s">
        <v>2784</v>
      </c>
      <c r="T474" s="6" t="s">
        <v>2953</v>
      </c>
      <c r="V474" s="3" t="str">
        <f>INDEX(Groups!I$2:'Groups'!I$228, MATCH(A474, Groups!A$2:'Groups'!A$228,0))</f>
        <v>Pittsburgh</v>
      </c>
      <c r="W474" s="3" t="str">
        <f>INDEX(Groups!J$2:'Groups'!J$228, MATCH(A474, Groups!A$2:'Groups'!A$228,0))</f>
        <v>Sub-county</v>
      </c>
      <c r="X474" s="8">
        <f t="shared" si="20"/>
        <v>1</v>
      </c>
      <c r="Y474" s="8" t="b">
        <f>ISNUMBER(SEARCH(V474,T474))</f>
        <v>0</v>
      </c>
      <c r="AC474" s="8">
        <v>1</v>
      </c>
      <c r="AD474" s="8">
        <v>1</v>
      </c>
    </row>
    <row r="475" spans="1:30" x14ac:dyDescent="0.2">
      <c r="A475">
        <v>1248801</v>
      </c>
      <c r="B475">
        <v>19</v>
      </c>
      <c r="C475" t="s">
        <v>462</v>
      </c>
      <c r="D475" t="s">
        <v>1</v>
      </c>
      <c r="E475" t="s">
        <v>3071</v>
      </c>
      <c r="F475">
        <v>-79.949996948199995</v>
      </c>
      <c r="G475">
        <v>40.470001220699999</v>
      </c>
      <c r="H475" t="s">
        <v>463</v>
      </c>
      <c r="I475">
        <v>215</v>
      </c>
      <c r="J475" t="s">
        <v>489</v>
      </c>
      <c r="K475" t="s">
        <v>490</v>
      </c>
      <c r="L475" t="s">
        <v>2773</v>
      </c>
      <c r="M475" t="s">
        <v>492</v>
      </c>
      <c r="N475">
        <v>-79.948149000000001</v>
      </c>
      <c r="O475">
        <v>40.440809000000002</v>
      </c>
      <c r="P475" t="s">
        <v>491</v>
      </c>
      <c r="Q475" s="6" t="s">
        <v>2906</v>
      </c>
      <c r="R475" s="6" t="s">
        <v>2905</v>
      </c>
      <c r="S475" s="6" t="s">
        <v>2784</v>
      </c>
      <c r="T475" s="6" t="s">
        <v>2907</v>
      </c>
      <c r="U475" s="6" t="s">
        <v>2909</v>
      </c>
      <c r="V475" s="3" t="str">
        <f>INDEX(Groups!I$2:'Groups'!I$228, MATCH(A475, Groups!A$2:'Groups'!A$228,0))</f>
        <v>Pittsburgh</v>
      </c>
      <c r="W475" s="3" t="str">
        <f>INDEX(Groups!J$2:'Groups'!J$228, MATCH(A475, Groups!A$2:'Groups'!A$228,0))</f>
        <v>Sub-county</v>
      </c>
      <c r="X475" s="8">
        <f t="shared" si="20"/>
        <v>1</v>
      </c>
      <c r="Y475" s="8" t="b">
        <f>ISNUMBER(SEARCH(V475,T475))</f>
        <v>1</v>
      </c>
      <c r="AC475" s="8">
        <v>1</v>
      </c>
      <c r="AD475" s="8">
        <v>1</v>
      </c>
    </row>
    <row r="476" spans="1:30" x14ac:dyDescent="0.2">
      <c r="A476">
        <v>1248801</v>
      </c>
      <c r="B476">
        <v>19</v>
      </c>
      <c r="C476" t="s">
        <v>462</v>
      </c>
      <c r="D476" t="s">
        <v>1</v>
      </c>
      <c r="E476" t="s">
        <v>3071</v>
      </c>
      <c r="F476">
        <v>-79.949996948199995</v>
      </c>
      <c r="G476">
        <v>40.470001220699999</v>
      </c>
      <c r="H476" t="s">
        <v>463</v>
      </c>
      <c r="I476">
        <v>216</v>
      </c>
      <c r="J476" t="s">
        <v>493</v>
      </c>
      <c r="K476" t="s">
        <v>465</v>
      </c>
      <c r="L476" t="s">
        <v>2773</v>
      </c>
      <c r="M476" t="s">
        <v>467</v>
      </c>
      <c r="N476">
        <v>-79.888092</v>
      </c>
      <c r="O476">
        <v>40.432568000000003</v>
      </c>
      <c r="P476" t="s">
        <v>466</v>
      </c>
      <c r="Q476" s="6" t="s">
        <v>2906</v>
      </c>
      <c r="R476" s="6" t="s">
        <v>2905</v>
      </c>
      <c r="S476" s="6" t="s">
        <v>2784</v>
      </c>
      <c r="T476" s="6" t="s">
        <v>2953</v>
      </c>
      <c r="V476" s="3" t="str">
        <f>INDEX(Groups!I$2:'Groups'!I$228, MATCH(A476, Groups!A$2:'Groups'!A$228,0))</f>
        <v>Pittsburgh</v>
      </c>
      <c r="W476" s="3" t="str">
        <f>INDEX(Groups!J$2:'Groups'!J$228, MATCH(A476, Groups!A$2:'Groups'!A$228,0))</f>
        <v>Sub-county</v>
      </c>
      <c r="X476" s="8">
        <f t="shared" si="20"/>
        <v>1</v>
      </c>
      <c r="Y476" s="8" t="b">
        <f>ISNUMBER(SEARCH(V476,T476))</f>
        <v>0</v>
      </c>
      <c r="AC476" s="8">
        <v>1</v>
      </c>
      <c r="AD476" s="8">
        <v>1</v>
      </c>
    </row>
    <row r="477" spans="1:30" x14ac:dyDescent="0.2">
      <c r="A477">
        <v>1248801</v>
      </c>
      <c r="B477">
        <v>19</v>
      </c>
      <c r="C477" t="s">
        <v>462</v>
      </c>
      <c r="D477" t="s">
        <v>1</v>
      </c>
      <c r="E477" t="s">
        <v>3071</v>
      </c>
      <c r="F477">
        <v>-79.949996948199995</v>
      </c>
      <c r="G477">
        <v>40.470001220699999</v>
      </c>
      <c r="H477" t="s">
        <v>463</v>
      </c>
      <c r="I477">
        <v>218</v>
      </c>
      <c r="J477" t="s">
        <v>476</v>
      </c>
      <c r="K477" t="s">
        <v>465</v>
      </c>
      <c r="L477" t="s">
        <v>2773</v>
      </c>
      <c r="M477" t="s">
        <v>478</v>
      </c>
      <c r="N477">
        <v>-79.898383999999993</v>
      </c>
      <c r="O477">
        <v>40.431807999999997</v>
      </c>
      <c r="P477" t="s">
        <v>477</v>
      </c>
      <c r="Q477" s="6" t="s">
        <v>2906</v>
      </c>
      <c r="R477" s="6" t="s">
        <v>2905</v>
      </c>
      <c r="S477" s="6" t="s">
        <v>2784</v>
      </c>
      <c r="T477" s="6" t="s">
        <v>2907</v>
      </c>
      <c r="U477" s="6" t="s">
        <v>2955</v>
      </c>
      <c r="V477" s="3" t="str">
        <f>INDEX(Groups!I$2:'Groups'!I$228, MATCH(A477, Groups!A$2:'Groups'!A$228,0))</f>
        <v>Pittsburgh</v>
      </c>
      <c r="W477" s="3" t="str">
        <f>INDEX(Groups!J$2:'Groups'!J$228, MATCH(A477, Groups!A$2:'Groups'!A$228,0))</f>
        <v>Sub-county</v>
      </c>
      <c r="X477" s="8">
        <f t="shared" si="20"/>
        <v>1</v>
      </c>
      <c r="Y477" s="8" t="b">
        <f>ISNUMBER(SEARCH(V477,T477))</f>
        <v>1</v>
      </c>
      <c r="AC477" s="8">
        <v>1</v>
      </c>
      <c r="AD477" s="8">
        <v>1</v>
      </c>
    </row>
    <row r="478" spans="1:30" x14ac:dyDescent="0.2">
      <c r="A478">
        <v>1248801</v>
      </c>
      <c r="B478">
        <v>19</v>
      </c>
      <c r="C478" t="s">
        <v>462</v>
      </c>
      <c r="D478" t="s">
        <v>1</v>
      </c>
      <c r="E478" t="s">
        <v>3071</v>
      </c>
      <c r="F478">
        <v>-79.949996948199995</v>
      </c>
      <c r="G478">
        <v>40.470001220699999</v>
      </c>
      <c r="H478" t="s">
        <v>463</v>
      </c>
      <c r="I478">
        <v>219</v>
      </c>
      <c r="J478" t="s">
        <v>485</v>
      </c>
      <c r="K478" t="s">
        <v>486</v>
      </c>
      <c r="L478" t="s">
        <v>2773</v>
      </c>
      <c r="M478" t="s">
        <v>475</v>
      </c>
      <c r="N478">
        <v>-80.021163999999999</v>
      </c>
      <c r="O478">
        <v>40.490067000000003</v>
      </c>
      <c r="P478" t="s">
        <v>194</v>
      </c>
      <c r="Q478" s="6" t="s">
        <v>2906</v>
      </c>
      <c r="R478" s="6" t="s">
        <v>2905</v>
      </c>
      <c r="S478" s="6" t="s">
        <v>2784</v>
      </c>
      <c r="T478" s="6" t="s">
        <v>2907</v>
      </c>
      <c r="U478" s="6" t="s">
        <v>2936</v>
      </c>
      <c r="V478" s="3" t="str">
        <f>INDEX(Groups!I$2:'Groups'!I$228, MATCH(A478, Groups!A$2:'Groups'!A$228,0))</f>
        <v>Pittsburgh</v>
      </c>
      <c r="W478" s="3" t="str">
        <f>INDEX(Groups!J$2:'Groups'!J$228, MATCH(A478, Groups!A$2:'Groups'!A$228,0))</f>
        <v>Sub-county</v>
      </c>
      <c r="X478" s="8">
        <f t="shared" si="20"/>
        <v>1</v>
      </c>
      <c r="Y478" s="8" t="b">
        <f>ISNUMBER(SEARCH(V478,T478))</f>
        <v>1</v>
      </c>
      <c r="AC478" s="8">
        <v>1</v>
      </c>
      <c r="AD478" s="8">
        <v>1</v>
      </c>
    </row>
    <row r="479" spans="1:30" x14ac:dyDescent="0.2">
      <c r="A479">
        <v>1248801</v>
      </c>
      <c r="B479">
        <v>19</v>
      </c>
      <c r="C479" t="s">
        <v>462</v>
      </c>
      <c r="D479" t="s">
        <v>1</v>
      </c>
      <c r="E479" t="s">
        <v>3071</v>
      </c>
      <c r="F479">
        <v>-79.949996948199995</v>
      </c>
      <c r="G479">
        <v>40.470001220699999</v>
      </c>
      <c r="H479" t="s">
        <v>463</v>
      </c>
      <c r="I479">
        <v>220</v>
      </c>
      <c r="J479" t="s">
        <v>494</v>
      </c>
      <c r="K479" t="s">
        <v>465</v>
      </c>
      <c r="L479" t="s">
        <v>2773</v>
      </c>
      <c r="M479" t="s">
        <v>478</v>
      </c>
      <c r="N479">
        <v>-79.898383999999993</v>
      </c>
      <c r="O479">
        <v>40.431807999999997</v>
      </c>
      <c r="P479" t="s">
        <v>477</v>
      </c>
      <c r="Q479" s="6" t="s">
        <v>2906</v>
      </c>
      <c r="R479" s="6" t="s">
        <v>2905</v>
      </c>
      <c r="S479" s="6" t="s">
        <v>2784</v>
      </c>
      <c r="T479" s="6" t="s">
        <v>2907</v>
      </c>
      <c r="U479" s="6" t="s">
        <v>2955</v>
      </c>
      <c r="V479" s="3" t="str">
        <f>INDEX(Groups!I$2:'Groups'!I$228, MATCH(A479, Groups!A$2:'Groups'!A$228,0))</f>
        <v>Pittsburgh</v>
      </c>
      <c r="W479" s="3" t="str">
        <f>INDEX(Groups!J$2:'Groups'!J$228, MATCH(A479, Groups!A$2:'Groups'!A$228,0))</f>
        <v>Sub-county</v>
      </c>
      <c r="X479" s="8">
        <f t="shared" si="20"/>
        <v>1</v>
      </c>
      <c r="Y479" s="8" t="b">
        <f>ISNUMBER(SEARCH(V479,T479))</f>
        <v>1</v>
      </c>
      <c r="AC479" s="8">
        <v>1</v>
      </c>
      <c r="AD479" s="8">
        <v>1</v>
      </c>
    </row>
    <row r="480" spans="1:30" x14ac:dyDescent="0.2">
      <c r="A480">
        <v>1248801</v>
      </c>
      <c r="B480">
        <v>19</v>
      </c>
      <c r="C480" t="s">
        <v>462</v>
      </c>
      <c r="D480" t="s">
        <v>1</v>
      </c>
      <c r="E480" t="s">
        <v>3071</v>
      </c>
      <c r="F480">
        <v>-79.949996948199995</v>
      </c>
      <c r="G480">
        <v>40.470001220699999</v>
      </c>
      <c r="H480" t="s">
        <v>463</v>
      </c>
      <c r="I480">
        <v>221</v>
      </c>
      <c r="J480" t="s">
        <v>489</v>
      </c>
      <c r="K480" t="s">
        <v>490</v>
      </c>
      <c r="L480" t="s">
        <v>2773</v>
      </c>
      <c r="M480" t="s">
        <v>492</v>
      </c>
      <c r="N480">
        <v>-79.948149000000001</v>
      </c>
      <c r="O480">
        <v>40.440809000000002</v>
      </c>
      <c r="P480" t="s">
        <v>491</v>
      </c>
      <c r="Q480" s="6" t="s">
        <v>2906</v>
      </c>
      <c r="R480" s="6" t="s">
        <v>2905</v>
      </c>
      <c r="S480" s="6" t="s">
        <v>2784</v>
      </c>
      <c r="T480" s="6" t="s">
        <v>2907</v>
      </c>
      <c r="U480" s="6" t="s">
        <v>2909</v>
      </c>
      <c r="V480" s="3" t="str">
        <f>INDEX(Groups!I$2:'Groups'!I$228, MATCH(A480, Groups!A$2:'Groups'!A$228,0))</f>
        <v>Pittsburgh</v>
      </c>
      <c r="W480" s="3" t="str">
        <f>INDEX(Groups!J$2:'Groups'!J$228, MATCH(A480, Groups!A$2:'Groups'!A$228,0))</f>
        <v>Sub-county</v>
      </c>
      <c r="X480" s="8">
        <f t="shared" si="20"/>
        <v>1</v>
      </c>
      <c r="Y480" s="8" t="b">
        <f>ISNUMBER(SEARCH(V480,T480))</f>
        <v>1</v>
      </c>
      <c r="AC480" s="8">
        <v>1</v>
      </c>
      <c r="AD480" s="8">
        <v>1</v>
      </c>
    </row>
    <row r="481" spans="1:30" x14ac:dyDescent="0.2">
      <c r="A481">
        <v>1248801</v>
      </c>
      <c r="B481">
        <v>19</v>
      </c>
      <c r="C481" t="s">
        <v>462</v>
      </c>
      <c r="D481" t="s">
        <v>1</v>
      </c>
      <c r="E481" t="s">
        <v>3071</v>
      </c>
      <c r="F481">
        <v>-79.949996948199995</v>
      </c>
      <c r="G481">
        <v>40.470001220699999</v>
      </c>
      <c r="H481" t="s">
        <v>463</v>
      </c>
      <c r="I481">
        <v>222</v>
      </c>
      <c r="J481" t="s">
        <v>464</v>
      </c>
      <c r="K481" t="s">
        <v>465</v>
      </c>
      <c r="L481" t="s">
        <v>2773</v>
      </c>
      <c r="M481" t="s">
        <v>467</v>
      </c>
      <c r="N481">
        <v>-79.888092</v>
      </c>
      <c r="O481">
        <v>40.432568000000003</v>
      </c>
      <c r="P481" t="s">
        <v>466</v>
      </c>
      <c r="Q481" s="6" t="s">
        <v>2906</v>
      </c>
      <c r="R481" s="6" t="s">
        <v>2905</v>
      </c>
      <c r="S481" s="6" t="s">
        <v>2784</v>
      </c>
      <c r="T481" s="6" t="s">
        <v>2953</v>
      </c>
      <c r="V481" s="3" t="str">
        <f>INDEX(Groups!I$2:'Groups'!I$228, MATCH(A481, Groups!A$2:'Groups'!A$228,0))</f>
        <v>Pittsburgh</v>
      </c>
      <c r="W481" s="3" t="str">
        <f>INDEX(Groups!J$2:'Groups'!J$228, MATCH(A481, Groups!A$2:'Groups'!A$228,0))</f>
        <v>Sub-county</v>
      </c>
      <c r="X481" s="8">
        <f t="shared" si="20"/>
        <v>1</v>
      </c>
      <c r="Y481" s="8" t="b">
        <f>ISNUMBER(SEARCH(V481,T481))</f>
        <v>0</v>
      </c>
      <c r="AC481" s="8">
        <v>1</v>
      </c>
      <c r="AD481" s="8">
        <v>1</v>
      </c>
    </row>
    <row r="482" spans="1:30" x14ac:dyDescent="0.2">
      <c r="A482">
        <v>85432</v>
      </c>
      <c r="B482">
        <v>15</v>
      </c>
      <c r="C482" t="s">
        <v>584</v>
      </c>
      <c r="D482" t="s">
        <v>1</v>
      </c>
      <c r="E482" t="s">
        <v>3074</v>
      </c>
      <c r="F482">
        <v>-79.889999389600007</v>
      </c>
      <c r="G482">
        <v>40.430000305199997</v>
      </c>
      <c r="H482" t="s">
        <v>585</v>
      </c>
      <c r="I482">
        <v>257</v>
      </c>
      <c r="J482" t="s">
        <v>586</v>
      </c>
      <c r="K482" t="s">
        <v>587</v>
      </c>
      <c r="L482" t="s">
        <v>2773</v>
      </c>
      <c r="M482" t="s">
        <v>589</v>
      </c>
      <c r="N482">
        <v>-79.893478000000002</v>
      </c>
      <c r="O482">
        <v>40.430318</v>
      </c>
      <c r="P482" t="s">
        <v>588</v>
      </c>
      <c r="Q482" s="6" t="s">
        <v>2906</v>
      </c>
      <c r="R482" s="6" t="s">
        <v>2905</v>
      </c>
      <c r="S482" s="6" t="s">
        <v>2784</v>
      </c>
      <c r="T482" s="6" t="s">
        <v>2962</v>
      </c>
      <c r="V482" s="3" t="str">
        <f>INDEX(Groups!I$2:'Groups'!I$228, MATCH(A482, Groups!A$2:'Groups'!A$228,0))</f>
        <v>Pittsburgh</v>
      </c>
      <c r="W482" s="3" t="str">
        <f>INDEX(Groups!J$2:'Groups'!J$228, MATCH(A482, Groups!A$2:'Groups'!A$228,0))</f>
        <v>Sub-county</v>
      </c>
      <c r="X482" s="8">
        <f t="shared" si="20"/>
        <v>1</v>
      </c>
      <c r="Y482" s="8" t="b">
        <f>ISNUMBER(SEARCH(V482,T482))</f>
        <v>0</v>
      </c>
      <c r="AC482" s="8">
        <v>1</v>
      </c>
      <c r="AD482" s="8">
        <v>1</v>
      </c>
    </row>
    <row r="483" spans="1:30" x14ac:dyDescent="0.2">
      <c r="A483">
        <v>85432</v>
      </c>
      <c r="B483">
        <v>15</v>
      </c>
      <c r="C483" t="s">
        <v>584</v>
      </c>
      <c r="D483" t="s">
        <v>1</v>
      </c>
      <c r="E483" t="s">
        <v>3074</v>
      </c>
      <c r="F483">
        <v>-79.889999389600007</v>
      </c>
      <c r="G483">
        <v>40.430000305199997</v>
      </c>
      <c r="H483" t="s">
        <v>585</v>
      </c>
      <c r="I483">
        <v>258</v>
      </c>
      <c r="J483" t="s">
        <v>590</v>
      </c>
      <c r="K483" t="s">
        <v>591</v>
      </c>
      <c r="L483" t="s">
        <v>2773</v>
      </c>
      <c r="M483" t="s">
        <v>589</v>
      </c>
      <c r="N483">
        <v>-79.893478000000002</v>
      </c>
      <c r="O483">
        <v>40.430318</v>
      </c>
      <c r="P483" t="s">
        <v>588</v>
      </c>
      <c r="Q483" s="6" t="s">
        <v>2906</v>
      </c>
      <c r="R483" s="6" t="s">
        <v>2905</v>
      </c>
      <c r="S483" s="6" t="s">
        <v>2784</v>
      </c>
      <c r="T483" s="6" t="s">
        <v>2962</v>
      </c>
      <c r="V483" s="3" t="str">
        <f>INDEX(Groups!I$2:'Groups'!I$228, MATCH(A483, Groups!A$2:'Groups'!A$228,0))</f>
        <v>Pittsburgh</v>
      </c>
      <c r="W483" s="3" t="str">
        <f>INDEX(Groups!J$2:'Groups'!J$228, MATCH(A483, Groups!A$2:'Groups'!A$228,0))</f>
        <v>Sub-county</v>
      </c>
      <c r="X483" s="8">
        <f t="shared" si="20"/>
        <v>1</v>
      </c>
      <c r="Y483" s="8" t="b">
        <f>ISNUMBER(SEARCH(V483,T483))</f>
        <v>0</v>
      </c>
      <c r="AC483" s="8">
        <v>1</v>
      </c>
      <c r="AD483" s="8">
        <v>1</v>
      </c>
    </row>
    <row r="484" spans="1:30" x14ac:dyDescent="0.2">
      <c r="A484">
        <v>85432</v>
      </c>
      <c r="B484">
        <v>15</v>
      </c>
      <c r="C484" t="s">
        <v>584</v>
      </c>
      <c r="D484" t="s">
        <v>1</v>
      </c>
      <c r="E484" t="s">
        <v>3074</v>
      </c>
      <c r="F484">
        <v>-79.889999389600007</v>
      </c>
      <c r="G484">
        <v>40.430000305199997</v>
      </c>
      <c r="H484" t="s">
        <v>585</v>
      </c>
      <c r="I484">
        <v>259</v>
      </c>
      <c r="J484" t="s">
        <v>592</v>
      </c>
      <c r="K484" t="s">
        <v>593</v>
      </c>
      <c r="L484" t="s">
        <v>2773</v>
      </c>
      <c r="M484" t="s">
        <v>589</v>
      </c>
      <c r="N484">
        <v>-79.893478000000002</v>
      </c>
      <c r="O484">
        <v>40.430318</v>
      </c>
      <c r="P484" t="s">
        <v>588</v>
      </c>
      <c r="Q484" s="6" t="s">
        <v>2906</v>
      </c>
      <c r="R484" s="6" t="s">
        <v>2905</v>
      </c>
      <c r="S484" s="6" t="s">
        <v>2784</v>
      </c>
      <c r="T484" s="6" t="s">
        <v>2962</v>
      </c>
      <c r="V484" s="3" t="str">
        <f>INDEX(Groups!I$2:'Groups'!I$228, MATCH(A484, Groups!A$2:'Groups'!A$228,0))</f>
        <v>Pittsburgh</v>
      </c>
      <c r="W484" s="3" t="str">
        <f>INDEX(Groups!J$2:'Groups'!J$228, MATCH(A484, Groups!A$2:'Groups'!A$228,0))</f>
        <v>Sub-county</v>
      </c>
      <c r="X484" s="8">
        <f t="shared" si="20"/>
        <v>1</v>
      </c>
      <c r="Y484" s="8" t="b">
        <f>ISNUMBER(SEARCH(V484,T484))</f>
        <v>0</v>
      </c>
      <c r="AC484" s="8">
        <v>1</v>
      </c>
      <c r="AD484" s="8">
        <v>1</v>
      </c>
    </row>
    <row r="485" spans="1:30" x14ac:dyDescent="0.2">
      <c r="A485">
        <v>85432</v>
      </c>
      <c r="B485">
        <v>15</v>
      </c>
      <c r="C485" t="s">
        <v>584</v>
      </c>
      <c r="D485" t="s">
        <v>1</v>
      </c>
      <c r="E485" t="s">
        <v>3074</v>
      </c>
      <c r="F485">
        <v>-79.889999389600007</v>
      </c>
      <c r="G485">
        <v>40.430000305199997</v>
      </c>
      <c r="H485" t="s">
        <v>585</v>
      </c>
      <c r="I485">
        <v>260</v>
      </c>
      <c r="J485" t="s">
        <v>586</v>
      </c>
      <c r="K485" t="s">
        <v>587</v>
      </c>
      <c r="L485" t="s">
        <v>2773</v>
      </c>
      <c r="M485" t="s">
        <v>589</v>
      </c>
      <c r="N485">
        <v>-79.893478000000002</v>
      </c>
      <c r="O485">
        <v>40.430318</v>
      </c>
      <c r="P485" t="s">
        <v>588</v>
      </c>
      <c r="Q485" s="6" t="s">
        <v>2906</v>
      </c>
      <c r="R485" s="6" t="s">
        <v>2905</v>
      </c>
      <c r="S485" s="6" t="s">
        <v>2784</v>
      </c>
      <c r="T485" s="6" t="s">
        <v>2962</v>
      </c>
      <c r="V485" s="3" t="str">
        <f>INDEX(Groups!I$2:'Groups'!I$228, MATCH(A485, Groups!A$2:'Groups'!A$228,0))</f>
        <v>Pittsburgh</v>
      </c>
      <c r="W485" s="3" t="str">
        <f>INDEX(Groups!J$2:'Groups'!J$228, MATCH(A485, Groups!A$2:'Groups'!A$228,0))</f>
        <v>Sub-county</v>
      </c>
      <c r="X485" s="8">
        <f t="shared" si="20"/>
        <v>1</v>
      </c>
      <c r="Y485" s="8" t="b">
        <f>ISNUMBER(SEARCH(V485,T485))</f>
        <v>0</v>
      </c>
      <c r="AC485" s="8">
        <v>1</v>
      </c>
      <c r="AD485" s="8">
        <v>1</v>
      </c>
    </row>
    <row r="486" spans="1:30" x14ac:dyDescent="0.2">
      <c r="A486">
        <v>85432</v>
      </c>
      <c r="B486">
        <v>15</v>
      </c>
      <c r="C486" t="s">
        <v>584</v>
      </c>
      <c r="D486" t="s">
        <v>1</v>
      </c>
      <c r="E486" t="s">
        <v>3074</v>
      </c>
      <c r="F486">
        <v>-79.889999389600007</v>
      </c>
      <c r="G486">
        <v>40.430000305199997</v>
      </c>
      <c r="H486" t="s">
        <v>585</v>
      </c>
      <c r="I486">
        <v>261</v>
      </c>
      <c r="J486" t="s">
        <v>594</v>
      </c>
      <c r="K486" t="s">
        <v>595</v>
      </c>
      <c r="L486" t="s">
        <v>2773</v>
      </c>
      <c r="M486" t="s">
        <v>589</v>
      </c>
      <c r="N486">
        <v>-79.893478000000002</v>
      </c>
      <c r="O486">
        <v>40.430318</v>
      </c>
      <c r="P486" t="s">
        <v>588</v>
      </c>
      <c r="Q486" s="6" t="s">
        <v>2906</v>
      </c>
      <c r="R486" s="6" t="s">
        <v>2905</v>
      </c>
      <c r="S486" s="6" t="s">
        <v>2784</v>
      </c>
      <c r="T486" s="6" t="s">
        <v>2962</v>
      </c>
      <c r="V486" s="3" t="str">
        <f>INDEX(Groups!I$2:'Groups'!I$228, MATCH(A486, Groups!A$2:'Groups'!A$228,0))</f>
        <v>Pittsburgh</v>
      </c>
      <c r="W486" s="3" t="str">
        <f>INDEX(Groups!J$2:'Groups'!J$228, MATCH(A486, Groups!A$2:'Groups'!A$228,0))</f>
        <v>Sub-county</v>
      </c>
      <c r="X486" s="8">
        <f t="shared" si="20"/>
        <v>1</v>
      </c>
      <c r="Y486" s="8" t="b">
        <f>ISNUMBER(SEARCH(V486,T486))</f>
        <v>0</v>
      </c>
      <c r="AC486" s="8">
        <v>1</v>
      </c>
      <c r="AD486" s="8">
        <v>1</v>
      </c>
    </row>
    <row r="487" spans="1:30" x14ac:dyDescent="0.2">
      <c r="A487">
        <v>85432</v>
      </c>
      <c r="B487">
        <v>15</v>
      </c>
      <c r="C487" t="s">
        <v>584</v>
      </c>
      <c r="D487" t="s">
        <v>1</v>
      </c>
      <c r="E487" t="s">
        <v>3074</v>
      </c>
      <c r="F487">
        <v>-79.889999389600007</v>
      </c>
      <c r="G487">
        <v>40.430000305199997</v>
      </c>
      <c r="H487" t="s">
        <v>585</v>
      </c>
      <c r="I487">
        <v>262</v>
      </c>
      <c r="J487" t="s">
        <v>596</v>
      </c>
      <c r="K487" t="s">
        <v>597</v>
      </c>
      <c r="L487" t="s">
        <v>2773</v>
      </c>
      <c r="M487" t="s">
        <v>589</v>
      </c>
      <c r="N487">
        <v>-79.893478000000002</v>
      </c>
      <c r="O487">
        <v>40.430318</v>
      </c>
      <c r="P487" t="s">
        <v>588</v>
      </c>
      <c r="Q487" s="6" t="s">
        <v>2906</v>
      </c>
      <c r="R487" s="6" t="s">
        <v>2905</v>
      </c>
      <c r="S487" s="6" t="s">
        <v>2784</v>
      </c>
      <c r="T487" s="6" t="s">
        <v>2962</v>
      </c>
      <c r="V487" s="3" t="str">
        <f>INDEX(Groups!I$2:'Groups'!I$228, MATCH(A487, Groups!A$2:'Groups'!A$228,0))</f>
        <v>Pittsburgh</v>
      </c>
      <c r="W487" s="3" t="str">
        <f>INDEX(Groups!J$2:'Groups'!J$228, MATCH(A487, Groups!A$2:'Groups'!A$228,0))</f>
        <v>Sub-county</v>
      </c>
      <c r="X487" s="8">
        <f t="shared" si="20"/>
        <v>1</v>
      </c>
      <c r="Y487" s="8" t="b">
        <f>ISNUMBER(SEARCH(V487,T487))</f>
        <v>0</v>
      </c>
      <c r="AC487" s="8">
        <v>1</v>
      </c>
      <c r="AD487" s="8">
        <v>1</v>
      </c>
    </row>
    <row r="488" spans="1:30" x14ac:dyDescent="0.2">
      <c r="A488">
        <v>85432</v>
      </c>
      <c r="B488">
        <v>15</v>
      </c>
      <c r="C488" t="s">
        <v>584</v>
      </c>
      <c r="D488" t="s">
        <v>1</v>
      </c>
      <c r="E488" t="s">
        <v>3074</v>
      </c>
      <c r="F488">
        <v>-79.889999389600007</v>
      </c>
      <c r="G488">
        <v>40.430000305199997</v>
      </c>
      <c r="H488" t="s">
        <v>585</v>
      </c>
      <c r="I488">
        <v>263</v>
      </c>
      <c r="J488" t="s">
        <v>598</v>
      </c>
      <c r="K488" t="s">
        <v>599</v>
      </c>
      <c r="L488" t="s">
        <v>2773</v>
      </c>
      <c r="M488" t="s">
        <v>601</v>
      </c>
      <c r="N488">
        <v>-79.992615000000001</v>
      </c>
      <c r="O488">
        <v>40.446491000000002</v>
      </c>
      <c r="P488" t="s">
        <v>600</v>
      </c>
      <c r="Q488" s="6" t="s">
        <v>2906</v>
      </c>
      <c r="R488" s="6" t="s">
        <v>2905</v>
      </c>
      <c r="S488" s="6" t="s">
        <v>2784</v>
      </c>
      <c r="T488" s="6" t="s">
        <v>2907</v>
      </c>
      <c r="U488" s="6" t="s">
        <v>2963</v>
      </c>
      <c r="V488" s="3" t="str">
        <f>INDEX(Groups!I$2:'Groups'!I$228, MATCH(A488, Groups!A$2:'Groups'!A$228,0))</f>
        <v>Pittsburgh</v>
      </c>
      <c r="W488" s="3" t="str">
        <f>INDEX(Groups!J$2:'Groups'!J$228, MATCH(A488, Groups!A$2:'Groups'!A$228,0))</f>
        <v>Sub-county</v>
      </c>
      <c r="X488" s="8">
        <f t="shared" si="20"/>
        <v>1</v>
      </c>
      <c r="Y488" s="8" t="b">
        <f>ISNUMBER(SEARCH(V488,T488))</f>
        <v>1</v>
      </c>
      <c r="AC488" s="8">
        <v>1</v>
      </c>
      <c r="AD488" s="8">
        <v>1</v>
      </c>
    </row>
    <row r="489" spans="1:30" x14ac:dyDescent="0.2">
      <c r="A489">
        <v>85432</v>
      </c>
      <c r="B489">
        <v>15</v>
      </c>
      <c r="C489" t="s">
        <v>584</v>
      </c>
      <c r="D489" t="s">
        <v>1</v>
      </c>
      <c r="E489" t="s">
        <v>3074</v>
      </c>
      <c r="F489">
        <v>-79.889999389600007</v>
      </c>
      <c r="G489">
        <v>40.430000305199997</v>
      </c>
      <c r="H489" t="s">
        <v>585</v>
      </c>
      <c r="I489">
        <v>264</v>
      </c>
      <c r="J489" t="s">
        <v>590</v>
      </c>
      <c r="K489" t="s">
        <v>591</v>
      </c>
      <c r="L489" t="s">
        <v>2773</v>
      </c>
      <c r="M489" t="s">
        <v>589</v>
      </c>
      <c r="N489">
        <v>-79.893478000000002</v>
      </c>
      <c r="O489">
        <v>40.430318</v>
      </c>
      <c r="P489" t="s">
        <v>588</v>
      </c>
      <c r="Q489" s="6" t="s">
        <v>2906</v>
      </c>
      <c r="R489" s="6" t="s">
        <v>2905</v>
      </c>
      <c r="S489" s="6" t="s">
        <v>2784</v>
      </c>
      <c r="T489" s="6" t="s">
        <v>2962</v>
      </c>
      <c r="V489" s="3" t="str">
        <f>INDEX(Groups!I$2:'Groups'!I$228, MATCH(A489, Groups!A$2:'Groups'!A$228,0))</f>
        <v>Pittsburgh</v>
      </c>
      <c r="W489" s="3" t="str">
        <f>INDEX(Groups!J$2:'Groups'!J$228, MATCH(A489, Groups!A$2:'Groups'!A$228,0))</f>
        <v>Sub-county</v>
      </c>
      <c r="X489" s="8">
        <f t="shared" si="20"/>
        <v>1</v>
      </c>
      <c r="Y489" s="8" t="b">
        <f>ISNUMBER(SEARCH(V489,T489))</f>
        <v>0</v>
      </c>
      <c r="AC489" s="8">
        <v>1</v>
      </c>
      <c r="AD489" s="8">
        <v>1</v>
      </c>
    </row>
    <row r="490" spans="1:30" x14ac:dyDescent="0.2">
      <c r="A490">
        <v>85432</v>
      </c>
      <c r="B490">
        <v>15</v>
      </c>
      <c r="C490" t="s">
        <v>584</v>
      </c>
      <c r="D490" t="s">
        <v>1</v>
      </c>
      <c r="E490" t="s">
        <v>3074</v>
      </c>
      <c r="F490">
        <v>-79.889999389600007</v>
      </c>
      <c r="G490">
        <v>40.430000305199997</v>
      </c>
      <c r="H490" t="s">
        <v>585</v>
      </c>
      <c r="I490">
        <v>265</v>
      </c>
      <c r="J490" t="s">
        <v>586</v>
      </c>
      <c r="K490" t="s">
        <v>587</v>
      </c>
      <c r="L490" t="s">
        <v>2773</v>
      </c>
      <c r="M490" t="s">
        <v>589</v>
      </c>
      <c r="N490">
        <v>-79.893478000000002</v>
      </c>
      <c r="O490">
        <v>40.430318</v>
      </c>
      <c r="P490" t="s">
        <v>588</v>
      </c>
      <c r="Q490" s="6" t="s">
        <v>2906</v>
      </c>
      <c r="R490" s="6" t="s">
        <v>2905</v>
      </c>
      <c r="S490" s="6" t="s">
        <v>2784</v>
      </c>
      <c r="T490" s="6" t="s">
        <v>2962</v>
      </c>
      <c r="V490" s="3" t="str">
        <f>INDEX(Groups!I$2:'Groups'!I$228, MATCH(A490, Groups!A$2:'Groups'!A$228,0))</f>
        <v>Pittsburgh</v>
      </c>
      <c r="W490" s="3" t="str">
        <f>INDEX(Groups!J$2:'Groups'!J$228, MATCH(A490, Groups!A$2:'Groups'!A$228,0))</f>
        <v>Sub-county</v>
      </c>
      <c r="X490" s="8">
        <f t="shared" si="20"/>
        <v>1</v>
      </c>
      <c r="Y490" s="8" t="b">
        <f>ISNUMBER(SEARCH(V490,T490))</f>
        <v>0</v>
      </c>
      <c r="AC490" s="8">
        <v>1</v>
      </c>
      <c r="AD490" s="8">
        <v>1</v>
      </c>
    </row>
    <row r="491" spans="1:30" x14ac:dyDescent="0.2">
      <c r="A491">
        <v>85432</v>
      </c>
      <c r="B491">
        <v>15</v>
      </c>
      <c r="C491" t="s">
        <v>584</v>
      </c>
      <c r="D491" t="s">
        <v>1</v>
      </c>
      <c r="E491" t="s">
        <v>3074</v>
      </c>
      <c r="F491">
        <v>-79.889999389600007</v>
      </c>
      <c r="G491">
        <v>40.430000305199997</v>
      </c>
      <c r="H491" t="s">
        <v>585</v>
      </c>
      <c r="I491">
        <v>266</v>
      </c>
      <c r="J491" t="s">
        <v>590</v>
      </c>
      <c r="K491" t="s">
        <v>591</v>
      </c>
      <c r="L491" t="s">
        <v>2773</v>
      </c>
      <c r="M491" t="s">
        <v>589</v>
      </c>
      <c r="N491">
        <v>-79.893478000000002</v>
      </c>
      <c r="O491">
        <v>40.430318</v>
      </c>
      <c r="P491" t="s">
        <v>588</v>
      </c>
      <c r="Q491" s="6" t="s">
        <v>2906</v>
      </c>
      <c r="R491" s="6" t="s">
        <v>2905</v>
      </c>
      <c r="S491" s="6" t="s">
        <v>2784</v>
      </c>
      <c r="T491" s="6" t="s">
        <v>2962</v>
      </c>
      <c r="V491" s="3" t="str">
        <f>INDEX(Groups!I$2:'Groups'!I$228, MATCH(A491, Groups!A$2:'Groups'!A$228,0))</f>
        <v>Pittsburgh</v>
      </c>
      <c r="W491" s="3" t="str">
        <f>INDEX(Groups!J$2:'Groups'!J$228, MATCH(A491, Groups!A$2:'Groups'!A$228,0))</f>
        <v>Sub-county</v>
      </c>
      <c r="X491" s="8">
        <f t="shared" si="20"/>
        <v>1</v>
      </c>
      <c r="Y491" s="8" t="b">
        <f>ISNUMBER(SEARCH(V491,T491))</f>
        <v>0</v>
      </c>
      <c r="AC491" s="8">
        <v>1</v>
      </c>
      <c r="AD491" s="8">
        <v>1</v>
      </c>
    </row>
    <row r="492" spans="1:30" x14ac:dyDescent="0.2">
      <c r="A492">
        <v>85432</v>
      </c>
      <c r="B492">
        <v>15</v>
      </c>
      <c r="C492" t="s">
        <v>584</v>
      </c>
      <c r="D492" t="s">
        <v>1</v>
      </c>
      <c r="E492" t="s">
        <v>3074</v>
      </c>
      <c r="F492">
        <v>-79.889999389600007</v>
      </c>
      <c r="G492">
        <v>40.430000305199997</v>
      </c>
      <c r="H492" t="s">
        <v>585</v>
      </c>
      <c r="I492">
        <v>267</v>
      </c>
      <c r="J492" t="s">
        <v>590</v>
      </c>
      <c r="K492" t="s">
        <v>591</v>
      </c>
      <c r="L492" t="s">
        <v>2773</v>
      </c>
      <c r="M492" t="s">
        <v>589</v>
      </c>
      <c r="N492">
        <v>-79.893478000000002</v>
      </c>
      <c r="O492">
        <v>40.430318</v>
      </c>
      <c r="P492" t="s">
        <v>588</v>
      </c>
      <c r="Q492" s="6" t="s">
        <v>2906</v>
      </c>
      <c r="R492" s="6" t="s">
        <v>2905</v>
      </c>
      <c r="S492" s="6" t="s">
        <v>2784</v>
      </c>
      <c r="T492" s="6" t="s">
        <v>2962</v>
      </c>
      <c r="V492" s="3" t="str">
        <f>INDEX(Groups!I$2:'Groups'!I$228, MATCH(A492, Groups!A$2:'Groups'!A$228,0))</f>
        <v>Pittsburgh</v>
      </c>
      <c r="W492" s="3" t="str">
        <f>INDEX(Groups!J$2:'Groups'!J$228, MATCH(A492, Groups!A$2:'Groups'!A$228,0))</f>
        <v>Sub-county</v>
      </c>
      <c r="X492" s="8">
        <f t="shared" si="20"/>
        <v>1</v>
      </c>
      <c r="Y492" s="8" t="b">
        <f>ISNUMBER(SEARCH(V492,T492))</f>
        <v>0</v>
      </c>
      <c r="AC492" s="8">
        <v>1</v>
      </c>
      <c r="AD492" s="8">
        <v>1</v>
      </c>
    </row>
    <row r="493" spans="1:30" x14ac:dyDescent="0.2">
      <c r="A493">
        <v>85432</v>
      </c>
      <c r="B493">
        <v>15</v>
      </c>
      <c r="C493" t="s">
        <v>584</v>
      </c>
      <c r="D493" t="s">
        <v>1</v>
      </c>
      <c r="E493" t="s">
        <v>3074</v>
      </c>
      <c r="F493">
        <v>-79.889999389600007</v>
      </c>
      <c r="G493">
        <v>40.430000305199997</v>
      </c>
      <c r="H493" t="s">
        <v>585</v>
      </c>
      <c r="I493">
        <v>268</v>
      </c>
      <c r="J493" t="s">
        <v>602</v>
      </c>
      <c r="K493" t="s">
        <v>603</v>
      </c>
      <c r="L493" t="s">
        <v>2773</v>
      </c>
      <c r="M493" t="s">
        <v>589</v>
      </c>
      <c r="N493">
        <v>-79.893478000000002</v>
      </c>
      <c r="O493">
        <v>40.430318</v>
      </c>
      <c r="P493" t="s">
        <v>588</v>
      </c>
      <c r="Q493" s="6" t="s">
        <v>2906</v>
      </c>
      <c r="R493" s="6" t="s">
        <v>2905</v>
      </c>
      <c r="S493" s="6" t="s">
        <v>2784</v>
      </c>
      <c r="T493" s="6" t="s">
        <v>2962</v>
      </c>
      <c r="V493" s="3" t="str">
        <f>INDEX(Groups!I$2:'Groups'!I$228, MATCH(A493, Groups!A$2:'Groups'!A$228,0))</f>
        <v>Pittsburgh</v>
      </c>
      <c r="W493" s="3" t="str">
        <f>INDEX(Groups!J$2:'Groups'!J$228, MATCH(A493, Groups!A$2:'Groups'!A$228,0))</f>
        <v>Sub-county</v>
      </c>
      <c r="X493" s="8">
        <f t="shared" si="20"/>
        <v>1</v>
      </c>
      <c r="Y493" s="8" t="b">
        <f>ISNUMBER(SEARCH(V493,T493))</f>
        <v>0</v>
      </c>
      <c r="AC493" s="8">
        <v>1</v>
      </c>
      <c r="AD493" s="8">
        <v>1</v>
      </c>
    </row>
    <row r="494" spans="1:30" x14ac:dyDescent="0.2">
      <c r="A494">
        <v>85432</v>
      </c>
      <c r="B494">
        <v>15</v>
      </c>
      <c r="C494" t="s">
        <v>584</v>
      </c>
      <c r="D494" t="s">
        <v>1</v>
      </c>
      <c r="E494" t="s">
        <v>3074</v>
      </c>
      <c r="F494">
        <v>-79.889999389600007</v>
      </c>
      <c r="G494">
        <v>40.430000305199997</v>
      </c>
      <c r="H494" t="s">
        <v>585</v>
      </c>
      <c r="I494">
        <v>269</v>
      </c>
      <c r="J494" t="s">
        <v>586</v>
      </c>
      <c r="K494" t="s">
        <v>587</v>
      </c>
      <c r="L494" t="s">
        <v>2773</v>
      </c>
      <c r="M494" t="s">
        <v>589</v>
      </c>
      <c r="N494">
        <v>-79.893478000000002</v>
      </c>
      <c r="O494">
        <v>40.430318</v>
      </c>
      <c r="P494" t="s">
        <v>588</v>
      </c>
      <c r="Q494" s="6" t="s">
        <v>2906</v>
      </c>
      <c r="R494" s="6" t="s">
        <v>2905</v>
      </c>
      <c r="S494" s="6" t="s">
        <v>2784</v>
      </c>
      <c r="T494" s="6" t="s">
        <v>2962</v>
      </c>
      <c r="V494" s="3" t="str">
        <f>INDEX(Groups!I$2:'Groups'!I$228, MATCH(A494, Groups!A$2:'Groups'!A$228,0))</f>
        <v>Pittsburgh</v>
      </c>
      <c r="W494" s="3" t="str">
        <f>INDEX(Groups!J$2:'Groups'!J$228, MATCH(A494, Groups!A$2:'Groups'!A$228,0))</f>
        <v>Sub-county</v>
      </c>
      <c r="X494" s="8">
        <f t="shared" si="20"/>
        <v>1</v>
      </c>
      <c r="Y494" s="8" t="b">
        <f>ISNUMBER(SEARCH(V494,T494))</f>
        <v>0</v>
      </c>
      <c r="AC494" s="8">
        <v>1</v>
      </c>
      <c r="AD494" s="8">
        <v>1</v>
      </c>
    </row>
    <row r="495" spans="1:30" x14ac:dyDescent="0.2">
      <c r="A495">
        <v>85432</v>
      </c>
      <c r="B495">
        <v>15</v>
      </c>
      <c r="C495" t="s">
        <v>584</v>
      </c>
      <c r="D495" t="s">
        <v>1</v>
      </c>
      <c r="E495" t="s">
        <v>3074</v>
      </c>
      <c r="F495">
        <v>-79.889999389600007</v>
      </c>
      <c r="G495">
        <v>40.430000305199997</v>
      </c>
      <c r="H495" t="s">
        <v>585</v>
      </c>
      <c r="I495">
        <v>270</v>
      </c>
      <c r="J495" t="s">
        <v>592</v>
      </c>
      <c r="K495" t="s">
        <v>593</v>
      </c>
      <c r="L495" t="s">
        <v>2773</v>
      </c>
      <c r="M495" t="s">
        <v>589</v>
      </c>
      <c r="N495">
        <v>-79.893478000000002</v>
      </c>
      <c r="O495">
        <v>40.430318</v>
      </c>
      <c r="P495" t="s">
        <v>588</v>
      </c>
      <c r="Q495" s="6" t="s">
        <v>2906</v>
      </c>
      <c r="R495" s="6" t="s">
        <v>2905</v>
      </c>
      <c r="S495" s="6" t="s">
        <v>2784</v>
      </c>
      <c r="T495" s="6" t="s">
        <v>2962</v>
      </c>
      <c r="V495" s="3" t="str">
        <f>INDEX(Groups!I$2:'Groups'!I$228, MATCH(A495, Groups!A$2:'Groups'!A$228,0))</f>
        <v>Pittsburgh</v>
      </c>
      <c r="W495" s="3" t="str">
        <f>INDEX(Groups!J$2:'Groups'!J$228, MATCH(A495, Groups!A$2:'Groups'!A$228,0))</f>
        <v>Sub-county</v>
      </c>
      <c r="X495" s="8">
        <f t="shared" si="20"/>
        <v>1</v>
      </c>
      <c r="Y495" s="8" t="b">
        <f>ISNUMBER(SEARCH(V495,T495))</f>
        <v>0</v>
      </c>
      <c r="AC495" s="8">
        <v>1</v>
      </c>
      <c r="AD495" s="8">
        <v>1</v>
      </c>
    </row>
    <row r="496" spans="1:30" x14ac:dyDescent="0.2">
      <c r="A496">
        <v>3349842</v>
      </c>
      <c r="B496">
        <v>13</v>
      </c>
      <c r="C496" t="s">
        <v>604</v>
      </c>
      <c r="D496" t="s">
        <v>1</v>
      </c>
      <c r="E496" t="s">
        <v>3076</v>
      </c>
      <c r="F496">
        <v>-80.040000915500002</v>
      </c>
      <c r="G496">
        <v>40.549999237100003</v>
      </c>
      <c r="H496" t="s">
        <v>605</v>
      </c>
      <c r="I496">
        <v>271</v>
      </c>
      <c r="J496" t="s">
        <v>606</v>
      </c>
      <c r="K496" t="s">
        <v>607</v>
      </c>
      <c r="L496" t="s">
        <v>2773</v>
      </c>
      <c r="M496" t="s">
        <v>609</v>
      </c>
      <c r="N496">
        <v>-79.997032000000004</v>
      </c>
      <c r="O496">
        <v>40.597487999999998</v>
      </c>
      <c r="P496" t="s">
        <v>608</v>
      </c>
      <c r="Q496" s="6" t="s">
        <v>2906</v>
      </c>
      <c r="R496" s="6" t="s">
        <v>2905</v>
      </c>
      <c r="S496" s="6" t="s">
        <v>2784</v>
      </c>
      <c r="T496" s="6" t="s">
        <v>2913</v>
      </c>
      <c r="V496" s="3" t="str">
        <f>INDEX(Groups!I$2:'Groups'!I$228, MATCH(A496, Groups!A$2:'Groups'!A$228,0))</f>
        <v>Pittsburgh</v>
      </c>
      <c r="W496" s="3" t="str">
        <f>INDEX(Groups!J$2:'Groups'!J$228, MATCH(A496, Groups!A$2:'Groups'!A$228,0))</f>
        <v>Sub-county</v>
      </c>
      <c r="X496" s="8">
        <f t="shared" si="20"/>
        <v>1</v>
      </c>
      <c r="Y496" s="8" t="b">
        <f>ISNUMBER(SEARCH(V496,T496))</f>
        <v>0</v>
      </c>
      <c r="AC496" s="8">
        <v>1</v>
      </c>
      <c r="AD496" s="8">
        <v>1</v>
      </c>
    </row>
    <row r="497" spans="1:30" x14ac:dyDescent="0.2">
      <c r="A497">
        <v>3349842</v>
      </c>
      <c r="B497">
        <v>13</v>
      </c>
      <c r="C497" t="s">
        <v>604</v>
      </c>
      <c r="D497" t="s">
        <v>1</v>
      </c>
      <c r="E497" t="s">
        <v>3076</v>
      </c>
      <c r="F497">
        <v>-80.040000915500002</v>
      </c>
      <c r="G497">
        <v>40.549999237100003</v>
      </c>
      <c r="H497" t="s">
        <v>605</v>
      </c>
      <c r="I497">
        <v>272</v>
      </c>
      <c r="J497" t="s">
        <v>610</v>
      </c>
      <c r="K497" t="s">
        <v>611</v>
      </c>
      <c r="L497" t="s">
        <v>2773</v>
      </c>
      <c r="M497" t="s">
        <v>613</v>
      </c>
      <c r="N497">
        <v>-80.008774000000003</v>
      </c>
      <c r="O497">
        <v>40.544635999999997</v>
      </c>
      <c r="P497" t="s">
        <v>612</v>
      </c>
      <c r="Q497" s="6" t="s">
        <v>2906</v>
      </c>
      <c r="R497" s="6" t="s">
        <v>2905</v>
      </c>
      <c r="S497" s="6" t="s">
        <v>2784</v>
      </c>
      <c r="T497" s="6" t="s">
        <v>2928</v>
      </c>
      <c r="V497" s="3" t="str">
        <f>INDEX(Groups!I$2:'Groups'!I$228, MATCH(A497, Groups!A$2:'Groups'!A$228,0))</f>
        <v>Pittsburgh</v>
      </c>
      <c r="W497" s="3" t="str">
        <f>INDEX(Groups!J$2:'Groups'!J$228, MATCH(A497, Groups!A$2:'Groups'!A$228,0))</f>
        <v>Sub-county</v>
      </c>
      <c r="X497" s="8">
        <f t="shared" si="20"/>
        <v>1</v>
      </c>
      <c r="Y497" s="8" t="b">
        <f>ISNUMBER(SEARCH(V497,T497))</f>
        <v>0</v>
      </c>
      <c r="AC497" s="8">
        <v>1</v>
      </c>
      <c r="AD497" s="8">
        <v>1</v>
      </c>
    </row>
    <row r="498" spans="1:30" x14ac:dyDescent="0.2">
      <c r="A498">
        <v>3349842</v>
      </c>
      <c r="B498">
        <v>13</v>
      </c>
      <c r="C498" t="s">
        <v>604</v>
      </c>
      <c r="D498" t="s">
        <v>1</v>
      </c>
      <c r="E498" t="s">
        <v>3076</v>
      </c>
      <c r="F498">
        <v>-80.040000915500002</v>
      </c>
      <c r="G498">
        <v>40.549999237100003</v>
      </c>
      <c r="H498" t="s">
        <v>605</v>
      </c>
      <c r="I498">
        <v>273</v>
      </c>
      <c r="J498" t="s">
        <v>606</v>
      </c>
      <c r="K498" t="s">
        <v>614</v>
      </c>
      <c r="L498" t="s">
        <v>2773</v>
      </c>
      <c r="M498" t="s">
        <v>609</v>
      </c>
      <c r="N498">
        <v>-79.997032000000004</v>
      </c>
      <c r="O498">
        <v>40.597487999999998</v>
      </c>
      <c r="P498" t="s">
        <v>608</v>
      </c>
      <c r="Q498" s="6" t="s">
        <v>2906</v>
      </c>
      <c r="R498" s="6" t="s">
        <v>2905</v>
      </c>
      <c r="S498" s="6" t="s">
        <v>2784</v>
      </c>
      <c r="T498" s="6" t="s">
        <v>2913</v>
      </c>
      <c r="V498" s="3" t="str">
        <f>INDEX(Groups!I$2:'Groups'!I$228, MATCH(A498, Groups!A$2:'Groups'!A$228,0))</f>
        <v>Pittsburgh</v>
      </c>
      <c r="W498" s="3" t="str">
        <f>INDEX(Groups!J$2:'Groups'!J$228, MATCH(A498, Groups!A$2:'Groups'!A$228,0))</f>
        <v>Sub-county</v>
      </c>
      <c r="X498" s="8">
        <f t="shared" si="20"/>
        <v>1</v>
      </c>
      <c r="Y498" s="8" t="b">
        <f>ISNUMBER(SEARCH(V498,T498))</f>
        <v>0</v>
      </c>
      <c r="AC498" s="8">
        <v>1</v>
      </c>
      <c r="AD498" s="8">
        <v>1</v>
      </c>
    </row>
    <row r="499" spans="1:30" x14ac:dyDescent="0.2">
      <c r="A499">
        <v>3349842</v>
      </c>
      <c r="B499">
        <v>13</v>
      </c>
      <c r="C499" t="s">
        <v>604</v>
      </c>
      <c r="D499" t="s">
        <v>1</v>
      </c>
      <c r="E499" t="s">
        <v>3076</v>
      </c>
      <c r="F499">
        <v>-80.040000915500002</v>
      </c>
      <c r="G499">
        <v>40.549999237100003</v>
      </c>
      <c r="H499" t="s">
        <v>605</v>
      </c>
      <c r="I499">
        <v>274</v>
      </c>
      <c r="J499" t="s">
        <v>615</v>
      </c>
      <c r="K499" t="s">
        <v>616</v>
      </c>
      <c r="L499" t="s">
        <v>2773</v>
      </c>
      <c r="M499" t="s">
        <v>618</v>
      </c>
      <c r="N499">
        <v>-79.972679999999997</v>
      </c>
      <c r="O499">
        <v>40.471232999999998</v>
      </c>
      <c r="P499" t="s">
        <v>617</v>
      </c>
      <c r="Q499" s="6" t="s">
        <v>2906</v>
      </c>
      <c r="R499" s="6" t="s">
        <v>2905</v>
      </c>
      <c r="S499" s="6" t="s">
        <v>2784</v>
      </c>
      <c r="T499" s="6" t="s">
        <v>2947</v>
      </c>
      <c r="V499" s="3" t="str">
        <f>INDEX(Groups!I$2:'Groups'!I$228, MATCH(A499, Groups!A$2:'Groups'!A$228,0))</f>
        <v>Pittsburgh</v>
      </c>
      <c r="W499" s="3" t="str">
        <f>INDEX(Groups!J$2:'Groups'!J$228, MATCH(A499, Groups!A$2:'Groups'!A$228,0))</f>
        <v>Sub-county</v>
      </c>
      <c r="X499" s="8">
        <f t="shared" si="20"/>
        <v>1</v>
      </c>
      <c r="Y499" s="8" t="b">
        <f>ISNUMBER(SEARCH(V499,T499))</f>
        <v>0</v>
      </c>
      <c r="AC499" s="8">
        <v>1</v>
      </c>
      <c r="AD499" s="8">
        <v>1</v>
      </c>
    </row>
    <row r="500" spans="1:30" x14ac:dyDescent="0.2">
      <c r="A500">
        <v>3349842</v>
      </c>
      <c r="B500">
        <v>13</v>
      </c>
      <c r="C500" t="s">
        <v>604</v>
      </c>
      <c r="D500" t="s">
        <v>1</v>
      </c>
      <c r="E500" t="s">
        <v>3076</v>
      </c>
      <c r="F500">
        <v>-80.040000915500002</v>
      </c>
      <c r="G500">
        <v>40.549999237100003</v>
      </c>
      <c r="H500" t="s">
        <v>605</v>
      </c>
      <c r="I500">
        <v>275</v>
      </c>
      <c r="J500" t="s">
        <v>606</v>
      </c>
      <c r="K500" t="s">
        <v>619</v>
      </c>
      <c r="L500" t="s">
        <v>2773</v>
      </c>
      <c r="M500" t="s">
        <v>609</v>
      </c>
      <c r="N500">
        <v>-79.997032000000004</v>
      </c>
      <c r="O500">
        <v>40.597487999999998</v>
      </c>
      <c r="P500" t="s">
        <v>608</v>
      </c>
      <c r="Q500" s="6" t="s">
        <v>2906</v>
      </c>
      <c r="R500" s="6" t="s">
        <v>2905</v>
      </c>
      <c r="S500" s="6" t="s">
        <v>2784</v>
      </c>
      <c r="T500" s="6" t="s">
        <v>2913</v>
      </c>
      <c r="V500" s="3" t="str">
        <f>INDEX(Groups!I$2:'Groups'!I$228, MATCH(A500, Groups!A$2:'Groups'!A$228,0))</f>
        <v>Pittsburgh</v>
      </c>
      <c r="W500" s="3" t="str">
        <f>INDEX(Groups!J$2:'Groups'!J$228, MATCH(A500, Groups!A$2:'Groups'!A$228,0))</f>
        <v>Sub-county</v>
      </c>
      <c r="X500" s="8">
        <f t="shared" si="20"/>
        <v>1</v>
      </c>
      <c r="Y500" s="8" t="b">
        <f>ISNUMBER(SEARCH(V500,T500))</f>
        <v>0</v>
      </c>
      <c r="AC500" s="8">
        <v>1</v>
      </c>
      <c r="AD500" s="8">
        <v>1</v>
      </c>
    </row>
    <row r="501" spans="1:30" x14ac:dyDescent="0.2">
      <c r="A501">
        <v>3349842</v>
      </c>
      <c r="B501">
        <v>13</v>
      </c>
      <c r="C501" t="s">
        <v>604</v>
      </c>
      <c r="D501" t="s">
        <v>1</v>
      </c>
      <c r="E501" t="s">
        <v>3076</v>
      </c>
      <c r="F501">
        <v>-80.040000915500002</v>
      </c>
      <c r="G501">
        <v>40.549999237100003</v>
      </c>
      <c r="H501" t="s">
        <v>605</v>
      </c>
      <c r="I501">
        <v>276</v>
      </c>
      <c r="J501" t="s">
        <v>606</v>
      </c>
      <c r="K501" t="s">
        <v>607</v>
      </c>
      <c r="L501" t="s">
        <v>2773</v>
      </c>
      <c r="M501" t="s">
        <v>609</v>
      </c>
      <c r="N501">
        <v>-79.997032000000004</v>
      </c>
      <c r="O501">
        <v>40.597487999999998</v>
      </c>
      <c r="P501" t="s">
        <v>608</v>
      </c>
      <c r="Q501" s="6" t="s">
        <v>2906</v>
      </c>
      <c r="R501" s="6" t="s">
        <v>2905</v>
      </c>
      <c r="S501" s="6" t="s">
        <v>2784</v>
      </c>
      <c r="T501" s="6" t="s">
        <v>2913</v>
      </c>
      <c r="V501" s="3" t="str">
        <f>INDEX(Groups!I$2:'Groups'!I$228, MATCH(A501, Groups!A$2:'Groups'!A$228,0))</f>
        <v>Pittsburgh</v>
      </c>
      <c r="W501" s="3" t="str">
        <f>INDEX(Groups!J$2:'Groups'!J$228, MATCH(A501, Groups!A$2:'Groups'!A$228,0))</f>
        <v>Sub-county</v>
      </c>
      <c r="X501" s="8">
        <f t="shared" si="20"/>
        <v>1</v>
      </c>
      <c r="Y501" s="8" t="b">
        <f>ISNUMBER(SEARCH(V501,T501))</f>
        <v>0</v>
      </c>
      <c r="AC501" s="8">
        <v>1</v>
      </c>
      <c r="AD501" s="8">
        <v>1</v>
      </c>
    </row>
    <row r="502" spans="1:30" x14ac:dyDescent="0.2">
      <c r="A502">
        <v>3349842</v>
      </c>
      <c r="B502">
        <v>13</v>
      </c>
      <c r="C502" t="s">
        <v>604</v>
      </c>
      <c r="D502" t="s">
        <v>1</v>
      </c>
      <c r="E502" t="s">
        <v>3076</v>
      </c>
      <c r="F502">
        <v>-80.040000915500002</v>
      </c>
      <c r="G502">
        <v>40.549999237100003</v>
      </c>
      <c r="H502" t="s">
        <v>605</v>
      </c>
      <c r="I502">
        <v>277</v>
      </c>
      <c r="J502" t="s">
        <v>606</v>
      </c>
      <c r="K502" t="s">
        <v>607</v>
      </c>
      <c r="L502" t="s">
        <v>2773</v>
      </c>
      <c r="M502" t="s">
        <v>609</v>
      </c>
      <c r="N502">
        <v>-79.997032000000004</v>
      </c>
      <c r="O502">
        <v>40.597487999999998</v>
      </c>
      <c r="P502" t="s">
        <v>608</v>
      </c>
      <c r="Q502" s="6" t="s">
        <v>2906</v>
      </c>
      <c r="R502" s="6" t="s">
        <v>2905</v>
      </c>
      <c r="S502" s="6" t="s">
        <v>2784</v>
      </c>
      <c r="T502" s="6" t="s">
        <v>2913</v>
      </c>
      <c r="V502" s="3" t="str">
        <f>INDEX(Groups!I$2:'Groups'!I$228, MATCH(A502, Groups!A$2:'Groups'!A$228,0))</f>
        <v>Pittsburgh</v>
      </c>
      <c r="W502" s="3" t="str">
        <f>INDEX(Groups!J$2:'Groups'!J$228, MATCH(A502, Groups!A$2:'Groups'!A$228,0))</f>
        <v>Sub-county</v>
      </c>
      <c r="X502" s="8">
        <f t="shared" si="20"/>
        <v>1</v>
      </c>
      <c r="Y502" s="8" t="b">
        <f>ISNUMBER(SEARCH(V502,T502))</f>
        <v>0</v>
      </c>
      <c r="AC502" s="8">
        <v>1</v>
      </c>
      <c r="AD502" s="8">
        <v>1</v>
      </c>
    </row>
    <row r="503" spans="1:30" x14ac:dyDescent="0.2">
      <c r="A503">
        <v>3349842</v>
      </c>
      <c r="B503">
        <v>13</v>
      </c>
      <c r="C503" t="s">
        <v>604</v>
      </c>
      <c r="D503" t="s">
        <v>1</v>
      </c>
      <c r="E503" t="s">
        <v>3076</v>
      </c>
      <c r="F503">
        <v>-80.040000915500002</v>
      </c>
      <c r="G503">
        <v>40.549999237100003</v>
      </c>
      <c r="H503" t="s">
        <v>605</v>
      </c>
      <c r="I503">
        <v>279</v>
      </c>
      <c r="J503" t="s">
        <v>606</v>
      </c>
      <c r="K503" t="s">
        <v>614</v>
      </c>
      <c r="L503" t="s">
        <v>2773</v>
      </c>
      <c r="M503" t="s">
        <v>609</v>
      </c>
      <c r="N503">
        <v>-79.997032000000004</v>
      </c>
      <c r="O503">
        <v>40.597487999999998</v>
      </c>
      <c r="P503" t="s">
        <v>608</v>
      </c>
      <c r="Q503" s="6" t="s">
        <v>2906</v>
      </c>
      <c r="R503" s="6" t="s">
        <v>2905</v>
      </c>
      <c r="S503" s="6" t="s">
        <v>2784</v>
      </c>
      <c r="T503" s="6" t="s">
        <v>2913</v>
      </c>
      <c r="V503" s="3" t="str">
        <f>INDEX(Groups!I$2:'Groups'!I$228, MATCH(A503, Groups!A$2:'Groups'!A$228,0))</f>
        <v>Pittsburgh</v>
      </c>
      <c r="W503" s="3" t="str">
        <f>INDEX(Groups!J$2:'Groups'!J$228, MATCH(A503, Groups!A$2:'Groups'!A$228,0))</f>
        <v>Sub-county</v>
      </c>
      <c r="X503" s="8">
        <f t="shared" si="20"/>
        <v>1</v>
      </c>
      <c r="Y503" s="8" t="b">
        <f>ISNUMBER(SEARCH(V503,T503))</f>
        <v>0</v>
      </c>
      <c r="AC503" s="8">
        <v>1</v>
      </c>
      <c r="AD503" s="8">
        <v>1</v>
      </c>
    </row>
    <row r="504" spans="1:30" x14ac:dyDescent="0.2">
      <c r="A504">
        <v>3349842</v>
      </c>
      <c r="B504">
        <v>13</v>
      </c>
      <c r="C504" t="s">
        <v>604</v>
      </c>
      <c r="D504" t="s">
        <v>1</v>
      </c>
      <c r="E504" t="s">
        <v>3076</v>
      </c>
      <c r="F504">
        <v>-80.040000915500002</v>
      </c>
      <c r="G504">
        <v>40.549999237100003</v>
      </c>
      <c r="H504" t="s">
        <v>605</v>
      </c>
      <c r="I504">
        <v>280</v>
      </c>
      <c r="J504" t="s">
        <v>606</v>
      </c>
      <c r="K504" t="s">
        <v>614</v>
      </c>
      <c r="L504" t="s">
        <v>2773</v>
      </c>
      <c r="M504" t="s">
        <v>609</v>
      </c>
      <c r="N504">
        <v>-79.997032000000004</v>
      </c>
      <c r="O504">
        <v>40.597487999999998</v>
      </c>
      <c r="P504" t="s">
        <v>608</v>
      </c>
      <c r="Q504" s="6" t="s">
        <v>2906</v>
      </c>
      <c r="R504" s="6" t="s">
        <v>2905</v>
      </c>
      <c r="S504" s="6" t="s">
        <v>2784</v>
      </c>
      <c r="T504" s="6" t="s">
        <v>2913</v>
      </c>
      <c r="V504" s="3" t="str">
        <f>INDEX(Groups!I$2:'Groups'!I$228, MATCH(A504, Groups!A$2:'Groups'!A$228,0))</f>
        <v>Pittsburgh</v>
      </c>
      <c r="W504" s="3" t="str">
        <f>INDEX(Groups!J$2:'Groups'!J$228, MATCH(A504, Groups!A$2:'Groups'!A$228,0))</f>
        <v>Sub-county</v>
      </c>
      <c r="X504" s="8">
        <f t="shared" si="20"/>
        <v>1</v>
      </c>
      <c r="Y504" s="8" t="b">
        <f>ISNUMBER(SEARCH(V504,T504))</f>
        <v>0</v>
      </c>
      <c r="AC504" s="8">
        <v>1</v>
      </c>
      <c r="AD504" s="8">
        <v>1</v>
      </c>
    </row>
    <row r="505" spans="1:30" x14ac:dyDescent="0.2">
      <c r="A505">
        <v>3349842</v>
      </c>
      <c r="B505">
        <v>13</v>
      </c>
      <c r="C505" t="s">
        <v>604</v>
      </c>
      <c r="D505" t="s">
        <v>1</v>
      </c>
      <c r="E505" t="s">
        <v>3076</v>
      </c>
      <c r="F505">
        <v>-80.040000915500002</v>
      </c>
      <c r="G505">
        <v>40.549999237100003</v>
      </c>
      <c r="H505" t="s">
        <v>605</v>
      </c>
      <c r="I505">
        <v>282</v>
      </c>
      <c r="J505" t="s">
        <v>628</v>
      </c>
      <c r="K505" t="s">
        <v>629</v>
      </c>
      <c r="L505" t="s">
        <v>2773</v>
      </c>
      <c r="M505" t="s">
        <v>613</v>
      </c>
      <c r="N505">
        <v>-80.009389999999996</v>
      </c>
      <c r="O505">
        <v>40.542659999999998</v>
      </c>
      <c r="P505" t="s">
        <v>612</v>
      </c>
      <c r="Q505" s="6" t="s">
        <v>2906</v>
      </c>
      <c r="R505" s="6" t="s">
        <v>2905</v>
      </c>
      <c r="S505" s="6" t="s">
        <v>2784</v>
      </c>
      <c r="T505" s="6" t="s">
        <v>2928</v>
      </c>
      <c r="V505" s="3" t="str">
        <f>INDEX(Groups!I$2:'Groups'!I$228, MATCH(A505, Groups!A$2:'Groups'!A$228,0))</f>
        <v>Pittsburgh</v>
      </c>
      <c r="W505" s="3" t="str">
        <f>INDEX(Groups!J$2:'Groups'!J$228, MATCH(A505, Groups!A$2:'Groups'!A$228,0))</f>
        <v>Sub-county</v>
      </c>
      <c r="X505" s="8">
        <f t="shared" si="20"/>
        <v>1</v>
      </c>
      <c r="Y505" s="8" t="b">
        <f>ISNUMBER(SEARCH(V505,T505))</f>
        <v>0</v>
      </c>
      <c r="AC505" s="8">
        <v>1</v>
      </c>
      <c r="AD505" s="8">
        <v>1</v>
      </c>
    </row>
    <row r="506" spans="1:30" x14ac:dyDescent="0.2">
      <c r="A506">
        <v>3349842</v>
      </c>
      <c r="B506">
        <v>13</v>
      </c>
      <c r="C506" t="s">
        <v>604</v>
      </c>
      <c r="D506" t="s">
        <v>1</v>
      </c>
      <c r="E506" t="s">
        <v>3076</v>
      </c>
      <c r="F506">
        <v>-80.040000915500002</v>
      </c>
      <c r="G506">
        <v>40.549999237100003</v>
      </c>
      <c r="H506" t="s">
        <v>605</v>
      </c>
      <c r="I506">
        <v>283</v>
      </c>
      <c r="J506" t="s">
        <v>630</v>
      </c>
      <c r="K506" t="s">
        <v>631</v>
      </c>
      <c r="L506" t="s">
        <v>2773</v>
      </c>
      <c r="M506" t="s">
        <v>609</v>
      </c>
      <c r="N506">
        <v>-79.997032000000004</v>
      </c>
      <c r="O506">
        <v>40.597487999999998</v>
      </c>
      <c r="P506" t="s">
        <v>608</v>
      </c>
      <c r="Q506" s="6" t="s">
        <v>2906</v>
      </c>
      <c r="R506" s="6" t="s">
        <v>2905</v>
      </c>
      <c r="S506" s="6" t="s">
        <v>2784</v>
      </c>
      <c r="T506" s="6" t="s">
        <v>2913</v>
      </c>
      <c r="V506" s="3" t="str">
        <f>INDEX(Groups!I$2:'Groups'!I$228, MATCH(A506, Groups!A$2:'Groups'!A$228,0))</f>
        <v>Pittsburgh</v>
      </c>
      <c r="W506" s="3" t="str">
        <f>INDEX(Groups!J$2:'Groups'!J$228, MATCH(A506, Groups!A$2:'Groups'!A$228,0))</f>
        <v>Sub-county</v>
      </c>
      <c r="X506" s="8">
        <f t="shared" si="20"/>
        <v>1</v>
      </c>
      <c r="Y506" s="8" t="b">
        <f>ISNUMBER(SEARCH(V506,T506))</f>
        <v>0</v>
      </c>
      <c r="AC506" s="8">
        <v>1</v>
      </c>
      <c r="AD506" s="8">
        <v>1</v>
      </c>
    </row>
    <row r="507" spans="1:30" x14ac:dyDescent="0.2">
      <c r="A507">
        <v>12039332</v>
      </c>
      <c r="B507">
        <v>11</v>
      </c>
      <c r="C507" t="s">
        <v>673</v>
      </c>
      <c r="D507" t="s">
        <v>1</v>
      </c>
      <c r="E507" t="s">
        <v>3071</v>
      </c>
      <c r="F507">
        <v>-79.989997863799999</v>
      </c>
      <c r="G507">
        <v>40.450000762899997</v>
      </c>
      <c r="H507" t="s">
        <v>674</v>
      </c>
      <c r="I507">
        <v>297</v>
      </c>
      <c r="J507" t="s">
        <v>675</v>
      </c>
      <c r="K507" t="s">
        <v>676</v>
      </c>
      <c r="L507" t="s">
        <v>2773</v>
      </c>
      <c r="M507" t="s">
        <v>678</v>
      </c>
      <c r="N507">
        <v>-79.943919999999906</v>
      </c>
      <c r="O507">
        <v>40.496240999999998</v>
      </c>
      <c r="P507" t="s">
        <v>677</v>
      </c>
      <c r="Q507" s="6" t="s">
        <v>2906</v>
      </c>
      <c r="R507" s="6" t="s">
        <v>2905</v>
      </c>
      <c r="S507" s="6" t="s">
        <v>2784</v>
      </c>
      <c r="T507" s="6" t="s">
        <v>2969</v>
      </c>
      <c r="V507" s="3" t="str">
        <f>INDEX(Groups!I$2:'Groups'!I$228, MATCH(A507, Groups!A$2:'Groups'!A$228,0))</f>
        <v>Pittsburgh</v>
      </c>
      <c r="W507" s="3" t="str">
        <f>INDEX(Groups!J$2:'Groups'!J$228, MATCH(A507, Groups!A$2:'Groups'!A$228,0))</f>
        <v>Sub-county</v>
      </c>
      <c r="X507" s="8">
        <f t="shared" si="20"/>
        <v>1</v>
      </c>
      <c r="Y507" s="8" t="b">
        <f>ISNUMBER(SEARCH(V507,T507))</f>
        <v>0</v>
      </c>
      <c r="AC507" s="8">
        <v>1</v>
      </c>
      <c r="AD507" s="8">
        <v>1</v>
      </c>
    </row>
    <row r="508" spans="1:30" x14ac:dyDescent="0.2">
      <c r="A508">
        <v>12039332</v>
      </c>
      <c r="B508">
        <v>11</v>
      </c>
      <c r="C508" t="s">
        <v>673</v>
      </c>
      <c r="D508" t="s">
        <v>1</v>
      </c>
      <c r="E508" t="s">
        <v>3071</v>
      </c>
      <c r="F508">
        <v>-79.989997863799999</v>
      </c>
      <c r="G508">
        <v>40.450000762899997</v>
      </c>
      <c r="H508" t="s">
        <v>674</v>
      </c>
      <c r="I508">
        <v>298</v>
      </c>
      <c r="J508" t="s">
        <v>679</v>
      </c>
      <c r="K508" t="s">
        <v>680</v>
      </c>
      <c r="L508" t="s">
        <v>2773</v>
      </c>
      <c r="M508" t="s">
        <v>678</v>
      </c>
      <c r="N508">
        <v>-79.943919999999906</v>
      </c>
      <c r="O508">
        <v>40.496240999999998</v>
      </c>
      <c r="P508" t="s">
        <v>677</v>
      </c>
      <c r="Q508" s="6" t="s">
        <v>2906</v>
      </c>
      <c r="R508" s="6" t="s">
        <v>2905</v>
      </c>
      <c r="S508" s="6" t="s">
        <v>2784</v>
      </c>
      <c r="T508" s="6" t="s">
        <v>2969</v>
      </c>
      <c r="V508" s="3" t="str">
        <f>INDEX(Groups!I$2:'Groups'!I$228, MATCH(A508, Groups!A$2:'Groups'!A$228,0))</f>
        <v>Pittsburgh</v>
      </c>
      <c r="W508" s="3" t="str">
        <f>INDEX(Groups!J$2:'Groups'!J$228, MATCH(A508, Groups!A$2:'Groups'!A$228,0))</f>
        <v>Sub-county</v>
      </c>
      <c r="X508" s="8">
        <f t="shared" si="20"/>
        <v>1</v>
      </c>
      <c r="Y508" s="8" t="b">
        <f>ISNUMBER(SEARCH(V508,T508))</f>
        <v>0</v>
      </c>
      <c r="AC508" s="8">
        <v>1</v>
      </c>
      <c r="AD508" s="8">
        <v>1</v>
      </c>
    </row>
    <row r="509" spans="1:30" x14ac:dyDescent="0.2">
      <c r="A509">
        <v>12039332</v>
      </c>
      <c r="B509">
        <v>11</v>
      </c>
      <c r="C509" t="s">
        <v>673</v>
      </c>
      <c r="D509" t="s">
        <v>1</v>
      </c>
      <c r="E509" t="s">
        <v>3071</v>
      </c>
      <c r="F509">
        <v>-79.989997863799999</v>
      </c>
      <c r="G509">
        <v>40.450000762899997</v>
      </c>
      <c r="H509" t="s">
        <v>674</v>
      </c>
      <c r="I509">
        <v>299</v>
      </c>
      <c r="J509" t="s">
        <v>679</v>
      </c>
      <c r="K509" t="s">
        <v>680</v>
      </c>
      <c r="L509" t="s">
        <v>2773</v>
      </c>
      <c r="M509" t="s">
        <v>678</v>
      </c>
      <c r="N509">
        <v>-79.943919999999906</v>
      </c>
      <c r="O509">
        <v>40.496240999999998</v>
      </c>
      <c r="P509" t="s">
        <v>677</v>
      </c>
      <c r="Q509" s="6" t="s">
        <v>2906</v>
      </c>
      <c r="R509" s="6" t="s">
        <v>2905</v>
      </c>
      <c r="S509" s="6" t="s">
        <v>2784</v>
      </c>
      <c r="T509" s="6" t="s">
        <v>2969</v>
      </c>
      <c r="V509" s="3" t="str">
        <f>INDEX(Groups!I$2:'Groups'!I$228, MATCH(A509, Groups!A$2:'Groups'!A$228,0))</f>
        <v>Pittsburgh</v>
      </c>
      <c r="W509" s="3" t="str">
        <f>INDEX(Groups!J$2:'Groups'!J$228, MATCH(A509, Groups!A$2:'Groups'!A$228,0))</f>
        <v>Sub-county</v>
      </c>
      <c r="X509" s="8">
        <f t="shared" si="20"/>
        <v>1</v>
      </c>
      <c r="Y509" s="8" t="b">
        <f>ISNUMBER(SEARCH(V509,T509))</f>
        <v>0</v>
      </c>
      <c r="AC509" s="8">
        <v>1</v>
      </c>
      <c r="AD509" s="8">
        <v>1</v>
      </c>
    </row>
    <row r="510" spans="1:30" x14ac:dyDescent="0.2">
      <c r="A510">
        <v>12039332</v>
      </c>
      <c r="B510">
        <v>11</v>
      </c>
      <c r="C510" t="s">
        <v>673</v>
      </c>
      <c r="D510" t="s">
        <v>1</v>
      </c>
      <c r="E510" t="s">
        <v>3071</v>
      </c>
      <c r="F510">
        <v>-79.989997863799999</v>
      </c>
      <c r="G510">
        <v>40.450000762899997</v>
      </c>
      <c r="H510" t="s">
        <v>674</v>
      </c>
      <c r="I510">
        <v>300</v>
      </c>
      <c r="J510" t="s">
        <v>675</v>
      </c>
      <c r="K510" t="s">
        <v>676</v>
      </c>
      <c r="L510" t="s">
        <v>2773</v>
      </c>
      <c r="M510" t="s">
        <v>678</v>
      </c>
      <c r="N510">
        <v>-79.943919999999906</v>
      </c>
      <c r="O510">
        <v>40.496240999999998</v>
      </c>
      <c r="P510" t="s">
        <v>677</v>
      </c>
      <c r="Q510" s="6" t="s">
        <v>2906</v>
      </c>
      <c r="R510" s="6" t="s">
        <v>2905</v>
      </c>
      <c r="S510" s="6" t="s">
        <v>2784</v>
      </c>
      <c r="T510" s="6" t="s">
        <v>2969</v>
      </c>
      <c r="V510" s="3" t="str">
        <f>INDEX(Groups!I$2:'Groups'!I$228, MATCH(A510, Groups!A$2:'Groups'!A$228,0))</f>
        <v>Pittsburgh</v>
      </c>
      <c r="W510" s="3" t="str">
        <f>INDEX(Groups!J$2:'Groups'!J$228, MATCH(A510, Groups!A$2:'Groups'!A$228,0))</f>
        <v>Sub-county</v>
      </c>
      <c r="X510" s="8">
        <f t="shared" si="20"/>
        <v>1</v>
      </c>
      <c r="Y510" s="8" t="b">
        <f>ISNUMBER(SEARCH(V510,T510))</f>
        <v>0</v>
      </c>
      <c r="AC510" s="8">
        <v>1</v>
      </c>
      <c r="AD510" s="8">
        <v>1</v>
      </c>
    </row>
    <row r="511" spans="1:30" x14ac:dyDescent="0.2">
      <c r="A511">
        <v>12039332</v>
      </c>
      <c r="B511">
        <v>11</v>
      </c>
      <c r="C511" t="s">
        <v>673</v>
      </c>
      <c r="D511" t="s">
        <v>1</v>
      </c>
      <c r="E511" t="s">
        <v>3071</v>
      </c>
      <c r="F511">
        <v>-79.989997863799999</v>
      </c>
      <c r="G511">
        <v>40.450000762899997</v>
      </c>
      <c r="H511" t="s">
        <v>674</v>
      </c>
      <c r="I511">
        <v>301</v>
      </c>
      <c r="J511" t="s">
        <v>679</v>
      </c>
      <c r="K511" t="s">
        <v>680</v>
      </c>
      <c r="L511" t="s">
        <v>2773</v>
      </c>
      <c r="M511" t="s">
        <v>678</v>
      </c>
      <c r="N511">
        <v>-79.943919999999906</v>
      </c>
      <c r="O511">
        <v>40.496240999999998</v>
      </c>
      <c r="P511" t="s">
        <v>677</v>
      </c>
      <c r="Q511" s="6" t="s">
        <v>2906</v>
      </c>
      <c r="R511" s="6" t="s">
        <v>2905</v>
      </c>
      <c r="S511" s="6" t="s">
        <v>2784</v>
      </c>
      <c r="T511" s="6" t="s">
        <v>2969</v>
      </c>
      <c r="V511" s="3" t="str">
        <f>INDEX(Groups!I$2:'Groups'!I$228, MATCH(A511, Groups!A$2:'Groups'!A$228,0))</f>
        <v>Pittsburgh</v>
      </c>
      <c r="W511" s="3" t="str">
        <f>INDEX(Groups!J$2:'Groups'!J$228, MATCH(A511, Groups!A$2:'Groups'!A$228,0))</f>
        <v>Sub-county</v>
      </c>
      <c r="X511" s="8">
        <f t="shared" si="20"/>
        <v>1</v>
      </c>
      <c r="Y511" s="8" t="b">
        <f>ISNUMBER(SEARCH(V511,T511))</f>
        <v>0</v>
      </c>
      <c r="AC511" s="8">
        <v>1</v>
      </c>
      <c r="AD511" s="8">
        <v>1</v>
      </c>
    </row>
    <row r="512" spans="1:30" x14ac:dyDescent="0.2">
      <c r="A512">
        <v>12039332</v>
      </c>
      <c r="B512">
        <v>11</v>
      </c>
      <c r="C512" t="s">
        <v>673</v>
      </c>
      <c r="D512" t="s">
        <v>1</v>
      </c>
      <c r="E512" t="s">
        <v>3071</v>
      </c>
      <c r="F512">
        <v>-79.989997863799999</v>
      </c>
      <c r="G512">
        <v>40.450000762899997</v>
      </c>
      <c r="H512" t="s">
        <v>674</v>
      </c>
      <c r="I512">
        <v>302</v>
      </c>
      <c r="J512" t="s">
        <v>681</v>
      </c>
      <c r="K512" t="s">
        <v>682</v>
      </c>
      <c r="L512" t="s">
        <v>2773</v>
      </c>
      <c r="M512" t="s">
        <v>678</v>
      </c>
      <c r="N512">
        <v>-79.943919999999906</v>
      </c>
      <c r="O512">
        <v>40.496240999999998</v>
      </c>
      <c r="P512" t="s">
        <v>677</v>
      </c>
      <c r="Q512" s="6" t="s">
        <v>2906</v>
      </c>
      <c r="R512" s="6" t="s">
        <v>2905</v>
      </c>
      <c r="S512" s="6" t="s">
        <v>2784</v>
      </c>
      <c r="T512" s="6" t="s">
        <v>2969</v>
      </c>
      <c r="V512" s="3" t="str">
        <f>INDEX(Groups!I$2:'Groups'!I$228, MATCH(A512, Groups!A$2:'Groups'!A$228,0))</f>
        <v>Pittsburgh</v>
      </c>
      <c r="W512" s="3" t="str">
        <f>INDEX(Groups!J$2:'Groups'!J$228, MATCH(A512, Groups!A$2:'Groups'!A$228,0))</f>
        <v>Sub-county</v>
      </c>
      <c r="X512" s="8">
        <f t="shared" si="20"/>
        <v>1</v>
      </c>
      <c r="Y512" s="8" t="b">
        <f>ISNUMBER(SEARCH(V512,T512))</f>
        <v>0</v>
      </c>
      <c r="AC512" s="8">
        <v>1</v>
      </c>
      <c r="AD512" s="8">
        <v>1</v>
      </c>
    </row>
    <row r="513" spans="1:30" x14ac:dyDescent="0.2">
      <c r="A513">
        <v>12039332</v>
      </c>
      <c r="B513">
        <v>11</v>
      </c>
      <c r="C513" t="s">
        <v>673</v>
      </c>
      <c r="D513" t="s">
        <v>1</v>
      </c>
      <c r="E513" t="s">
        <v>3071</v>
      </c>
      <c r="F513">
        <v>-79.989997863799999</v>
      </c>
      <c r="G513">
        <v>40.450000762899997</v>
      </c>
      <c r="H513" t="s">
        <v>674</v>
      </c>
      <c r="I513">
        <v>303</v>
      </c>
      <c r="J513" t="s">
        <v>679</v>
      </c>
      <c r="K513" t="s">
        <v>680</v>
      </c>
      <c r="L513" t="s">
        <v>2773</v>
      </c>
      <c r="M513" t="s">
        <v>678</v>
      </c>
      <c r="N513">
        <v>-79.943919999999906</v>
      </c>
      <c r="O513">
        <v>40.496240999999998</v>
      </c>
      <c r="P513" t="s">
        <v>677</v>
      </c>
      <c r="Q513" s="6" t="s">
        <v>2906</v>
      </c>
      <c r="R513" s="6" t="s">
        <v>2905</v>
      </c>
      <c r="S513" s="6" t="s">
        <v>2784</v>
      </c>
      <c r="T513" s="6" t="s">
        <v>2969</v>
      </c>
      <c r="V513" s="3" t="str">
        <f>INDEX(Groups!I$2:'Groups'!I$228, MATCH(A513, Groups!A$2:'Groups'!A$228,0))</f>
        <v>Pittsburgh</v>
      </c>
      <c r="W513" s="3" t="str">
        <f>INDEX(Groups!J$2:'Groups'!J$228, MATCH(A513, Groups!A$2:'Groups'!A$228,0))</f>
        <v>Sub-county</v>
      </c>
      <c r="X513" s="8">
        <f t="shared" si="20"/>
        <v>1</v>
      </c>
      <c r="Y513" s="8" t="b">
        <f>ISNUMBER(SEARCH(V513,T513))</f>
        <v>0</v>
      </c>
      <c r="AC513" s="8">
        <v>1</v>
      </c>
      <c r="AD513" s="8">
        <v>1</v>
      </c>
    </row>
    <row r="514" spans="1:30" x14ac:dyDescent="0.2">
      <c r="A514">
        <v>12039332</v>
      </c>
      <c r="B514">
        <v>11</v>
      </c>
      <c r="C514" t="s">
        <v>673</v>
      </c>
      <c r="D514" t="s">
        <v>1</v>
      </c>
      <c r="E514" t="s">
        <v>3071</v>
      </c>
      <c r="F514">
        <v>-79.989997863799999</v>
      </c>
      <c r="G514">
        <v>40.450000762899997</v>
      </c>
      <c r="H514" t="s">
        <v>674</v>
      </c>
      <c r="I514">
        <v>304</v>
      </c>
      <c r="J514" t="s">
        <v>675</v>
      </c>
      <c r="K514" t="s">
        <v>676</v>
      </c>
      <c r="L514" t="s">
        <v>2773</v>
      </c>
      <c r="M514" t="s">
        <v>678</v>
      </c>
      <c r="N514">
        <v>-79.943919999999906</v>
      </c>
      <c r="O514">
        <v>40.496240999999998</v>
      </c>
      <c r="P514" t="s">
        <v>677</v>
      </c>
      <c r="Q514" s="6" t="s">
        <v>2906</v>
      </c>
      <c r="R514" s="6" t="s">
        <v>2905</v>
      </c>
      <c r="S514" s="6" t="s">
        <v>2784</v>
      </c>
      <c r="T514" s="6" t="s">
        <v>2969</v>
      </c>
      <c r="V514" s="3" t="str">
        <f>INDEX(Groups!I$2:'Groups'!I$228, MATCH(A514, Groups!A$2:'Groups'!A$228,0))</f>
        <v>Pittsburgh</v>
      </c>
      <c r="W514" s="3" t="str">
        <f>INDEX(Groups!J$2:'Groups'!J$228, MATCH(A514, Groups!A$2:'Groups'!A$228,0))</f>
        <v>Sub-county</v>
      </c>
      <c r="X514" s="8">
        <f t="shared" si="20"/>
        <v>1</v>
      </c>
      <c r="Y514" s="8" t="b">
        <f>ISNUMBER(SEARCH(V514,T514))</f>
        <v>0</v>
      </c>
      <c r="AC514" s="8">
        <v>1</v>
      </c>
      <c r="AD514" s="8">
        <v>1</v>
      </c>
    </row>
    <row r="515" spans="1:30" x14ac:dyDescent="0.2">
      <c r="A515">
        <v>12039332</v>
      </c>
      <c r="B515">
        <v>11</v>
      </c>
      <c r="C515" t="s">
        <v>673</v>
      </c>
      <c r="D515" t="s">
        <v>1</v>
      </c>
      <c r="E515" t="s">
        <v>3071</v>
      </c>
      <c r="F515">
        <v>-79.989997863799999</v>
      </c>
      <c r="G515">
        <v>40.450000762899997</v>
      </c>
      <c r="H515" t="s">
        <v>674</v>
      </c>
      <c r="I515">
        <v>305</v>
      </c>
      <c r="J515" t="s">
        <v>681</v>
      </c>
      <c r="K515" t="s">
        <v>682</v>
      </c>
      <c r="L515" t="s">
        <v>2773</v>
      </c>
      <c r="M515" t="s">
        <v>678</v>
      </c>
      <c r="N515">
        <v>-79.943919999999906</v>
      </c>
      <c r="O515">
        <v>40.496240999999998</v>
      </c>
      <c r="P515" t="s">
        <v>677</v>
      </c>
      <c r="Q515" s="6" t="s">
        <v>2906</v>
      </c>
      <c r="R515" s="6" t="s">
        <v>2905</v>
      </c>
      <c r="S515" s="6" t="s">
        <v>2784</v>
      </c>
      <c r="T515" s="6" t="s">
        <v>2969</v>
      </c>
      <c r="V515" s="3" t="str">
        <f>INDEX(Groups!I$2:'Groups'!I$228, MATCH(A515, Groups!A$2:'Groups'!A$228,0))</f>
        <v>Pittsburgh</v>
      </c>
      <c r="W515" s="3" t="str">
        <f>INDEX(Groups!J$2:'Groups'!J$228, MATCH(A515, Groups!A$2:'Groups'!A$228,0))</f>
        <v>Sub-county</v>
      </c>
      <c r="X515" s="8">
        <f t="shared" si="20"/>
        <v>1</v>
      </c>
      <c r="Y515" s="8" t="b">
        <f>ISNUMBER(SEARCH(V515,T515))</f>
        <v>0</v>
      </c>
      <c r="AC515" s="8">
        <v>1</v>
      </c>
      <c r="AD515" s="8">
        <v>1</v>
      </c>
    </row>
    <row r="516" spans="1:30" x14ac:dyDescent="0.2">
      <c r="A516">
        <v>12039332</v>
      </c>
      <c r="B516">
        <v>11</v>
      </c>
      <c r="C516" t="s">
        <v>673</v>
      </c>
      <c r="D516" t="s">
        <v>1</v>
      </c>
      <c r="E516" t="s">
        <v>3071</v>
      </c>
      <c r="F516">
        <v>-79.989997863799999</v>
      </c>
      <c r="G516">
        <v>40.450000762899997</v>
      </c>
      <c r="H516" t="s">
        <v>674</v>
      </c>
      <c r="I516">
        <v>306</v>
      </c>
      <c r="J516" t="s">
        <v>681</v>
      </c>
      <c r="K516" t="s">
        <v>682</v>
      </c>
      <c r="L516" t="s">
        <v>2773</v>
      </c>
      <c r="M516" t="s">
        <v>678</v>
      </c>
      <c r="N516">
        <v>-79.943919999999906</v>
      </c>
      <c r="O516">
        <v>40.496240999999998</v>
      </c>
      <c r="P516" t="s">
        <v>677</v>
      </c>
      <c r="Q516" s="6" t="s">
        <v>2906</v>
      </c>
      <c r="R516" s="6" t="s">
        <v>2905</v>
      </c>
      <c r="S516" s="6" t="s">
        <v>2784</v>
      </c>
      <c r="T516" s="6" t="s">
        <v>2969</v>
      </c>
      <c r="V516" s="3" t="str">
        <f>INDEX(Groups!I$2:'Groups'!I$228, MATCH(A516, Groups!A$2:'Groups'!A$228,0))</f>
        <v>Pittsburgh</v>
      </c>
      <c r="W516" s="3" t="str">
        <f>INDEX(Groups!J$2:'Groups'!J$228, MATCH(A516, Groups!A$2:'Groups'!A$228,0))</f>
        <v>Sub-county</v>
      </c>
      <c r="X516" s="8">
        <f t="shared" si="20"/>
        <v>1</v>
      </c>
      <c r="Y516" s="8" t="b">
        <f>ISNUMBER(SEARCH(V516,T516))</f>
        <v>0</v>
      </c>
      <c r="AC516" s="8">
        <v>1</v>
      </c>
      <c r="AD516" s="8">
        <v>1</v>
      </c>
    </row>
    <row r="517" spans="1:30" x14ac:dyDescent="0.2">
      <c r="A517">
        <v>12039332</v>
      </c>
      <c r="B517">
        <v>11</v>
      </c>
      <c r="C517" t="s">
        <v>673</v>
      </c>
      <c r="D517" t="s">
        <v>1</v>
      </c>
      <c r="E517" t="s">
        <v>3071</v>
      </c>
      <c r="F517">
        <v>-79.989997863799999</v>
      </c>
      <c r="G517">
        <v>40.450000762899997</v>
      </c>
      <c r="H517" t="s">
        <v>674</v>
      </c>
      <c r="I517">
        <v>307</v>
      </c>
      <c r="J517" t="s">
        <v>675</v>
      </c>
      <c r="K517" t="s">
        <v>676</v>
      </c>
      <c r="L517" t="s">
        <v>2773</v>
      </c>
      <c r="M517" t="s">
        <v>678</v>
      </c>
      <c r="N517">
        <v>-79.943919999999906</v>
      </c>
      <c r="O517">
        <v>40.496240999999998</v>
      </c>
      <c r="P517" t="s">
        <v>677</v>
      </c>
      <c r="Q517" s="6" t="s">
        <v>2906</v>
      </c>
      <c r="R517" s="6" t="s">
        <v>2905</v>
      </c>
      <c r="S517" s="6" t="s">
        <v>2784</v>
      </c>
      <c r="T517" s="6" t="s">
        <v>2969</v>
      </c>
      <c r="V517" s="3" t="str">
        <f>INDEX(Groups!I$2:'Groups'!I$228, MATCH(A517, Groups!A$2:'Groups'!A$228,0))</f>
        <v>Pittsburgh</v>
      </c>
      <c r="W517" s="3" t="str">
        <f>INDEX(Groups!J$2:'Groups'!J$228, MATCH(A517, Groups!A$2:'Groups'!A$228,0))</f>
        <v>Sub-county</v>
      </c>
      <c r="X517" s="8">
        <f t="shared" si="20"/>
        <v>1</v>
      </c>
      <c r="Y517" s="8" t="b">
        <f>ISNUMBER(SEARCH(V517,T517))</f>
        <v>0</v>
      </c>
      <c r="AC517" s="8">
        <v>1</v>
      </c>
      <c r="AD517" s="8">
        <v>1</v>
      </c>
    </row>
    <row r="518" spans="1:30" x14ac:dyDescent="0.2">
      <c r="A518">
        <v>1318900</v>
      </c>
      <c r="B518">
        <v>10</v>
      </c>
      <c r="C518" t="s">
        <v>683</v>
      </c>
      <c r="D518" t="s">
        <v>1</v>
      </c>
      <c r="E518" t="s">
        <v>3089</v>
      </c>
      <c r="F518">
        <v>-79.949996948199995</v>
      </c>
      <c r="G518">
        <v>40.439998626700003</v>
      </c>
      <c r="H518" t="s">
        <v>684</v>
      </c>
      <c r="I518">
        <v>308</v>
      </c>
      <c r="J518" t="s">
        <v>685</v>
      </c>
      <c r="K518" t="s">
        <v>686</v>
      </c>
      <c r="L518" t="s">
        <v>2773</v>
      </c>
      <c r="M518" t="s">
        <v>688</v>
      </c>
      <c r="N518">
        <v>-80.002187000000006</v>
      </c>
      <c r="O518">
        <v>40.442723999999998</v>
      </c>
      <c r="P518" t="s">
        <v>687</v>
      </c>
      <c r="Q518" s="6" t="s">
        <v>2906</v>
      </c>
      <c r="R518" s="6" t="s">
        <v>2905</v>
      </c>
      <c r="S518" s="6" t="s">
        <v>2784</v>
      </c>
      <c r="T518" s="6" t="s">
        <v>2907</v>
      </c>
      <c r="U518" s="6" t="s">
        <v>2910</v>
      </c>
      <c r="V518" s="3" t="str">
        <f>INDEX(Groups!I$2:'Groups'!I$228, MATCH(A518, Groups!A$2:'Groups'!A$228,0))</f>
        <v>Pittsburgh</v>
      </c>
      <c r="W518" s="3" t="str">
        <f>INDEX(Groups!J$2:'Groups'!J$228, MATCH(A518, Groups!A$2:'Groups'!A$228,0))</f>
        <v>Sub-county</v>
      </c>
      <c r="X518" s="8">
        <f t="shared" si="20"/>
        <v>1</v>
      </c>
      <c r="Y518" s="8" t="b">
        <f>ISNUMBER(SEARCH(V518,T518))</f>
        <v>1</v>
      </c>
      <c r="AC518" s="8">
        <v>1</v>
      </c>
      <c r="AD518" s="8">
        <v>1</v>
      </c>
    </row>
    <row r="519" spans="1:30" x14ac:dyDescent="0.2">
      <c r="A519">
        <v>1318900</v>
      </c>
      <c r="B519">
        <v>10</v>
      </c>
      <c r="C519" t="s">
        <v>683</v>
      </c>
      <c r="D519" t="s">
        <v>1</v>
      </c>
      <c r="E519" t="s">
        <v>3089</v>
      </c>
      <c r="F519">
        <v>-79.949996948199995</v>
      </c>
      <c r="G519">
        <v>40.439998626700003</v>
      </c>
      <c r="H519" t="s">
        <v>684</v>
      </c>
      <c r="I519">
        <v>309</v>
      </c>
      <c r="J519" t="s">
        <v>689</v>
      </c>
      <c r="K519" t="s">
        <v>690</v>
      </c>
      <c r="L519" t="s">
        <v>2773</v>
      </c>
      <c r="M519" t="s">
        <v>692</v>
      </c>
      <c r="N519">
        <v>-79.999229999999997</v>
      </c>
      <c r="O519">
        <v>40.442610000000002</v>
      </c>
      <c r="P519" t="s">
        <v>691</v>
      </c>
      <c r="Q519" s="6" t="s">
        <v>2906</v>
      </c>
      <c r="R519" s="6" t="s">
        <v>2905</v>
      </c>
      <c r="S519" s="6" t="s">
        <v>2784</v>
      </c>
      <c r="T519" s="6" t="s">
        <v>2907</v>
      </c>
      <c r="U519" s="6" t="s">
        <v>2910</v>
      </c>
      <c r="V519" s="3" t="str">
        <f>INDEX(Groups!I$2:'Groups'!I$228, MATCH(A519, Groups!A$2:'Groups'!A$228,0))</f>
        <v>Pittsburgh</v>
      </c>
      <c r="W519" s="3" t="str">
        <f>INDEX(Groups!J$2:'Groups'!J$228, MATCH(A519, Groups!A$2:'Groups'!A$228,0))</f>
        <v>Sub-county</v>
      </c>
      <c r="X519" s="8">
        <f t="shared" si="20"/>
        <v>1</v>
      </c>
      <c r="Y519" s="8" t="b">
        <f>ISNUMBER(SEARCH(V519,T519))</f>
        <v>1</v>
      </c>
      <c r="AC519" s="8">
        <v>1</v>
      </c>
      <c r="AD519" s="8">
        <v>1</v>
      </c>
    </row>
    <row r="520" spans="1:30" x14ac:dyDescent="0.2">
      <c r="A520">
        <v>1318900</v>
      </c>
      <c r="B520">
        <v>10</v>
      </c>
      <c r="C520" t="s">
        <v>683</v>
      </c>
      <c r="D520" t="s">
        <v>1</v>
      </c>
      <c r="E520" t="s">
        <v>3089</v>
      </c>
      <c r="F520">
        <v>-79.949996948199995</v>
      </c>
      <c r="G520">
        <v>40.439998626700003</v>
      </c>
      <c r="H520" t="s">
        <v>684</v>
      </c>
      <c r="I520">
        <v>310</v>
      </c>
      <c r="J520" t="s">
        <v>693</v>
      </c>
      <c r="K520" t="s">
        <v>694</v>
      </c>
      <c r="L520" t="s">
        <v>2773</v>
      </c>
      <c r="M520" t="s">
        <v>696</v>
      </c>
      <c r="N520">
        <v>-79.947922000000005</v>
      </c>
      <c r="O520">
        <v>40.461078999999998</v>
      </c>
      <c r="P520" t="s">
        <v>695</v>
      </c>
      <c r="Q520" s="6" t="s">
        <v>2906</v>
      </c>
      <c r="R520" s="6" t="s">
        <v>2905</v>
      </c>
      <c r="S520" s="6" t="s">
        <v>2784</v>
      </c>
      <c r="T520" s="6" t="s">
        <v>2907</v>
      </c>
      <c r="U520" s="6" t="s">
        <v>2926</v>
      </c>
      <c r="V520" s="3" t="str">
        <f>INDEX(Groups!I$2:'Groups'!I$228, MATCH(A520, Groups!A$2:'Groups'!A$228,0))</f>
        <v>Pittsburgh</v>
      </c>
      <c r="W520" s="3" t="str">
        <f>INDEX(Groups!J$2:'Groups'!J$228, MATCH(A520, Groups!A$2:'Groups'!A$228,0))</f>
        <v>Sub-county</v>
      </c>
      <c r="X520" s="8">
        <f t="shared" si="20"/>
        <v>1</v>
      </c>
      <c r="Y520" s="8" t="b">
        <f>ISNUMBER(SEARCH(V520,T520))</f>
        <v>1</v>
      </c>
      <c r="AC520" s="8">
        <v>1</v>
      </c>
      <c r="AD520" s="8">
        <v>1</v>
      </c>
    </row>
    <row r="521" spans="1:30" x14ac:dyDescent="0.2">
      <c r="A521">
        <v>1318900</v>
      </c>
      <c r="B521">
        <v>10</v>
      </c>
      <c r="C521" t="s">
        <v>683</v>
      </c>
      <c r="D521" t="s">
        <v>1</v>
      </c>
      <c r="E521" t="s">
        <v>3089</v>
      </c>
      <c r="F521">
        <v>-79.949996948199995</v>
      </c>
      <c r="G521">
        <v>40.439998626700003</v>
      </c>
      <c r="H521" t="s">
        <v>684</v>
      </c>
      <c r="I521">
        <v>311</v>
      </c>
      <c r="J521" t="s">
        <v>697</v>
      </c>
      <c r="K521" t="s">
        <v>698</v>
      </c>
      <c r="L521" t="s">
        <v>2773</v>
      </c>
      <c r="M521" t="s">
        <v>528</v>
      </c>
      <c r="N521">
        <v>-79.963922999999994</v>
      </c>
      <c r="O521">
        <v>40.465831000000001</v>
      </c>
      <c r="P521" t="s">
        <v>527</v>
      </c>
      <c r="Q521" s="6" t="s">
        <v>2906</v>
      </c>
      <c r="R521" s="6" t="s">
        <v>2905</v>
      </c>
      <c r="S521" s="6" t="s">
        <v>2784</v>
      </c>
      <c r="T521" s="6" t="s">
        <v>2907</v>
      </c>
      <c r="U521" s="6" t="s">
        <v>2923</v>
      </c>
      <c r="V521" s="3" t="str">
        <f>INDEX(Groups!I$2:'Groups'!I$228, MATCH(A521, Groups!A$2:'Groups'!A$228,0))</f>
        <v>Pittsburgh</v>
      </c>
      <c r="W521" s="3" t="str">
        <f>INDEX(Groups!J$2:'Groups'!J$228, MATCH(A521, Groups!A$2:'Groups'!A$228,0))</f>
        <v>Sub-county</v>
      </c>
      <c r="X521" s="8">
        <f t="shared" si="20"/>
        <v>1</v>
      </c>
      <c r="Y521" s="8" t="b">
        <f>ISNUMBER(SEARCH(V521,T521))</f>
        <v>1</v>
      </c>
      <c r="AC521" s="8">
        <v>1</v>
      </c>
      <c r="AD521" s="8">
        <v>1</v>
      </c>
    </row>
    <row r="522" spans="1:30" x14ac:dyDescent="0.2">
      <c r="A522">
        <v>1318900</v>
      </c>
      <c r="B522">
        <v>10</v>
      </c>
      <c r="C522" t="s">
        <v>683</v>
      </c>
      <c r="D522" t="s">
        <v>1</v>
      </c>
      <c r="E522" t="s">
        <v>3089</v>
      </c>
      <c r="F522">
        <v>-79.949996948199995</v>
      </c>
      <c r="G522">
        <v>40.439998626700003</v>
      </c>
      <c r="H522" t="s">
        <v>684</v>
      </c>
      <c r="I522">
        <v>312</v>
      </c>
      <c r="J522" t="s">
        <v>699</v>
      </c>
      <c r="K522" t="s">
        <v>700</v>
      </c>
      <c r="L522" t="s">
        <v>2773</v>
      </c>
      <c r="M522" t="s">
        <v>346</v>
      </c>
      <c r="N522">
        <v>-79.933409999999995</v>
      </c>
      <c r="O522">
        <v>40.451419999999999</v>
      </c>
      <c r="P522" t="s">
        <v>345</v>
      </c>
      <c r="Q522" s="6" t="s">
        <v>2906</v>
      </c>
      <c r="R522" s="6" t="s">
        <v>2905</v>
      </c>
      <c r="S522" s="6" t="s">
        <v>2784</v>
      </c>
      <c r="T522" s="6" t="s">
        <v>2907</v>
      </c>
      <c r="U522" s="6" t="s">
        <v>2938</v>
      </c>
      <c r="V522" s="3" t="str">
        <f>INDEX(Groups!I$2:'Groups'!I$228, MATCH(A522, Groups!A$2:'Groups'!A$228,0))</f>
        <v>Pittsburgh</v>
      </c>
      <c r="W522" s="3" t="str">
        <f>INDEX(Groups!J$2:'Groups'!J$228, MATCH(A522, Groups!A$2:'Groups'!A$228,0))</f>
        <v>Sub-county</v>
      </c>
      <c r="X522" s="8">
        <f t="shared" si="20"/>
        <v>1</v>
      </c>
      <c r="Y522" s="8" t="b">
        <f>ISNUMBER(SEARCH(V522,T522))</f>
        <v>1</v>
      </c>
      <c r="AC522" s="8">
        <v>1</v>
      </c>
      <c r="AD522" s="8">
        <v>1</v>
      </c>
    </row>
    <row r="523" spans="1:30" x14ac:dyDescent="0.2">
      <c r="A523">
        <v>1318900</v>
      </c>
      <c r="B523">
        <v>10</v>
      </c>
      <c r="C523" t="s">
        <v>683</v>
      </c>
      <c r="D523" t="s">
        <v>1</v>
      </c>
      <c r="E523" t="s">
        <v>3089</v>
      </c>
      <c r="F523">
        <v>-79.949996948199995</v>
      </c>
      <c r="G523">
        <v>40.439998626700003</v>
      </c>
      <c r="H523" t="s">
        <v>684</v>
      </c>
      <c r="I523">
        <v>313</v>
      </c>
      <c r="J523" t="s">
        <v>701</v>
      </c>
      <c r="K523" t="s">
        <v>702</v>
      </c>
      <c r="L523" t="s">
        <v>2773</v>
      </c>
      <c r="M523" t="s">
        <v>703</v>
      </c>
      <c r="N523">
        <v>-80.003494000000003</v>
      </c>
      <c r="O523">
        <v>40.452224999999999</v>
      </c>
      <c r="P523" t="s">
        <v>64</v>
      </c>
      <c r="Q523" s="6" t="s">
        <v>2906</v>
      </c>
      <c r="R523" s="6" t="s">
        <v>2905</v>
      </c>
      <c r="S523" s="6" t="s">
        <v>2784</v>
      </c>
      <c r="T523" s="6" t="s">
        <v>2907</v>
      </c>
      <c r="U523" s="6" t="s">
        <v>2917</v>
      </c>
      <c r="V523" s="3" t="str">
        <f>INDEX(Groups!I$2:'Groups'!I$228, MATCH(A523, Groups!A$2:'Groups'!A$228,0))</f>
        <v>Pittsburgh</v>
      </c>
      <c r="W523" s="3" t="str">
        <f>INDEX(Groups!J$2:'Groups'!J$228, MATCH(A523, Groups!A$2:'Groups'!A$228,0))</f>
        <v>Sub-county</v>
      </c>
      <c r="X523" s="8">
        <f t="shared" si="20"/>
        <v>1</v>
      </c>
      <c r="Y523" s="8" t="b">
        <f>ISNUMBER(SEARCH(V523,T523))</f>
        <v>1</v>
      </c>
      <c r="AC523" s="8">
        <v>1</v>
      </c>
      <c r="AD523" s="8">
        <v>1</v>
      </c>
    </row>
    <row r="524" spans="1:30" x14ac:dyDescent="0.2">
      <c r="A524">
        <v>1318900</v>
      </c>
      <c r="B524">
        <v>10</v>
      </c>
      <c r="C524" t="s">
        <v>683</v>
      </c>
      <c r="D524" t="s">
        <v>1</v>
      </c>
      <c r="E524" t="s">
        <v>3089</v>
      </c>
      <c r="F524">
        <v>-79.949996948199995</v>
      </c>
      <c r="G524">
        <v>40.439998626700003</v>
      </c>
      <c r="H524" t="s">
        <v>684</v>
      </c>
      <c r="I524">
        <v>315</v>
      </c>
      <c r="J524" t="s">
        <v>708</v>
      </c>
      <c r="K524" t="s">
        <v>709</v>
      </c>
      <c r="L524" t="s">
        <v>2773</v>
      </c>
      <c r="M524" t="s">
        <v>711</v>
      </c>
      <c r="N524">
        <v>-79.998633999999996</v>
      </c>
      <c r="O524">
        <v>40.442822</v>
      </c>
      <c r="P524" t="s">
        <v>710</v>
      </c>
      <c r="Q524" s="6" t="s">
        <v>2906</v>
      </c>
      <c r="R524" s="6" t="s">
        <v>2905</v>
      </c>
      <c r="S524" s="6" t="s">
        <v>2784</v>
      </c>
      <c r="T524" s="6" t="s">
        <v>2907</v>
      </c>
      <c r="U524" s="6" t="s">
        <v>2910</v>
      </c>
      <c r="V524" s="3" t="str">
        <f>INDEX(Groups!I$2:'Groups'!I$228, MATCH(A524, Groups!A$2:'Groups'!A$228,0))</f>
        <v>Pittsburgh</v>
      </c>
      <c r="W524" s="3" t="str">
        <f>INDEX(Groups!J$2:'Groups'!J$228, MATCH(A524, Groups!A$2:'Groups'!A$228,0))</f>
        <v>Sub-county</v>
      </c>
      <c r="X524" s="8">
        <f t="shared" si="20"/>
        <v>1</v>
      </c>
      <c r="Y524" s="8" t="b">
        <f>ISNUMBER(SEARCH(V524,T524))</f>
        <v>1</v>
      </c>
      <c r="AC524" s="8">
        <v>1</v>
      </c>
      <c r="AD524" s="8">
        <v>1</v>
      </c>
    </row>
    <row r="525" spans="1:30" x14ac:dyDescent="0.2">
      <c r="A525">
        <v>1318900</v>
      </c>
      <c r="B525">
        <v>10</v>
      </c>
      <c r="C525" t="s">
        <v>683</v>
      </c>
      <c r="D525" t="s">
        <v>1</v>
      </c>
      <c r="E525" t="s">
        <v>3089</v>
      </c>
      <c r="F525">
        <v>-79.949996948199995</v>
      </c>
      <c r="G525">
        <v>40.439998626700003</v>
      </c>
      <c r="H525" t="s">
        <v>684</v>
      </c>
      <c r="I525">
        <v>316</v>
      </c>
      <c r="J525" t="s">
        <v>712</v>
      </c>
      <c r="K525" t="s">
        <v>713</v>
      </c>
      <c r="L525" t="s">
        <v>2773</v>
      </c>
      <c r="M525" t="s">
        <v>647</v>
      </c>
      <c r="N525">
        <v>-79.960457000000005</v>
      </c>
      <c r="O525">
        <v>40.470444000000001</v>
      </c>
      <c r="P525" t="s">
        <v>646</v>
      </c>
      <c r="Q525" s="6" t="s">
        <v>2906</v>
      </c>
      <c r="R525" s="6" t="s">
        <v>2905</v>
      </c>
      <c r="S525" s="6" t="s">
        <v>2784</v>
      </c>
      <c r="T525" s="6" t="s">
        <v>2907</v>
      </c>
      <c r="U525" s="6" t="s">
        <v>2965</v>
      </c>
      <c r="V525" s="3" t="str">
        <f>INDEX(Groups!I$2:'Groups'!I$228, MATCH(A525, Groups!A$2:'Groups'!A$228,0))</f>
        <v>Pittsburgh</v>
      </c>
      <c r="W525" s="3" t="str">
        <f>INDEX(Groups!J$2:'Groups'!J$228, MATCH(A525, Groups!A$2:'Groups'!A$228,0))</f>
        <v>Sub-county</v>
      </c>
      <c r="X525" s="8">
        <f t="shared" si="20"/>
        <v>1</v>
      </c>
      <c r="Y525" s="8" t="b">
        <f>ISNUMBER(SEARCH(V525,T525))</f>
        <v>1</v>
      </c>
      <c r="AC525" s="8">
        <v>1</v>
      </c>
      <c r="AD525" s="8">
        <v>1</v>
      </c>
    </row>
    <row r="526" spans="1:30" x14ac:dyDescent="0.2">
      <c r="A526">
        <v>1791087</v>
      </c>
      <c r="B526">
        <v>10</v>
      </c>
      <c r="C526" t="s">
        <v>750</v>
      </c>
      <c r="D526" t="s">
        <v>1</v>
      </c>
      <c r="E526" t="s">
        <v>3076</v>
      </c>
      <c r="F526">
        <v>-79.919998168899994</v>
      </c>
      <c r="G526">
        <v>40.470001220699999</v>
      </c>
      <c r="H526" t="s">
        <v>751</v>
      </c>
      <c r="I526">
        <v>328</v>
      </c>
      <c r="J526" t="s">
        <v>752</v>
      </c>
      <c r="K526" t="s">
        <v>753</v>
      </c>
      <c r="L526" t="s">
        <v>2773</v>
      </c>
      <c r="M526" t="s">
        <v>755</v>
      </c>
      <c r="N526">
        <v>-79.933609000000004</v>
      </c>
      <c r="O526">
        <v>40.453491</v>
      </c>
      <c r="P526" t="s">
        <v>754</v>
      </c>
      <c r="Q526" s="6" t="s">
        <v>2906</v>
      </c>
      <c r="R526" s="6" t="s">
        <v>2905</v>
      </c>
      <c r="S526" s="6" t="s">
        <v>2784</v>
      </c>
      <c r="T526" s="6" t="s">
        <v>2907</v>
      </c>
      <c r="U526" s="6" t="s">
        <v>2938</v>
      </c>
      <c r="V526" s="3" t="str">
        <f>INDEX(Groups!I$2:'Groups'!I$228, MATCH(A526, Groups!A$2:'Groups'!A$228,0))</f>
        <v>Pittsburgh</v>
      </c>
      <c r="W526" s="3" t="str">
        <f>INDEX(Groups!J$2:'Groups'!J$228, MATCH(A526, Groups!A$2:'Groups'!A$228,0))</f>
        <v>Sub-county</v>
      </c>
      <c r="X526" s="8">
        <f t="shared" si="20"/>
        <v>1</v>
      </c>
      <c r="Y526" s="8" t="b">
        <f>ISNUMBER(SEARCH(V526,T526))</f>
        <v>1</v>
      </c>
      <c r="AC526" s="8">
        <v>1</v>
      </c>
      <c r="AD526" s="8">
        <v>1</v>
      </c>
    </row>
    <row r="527" spans="1:30" x14ac:dyDescent="0.2">
      <c r="A527">
        <v>1791087</v>
      </c>
      <c r="B527">
        <v>10</v>
      </c>
      <c r="C527" t="s">
        <v>750</v>
      </c>
      <c r="D527" t="s">
        <v>1</v>
      </c>
      <c r="E527" t="s">
        <v>3076</v>
      </c>
      <c r="F527">
        <v>-79.919998168899994</v>
      </c>
      <c r="G527">
        <v>40.470001220699999</v>
      </c>
      <c r="H527" t="s">
        <v>751</v>
      </c>
      <c r="I527">
        <v>330</v>
      </c>
      <c r="J527" t="s">
        <v>758</v>
      </c>
      <c r="K527" t="s">
        <v>759</v>
      </c>
      <c r="L527" t="s">
        <v>2773</v>
      </c>
      <c r="M527" t="s">
        <v>755</v>
      </c>
      <c r="N527">
        <v>-79.933609000000004</v>
      </c>
      <c r="O527">
        <v>40.453491</v>
      </c>
      <c r="P527" t="s">
        <v>754</v>
      </c>
      <c r="Q527" s="6" t="s">
        <v>2906</v>
      </c>
      <c r="R527" s="6" t="s">
        <v>2905</v>
      </c>
      <c r="S527" s="6" t="s">
        <v>2784</v>
      </c>
      <c r="T527" s="6" t="s">
        <v>2907</v>
      </c>
      <c r="U527" s="6" t="s">
        <v>2938</v>
      </c>
      <c r="V527" s="3" t="str">
        <f>INDEX(Groups!I$2:'Groups'!I$228, MATCH(A527, Groups!A$2:'Groups'!A$228,0))</f>
        <v>Pittsburgh</v>
      </c>
      <c r="W527" s="3" t="str">
        <f>INDEX(Groups!J$2:'Groups'!J$228, MATCH(A527, Groups!A$2:'Groups'!A$228,0))</f>
        <v>Sub-county</v>
      </c>
      <c r="X527" s="8">
        <f t="shared" si="20"/>
        <v>1</v>
      </c>
      <c r="Y527" s="8" t="b">
        <f>ISNUMBER(SEARCH(V527,T527))</f>
        <v>1</v>
      </c>
      <c r="AC527" s="8">
        <v>1</v>
      </c>
      <c r="AD527" s="8">
        <v>1</v>
      </c>
    </row>
    <row r="528" spans="1:30" x14ac:dyDescent="0.2">
      <c r="A528">
        <v>1791087</v>
      </c>
      <c r="B528">
        <v>10</v>
      </c>
      <c r="C528" t="s">
        <v>750</v>
      </c>
      <c r="D528" t="s">
        <v>1</v>
      </c>
      <c r="E528" t="s">
        <v>3076</v>
      </c>
      <c r="F528">
        <v>-79.919998168899994</v>
      </c>
      <c r="G528">
        <v>40.470001220699999</v>
      </c>
      <c r="H528" t="s">
        <v>751</v>
      </c>
      <c r="I528">
        <v>331</v>
      </c>
      <c r="J528" t="s">
        <v>758</v>
      </c>
      <c r="K528" t="s">
        <v>759</v>
      </c>
      <c r="L528" t="s">
        <v>2773</v>
      </c>
      <c r="M528" t="s">
        <v>755</v>
      </c>
      <c r="N528">
        <v>-79.933609000000004</v>
      </c>
      <c r="O528">
        <v>40.453491</v>
      </c>
      <c r="P528" t="s">
        <v>754</v>
      </c>
      <c r="Q528" s="6" t="s">
        <v>2906</v>
      </c>
      <c r="R528" s="6" t="s">
        <v>2905</v>
      </c>
      <c r="S528" s="6" t="s">
        <v>2784</v>
      </c>
      <c r="T528" s="6" t="s">
        <v>2907</v>
      </c>
      <c r="U528" s="6" t="s">
        <v>2938</v>
      </c>
      <c r="V528" s="3" t="str">
        <f>INDEX(Groups!I$2:'Groups'!I$228, MATCH(A528, Groups!A$2:'Groups'!A$228,0))</f>
        <v>Pittsburgh</v>
      </c>
      <c r="W528" s="3" t="str">
        <f>INDEX(Groups!J$2:'Groups'!J$228, MATCH(A528, Groups!A$2:'Groups'!A$228,0))</f>
        <v>Sub-county</v>
      </c>
      <c r="X528" s="8">
        <f t="shared" si="20"/>
        <v>1</v>
      </c>
      <c r="Y528" s="8" t="b">
        <f>ISNUMBER(SEARCH(V528,T528))</f>
        <v>1</v>
      </c>
      <c r="AC528" s="8">
        <v>1</v>
      </c>
      <c r="AD528" s="8">
        <v>1</v>
      </c>
    </row>
    <row r="529" spans="1:30" x14ac:dyDescent="0.2">
      <c r="A529">
        <v>1791087</v>
      </c>
      <c r="B529">
        <v>10</v>
      </c>
      <c r="C529" t="s">
        <v>750</v>
      </c>
      <c r="D529" t="s">
        <v>1</v>
      </c>
      <c r="E529" t="s">
        <v>3076</v>
      </c>
      <c r="F529">
        <v>-79.919998168899994</v>
      </c>
      <c r="G529">
        <v>40.470001220699999</v>
      </c>
      <c r="H529" t="s">
        <v>751</v>
      </c>
      <c r="I529">
        <v>332</v>
      </c>
      <c r="J529" t="s">
        <v>752</v>
      </c>
      <c r="K529" t="s">
        <v>753</v>
      </c>
      <c r="L529" t="s">
        <v>2773</v>
      </c>
      <c r="M529" t="s">
        <v>755</v>
      </c>
      <c r="N529">
        <v>-79.933609000000004</v>
      </c>
      <c r="O529">
        <v>40.453491</v>
      </c>
      <c r="P529" t="s">
        <v>754</v>
      </c>
      <c r="Q529" s="6" t="s">
        <v>2906</v>
      </c>
      <c r="R529" s="6" t="s">
        <v>2905</v>
      </c>
      <c r="S529" s="6" t="s">
        <v>2784</v>
      </c>
      <c r="T529" s="6" t="s">
        <v>2907</v>
      </c>
      <c r="U529" s="6" t="s">
        <v>2938</v>
      </c>
      <c r="V529" s="3" t="str">
        <f>INDEX(Groups!I$2:'Groups'!I$228, MATCH(A529, Groups!A$2:'Groups'!A$228,0))</f>
        <v>Pittsburgh</v>
      </c>
      <c r="W529" s="3" t="str">
        <f>INDEX(Groups!J$2:'Groups'!J$228, MATCH(A529, Groups!A$2:'Groups'!A$228,0))</f>
        <v>Sub-county</v>
      </c>
      <c r="X529" s="8">
        <f t="shared" si="20"/>
        <v>1</v>
      </c>
      <c r="Y529" s="8" t="b">
        <f>ISNUMBER(SEARCH(V529,T529))</f>
        <v>1</v>
      </c>
      <c r="AC529" s="8">
        <v>1</v>
      </c>
      <c r="AD529" s="8">
        <v>1</v>
      </c>
    </row>
    <row r="530" spans="1:30" x14ac:dyDescent="0.2">
      <c r="A530">
        <v>1791087</v>
      </c>
      <c r="B530">
        <v>10</v>
      </c>
      <c r="C530" t="s">
        <v>750</v>
      </c>
      <c r="D530" t="s">
        <v>1</v>
      </c>
      <c r="E530" t="s">
        <v>3076</v>
      </c>
      <c r="F530">
        <v>-79.919998168899994</v>
      </c>
      <c r="G530">
        <v>40.470001220699999</v>
      </c>
      <c r="H530" t="s">
        <v>751</v>
      </c>
      <c r="I530">
        <v>333</v>
      </c>
      <c r="J530" t="s">
        <v>758</v>
      </c>
      <c r="K530" t="s">
        <v>759</v>
      </c>
      <c r="L530" t="s">
        <v>2773</v>
      </c>
      <c r="M530" t="s">
        <v>755</v>
      </c>
      <c r="N530">
        <v>-79.933609000000004</v>
      </c>
      <c r="O530">
        <v>40.453491</v>
      </c>
      <c r="P530" t="s">
        <v>754</v>
      </c>
      <c r="Q530" s="6" t="s">
        <v>2906</v>
      </c>
      <c r="R530" s="6" t="s">
        <v>2905</v>
      </c>
      <c r="S530" s="6" t="s">
        <v>2784</v>
      </c>
      <c r="T530" s="6" t="s">
        <v>2907</v>
      </c>
      <c r="U530" s="6" t="s">
        <v>2938</v>
      </c>
      <c r="V530" s="3" t="str">
        <f>INDEX(Groups!I$2:'Groups'!I$228, MATCH(A530, Groups!A$2:'Groups'!A$228,0))</f>
        <v>Pittsburgh</v>
      </c>
      <c r="W530" s="3" t="str">
        <f>INDEX(Groups!J$2:'Groups'!J$228, MATCH(A530, Groups!A$2:'Groups'!A$228,0))</f>
        <v>Sub-county</v>
      </c>
      <c r="X530" s="8">
        <f t="shared" si="20"/>
        <v>1</v>
      </c>
      <c r="Y530" s="8" t="b">
        <f>ISNUMBER(SEARCH(V530,T530))</f>
        <v>1</v>
      </c>
      <c r="AC530" s="8">
        <v>1</v>
      </c>
      <c r="AD530" s="8">
        <v>1</v>
      </c>
    </row>
    <row r="531" spans="1:30" x14ac:dyDescent="0.2">
      <c r="A531">
        <v>1791087</v>
      </c>
      <c r="B531">
        <v>10</v>
      </c>
      <c r="C531" t="s">
        <v>750</v>
      </c>
      <c r="D531" t="s">
        <v>1</v>
      </c>
      <c r="E531" t="s">
        <v>3076</v>
      </c>
      <c r="F531">
        <v>-79.919998168899994</v>
      </c>
      <c r="G531">
        <v>40.470001220699999</v>
      </c>
      <c r="H531" t="s">
        <v>751</v>
      </c>
      <c r="I531">
        <v>334</v>
      </c>
      <c r="J531" t="s">
        <v>752</v>
      </c>
      <c r="K531" t="s">
        <v>753</v>
      </c>
      <c r="L531" t="s">
        <v>2773</v>
      </c>
      <c r="M531" t="s">
        <v>755</v>
      </c>
      <c r="N531">
        <v>-79.933609000000004</v>
      </c>
      <c r="O531">
        <v>40.453491</v>
      </c>
      <c r="P531" t="s">
        <v>754</v>
      </c>
      <c r="Q531" s="6" t="s">
        <v>2906</v>
      </c>
      <c r="R531" s="6" t="s">
        <v>2905</v>
      </c>
      <c r="S531" s="6" t="s">
        <v>2784</v>
      </c>
      <c r="T531" s="6" t="s">
        <v>2907</v>
      </c>
      <c r="U531" s="6" t="s">
        <v>2938</v>
      </c>
      <c r="V531" s="3" t="str">
        <f>INDEX(Groups!I$2:'Groups'!I$228, MATCH(A531, Groups!A$2:'Groups'!A$228,0))</f>
        <v>Pittsburgh</v>
      </c>
      <c r="W531" s="3" t="str">
        <f>INDEX(Groups!J$2:'Groups'!J$228, MATCH(A531, Groups!A$2:'Groups'!A$228,0))</f>
        <v>Sub-county</v>
      </c>
      <c r="X531" s="8">
        <f t="shared" si="20"/>
        <v>1</v>
      </c>
      <c r="Y531" s="8" t="b">
        <f>ISNUMBER(SEARCH(V531,T531))</f>
        <v>1</v>
      </c>
      <c r="AC531" s="8">
        <v>1</v>
      </c>
      <c r="AD531" s="8">
        <v>1</v>
      </c>
    </row>
    <row r="532" spans="1:30" x14ac:dyDescent="0.2">
      <c r="A532">
        <v>1791087</v>
      </c>
      <c r="B532">
        <v>10</v>
      </c>
      <c r="C532" t="s">
        <v>750</v>
      </c>
      <c r="D532" t="s">
        <v>1</v>
      </c>
      <c r="E532" t="s">
        <v>3076</v>
      </c>
      <c r="F532">
        <v>-79.919998168899994</v>
      </c>
      <c r="G532">
        <v>40.470001220699999</v>
      </c>
      <c r="H532" t="s">
        <v>751</v>
      </c>
      <c r="I532">
        <v>336</v>
      </c>
      <c r="J532" t="s">
        <v>758</v>
      </c>
      <c r="K532" t="s">
        <v>759</v>
      </c>
      <c r="L532" t="s">
        <v>2773</v>
      </c>
      <c r="M532" t="s">
        <v>755</v>
      </c>
      <c r="N532">
        <v>-79.933609000000004</v>
      </c>
      <c r="O532">
        <v>40.453491</v>
      </c>
      <c r="P532" t="s">
        <v>754</v>
      </c>
      <c r="Q532" s="6" t="s">
        <v>2906</v>
      </c>
      <c r="R532" s="6" t="s">
        <v>2905</v>
      </c>
      <c r="S532" s="6" t="s">
        <v>2784</v>
      </c>
      <c r="T532" s="6" t="s">
        <v>2907</v>
      </c>
      <c r="U532" s="6" t="s">
        <v>2938</v>
      </c>
      <c r="V532" s="3" t="str">
        <f>INDEX(Groups!I$2:'Groups'!I$228, MATCH(A532, Groups!A$2:'Groups'!A$228,0))</f>
        <v>Pittsburgh</v>
      </c>
      <c r="W532" s="3" t="str">
        <f>INDEX(Groups!J$2:'Groups'!J$228, MATCH(A532, Groups!A$2:'Groups'!A$228,0))</f>
        <v>Sub-county</v>
      </c>
      <c r="X532" s="8">
        <f t="shared" si="20"/>
        <v>1</v>
      </c>
      <c r="Y532" s="8" t="b">
        <f>ISNUMBER(SEARCH(V532,T532))</f>
        <v>1</v>
      </c>
      <c r="AC532" s="8">
        <v>1</v>
      </c>
      <c r="AD532" s="8">
        <v>1</v>
      </c>
    </row>
    <row r="533" spans="1:30" x14ac:dyDescent="0.2">
      <c r="A533">
        <v>1791087</v>
      </c>
      <c r="B533">
        <v>10</v>
      </c>
      <c r="C533" t="s">
        <v>750</v>
      </c>
      <c r="D533" t="s">
        <v>1</v>
      </c>
      <c r="E533" t="s">
        <v>3076</v>
      </c>
      <c r="F533">
        <v>-79.919998168899994</v>
      </c>
      <c r="G533">
        <v>40.470001220699999</v>
      </c>
      <c r="H533" t="s">
        <v>751</v>
      </c>
      <c r="I533">
        <v>337</v>
      </c>
      <c r="J533" t="s">
        <v>752</v>
      </c>
      <c r="K533" t="s">
        <v>753</v>
      </c>
      <c r="L533" t="s">
        <v>2773</v>
      </c>
      <c r="M533" t="s">
        <v>755</v>
      </c>
      <c r="N533">
        <v>-79.933609000000004</v>
      </c>
      <c r="O533">
        <v>40.453491</v>
      </c>
      <c r="P533" t="s">
        <v>754</v>
      </c>
      <c r="Q533" s="6" t="s">
        <v>2906</v>
      </c>
      <c r="R533" s="6" t="s">
        <v>2905</v>
      </c>
      <c r="S533" s="6" t="s">
        <v>2784</v>
      </c>
      <c r="T533" s="6" t="s">
        <v>2907</v>
      </c>
      <c r="U533" s="6" t="s">
        <v>2938</v>
      </c>
      <c r="V533" s="3" t="str">
        <f>INDEX(Groups!I$2:'Groups'!I$228, MATCH(A533, Groups!A$2:'Groups'!A$228,0))</f>
        <v>Pittsburgh</v>
      </c>
      <c r="W533" s="3" t="str">
        <f>INDEX(Groups!J$2:'Groups'!J$228, MATCH(A533, Groups!A$2:'Groups'!A$228,0))</f>
        <v>Sub-county</v>
      </c>
      <c r="X533" s="8">
        <f t="shared" si="20"/>
        <v>1</v>
      </c>
      <c r="Y533" s="8" t="b">
        <f>ISNUMBER(SEARCH(V533,T533))</f>
        <v>1</v>
      </c>
      <c r="AC533" s="8">
        <v>1</v>
      </c>
      <c r="AD533" s="8">
        <v>1</v>
      </c>
    </row>
    <row r="534" spans="1:30" x14ac:dyDescent="0.2">
      <c r="A534">
        <v>1718733</v>
      </c>
      <c r="B534">
        <v>9</v>
      </c>
      <c r="C534" t="s">
        <v>760</v>
      </c>
      <c r="D534" t="s">
        <v>1</v>
      </c>
      <c r="E534" t="s">
        <v>3078</v>
      </c>
      <c r="F534">
        <v>-80.040000915500002</v>
      </c>
      <c r="G534">
        <v>40.400001525900002</v>
      </c>
      <c r="H534" t="s">
        <v>761</v>
      </c>
      <c r="I534">
        <v>338</v>
      </c>
      <c r="J534" t="s">
        <v>762</v>
      </c>
      <c r="K534" t="s">
        <v>763</v>
      </c>
      <c r="L534" t="s">
        <v>2773</v>
      </c>
      <c r="M534" t="s">
        <v>765</v>
      </c>
      <c r="N534">
        <v>-79.984970000000004</v>
      </c>
      <c r="O534">
        <v>40.451526999999999</v>
      </c>
      <c r="P534" t="s">
        <v>764</v>
      </c>
      <c r="Q534" s="6" t="s">
        <v>2906</v>
      </c>
      <c r="R534" s="6" t="s">
        <v>2905</v>
      </c>
      <c r="S534" s="6" t="s">
        <v>2784</v>
      </c>
      <c r="T534" s="6" t="s">
        <v>2907</v>
      </c>
      <c r="U534" s="6" t="s">
        <v>2963</v>
      </c>
      <c r="V534" s="3" t="str">
        <f>INDEX(Groups!I$2:'Groups'!I$228, MATCH(A534, Groups!A$2:'Groups'!A$228,0))</f>
        <v>Pittsburgh</v>
      </c>
      <c r="W534" s="3" t="str">
        <f>INDEX(Groups!J$2:'Groups'!J$228, MATCH(A534, Groups!A$2:'Groups'!A$228,0))</f>
        <v>Sub-county</v>
      </c>
      <c r="X534" s="8">
        <f t="shared" si="20"/>
        <v>1</v>
      </c>
      <c r="Y534" s="8" t="b">
        <f>ISNUMBER(SEARCH(V534,T534))</f>
        <v>1</v>
      </c>
      <c r="AC534" s="8">
        <v>1</v>
      </c>
      <c r="AD534" s="8">
        <v>1</v>
      </c>
    </row>
    <row r="535" spans="1:30" x14ac:dyDescent="0.2">
      <c r="A535">
        <v>1718733</v>
      </c>
      <c r="B535">
        <v>9</v>
      </c>
      <c r="C535" t="s">
        <v>760</v>
      </c>
      <c r="D535" t="s">
        <v>1</v>
      </c>
      <c r="E535" t="s">
        <v>3078</v>
      </c>
      <c r="F535">
        <v>-80.040000915500002</v>
      </c>
      <c r="G535">
        <v>40.400001525900002</v>
      </c>
      <c r="H535" t="s">
        <v>761</v>
      </c>
      <c r="I535">
        <v>339</v>
      </c>
      <c r="J535" t="s">
        <v>766</v>
      </c>
      <c r="K535" t="s">
        <v>767</v>
      </c>
      <c r="L535" t="s">
        <v>2773</v>
      </c>
      <c r="M535" t="s">
        <v>769</v>
      </c>
      <c r="N535">
        <v>-79.979331999999999</v>
      </c>
      <c r="O535">
        <v>40.428696000000002</v>
      </c>
      <c r="P535" t="s">
        <v>768</v>
      </c>
      <c r="Q535" s="6" t="s">
        <v>2906</v>
      </c>
      <c r="R535" s="6" t="s">
        <v>2905</v>
      </c>
      <c r="S535" s="6" t="s">
        <v>2784</v>
      </c>
      <c r="T535" s="6" t="s">
        <v>2907</v>
      </c>
      <c r="U535" s="6" t="s">
        <v>2911</v>
      </c>
      <c r="V535" s="3" t="str">
        <f>INDEX(Groups!I$2:'Groups'!I$228, MATCH(A535, Groups!A$2:'Groups'!A$228,0))</f>
        <v>Pittsburgh</v>
      </c>
      <c r="W535" s="3" t="str">
        <f>INDEX(Groups!J$2:'Groups'!J$228, MATCH(A535, Groups!A$2:'Groups'!A$228,0))</f>
        <v>Sub-county</v>
      </c>
      <c r="X535" s="8">
        <f t="shared" ref="X535:X598" si="21">IF(S535="Allegheny County", 1, )</f>
        <v>1</v>
      </c>
      <c r="Y535" s="8" t="b">
        <f>ISNUMBER(SEARCH(V535,T535))</f>
        <v>1</v>
      </c>
      <c r="AC535" s="8">
        <v>1</v>
      </c>
      <c r="AD535" s="8">
        <v>1</v>
      </c>
    </row>
    <row r="536" spans="1:30" x14ac:dyDescent="0.2">
      <c r="A536">
        <v>1718733</v>
      </c>
      <c r="B536">
        <v>9</v>
      </c>
      <c r="C536" t="s">
        <v>760</v>
      </c>
      <c r="D536" t="s">
        <v>1</v>
      </c>
      <c r="E536" t="s">
        <v>3078</v>
      </c>
      <c r="F536">
        <v>-80.040000915500002</v>
      </c>
      <c r="G536">
        <v>40.400001525900002</v>
      </c>
      <c r="H536" t="s">
        <v>761</v>
      </c>
      <c r="I536">
        <v>340</v>
      </c>
      <c r="J536" t="s">
        <v>770</v>
      </c>
      <c r="K536" t="s">
        <v>771</v>
      </c>
      <c r="L536" t="s">
        <v>2773</v>
      </c>
      <c r="M536" t="s">
        <v>773</v>
      </c>
      <c r="N536">
        <v>-79.909891000000002</v>
      </c>
      <c r="O536">
        <v>40.457782000000002</v>
      </c>
      <c r="P536" t="s">
        <v>772</v>
      </c>
      <c r="Q536" s="6" t="s">
        <v>2906</v>
      </c>
      <c r="R536" s="6" t="s">
        <v>2905</v>
      </c>
      <c r="S536" s="6" t="s">
        <v>2784</v>
      </c>
      <c r="T536" s="6" t="s">
        <v>2907</v>
      </c>
      <c r="U536" s="6" t="s">
        <v>2929</v>
      </c>
      <c r="V536" s="3" t="str">
        <f>INDEX(Groups!I$2:'Groups'!I$228, MATCH(A536, Groups!A$2:'Groups'!A$228,0))</f>
        <v>Pittsburgh</v>
      </c>
      <c r="W536" s="3" t="str">
        <f>INDEX(Groups!J$2:'Groups'!J$228, MATCH(A536, Groups!A$2:'Groups'!A$228,0))</f>
        <v>Sub-county</v>
      </c>
      <c r="X536" s="8">
        <f t="shared" si="21"/>
        <v>1</v>
      </c>
      <c r="Y536" s="8" t="b">
        <f>ISNUMBER(SEARCH(V536,T536))</f>
        <v>1</v>
      </c>
      <c r="AC536" s="8">
        <v>1</v>
      </c>
      <c r="AD536" s="8">
        <v>1</v>
      </c>
    </row>
    <row r="537" spans="1:30" x14ac:dyDescent="0.2">
      <c r="A537">
        <v>1718733</v>
      </c>
      <c r="B537">
        <v>9</v>
      </c>
      <c r="C537" t="s">
        <v>760</v>
      </c>
      <c r="D537" t="s">
        <v>1</v>
      </c>
      <c r="E537" t="s">
        <v>3078</v>
      </c>
      <c r="F537">
        <v>-80.040000915500002</v>
      </c>
      <c r="G537">
        <v>40.400001525900002</v>
      </c>
      <c r="H537" t="s">
        <v>761</v>
      </c>
      <c r="I537">
        <v>341</v>
      </c>
      <c r="J537" t="s">
        <v>770</v>
      </c>
      <c r="K537" t="s">
        <v>771</v>
      </c>
      <c r="L537" t="s">
        <v>2773</v>
      </c>
      <c r="M537" t="s">
        <v>773</v>
      </c>
      <c r="N537">
        <v>-79.909891000000002</v>
      </c>
      <c r="O537">
        <v>40.457782000000002</v>
      </c>
      <c r="P537" t="s">
        <v>772</v>
      </c>
      <c r="Q537" s="6" t="s">
        <v>2906</v>
      </c>
      <c r="R537" s="6" t="s">
        <v>2905</v>
      </c>
      <c r="S537" s="6" t="s">
        <v>2784</v>
      </c>
      <c r="T537" s="6" t="s">
        <v>2907</v>
      </c>
      <c r="U537" s="6" t="s">
        <v>2929</v>
      </c>
      <c r="V537" s="3" t="str">
        <f>INDEX(Groups!I$2:'Groups'!I$228, MATCH(A537, Groups!A$2:'Groups'!A$228,0))</f>
        <v>Pittsburgh</v>
      </c>
      <c r="W537" s="3" t="str">
        <f>INDEX(Groups!J$2:'Groups'!J$228, MATCH(A537, Groups!A$2:'Groups'!A$228,0))</f>
        <v>Sub-county</v>
      </c>
      <c r="X537" s="8">
        <f t="shared" si="21"/>
        <v>1</v>
      </c>
      <c r="Y537" s="8" t="b">
        <f>ISNUMBER(SEARCH(V537,T537))</f>
        <v>1</v>
      </c>
      <c r="AC537" s="8">
        <v>1</v>
      </c>
      <c r="AD537" s="8">
        <v>1</v>
      </c>
    </row>
    <row r="538" spans="1:30" x14ac:dyDescent="0.2">
      <c r="A538">
        <v>1718733</v>
      </c>
      <c r="B538">
        <v>9</v>
      </c>
      <c r="C538" t="s">
        <v>760</v>
      </c>
      <c r="D538" t="s">
        <v>1</v>
      </c>
      <c r="E538" t="s">
        <v>3078</v>
      </c>
      <c r="F538">
        <v>-80.040000915500002</v>
      </c>
      <c r="G538">
        <v>40.400001525900002</v>
      </c>
      <c r="H538" t="s">
        <v>761</v>
      </c>
      <c r="I538">
        <v>342</v>
      </c>
      <c r="J538" t="s">
        <v>770</v>
      </c>
      <c r="K538" t="s">
        <v>771</v>
      </c>
      <c r="L538" t="s">
        <v>2773</v>
      </c>
      <c r="M538" t="s">
        <v>773</v>
      </c>
      <c r="N538">
        <v>-79.909891000000002</v>
      </c>
      <c r="O538">
        <v>40.457782000000002</v>
      </c>
      <c r="P538" t="s">
        <v>772</v>
      </c>
      <c r="Q538" s="6" t="s">
        <v>2906</v>
      </c>
      <c r="R538" s="6" t="s">
        <v>2905</v>
      </c>
      <c r="S538" s="6" t="s">
        <v>2784</v>
      </c>
      <c r="T538" s="6" t="s">
        <v>2907</v>
      </c>
      <c r="U538" s="6" t="s">
        <v>2929</v>
      </c>
      <c r="V538" s="3" t="str">
        <f>INDEX(Groups!I$2:'Groups'!I$228, MATCH(A538, Groups!A$2:'Groups'!A$228,0))</f>
        <v>Pittsburgh</v>
      </c>
      <c r="W538" s="3" t="str">
        <f>INDEX(Groups!J$2:'Groups'!J$228, MATCH(A538, Groups!A$2:'Groups'!A$228,0))</f>
        <v>Sub-county</v>
      </c>
      <c r="X538" s="8">
        <f t="shared" si="21"/>
        <v>1</v>
      </c>
      <c r="Y538" s="8" t="b">
        <f>ISNUMBER(SEARCH(V538,T538))</f>
        <v>1</v>
      </c>
      <c r="AC538" s="8">
        <v>1</v>
      </c>
      <c r="AD538" s="8">
        <v>1</v>
      </c>
    </row>
    <row r="539" spans="1:30" x14ac:dyDescent="0.2">
      <c r="A539">
        <v>1718733</v>
      </c>
      <c r="B539">
        <v>9</v>
      </c>
      <c r="C539" t="s">
        <v>760</v>
      </c>
      <c r="D539" t="s">
        <v>1</v>
      </c>
      <c r="E539" t="s">
        <v>3078</v>
      </c>
      <c r="F539">
        <v>-80.040000915500002</v>
      </c>
      <c r="G539">
        <v>40.400001525900002</v>
      </c>
      <c r="H539" t="s">
        <v>761</v>
      </c>
      <c r="I539">
        <v>343</v>
      </c>
      <c r="J539" t="s">
        <v>766</v>
      </c>
      <c r="K539" t="s">
        <v>767</v>
      </c>
      <c r="L539" t="s">
        <v>2773</v>
      </c>
      <c r="M539" t="s">
        <v>769</v>
      </c>
      <c r="N539">
        <v>-79.979331999999999</v>
      </c>
      <c r="O539">
        <v>40.428696000000002</v>
      </c>
      <c r="P539" t="s">
        <v>768</v>
      </c>
      <c r="Q539" s="6" t="s">
        <v>2906</v>
      </c>
      <c r="R539" s="6" t="s">
        <v>2905</v>
      </c>
      <c r="S539" s="6" t="s">
        <v>2784</v>
      </c>
      <c r="T539" s="6" t="s">
        <v>2907</v>
      </c>
      <c r="U539" s="6" t="s">
        <v>2911</v>
      </c>
      <c r="V539" s="3" t="str">
        <f>INDEX(Groups!I$2:'Groups'!I$228, MATCH(A539, Groups!A$2:'Groups'!A$228,0))</f>
        <v>Pittsburgh</v>
      </c>
      <c r="W539" s="3" t="str">
        <f>INDEX(Groups!J$2:'Groups'!J$228, MATCH(A539, Groups!A$2:'Groups'!A$228,0))</f>
        <v>Sub-county</v>
      </c>
      <c r="X539" s="8">
        <f t="shared" si="21"/>
        <v>1</v>
      </c>
      <c r="Y539" s="8" t="b">
        <f>ISNUMBER(SEARCH(V539,T539))</f>
        <v>1</v>
      </c>
      <c r="AC539" s="8">
        <v>1</v>
      </c>
      <c r="AD539" s="8">
        <v>1</v>
      </c>
    </row>
    <row r="540" spans="1:30" x14ac:dyDescent="0.2">
      <c r="A540">
        <v>1718733</v>
      </c>
      <c r="B540">
        <v>9</v>
      </c>
      <c r="C540" t="s">
        <v>760</v>
      </c>
      <c r="D540" t="s">
        <v>1</v>
      </c>
      <c r="E540" t="s">
        <v>3078</v>
      </c>
      <c r="F540">
        <v>-80.040000915500002</v>
      </c>
      <c r="G540">
        <v>40.400001525900002</v>
      </c>
      <c r="H540" t="s">
        <v>761</v>
      </c>
      <c r="I540">
        <v>344</v>
      </c>
      <c r="J540" t="s">
        <v>770</v>
      </c>
      <c r="K540" t="s">
        <v>771</v>
      </c>
      <c r="L540" t="s">
        <v>2773</v>
      </c>
      <c r="M540" t="s">
        <v>773</v>
      </c>
      <c r="N540">
        <v>-79.909891000000002</v>
      </c>
      <c r="O540">
        <v>40.457782000000002</v>
      </c>
      <c r="P540" t="s">
        <v>772</v>
      </c>
      <c r="Q540" s="6" t="s">
        <v>2906</v>
      </c>
      <c r="R540" s="6" t="s">
        <v>2905</v>
      </c>
      <c r="S540" s="6" t="s">
        <v>2784</v>
      </c>
      <c r="T540" s="6" t="s">
        <v>2907</v>
      </c>
      <c r="U540" s="6" t="s">
        <v>2929</v>
      </c>
      <c r="V540" s="3" t="str">
        <f>INDEX(Groups!I$2:'Groups'!I$228, MATCH(A540, Groups!A$2:'Groups'!A$228,0))</f>
        <v>Pittsburgh</v>
      </c>
      <c r="W540" s="3" t="str">
        <f>INDEX(Groups!J$2:'Groups'!J$228, MATCH(A540, Groups!A$2:'Groups'!A$228,0))</f>
        <v>Sub-county</v>
      </c>
      <c r="X540" s="8">
        <f t="shared" si="21"/>
        <v>1</v>
      </c>
      <c r="Y540" s="8" t="b">
        <f>ISNUMBER(SEARCH(V540,T540))</f>
        <v>1</v>
      </c>
      <c r="AC540" s="8">
        <v>1</v>
      </c>
      <c r="AD540" s="8">
        <v>1</v>
      </c>
    </row>
    <row r="541" spans="1:30" x14ac:dyDescent="0.2">
      <c r="A541">
        <v>1718733</v>
      </c>
      <c r="B541">
        <v>9</v>
      </c>
      <c r="C541" t="s">
        <v>760</v>
      </c>
      <c r="D541" t="s">
        <v>1</v>
      </c>
      <c r="E541" t="s">
        <v>3078</v>
      </c>
      <c r="F541">
        <v>-80.040000915500002</v>
      </c>
      <c r="G541">
        <v>40.400001525900002</v>
      </c>
      <c r="H541" t="s">
        <v>761</v>
      </c>
      <c r="I541">
        <v>345</v>
      </c>
      <c r="J541" t="s">
        <v>774</v>
      </c>
      <c r="K541" t="s">
        <v>775</v>
      </c>
      <c r="L541" t="s">
        <v>2773</v>
      </c>
      <c r="M541" t="s">
        <v>26</v>
      </c>
      <c r="N541">
        <v>-79.982551999999998</v>
      </c>
      <c r="O541">
        <v>40.428871000000001</v>
      </c>
      <c r="P541" t="s">
        <v>25</v>
      </c>
      <c r="Q541" s="6" t="s">
        <v>2906</v>
      </c>
      <c r="R541" s="6" t="s">
        <v>2905</v>
      </c>
      <c r="S541" s="6" t="s">
        <v>2784</v>
      </c>
      <c r="T541" s="6" t="s">
        <v>2907</v>
      </c>
      <c r="U541" s="6" t="s">
        <v>2911</v>
      </c>
      <c r="V541" s="3" t="str">
        <f>INDEX(Groups!I$2:'Groups'!I$228, MATCH(A541, Groups!A$2:'Groups'!A$228,0))</f>
        <v>Pittsburgh</v>
      </c>
      <c r="W541" s="3" t="str">
        <f>INDEX(Groups!J$2:'Groups'!J$228, MATCH(A541, Groups!A$2:'Groups'!A$228,0))</f>
        <v>Sub-county</v>
      </c>
      <c r="X541" s="8">
        <f t="shared" si="21"/>
        <v>1</v>
      </c>
      <c r="Y541" s="8" t="b">
        <f>ISNUMBER(SEARCH(V541,T541))</f>
        <v>1</v>
      </c>
      <c r="AC541" s="8">
        <v>1</v>
      </c>
      <c r="AD541" s="8">
        <v>1</v>
      </c>
    </row>
    <row r="542" spans="1:30" x14ac:dyDescent="0.2">
      <c r="A542">
        <v>1718733</v>
      </c>
      <c r="B542">
        <v>9</v>
      </c>
      <c r="C542" t="s">
        <v>760</v>
      </c>
      <c r="D542" t="s">
        <v>1</v>
      </c>
      <c r="E542" t="s">
        <v>3078</v>
      </c>
      <c r="F542">
        <v>-80.040000915500002</v>
      </c>
      <c r="G542">
        <v>40.400001525900002</v>
      </c>
      <c r="H542" t="s">
        <v>761</v>
      </c>
      <c r="I542">
        <v>346</v>
      </c>
      <c r="J542" t="s">
        <v>776</v>
      </c>
      <c r="K542" t="s">
        <v>777</v>
      </c>
      <c r="L542" t="s">
        <v>2773</v>
      </c>
      <c r="M542" t="s">
        <v>779</v>
      </c>
      <c r="N542">
        <v>-80.007423000000003</v>
      </c>
      <c r="O542">
        <v>40.516350000000003</v>
      </c>
      <c r="P542" t="s">
        <v>778</v>
      </c>
      <c r="Q542" s="6" t="s">
        <v>2906</v>
      </c>
      <c r="R542" s="6" t="s">
        <v>2905</v>
      </c>
      <c r="S542" s="6" t="s">
        <v>2784</v>
      </c>
      <c r="T542" s="6" t="s">
        <v>2928</v>
      </c>
      <c r="V542" s="3" t="str">
        <f>INDEX(Groups!I$2:'Groups'!I$228, MATCH(A542, Groups!A$2:'Groups'!A$228,0))</f>
        <v>Pittsburgh</v>
      </c>
      <c r="W542" s="3" t="str">
        <f>INDEX(Groups!J$2:'Groups'!J$228, MATCH(A542, Groups!A$2:'Groups'!A$228,0))</f>
        <v>Sub-county</v>
      </c>
      <c r="X542" s="8">
        <f t="shared" si="21"/>
        <v>1</v>
      </c>
      <c r="Y542" s="8" t="b">
        <f>ISNUMBER(SEARCH(V542,T542))</f>
        <v>0</v>
      </c>
      <c r="AC542" s="8">
        <v>1</v>
      </c>
      <c r="AD542" s="8">
        <v>1</v>
      </c>
    </row>
    <row r="543" spans="1:30" x14ac:dyDescent="0.2">
      <c r="A543">
        <v>17099012</v>
      </c>
      <c r="B543">
        <v>9</v>
      </c>
      <c r="C543" t="s">
        <v>780</v>
      </c>
      <c r="D543" t="s">
        <v>1</v>
      </c>
      <c r="E543" t="s">
        <v>3090</v>
      </c>
      <c r="F543">
        <v>-79.949996948199995</v>
      </c>
      <c r="G543">
        <v>40.470001220699999</v>
      </c>
      <c r="H543" t="s">
        <v>781</v>
      </c>
      <c r="I543">
        <v>349</v>
      </c>
      <c r="J543" t="s">
        <v>790</v>
      </c>
      <c r="K543" t="s">
        <v>791</v>
      </c>
      <c r="L543" t="s">
        <v>2773</v>
      </c>
      <c r="M543" t="s">
        <v>793</v>
      </c>
      <c r="N543">
        <v>-80.021232999999995</v>
      </c>
      <c r="O543">
        <v>40.394665000000003</v>
      </c>
      <c r="P543" t="s">
        <v>792</v>
      </c>
      <c r="Q543" s="6" t="s">
        <v>2906</v>
      </c>
      <c r="R543" s="6" t="s">
        <v>2905</v>
      </c>
      <c r="S543" s="6" t="s">
        <v>2784</v>
      </c>
      <c r="T543" s="6" t="s">
        <v>2907</v>
      </c>
      <c r="U543" s="6" t="s">
        <v>2934</v>
      </c>
      <c r="V543" s="3" t="str">
        <f>INDEX(Groups!I$2:'Groups'!I$228, MATCH(A543, Groups!A$2:'Groups'!A$228,0))</f>
        <v>Pittsburgh</v>
      </c>
      <c r="W543" s="3" t="str">
        <f>INDEX(Groups!J$2:'Groups'!J$228, MATCH(A543, Groups!A$2:'Groups'!A$228,0))</f>
        <v>Sub-county</v>
      </c>
      <c r="X543" s="8">
        <f t="shared" si="21"/>
        <v>1</v>
      </c>
      <c r="Y543" s="8" t="b">
        <f>ISNUMBER(SEARCH(V543,T543))</f>
        <v>1</v>
      </c>
      <c r="AC543" s="8">
        <v>1</v>
      </c>
      <c r="AD543" s="8">
        <v>1</v>
      </c>
    </row>
    <row r="544" spans="1:30" x14ac:dyDescent="0.2">
      <c r="A544">
        <v>17099012</v>
      </c>
      <c r="B544">
        <v>9</v>
      </c>
      <c r="C544" t="s">
        <v>780</v>
      </c>
      <c r="D544" t="s">
        <v>1</v>
      </c>
      <c r="E544" t="s">
        <v>3090</v>
      </c>
      <c r="F544">
        <v>-79.949996948199995</v>
      </c>
      <c r="G544">
        <v>40.470001220699999</v>
      </c>
      <c r="H544" t="s">
        <v>781</v>
      </c>
      <c r="I544">
        <v>350</v>
      </c>
      <c r="J544" t="s">
        <v>794</v>
      </c>
      <c r="K544" t="s">
        <v>795</v>
      </c>
      <c r="L544" t="s">
        <v>2773</v>
      </c>
      <c r="M544" t="s">
        <v>797</v>
      </c>
      <c r="N544">
        <v>-80.004065999999995</v>
      </c>
      <c r="O544">
        <v>40.433166999999997</v>
      </c>
      <c r="P544" t="s">
        <v>796</v>
      </c>
      <c r="Q544" s="6" t="s">
        <v>2906</v>
      </c>
      <c r="R544" s="6" t="s">
        <v>2905</v>
      </c>
      <c r="S544" s="6" t="s">
        <v>2784</v>
      </c>
      <c r="T544" s="6" t="s">
        <v>2907</v>
      </c>
      <c r="U544" s="6" t="s">
        <v>2931</v>
      </c>
      <c r="V544" s="3" t="str">
        <f>INDEX(Groups!I$2:'Groups'!I$228, MATCH(A544, Groups!A$2:'Groups'!A$228,0))</f>
        <v>Pittsburgh</v>
      </c>
      <c r="W544" s="3" t="str">
        <f>INDEX(Groups!J$2:'Groups'!J$228, MATCH(A544, Groups!A$2:'Groups'!A$228,0))</f>
        <v>Sub-county</v>
      </c>
      <c r="X544" s="8">
        <f t="shared" si="21"/>
        <v>1</v>
      </c>
      <c r="Y544" s="8" t="b">
        <f>ISNUMBER(SEARCH(V544,T544))</f>
        <v>1</v>
      </c>
      <c r="AC544" s="8">
        <v>1</v>
      </c>
      <c r="AD544" s="8">
        <v>1</v>
      </c>
    </row>
    <row r="545" spans="1:30" x14ac:dyDescent="0.2">
      <c r="A545">
        <v>17099012</v>
      </c>
      <c r="B545">
        <v>9</v>
      </c>
      <c r="C545" t="s">
        <v>780</v>
      </c>
      <c r="D545" t="s">
        <v>1</v>
      </c>
      <c r="E545" t="s">
        <v>3090</v>
      </c>
      <c r="F545">
        <v>-79.949996948199995</v>
      </c>
      <c r="G545">
        <v>40.470001220699999</v>
      </c>
      <c r="H545" t="s">
        <v>781</v>
      </c>
      <c r="I545">
        <v>351</v>
      </c>
      <c r="J545" t="s">
        <v>798</v>
      </c>
      <c r="K545" t="s">
        <v>799</v>
      </c>
      <c r="L545" t="s">
        <v>2773</v>
      </c>
      <c r="M545" t="s">
        <v>801</v>
      </c>
      <c r="N545">
        <v>-79.987617</v>
      </c>
      <c r="O545">
        <v>40.449604000000001</v>
      </c>
      <c r="P545" t="s">
        <v>800</v>
      </c>
      <c r="Q545" s="6" t="s">
        <v>2906</v>
      </c>
      <c r="R545" s="6" t="s">
        <v>2905</v>
      </c>
      <c r="S545" s="6" t="s">
        <v>2784</v>
      </c>
      <c r="T545" s="6" t="s">
        <v>2907</v>
      </c>
      <c r="U545" s="6" t="s">
        <v>2963</v>
      </c>
      <c r="V545" s="3" t="str">
        <f>INDEX(Groups!I$2:'Groups'!I$228, MATCH(A545, Groups!A$2:'Groups'!A$228,0))</f>
        <v>Pittsburgh</v>
      </c>
      <c r="W545" s="3" t="str">
        <f>INDEX(Groups!J$2:'Groups'!J$228, MATCH(A545, Groups!A$2:'Groups'!A$228,0))</f>
        <v>Sub-county</v>
      </c>
      <c r="X545" s="8">
        <f t="shared" si="21"/>
        <v>1</v>
      </c>
      <c r="Y545" s="8" t="b">
        <f>ISNUMBER(SEARCH(V545,T545))</f>
        <v>1</v>
      </c>
      <c r="AC545" s="8">
        <v>1</v>
      </c>
      <c r="AD545" s="8">
        <v>1</v>
      </c>
    </row>
    <row r="546" spans="1:30" x14ac:dyDescent="0.2">
      <c r="A546">
        <v>17099012</v>
      </c>
      <c r="B546">
        <v>9</v>
      </c>
      <c r="C546" t="s">
        <v>780</v>
      </c>
      <c r="D546" t="s">
        <v>1</v>
      </c>
      <c r="E546" t="s">
        <v>3090</v>
      </c>
      <c r="F546">
        <v>-79.949996948199995</v>
      </c>
      <c r="G546">
        <v>40.470001220699999</v>
      </c>
      <c r="H546" t="s">
        <v>781</v>
      </c>
      <c r="I546">
        <v>355</v>
      </c>
      <c r="J546" t="s">
        <v>808</v>
      </c>
      <c r="K546" t="s">
        <v>809</v>
      </c>
      <c r="L546" t="s">
        <v>2773</v>
      </c>
      <c r="M546">
        <v>15226</v>
      </c>
      <c r="N546">
        <v>-80.015861999999998</v>
      </c>
      <c r="O546">
        <v>40.398570999999997</v>
      </c>
      <c r="P546" t="s">
        <v>810</v>
      </c>
      <c r="Q546" s="6" t="s">
        <v>2906</v>
      </c>
      <c r="R546" s="6" t="s">
        <v>2905</v>
      </c>
      <c r="S546" s="6" t="s">
        <v>2784</v>
      </c>
      <c r="T546" s="6" t="s">
        <v>2907</v>
      </c>
      <c r="U546" s="6" t="s">
        <v>2934</v>
      </c>
      <c r="V546" s="3" t="str">
        <f>INDEX(Groups!I$2:'Groups'!I$228, MATCH(A546, Groups!A$2:'Groups'!A$228,0))</f>
        <v>Pittsburgh</v>
      </c>
      <c r="W546" s="3" t="str">
        <f>INDEX(Groups!J$2:'Groups'!J$228, MATCH(A546, Groups!A$2:'Groups'!A$228,0))</f>
        <v>Sub-county</v>
      </c>
      <c r="X546" s="8">
        <f t="shared" si="21"/>
        <v>1</v>
      </c>
      <c r="Y546" s="8" t="b">
        <f>ISNUMBER(SEARCH(V546,T546))</f>
        <v>1</v>
      </c>
      <c r="AC546" s="8">
        <v>1</v>
      </c>
      <c r="AD546" s="8">
        <v>1</v>
      </c>
    </row>
    <row r="547" spans="1:30" x14ac:dyDescent="0.2">
      <c r="A547">
        <v>1141992</v>
      </c>
      <c r="B547">
        <v>9</v>
      </c>
      <c r="C547" t="s">
        <v>811</v>
      </c>
      <c r="D547" t="s">
        <v>1</v>
      </c>
      <c r="E547" t="s">
        <v>3070</v>
      </c>
      <c r="F547">
        <v>-79.980003356899999</v>
      </c>
      <c r="G547">
        <v>40.419998168900001</v>
      </c>
      <c r="H547" t="s">
        <v>812</v>
      </c>
      <c r="I547">
        <v>356</v>
      </c>
      <c r="J547" t="s">
        <v>813</v>
      </c>
      <c r="K547" t="s">
        <v>814</v>
      </c>
      <c r="L547" t="s">
        <v>2773</v>
      </c>
      <c r="M547" t="s">
        <v>815</v>
      </c>
      <c r="N547">
        <v>-80.017371999999995</v>
      </c>
      <c r="O547">
        <v>40.446075</v>
      </c>
      <c r="P547" t="s">
        <v>48</v>
      </c>
      <c r="Q547" s="6" t="s">
        <v>2906</v>
      </c>
      <c r="R547" s="6" t="s">
        <v>2905</v>
      </c>
      <c r="S547" s="6" t="s">
        <v>2784</v>
      </c>
      <c r="T547" s="6" t="s">
        <v>2907</v>
      </c>
      <c r="U547" s="6" t="s">
        <v>2914</v>
      </c>
      <c r="V547" s="3" t="str">
        <f>INDEX(Groups!I$2:'Groups'!I$228, MATCH(A547, Groups!A$2:'Groups'!A$228,0))</f>
        <v>Pittsburgh</v>
      </c>
      <c r="W547" s="3" t="str">
        <f>INDEX(Groups!J$2:'Groups'!J$228, MATCH(A547, Groups!A$2:'Groups'!A$228,0))</f>
        <v>Sub-county</v>
      </c>
      <c r="X547" s="8">
        <f t="shared" si="21"/>
        <v>1</v>
      </c>
      <c r="Y547" s="8" t="b">
        <f>ISNUMBER(SEARCH(V547,T547))</f>
        <v>1</v>
      </c>
      <c r="AC547" s="8">
        <v>1</v>
      </c>
      <c r="AD547" s="8">
        <v>1</v>
      </c>
    </row>
    <row r="548" spans="1:30" x14ac:dyDescent="0.2">
      <c r="A548">
        <v>1141992</v>
      </c>
      <c r="B548">
        <v>9</v>
      </c>
      <c r="C548" t="s">
        <v>811</v>
      </c>
      <c r="D548" t="s">
        <v>1</v>
      </c>
      <c r="E548" t="s">
        <v>3070</v>
      </c>
      <c r="F548">
        <v>-79.980003356899999</v>
      </c>
      <c r="G548">
        <v>40.419998168900001</v>
      </c>
      <c r="H548" t="s">
        <v>812</v>
      </c>
      <c r="I548">
        <v>357</v>
      </c>
      <c r="J548" t="s">
        <v>816</v>
      </c>
      <c r="K548" t="s">
        <v>817</v>
      </c>
      <c r="L548" t="s">
        <v>2773</v>
      </c>
      <c r="M548" t="s">
        <v>819</v>
      </c>
      <c r="N548">
        <v>-80.003710999999996</v>
      </c>
      <c r="O548">
        <v>40.432541999999998</v>
      </c>
      <c r="P548" t="s">
        <v>818</v>
      </c>
      <c r="Q548" s="6" t="s">
        <v>2906</v>
      </c>
      <c r="R548" s="6" t="s">
        <v>2905</v>
      </c>
      <c r="S548" s="6" t="s">
        <v>2784</v>
      </c>
      <c r="T548" s="6" t="s">
        <v>2907</v>
      </c>
      <c r="U548" s="6" t="s">
        <v>2931</v>
      </c>
      <c r="V548" s="3" t="str">
        <f>INDEX(Groups!I$2:'Groups'!I$228, MATCH(A548, Groups!A$2:'Groups'!A$228,0))</f>
        <v>Pittsburgh</v>
      </c>
      <c r="W548" s="3" t="str">
        <f>INDEX(Groups!J$2:'Groups'!J$228, MATCH(A548, Groups!A$2:'Groups'!A$228,0))</f>
        <v>Sub-county</v>
      </c>
      <c r="X548" s="8">
        <f t="shared" si="21"/>
        <v>1</v>
      </c>
      <c r="Y548" s="8" t="b">
        <f>ISNUMBER(SEARCH(V548,T548))</f>
        <v>1</v>
      </c>
      <c r="AC548" s="8">
        <v>1</v>
      </c>
      <c r="AD548" s="8">
        <v>1</v>
      </c>
    </row>
    <row r="549" spans="1:30" x14ac:dyDescent="0.2">
      <c r="A549">
        <v>1141992</v>
      </c>
      <c r="B549">
        <v>9</v>
      </c>
      <c r="C549" t="s">
        <v>811</v>
      </c>
      <c r="D549" t="s">
        <v>1</v>
      </c>
      <c r="E549" t="s">
        <v>3070</v>
      </c>
      <c r="F549">
        <v>-79.980003356899999</v>
      </c>
      <c r="G549">
        <v>40.419998168900001</v>
      </c>
      <c r="H549" t="s">
        <v>812</v>
      </c>
      <c r="I549">
        <v>359</v>
      </c>
      <c r="J549" t="s">
        <v>824</v>
      </c>
      <c r="K549" t="s">
        <v>825</v>
      </c>
      <c r="L549" t="s">
        <v>2773</v>
      </c>
      <c r="M549" t="s">
        <v>827</v>
      </c>
      <c r="N549">
        <v>-80.005486000000005</v>
      </c>
      <c r="O549">
        <v>40.433948999999998</v>
      </c>
      <c r="P549" t="s">
        <v>826</v>
      </c>
      <c r="Q549" s="6" t="s">
        <v>2906</v>
      </c>
      <c r="R549" s="6" t="s">
        <v>2905</v>
      </c>
      <c r="S549" s="6" t="s">
        <v>2784</v>
      </c>
      <c r="T549" s="6" t="s">
        <v>2907</v>
      </c>
      <c r="U549" s="6" t="s">
        <v>2931</v>
      </c>
      <c r="V549" s="3" t="str">
        <f>INDEX(Groups!I$2:'Groups'!I$228, MATCH(A549, Groups!A$2:'Groups'!A$228,0))</f>
        <v>Pittsburgh</v>
      </c>
      <c r="W549" s="3" t="str">
        <f>INDEX(Groups!J$2:'Groups'!J$228, MATCH(A549, Groups!A$2:'Groups'!A$228,0))</f>
        <v>Sub-county</v>
      </c>
      <c r="X549" s="8">
        <f t="shared" si="21"/>
        <v>1</v>
      </c>
      <c r="Y549" s="8" t="b">
        <f>ISNUMBER(SEARCH(V549,T549))</f>
        <v>1</v>
      </c>
      <c r="AC549" s="8">
        <v>1</v>
      </c>
      <c r="AD549" s="8">
        <v>1</v>
      </c>
    </row>
    <row r="550" spans="1:30" x14ac:dyDescent="0.2">
      <c r="A550">
        <v>1141992</v>
      </c>
      <c r="B550">
        <v>9</v>
      </c>
      <c r="C550" t="s">
        <v>811</v>
      </c>
      <c r="D550" t="s">
        <v>1</v>
      </c>
      <c r="E550" t="s">
        <v>3070</v>
      </c>
      <c r="F550">
        <v>-79.980003356899999</v>
      </c>
      <c r="G550">
        <v>40.419998168900001</v>
      </c>
      <c r="H550" t="s">
        <v>812</v>
      </c>
      <c r="I550">
        <v>360</v>
      </c>
      <c r="J550" t="s">
        <v>828</v>
      </c>
      <c r="K550" t="s">
        <v>829</v>
      </c>
      <c r="L550" t="s">
        <v>2773</v>
      </c>
      <c r="M550" t="s">
        <v>831</v>
      </c>
      <c r="N550">
        <v>-79.957462000000007</v>
      </c>
      <c r="O550">
        <v>40.423226999999997</v>
      </c>
      <c r="P550" t="s">
        <v>830</v>
      </c>
      <c r="Q550" s="6" t="s">
        <v>2906</v>
      </c>
      <c r="R550" s="6" t="s">
        <v>2905</v>
      </c>
      <c r="S550" s="6" t="s">
        <v>2784</v>
      </c>
      <c r="T550" s="6" t="s">
        <v>2907</v>
      </c>
      <c r="U550" s="6" t="s">
        <v>2911</v>
      </c>
      <c r="V550" s="3" t="str">
        <f>INDEX(Groups!I$2:'Groups'!I$228, MATCH(A550, Groups!A$2:'Groups'!A$228,0))</f>
        <v>Pittsburgh</v>
      </c>
      <c r="W550" s="3" t="str">
        <f>INDEX(Groups!J$2:'Groups'!J$228, MATCH(A550, Groups!A$2:'Groups'!A$228,0))</f>
        <v>Sub-county</v>
      </c>
      <c r="X550" s="8">
        <f t="shared" si="21"/>
        <v>1</v>
      </c>
      <c r="Y550" s="8" t="b">
        <f>ISNUMBER(SEARCH(V550,T550))</f>
        <v>1</v>
      </c>
      <c r="AC550" s="8">
        <v>1</v>
      </c>
      <c r="AD550" s="8">
        <v>1</v>
      </c>
    </row>
    <row r="551" spans="1:30" x14ac:dyDescent="0.2">
      <c r="A551">
        <v>1141992</v>
      </c>
      <c r="B551">
        <v>9</v>
      </c>
      <c r="C551" t="s">
        <v>811</v>
      </c>
      <c r="D551" t="s">
        <v>1</v>
      </c>
      <c r="E551" t="s">
        <v>3070</v>
      </c>
      <c r="F551">
        <v>-79.980003356899999</v>
      </c>
      <c r="G551">
        <v>40.419998168900001</v>
      </c>
      <c r="H551" t="s">
        <v>812</v>
      </c>
      <c r="I551">
        <v>361</v>
      </c>
      <c r="J551" t="s">
        <v>832</v>
      </c>
      <c r="K551" t="s">
        <v>833</v>
      </c>
      <c r="L551" t="s">
        <v>2773</v>
      </c>
      <c r="M551" t="s">
        <v>392</v>
      </c>
      <c r="N551">
        <v>-79.942160000000001</v>
      </c>
      <c r="O551">
        <v>40.431978999999998</v>
      </c>
      <c r="P551" t="s">
        <v>391</v>
      </c>
      <c r="Q551" s="6" t="s">
        <v>2906</v>
      </c>
      <c r="R551" s="6" t="s">
        <v>2905</v>
      </c>
      <c r="S551" s="6" t="s">
        <v>2784</v>
      </c>
      <c r="T551" s="6" t="s">
        <v>2907</v>
      </c>
      <c r="U551" s="6" t="s">
        <v>2909</v>
      </c>
      <c r="V551" s="3" t="str">
        <f>INDEX(Groups!I$2:'Groups'!I$228, MATCH(A551, Groups!A$2:'Groups'!A$228,0))</f>
        <v>Pittsburgh</v>
      </c>
      <c r="W551" s="3" t="str">
        <f>INDEX(Groups!J$2:'Groups'!J$228, MATCH(A551, Groups!A$2:'Groups'!A$228,0))</f>
        <v>Sub-county</v>
      </c>
      <c r="X551" s="8">
        <f t="shared" si="21"/>
        <v>1</v>
      </c>
      <c r="Y551" s="8" t="b">
        <f>ISNUMBER(SEARCH(V551,T551))</f>
        <v>1</v>
      </c>
      <c r="AC551" s="8">
        <v>1</v>
      </c>
      <c r="AD551" s="8">
        <v>1</v>
      </c>
    </row>
    <row r="552" spans="1:30" x14ac:dyDescent="0.2">
      <c r="A552">
        <v>1141992</v>
      </c>
      <c r="B552">
        <v>9</v>
      </c>
      <c r="C552" t="s">
        <v>811</v>
      </c>
      <c r="D552" t="s">
        <v>1</v>
      </c>
      <c r="E552" t="s">
        <v>3070</v>
      </c>
      <c r="F552">
        <v>-79.980003356899999</v>
      </c>
      <c r="G552">
        <v>40.419998168900001</v>
      </c>
      <c r="H552" t="s">
        <v>812</v>
      </c>
      <c r="I552">
        <v>362</v>
      </c>
      <c r="J552" t="s">
        <v>543</v>
      </c>
      <c r="K552" t="s">
        <v>834</v>
      </c>
      <c r="L552" t="s">
        <v>2773</v>
      </c>
      <c r="M552" t="s">
        <v>546</v>
      </c>
      <c r="N552">
        <v>-80.010818</v>
      </c>
      <c r="O552">
        <v>40.445937999999998</v>
      </c>
      <c r="P552" t="s">
        <v>545</v>
      </c>
      <c r="Q552" s="6" t="s">
        <v>2906</v>
      </c>
      <c r="R552" s="6" t="s">
        <v>2905</v>
      </c>
      <c r="S552" s="6" t="s">
        <v>2784</v>
      </c>
      <c r="T552" s="6" t="s">
        <v>2907</v>
      </c>
      <c r="U552" s="6" t="s">
        <v>2942</v>
      </c>
      <c r="V552" s="3" t="str">
        <f>INDEX(Groups!I$2:'Groups'!I$228, MATCH(A552, Groups!A$2:'Groups'!A$228,0))</f>
        <v>Pittsburgh</v>
      </c>
      <c r="W552" s="3" t="str">
        <f>INDEX(Groups!J$2:'Groups'!J$228, MATCH(A552, Groups!A$2:'Groups'!A$228,0))</f>
        <v>Sub-county</v>
      </c>
      <c r="X552" s="8">
        <f t="shared" si="21"/>
        <v>1</v>
      </c>
      <c r="Y552" s="8" t="b">
        <f>ISNUMBER(SEARCH(V552,T552))</f>
        <v>1</v>
      </c>
      <c r="AC552" s="8">
        <v>1</v>
      </c>
      <c r="AD552" s="8">
        <v>1</v>
      </c>
    </row>
    <row r="553" spans="1:30" x14ac:dyDescent="0.2">
      <c r="A553">
        <v>1141992</v>
      </c>
      <c r="B553">
        <v>9</v>
      </c>
      <c r="C553" t="s">
        <v>811</v>
      </c>
      <c r="D553" t="s">
        <v>1</v>
      </c>
      <c r="E553" t="s">
        <v>3070</v>
      </c>
      <c r="F553">
        <v>-79.980003356899999</v>
      </c>
      <c r="G553">
        <v>40.419998168900001</v>
      </c>
      <c r="H553" t="s">
        <v>812</v>
      </c>
      <c r="I553">
        <v>363</v>
      </c>
      <c r="J553" t="s">
        <v>835</v>
      </c>
      <c r="K553" t="s">
        <v>836</v>
      </c>
      <c r="L553" t="s">
        <v>2773</v>
      </c>
      <c r="M553" t="s">
        <v>838</v>
      </c>
      <c r="N553">
        <v>-79.972335999999999</v>
      </c>
      <c r="O553">
        <v>40.428294999999999</v>
      </c>
      <c r="P553" t="s">
        <v>837</v>
      </c>
      <c r="Q553" s="6" t="s">
        <v>2906</v>
      </c>
      <c r="R553" s="6" t="s">
        <v>2905</v>
      </c>
      <c r="S553" s="6" t="s">
        <v>2784</v>
      </c>
      <c r="T553" s="6" t="s">
        <v>2907</v>
      </c>
      <c r="U553" s="6" t="s">
        <v>2911</v>
      </c>
      <c r="V553" s="3" t="str">
        <f>INDEX(Groups!I$2:'Groups'!I$228, MATCH(A553, Groups!A$2:'Groups'!A$228,0))</f>
        <v>Pittsburgh</v>
      </c>
      <c r="W553" s="3" t="str">
        <f>INDEX(Groups!J$2:'Groups'!J$228, MATCH(A553, Groups!A$2:'Groups'!A$228,0))</f>
        <v>Sub-county</v>
      </c>
      <c r="X553" s="8">
        <f t="shared" si="21"/>
        <v>1</v>
      </c>
      <c r="Y553" s="8" t="b">
        <f>ISNUMBER(SEARCH(V553,T553))</f>
        <v>1</v>
      </c>
      <c r="AC553" s="8">
        <v>1</v>
      </c>
      <c r="AD553" s="8">
        <v>1</v>
      </c>
    </row>
    <row r="554" spans="1:30" x14ac:dyDescent="0.2">
      <c r="A554">
        <v>1141992</v>
      </c>
      <c r="B554">
        <v>9</v>
      </c>
      <c r="C554" t="s">
        <v>811</v>
      </c>
      <c r="D554" t="s">
        <v>1</v>
      </c>
      <c r="E554" t="s">
        <v>3070</v>
      </c>
      <c r="F554">
        <v>-79.980003356899999</v>
      </c>
      <c r="G554">
        <v>40.419998168900001</v>
      </c>
      <c r="H554" t="s">
        <v>812</v>
      </c>
      <c r="I554">
        <v>364</v>
      </c>
      <c r="J554" t="s">
        <v>497</v>
      </c>
      <c r="K554" t="s">
        <v>839</v>
      </c>
      <c r="L554" t="s">
        <v>2773</v>
      </c>
      <c r="M554" t="s">
        <v>274</v>
      </c>
      <c r="N554">
        <v>-79.932975999999996</v>
      </c>
      <c r="O554">
        <v>40.451439000000001</v>
      </c>
      <c r="P554" t="s">
        <v>273</v>
      </c>
      <c r="Q554" s="6" t="s">
        <v>2906</v>
      </c>
      <c r="R554" s="6" t="s">
        <v>2905</v>
      </c>
      <c r="S554" s="6" t="s">
        <v>2784</v>
      </c>
      <c r="T554" s="6" t="s">
        <v>2907</v>
      </c>
      <c r="U554" s="6" t="s">
        <v>2938</v>
      </c>
      <c r="V554" s="3" t="str">
        <f>INDEX(Groups!I$2:'Groups'!I$228, MATCH(A554, Groups!A$2:'Groups'!A$228,0))</f>
        <v>Pittsburgh</v>
      </c>
      <c r="W554" s="3" t="str">
        <f>INDEX(Groups!J$2:'Groups'!J$228, MATCH(A554, Groups!A$2:'Groups'!A$228,0))</f>
        <v>Sub-county</v>
      </c>
      <c r="X554" s="8">
        <f t="shared" si="21"/>
        <v>1</v>
      </c>
      <c r="Y554" s="8" t="b">
        <f>ISNUMBER(SEARCH(V554,T554))</f>
        <v>1</v>
      </c>
      <c r="AC554" s="8">
        <v>1</v>
      </c>
      <c r="AD554" s="8">
        <v>1</v>
      </c>
    </row>
    <row r="555" spans="1:30" x14ac:dyDescent="0.2">
      <c r="A555">
        <v>1349042</v>
      </c>
      <c r="B555">
        <v>8</v>
      </c>
      <c r="C555" t="s">
        <v>840</v>
      </c>
      <c r="D555" t="s">
        <v>1</v>
      </c>
      <c r="E555" t="s">
        <v>3077</v>
      </c>
      <c r="F555">
        <v>-79.919998168899994</v>
      </c>
      <c r="G555">
        <v>40.430000305199997</v>
      </c>
      <c r="H555" t="s">
        <v>841</v>
      </c>
      <c r="I555">
        <v>367</v>
      </c>
      <c r="J555" t="s">
        <v>371</v>
      </c>
      <c r="K555" t="s">
        <v>372</v>
      </c>
      <c r="L555" t="s">
        <v>2773</v>
      </c>
      <c r="M555" t="s">
        <v>288</v>
      </c>
      <c r="N555">
        <v>-80.033187999999996</v>
      </c>
      <c r="O555">
        <v>40.404533000000001</v>
      </c>
      <c r="P555" t="s">
        <v>287</v>
      </c>
      <c r="Q555" s="6" t="s">
        <v>2906</v>
      </c>
      <c r="R555" s="6" t="s">
        <v>2905</v>
      </c>
      <c r="S555" s="6" t="s">
        <v>2784</v>
      </c>
      <c r="T555" s="6" t="s">
        <v>2907</v>
      </c>
      <c r="U555" s="6" t="s">
        <v>2920</v>
      </c>
      <c r="V555" s="3" t="str">
        <f>INDEX(Groups!I$2:'Groups'!I$228, MATCH(A555, Groups!A$2:'Groups'!A$228,0))</f>
        <v>Pittsburgh</v>
      </c>
      <c r="W555" s="3" t="str">
        <f>INDEX(Groups!J$2:'Groups'!J$228, MATCH(A555, Groups!A$2:'Groups'!A$228,0))</f>
        <v>Sub-county</v>
      </c>
      <c r="X555" s="8">
        <f t="shared" si="21"/>
        <v>1</v>
      </c>
      <c r="Y555" s="8" t="b">
        <f>ISNUMBER(SEARCH(V555,T555))</f>
        <v>1</v>
      </c>
      <c r="AC555" s="8">
        <v>1</v>
      </c>
      <c r="AD555" s="8">
        <v>1</v>
      </c>
    </row>
    <row r="556" spans="1:30" x14ac:dyDescent="0.2">
      <c r="A556">
        <v>1349042</v>
      </c>
      <c r="B556">
        <v>8</v>
      </c>
      <c r="C556" t="s">
        <v>840</v>
      </c>
      <c r="D556" t="s">
        <v>1</v>
      </c>
      <c r="E556" t="s">
        <v>3077</v>
      </c>
      <c r="F556">
        <v>-79.919998168899994</v>
      </c>
      <c r="G556">
        <v>40.430000305199997</v>
      </c>
      <c r="H556" t="s">
        <v>841</v>
      </c>
      <c r="I556">
        <v>368</v>
      </c>
      <c r="J556" t="s">
        <v>848</v>
      </c>
      <c r="K556" t="s">
        <v>849</v>
      </c>
      <c r="L556" t="s">
        <v>2773</v>
      </c>
      <c r="M556" t="s">
        <v>851</v>
      </c>
      <c r="N556">
        <v>-80.033928000000003</v>
      </c>
      <c r="O556">
        <v>40.372467</v>
      </c>
      <c r="P556" t="s">
        <v>850</v>
      </c>
      <c r="Q556" s="6" t="s">
        <v>2906</v>
      </c>
      <c r="R556" s="6" t="s">
        <v>2905</v>
      </c>
      <c r="S556" s="6" t="s">
        <v>2784</v>
      </c>
      <c r="T556" s="6" t="s">
        <v>2964</v>
      </c>
      <c r="V556" s="3" t="str">
        <f>INDEX(Groups!I$2:'Groups'!I$228, MATCH(A556, Groups!A$2:'Groups'!A$228,0))</f>
        <v>Pittsburgh</v>
      </c>
      <c r="W556" s="3" t="str">
        <f>INDEX(Groups!J$2:'Groups'!J$228, MATCH(A556, Groups!A$2:'Groups'!A$228,0))</f>
        <v>Sub-county</v>
      </c>
      <c r="X556" s="8">
        <f t="shared" si="21"/>
        <v>1</v>
      </c>
      <c r="Y556" s="8" t="b">
        <f>ISNUMBER(SEARCH(V556,T556))</f>
        <v>0</v>
      </c>
      <c r="AC556" s="8">
        <v>1</v>
      </c>
      <c r="AD556" s="8">
        <v>1</v>
      </c>
    </row>
    <row r="557" spans="1:30" x14ac:dyDescent="0.2">
      <c r="A557">
        <v>1349042</v>
      </c>
      <c r="B557">
        <v>8</v>
      </c>
      <c r="C557" t="s">
        <v>840</v>
      </c>
      <c r="D557" t="s">
        <v>1</v>
      </c>
      <c r="E557" t="s">
        <v>3077</v>
      </c>
      <c r="F557">
        <v>-79.919998168899994</v>
      </c>
      <c r="G557">
        <v>40.430000305199997</v>
      </c>
      <c r="H557" t="s">
        <v>841</v>
      </c>
      <c r="I557">
        <v>369</v>
      </c>
      <c r="J557" t="s">
        <v>285</v>
      </c>
      <c r="K557" t="s">
        <v>286</v>
      </c>
      <c r="L557" t="s">
        <v>2773</v>
      </c>
      <c r="M557" t="s">
        <v>288</v>
      </c>
      <c r="N557">
        <v>-80.033187999999996</v>
      </c>
      <c r="O557">
        <v>40.404533000000001</v>
      </c>
      <c r="P557" t="s">
        <v>287</v>
      </c>
      <c r="Q557" s="6" t="s">
        <v>2906</v>
      </c>
      <c r="R557" s="6" t="s">
        <v>2905</v>
      </c>
      <c r="S557" s="6" t="s">
        <v>2784</v>
      </c>
      <c r="T557" s="6" t="s">
        <v>2907</v>
      </c>
      <c r="U557" s="6" t="s">
        <v>2920</v>
      </c>
      <c r="V557" s="3" t="str">
        <f>INDEX(Groups!I$2:'Groups'!I$228, MATCH(A557, Groups!A$2:'Groups'!A$228,0))</f>
        <v>Pittsburgh</v>
      </c>
      <c r="W557" s="3" t="str">
        <f>INDEX(Groups!J$2:'Groups'!J$228, MATCH(A557, Groups!A$2:'Groups'!A$228,0))</f>
        <v>Sub-county</v>
      </c>
      <c r="X557" s="8">
        <f t="shared" si="21"/>
        <v>1</v>
      </c>
      <c r="Y557" s="8" t="b">
        <f>ISNUMBER(SEARCH(V557,T557))</f>
        <v>1</v>
      </c>
      <c r="AC557" s="8">
        <v>1</v>
      </c>
      <c r="AD557" s="8">
        <v>1</v>
      </c>
    </row>
    <row r="558" spans="1:30" x14ac:dyDescent="0.2">
      <c r="A558">
        <v>1349042</v>
      </c>
      <c r="B558">
        <v>8</v>
      </c>
      <c r="C558" t="s">
        <v>840</v>
      </c>
      <c r="D558" t="s">
        <v>1</v>
      </c>
      <c r="E558" t="s">
        <v>3077</v>
      </c>
      <c r="F558">
        <v>-79.919998168899994</v>
      </c>
      <c r="G558">
        <v>40.430000305199997</v>
      </c>
      <c r="H558" t="s">
        <v>841</v>
      </c>
      <c r="I558">
        <v>370</v>
      </c>
      <c r="J558" t="s">
        <v>852</v>
      </c>
      <c r="K558" t="s">
        <v>853</v>
      </c>
      <c r="L558" t="s">
        <v>2773</v>
      </c>
      <c r="M558" t="s">
        <v>855</v>
      </c>
      <c r="N558">
        <v>-80.040719999999993</v>
      </c>
      <c r="O558">
        <v>40.403489999999998</v>
      </c>
      <c r="P558" t="s">
        <v>854</v>
      </c>
      <c r="Q558" s="6" t="s">
        <v>2906</v>
      </c>
      <c r="R558" s="6" t="s">
        <v>2905</v>
      </c>
      <c r="S558" s="6" t="s">
        <v>2784</v>
      </c>
      <c r="T558" s="6" t="s">
        <v>2907</v>
      </c>
      <c r="U558" s="6" t="s">
        <v>2974</v>
      </c>
      <c r="V558" s="3" t="str">
        <f>INDEX(Groups!I$2:'Groups'!I$228, MATCH(A558, Groups!A$2:'Groups'!A$228,0))</f>
        <v>Pittsburgh</v>
      </c>
      <c r="W558" s="3" t="str">
        <f>INDEX(Groups!J$2:'Groups'!J$228, MATCH(A558, Groups!A$2:'Groups'!A$228,0))</f>
        <v>Sub-county</v>
      </c>
      <c r="X558" s="8">
        <f t="shared" si="21"/>
        <v>1</v>
      </c>
      <c r="Y558" s="8" t="b">
        <f>ISNUMBER(SEARCH(V558,T558))</f>
        <v>1</v>
      </c>
      <c r="AC558" s="8">
        <v>1</v>
      </c>
      <c r="AD558" s="8">
        <v>1</v>
      </c>
    </row>
    <row r="559" spans="1:30" x14ac:dyDescent="0.2">
      <c r="A559">
        <v>1349042</v>
      </c>
      <c r="B559">
        <v>8</v>
      </c>
      <c r="C559" t="s">
        <v>840</v>
      </c>
      <c r="D559" t="s">
        <v>1</v>
      </c>
      <c r="E559" t="s">
        <v>3077</v>
      </c>
      <c r="F559">
        <v>-79.919998168899994</v>
      </c>
      <c r="G559">
        <v>40.430000305199997</v>
      </c>
      <c r="H559" t="s">
        <v>841</v>
      </c>
      <c r="I559">
        <v>371</v>
      </c>
      <c r="J559" t="s">
        <v>856</v>
      </c>
      <c r="K559" t="s">
        <v>857</v>
      </c>
      <c r="L559" t="s">
        <v>2773</v>
      </c>
      <c r="M559" t="s">
        <v>859</v>
      </c>
      <c r="N559">
        <v>-79.957313999999997</v>
      </c>
      <c r="O559">
        <v>40.555495999999998</v>
      </c>
      <c r="P559" t="s">
        <v>858</v>
      </c>
      <c r="Q559" s="6" t="s">
        <v>2906</v>
      </c>
      <c r="R559" s="6" t="s">
        <v>2905</v>
      </c>
      <c r="S559" s="6" t="s">
        <v>2784</v>
      </c>
      <c r="T559" s="6" t="s">
        <v>2912</v>
      </c>
      <c r="V559" s="3" t="str">
        <f>INDEX(Groups!I$2:'Groups'!I$228, MATCH(A559, Groups!A$2:'Groups'!A$228,0))</f>
        <v>Pittsburgh</v>
      </c>
      <c r="W559" s="3" t="str">
        <f>INDEX(Groups!J$2:'Groups'!J$228, MATCH(A559, Groups!A$2:'Groups'!A$228,0))</f>
        <v>Sub-county</v>
      </c>
      <c r="X559" s="8">
        <f t="shared" si="21"/>
        <v>1</v>
      </c>
      <c r="Y559" s="8" t="b">
        <f>ISNUMBER(SEARCH(V559,T559))</f>
        <v>0</v>
      </c>
      <c r="AC559" s="8">
        <v>1</v>
      </c>
      <c r="AD559" s="8">
        <v>1</v>
      </c>
    </row>
    <row r="560" spans="1:30" x14ac:dyDescent="0.2">
      <c r="A560">
        <v>1349042</v>
      </c>
      <c r="B560">
        <v>8</v>
      </c>
      <c r="C560" t="s">
        <v>840</v>
      </c>
      <c r="D560" t="s">
        <v>1</v>
      </c>
      <c r="E560" t="s">
        <v>3077</v>
      </c>
      <c r="F560">
        <v>-79.919998168899994</v>
      </c>
      <c r="G560">
        <v>40.430000305199997</v>
      </c>
      <c r="H560" t="s">
        <v>841</v>
      </c>
      <c r="I560">
        <v>372</v>
      </c>
      <c r="J560" t="s">
        <v>860</v>
      </c>
      <c r="K560" t="s">
        <v>861</v>
      </c>
      <c r="L560" t="s">
        <v>2773</v>
      </c>
      <c r="M560" t="s">
        <v>863</v>
      </c>
      <c r="N560">
        <v>-79.941826000000006</v>
      </c>
      <c r="O560">
        <v>40.425671000000001</v>
      </c>
      <c r="P560" t="s">
        <v>862</v>
      </c>
      <c r="Q560" s="6" t="s">
        <v>2906</v>
      </c>
      <c r="R560" s="6" t="s">
        <v>2905</v>
      </c>
      <c r="S560" s="6" t="s">
        <v>2784</v>
      </c>
      <c r="T560" s="6" t="s">
        <v>2907</v>
      </c>
      <c r="U560" s="6" t="s">
        <v>2975</v>
      </c>
      <c r="V560" s="3" t="str">
        <f>INDEX(Groups!I$2:'Groups'!I$228, MATCH(A560, Groups!A$2:'Groups'!A$228,0))</f>
        <v>Pittsburgh</v>
      </c>
      <c r="W560" s="3" t="str">
        <f>INDEX(Groups!J$2:'Groups'!J$228, MATCH(A560, Groups!A$2:'Groups'!A$228,0))</f>
        <v>Sub-county</v>
      </c>
      <c r="X560" s="8">
        <f t="shared" si="21"/>
        <v>1</v>
      </c>
      <c r="Y560" s="8" t="b">
        <f>ISNUMBER(SEARCH(V560,T560))</f>
        <v>1</v>
      </c>
      <c r="AC560" s="8">
        <v>1</v>
      </c>
      <c r="AD560" s="8">
        <v>1</v>
      </c>
    </row>
    <row r="561" spans="1:30" x14ac:dyDescent="0.2">
      <c r="A561">
        <v>13452572</v>
      </c>
      <c r="B561">
        <v>8</v>
      </c>
      <c r="C561" t="s">
        <v>909</v>
      </c>
      <c r="D561" t="s">
        <v>1</v>
      </c>
      <c r="E561" t="s">
        <v>3075</v>
      </c>
      <c r="F561">
        <v>-79.989997863799999</v>
      </c>
      <c r="G561">
        <v>40.450000762899997</v>
      </c>
      <c r="H561" t="s">
        <v>910</v>
      </c>
      <c r="I561">
        <v>389</v>
      </c>
      <c r="J561" t="s">
        <v>911</v>
      </c>
      <c r="K561" t="s">
        <v>912</v>
      </c>
      <c r="L561" t="s">
        <v>2773</v>
      </c>
      <c r="M561" t="s">
        <v>914</v>
      </c>
      <c r="N561">
        <v>-79.981399999999994</v>
      </c>
      <c r="O561">
        <v>40.437488999999999</v>
      </c>
      <c r="P561" t="s">
        <v>913</v>
      </c>
      <c r="Q561" s="6" t="s">
        <v>2906</v>
      </c>
      <c r="R561" s="6" t="s">
        <v>2905</v>
      </c>
      <c r="S561" s="6" t="s">
        <v>2784</v>
      </c>
      <c r="T561" s="6" t="s">
        <v>2907</v>
      </c>
      <c r="U561" s="6" t="s">
        <v>2977</v>
      </c>
      <c r="V561" s="3" t="str">
        <f>INDEX(Groups!I$2:'Groups'!I$228, MATCH(A561, Groups!A$2:'Groups'!A$228,0))</f>
        <v>Pittsburgh</v>
      </c>
      <c r="W561" s="3" t="str">
        <f>INDEX(Groups!J$2:'Groups'!J$228, MATCH(A561, Groups!A$2:'Groups'!A$228,0))</f>
        <v>Sub-county</v>
      </c>
      <c r="X561" s="8">
        <f t="shared" si="21"/>
        <v>1</v>
      </c>
      <c r="Y561" s="8" t="b">
        <f>ISNUMBER(SEARCH(V561,T561))</f>
        <v>1</v>
      </c>
      <c r="AC561" s="8">
        <v>1</v>
      </c>
      <c r="AD561" s="8">
        <v>1</v>
      </c>
    </row>
    <row r="562" spans="1:30" x14ac:dyDescent="0.2">
      <c r="A562">
        <v>13452572</v>
      </c>
      <c r="B562">
        <v>8</v>
      </c>
      <c r="C562" t="s">
        <v>909</v>
      </c>
      <c r="D562" t="s">
        <v>1</v>
      </c>
      <c r="E562" t="s">
        <v>3075</v>
      </c>
      <c r="F562">
        <v>-79.989997863799999</v>
      </c>
      <c r="G562">
        <v>40.450000762899997</v>
      </c>
      <c r="H562" t="s">
        <v>910</v>
      </c>
      <c r="I562">
        <v>390</v>
      </c>
      <c r="J562" t="s">
        <v>915</v>
      </c>
      <c r="K562" t="s">
        <v>916</v>
      </c>
      <c r="L562" t="s">
        <v>2773</v>
      </c>
      <c r="M562" t="s">
        <v>918</v>
      </c>
      <c r="N562">
        <v>-79.957092000000003</v>
      </c>
      <c r="O562">
        <v>40.441184999999997</v>
      </c>
      <c r="P562" t="s">
        <v>917</v>
      </c>
      <c r="Q562" s="6" t="s">
        <v>2906</v>
      </c>
      <c r="R562" s="6" t="s">
        <v>2905</v>
      </c>
      <c r="S562" s="6" t="s">
        <v>2784</v>
      </c>
      <c r="T562" s="6" t="s">
        <v>2907</v>
      </c>
      <c r="U562" s="6" t="s">
        <v>2930</v>
      </c>
      <c r="V562" s="3" t="str">
        <f>INDEX(Groups!I$2:'Groups'!I$228, MATCH(A562, Groups!A$2:'Groups'!A$228,0))</f>
        <v>Pittsburgh</v>
      </c>
      <c r="W562" s="3" t="str">
        <f>INDEX(Groups!J$2:'Groups'!J$228, MATCH(A562, Groups!A$2:'Groups'!A$228,0))</f>
        <v>Sub-county</v>
      </c>
      <c r="X562" s="8">
        <f t="shared" si="21"/>
        <v>1</v>
      </c>
      <c r="Y562" s="8" t="b">
        <f>ISNUMBER(SEARCH(V562,T562))</f>
        <v>1</v>
      </c>
      <c r="AC562" s="8">
        <v>1</v>
      </c>
      <c r="AD562" s="8">
        <v>1</v>
      </c>
    </row>
    <row r="563" spans="1:30" x14ac:dyDescent="0.2">
      <c r="A563">
        <v>13452572</v>
      </c>
      <c r="B563">
        <v>8</v>
      </c>
      <c r="C563" t="s">
        <v>909</v>
      </c>
      <c r="D563" t="s">
        <v>1</v>
      </c>
      <c r="E563" t="s">
        <v>3075</v>
      </c>
      <c r="F563">
        <v>-79.989997863799999</v>
      </c>
      <c r="G563">
        <v>40.450000762899997</v>
      </c>
      <c r="H563" t="s">
        <v>910</v>
      </c>
      <c r="I563">
        <v>391</v>
      </c>
      <c r="J563" t="s">
        <v>919</v>
      </c>
      <c r="K563" t="s">
        <v>920</v>
      </c>
      <c r="L563" t="s">
        <v>2773</v>
      </c>
      <c r="M563" t="s">
        <v>922</v>
      </c>
      <c r="N563">
        <v>-79.923050000000003</v>
      </c>
      <c r="O563">
        <v>40.437514999999998</v>
      </c>
      <c r="P563" t="s">
        <v>921</v>
      </c>
      <c r="Q563" s="6" t="s">
        <v>2906</v>
      </c>
      <c r="R563" s="6" t="s">
        <v>2905</v>
      </c>
      <c r="S563" s="6" t="s">
        <v>2784</v>
      </c>
      <c r="T563" s="6" t="s">
        <v>2907</v>
      </c>
      <c r="U563" s="6" t="s">
        <v>2909</v>
      </c>
      <c r="V563" s="3" t="str">
        <f>INDEX(Groups!I$2:'Groups'!I$228, MATCH(A563, Groups!A$2:'Groups'!A$228,0))</f>
        <v>Pittsburgh</v>
      </c>
      <c r="W563" s="3" t="str">
        <f>INDEX(Groups!J$2:'Groups'!J$228, MATCH(A563, Groups!A$2:'Groups'!A$228,0))</f>
        <v>Sub-county</v>
      </c>
      <c r="X563" s="8">
        <f t="shared" si="21"/>
        <v>1</v>
      </c>
      <c r="Y563" s="8" t="b">
        <f>ISNUMBER(SEARCH(V563,T563))</f>
        <v>1</v>
      </c>
      <c r="AC563" s="8">
        <v>1</v>
      </c>
      <c r="AD563" s="8">
        <v>1</v>
      </c>
    </row>
    <row r="564" spans="1:30" x14ac:dyDescent="0.2">
      <c r="A564">
        <v>13452572</v>
      </c>
      <c r="B564">
        <v>8</v>
      </c>
      <c r="C564" t="s">
        <v>909</v>
      </c>
      <c r="D564" t="s">
        <v>1</v>
      </c>
      <c r="E564" t="s">
        <v>3075</v>
      </c>
      <c r="F564">
        <v>-79.989997863799999</v>
      </c>
      <c r="G564">
        <v>40.450000762899997</v>
      </c>
      <c r="H564" t="s">
        <v>910</v>
      </c>
      <c r="I564">
        <v>392</v>
      </c>
      <c r="J564" t="s">
        <v>923</v>
      </c>
      <c r="K564" t="s">
        <v>924</v>
      </c>
      <c r="L564" t="s">
        <v>2773</v>
      </c>
      <c r="M564" t="s">
        <v>914</v>
      </c>
      <c r="N564">
        <v>-79.981399999999994</v>
      </c>
      <c r="O564">
        <v>40.437488999999999</v>
      </c>
      <c r="P564" t="s">
        <v>913</v>
      </c>
      <c r="Q564" s="6" t="s">
        <v>2906</v>
      </c>
      <c r="R564" s="6" t="s">
        <v>2905</v>
      </c>
      <c r="S564" s="6" t="s">
        <v>2784</v>
      </c>
      <c r="T564" s="6" t="s">
        <v>2907</v>
      </c>
      <c r="U564" s="6" t="s">
        <v>2977</v>
      </c>
      <c r="V564" s="3" t="str">
        <f>INDEX(Groups!I$2:'Groups'!I$228, MATCH(A564, Groups!A$2:'Groups'!A$228,0))</f>
        <v>Pittsburgh</v>
      </c>
      <c r="W564" s="3" t="str">
        <f>INDEX(Groups!J$2:'Groups'!J$228, MATCH(A564, Groups!A$2:'Groups'!A$228,0))</f>
        <v>Sub-county</v>
      </c>
      <c r="X564" s="8">
        <f t="shared" si="21"/>
        <v>1</v>
      </c>
      <c r="Y564" s="8" t="b">
        <f>ISNUMBER(SEARCH(V564,T564))</f>
        <v>1</v>
      </c>
      <c r="AC564" s="8">
        <v>1</v>
      </c>
      <c r="AD564" s="8">
        <v>1</v>
      </c>
    </row>
    <row r="565" spans="1:30" x14ac:dyDescent="0.2">
      <c r="A565">
        <v>13452572</v>
      </c>
      <c r="B565">
        <v>8</v>
      </c>
      <c r="C565" t="s">
        <v>909</v>
      </c>
      <c r="D565" t="s">
        <v>1</v>
      </c>
      <c r="E565" t="s">
        <v>3075</v>
      </c>
      <c r="F565">
        <v>-79.989997863799999</v>
      </c>
      <c r="G565">
        <v>40.450000762899997</v>
      </c>
      <c r="H565" t="s">
        <v>910</v>
      </c>
      <c r="I565">
        <v>393</v>
      </c>
      <c r="J565" t="s">
        <v>925</v>
      </c>
      <c r="K565" t="s">
        <v>926</v>
      </c>
      <c r="L565" t="s">
        <v>2773</v>
      </c>
      <c r="M565" t="s">
        <v>928</v>
      </c>
      <c r="N565">
        <v>-79.925880000000006</v>
      </c>
      <c r="O565">
        <v>40.460597999999997</v>
      </c>
      <c r="P565" t="s">
        <v>927</v>
      </c>
      <c r="Q565" s="6" t="s">
        <v>2906</v>
      </c>
      <c r="R565" s="6" t="s">
        <v>2905</v>
      </c>
      <c r="S565" s="6" t="s">
        <v>2784</v>
      </c>
      <c r="T565" s="6" t="s">
        <v>2907</v>
      </c>
      <c r="U565" s="6" t="s">
        <v>2840</v>
      </c>
      <c r="V565" s="3" t="str">
        <f>INDEX(Groups!I$2:'Groups'!I$228, MATCH(A565, Groups!A$2:'Groups'!A$228,0))</f>
        <v>Pittsburgh</v>
      </c>
      <c r="W565" s="3" t="str">
        <f>INDEX(Groups!J$2:'Groups'!J$228, MATCH(A565, Groups!A$2:'Groups'!A$228,0))</f>
        <v>Sub-county</v>
      </c>
      <c r="X565" s="8">
        <f t="shared" si="21"/>
        <v>1</v>
      </c>
      <c r="Y565" s="8" t="b">
        <f>ISNUMBER(SEARCH(V565,T565))</f>
        <v>1</v>
      </c>
      <c r="AC565" s="8">
        <v>1</v>
      </c>
      <c r="AD565" s="8">
        <v>1</v>
      </c>
    </row>
    <row r="566" spans="1:30" x14ac:dyDescent="0.2">
      <c r="A566">
        <v>13452572</v>
      </c>
      <c r="B566">
        <v>8</v>
      </c>
      <c r="C566" t="s">
        <v>909</v>
      </c>
      <c r="D566" t="s">
        <v>1</v>
      </c>
      <c r="E566" t="s">
        <v>3075</v>
      </c>
      <c r="F566">
        <v>-79.989997863799999</v>
      </c>
      <c r="G566">
        <v>40.450000762899997</v>
      </c>
      <c r="H566" t="s">
        <v>910</v>
      </c>
      <c r="I566">
        <v>394</v>
      </c>
      <c r="J566" t="s">
        <v>929</v>
      </c>
      <c r="K566" t="s">
        <v>930</v>
      </c>
      <c r="L566" t="s">
        <v>2773</v>
      </c>
      <c r="M566" t="s">
        <v>932</v>
      </c>
      <c r="N566">
        <v>-79.992393000000007</v>
      </c>
      <c r="O566">
        <v>40.447727</v>
      </c>
      <c r="P566" t="s">
        <v>931</v>
      </c>
      <c r="Q566" s="6" t="s">
        <v>2906</v>
      </c>
      <c r="R566" s="6" t="s">
        <v>2905</v>
      </c>
      <c r="S566" s="6" t="s">
        <v>2784</v>
      </c>
      <c r="T566" s="6" t="s">
        <v>2907</v>
      </c>
      <c r="U566" s="6" t="s">
        <v>2963</v>
      </c>
      <c r="V566" s="3" t="str">
        <f>INDEX(Groups!I$2:'Groups'!I$228, MATCH(A566, Groups!A$2:'Groups'!A$228,0))</f>
        <v>Pittsburgh</v>
      </c>
      <c r="W566" s="3" t="str">
        <f>INDEX(Groups!J$2:'Groups'!J$228, MATCH(A566, Groups!A$2:'Groups'!A$228,0))</f>
        <v>Sub-county</v>
      </c>
      <c r="X566" s="8">
        <f t="shared" si="21"/>
        <v>1</v>
      </c>
      <c r="Y566" s="8" t="b">
        <f>ISNUMBER(SEARCH(V566,T566))</f>
        <v>1</v>
      </c>
      <c r="AC566" s="8">
        <v>1</v>
      </c>
      <c r="AD566" s="8">
        <v>1</v>
      </c>
    </row>
    <row r="567" spans="1:30" x14ac:dyDescent="0.2">
      <c r="A567">
        <v>13452572</v>
      </c>
      <c r="B567">
        <v>8</v>
      </c>
      <c r="C567" t="s">
        <v>909</v>
      </c>
      <c r="D567" t="s">
        <v>1</v>
      </c>
      <c r="E567" t="s">
        <v>3075</v>
      </c>
      <c r="F567">
        <v>-79.989997863799999</v>
      </c>
      <c r="G567">
        <v>40.450000762899997</v>
      </c>
      <c r="H567" t="s">
        <v>910</v>
      </c>
      <c r="I567">
        <v>395</v>
      </c>
      <c r="J567" t="s">
        <v>933</v>
      </c>
      <c r="K567" t="s">
        <v>934</v>
      </c>
      <c r="L567" t="s">
        <v>2773</v>
      </c>
      <c r="M567" t="s">
        <v>914</v>
      </c>
      <c r="N567">
        <v>-79.981399999999994</v>
      </c>
      <c r="O567">
        <v>40.437488999999999</v>
      </c>
      <c r="P567" t="s">
        <v>913</v>
      </c>
      <c r="Q567" s="6" t="s">
        <v>2906</v>
      </c>
      <c r="R567" s="6" t="s">
        <v>2905</v>
      </c>
      <c r="S567" s="6" t="s">
        <v>2784</v>
      </c>
      <c r="T567" s="6" t="s">
        <v>2907</v>
      </c>
      <c r="U567" s="6" t="s">
        <v>2977</v>
      </c>
      <c r="V567" s="3" t="str">
        <f>INDEX(Groups!I$2:'Groups'!I$228, MATCH(A567, Groups!A$2:'Groups'!A$228,0))</f>
        <v>Pittsburgh</v>
      </c>
      <c r="W567" s="3" t="str">
        <f>INDEX(Groups!J$2:'Groups'!J$228, MATCH(A567, Groups!A$2:'Groups'!A$228,0))</f>
        <v>Sub-county</v>
      </c>
      <c r="X567" s="8">
        <f t="shared" si="21"/>
        <v>1</v>
      </c>
      <c r="Y567" s="8" t="b">
        <f>ISNUMBER(SEARCH(V567,T567))</f>
        <v>1</v>
      </c>
      <c r="AC567" s="8">
        <v>1</v>
      </c>
      <c r="AD567" s="8">
        <v>1</v>
      </c>
    </row>
    <row r="568" spans="1:30" x14ac:dyDescent="0.2">
      <c r="A568">
        <v>13452572</v>
      </c>
      <c r="B568">
        <v>8</v>
      </c>
      <c r="C568" t="s">
        <v>909</v>
      </c>
      <c r="D568" t="s">
        <v>1</v>
      </c>
      <c r="E568" t="s">
        <v>3075</v>
      </c>
      <c r="F568">
        <v>-79.989997863799999</v>
      </c>
      <c r="G568">
        <v>40.450000762899997</v>
      </c>
      <c r="H568" t="s">
        <v>910</v>
      </c>
      <c r="I568">
        <v>396</v>
      </c>
      <c r="J568" t="s">
        <v>935</v>
      </c>
      <c r="K568" t="s">
        <v>936</v>
      </c>
      <c r="L568" t="s">
        <v>2773</v>
      </c>
      <c r="M568" t="s">
        <v>918</v>
      </c>
      <c r="N568">
        <v>-79.957092000000003</v>
      </c>
      <c r="O568">
        <v>40.441184999999997</v>
      </c>
      <c r="P568" t="s">
        <v>917</v>
      </c>
      <c r="Q568" s="6" t="s">
        <v>2906</v>
      </c>
      <c r="R568" s="6" t="s">
        <v>2905</v>
      </c>
      <c r="S568" s="6" t="s">
        <v>2784</v>
      </c>
      <c r="T568" s="6" t="s">
        <v>2907</v>
      </c>
      <c r="U568" s="6" t="s">
        <v>2930</v>
      </c>
      <c r="V568" s="3" t="str">
        <f>INDEX(Groups!I$2:'Groups'!I$228, MATCH(A568, Groups!A$2:'Groups'!A$228,0))</f>
        <v>Pittsburgh</v>
      </c>
      <c r="W568" s="3" t="str">
        <f>INDEX(Groups!J$2:'Groups'!J$228, MATCH(A568, Groups!A$2:'Groups'!A$228,0))</f>
        <v>Sub-county</v>
      </c>
      <c r="X568" s="8">
        <f t="shared" si="21"/>
        <v>1</v>
      </c>
      <c r="Y568" s="8" t="b">
        <f>ISNUMBER(SEARCH(V568,T568))</f>
        <v>1</v>
      </c>
      <c r="AC568" s="8">
        <v>1</v>
      </c>
      <c r="AD568" s="8">
        <v>1</v>
      </c>
    </row>
    <row r="569" spans="1:30" x14ac:dyDescent="0.2">
      <c r="A569">
        <v>1581334</v>
      </c>
      <c r="B569">
        <v>8</v>
      </c>
      <c r="C569" t="s">
        <v>937</v>
      </c>
      <c r="D569" t="s">
        <v>1</v>
      </c>
      <c r="E569" t="s">
        <v>3072</v>
      </c>
      <c r="F569">
        <v>-79.919998168899994</v>
      </c>
      <c r="G569">
        <v>40.430000305199997</v>
      </c>
      <c r="H569" t="s">
        <v>938</v>
      </c>
      <c r="I569">
        <v>397</v>
      </c>
      <c r="J569" t="s">
        <v>939</v>
      </c>
      <c r="K569" t="s">
        <v>940</v>
      </c>
      <c r="L569" t="s">
        <v>2773</v>
      </c>
      <c r="M569" t="s">
        <v>942</v>
      </c>
      <c r="N569">
        <v>-79.917404000000005</v>
      </c>
      <c r="O569">
        <v>40.432975999999996</v>
      </c>
      <c r="P569" t="s">
        <v>941</v>
      </c>
      <c r="Q569" s="6" t="s">
        <v>2906</v>
      </c>
      <c r="R569" s="6" t="s">
        <v>2905</v>
      </c>
      <c r="S569" s="6" t="s">
        <v>2784</v>
      </c>
      <c r="T569" s="6" t="s">
        <v>2907</v>
      </c>
      <c r="U569" s="6" t="s">
        <v>2909</v>
      </c>
      <c r="V569" s="3" t="str">
        <f>INDEX(Groups!I$2:'Groups'!I$228, MATCH(A569, Groups!A$2:'Groups'!A$228,0))</f>
        <v>Pittsburgh</v>
      </c>
      <c r="W569" s="3" t="str">
        <f>INDEX(Groups!J$2:'Groups'!J$228, MATCH(A569, Groups!A$2:'Groups'!A$228,0))</f>
        <v>Sub-county</v>
      </c>
      <c r="X569" s="8">
        <f t="shared" si="21"/>
        <v>1</v>
      </c>
      <c r="Y569" s="8" t="b">
        <f>ISNUMBER(SEARCH(V569,T569))</f>
        <v>1</v>
      </c>
      <c r="AC569" s="8">
        <v>1</v>
      </c>
      <c r="AD569" s="8">
        <v>1</v>
      </c>
    </row>
    <row r="570" spans="1:30" x14ac:dyDescent="0.2">
      <c r="A570">
        <v>1581334</v>
      </c>
      <c r="B570">
        <v>8</v>
      </c>
      <c r="C570" t="s">
        <v>937</v>
      </c>
      <c r="D570" t="s">
        <v>1</v>
      </c>
      <c r="E570" t="s">
        <v>3072</v>
      </c>
      <c r="F570">
        <v>-79.919998168899994</v>
      </c>
      <c r="G570">
        <v>40.430000305199997</v>
      </c>
      <c r="H570" t="s">
        <v>938</v>
      </c>
      <c r="I570">
        <v>398</v>
      </c>
      <c r="J570" t="s">
        <v>939</v>
      </c>
      <c r="K570" t="s">
        <v>943</v>
      </c>
      <c r="L570" t="s">
        <v>2773</v>
      </c>
      <c r="M570" t="s">
        <v>942</v>
      </c>
      <c r="N570">
        <v>-79.917404000000005</v>
      </c>
      <c r="O570">
        <v>40.432975999999996</v>
      </c>
      <c r="P570" t="s">
        <v>941</v>
      </c>
      <c r="Q570" s="6" t="s">
        <v>2906</v>
      </c>
      <c r="R570" s="6" t="s">
        <v>2905</v>
      </c>
      <c r="S570" s="6" t="s">
        <v>2784</v>
      </c>
      <c r="T570" s="6" t="s">
        <v>2907</v>
      </c>
      <c r="U570" s="6" t="s">
        <v>2909</v>
      </c>
      <c r="V570" s="3" t="str">
        <f>INDEX(Groups!I$2:'Groups'!I$228, MATCH(A570, Groups!A$2:'Groups'!A$228,0))</f>
        <v>Pittsburgh</v>
      </c>
      <c r="W570" s="3" t="str">
        <f>INDEX(Groups!J$2:'Groups'!J$228, MATCH(A570, Groups!A$2:'Groups'!A$228,0))</f>
        <v>Sub-county</v>
      </c>
      <c r="X570" s="8">
        <f t="shared" si="21"/>
        <v>1</v>
      </c>
      <c r="Y570" s="8" t="b">
        <f>ISNUMBER(SEARCH(V570,T570))</f>
        <v>1</v>
      </c>
      <c r="AC570" s="8">
        <v>1</v>
      </c>
      <c r="AD570" s="8">
        <v>1</v>
      </c>
    </row>
    <row r="571" spans="1:30" x14ac:dyDescent="0.2">
      <c r="A571">
        <v>1581334</v>
      </c>
      <c r="B571">
        <v>8</v>
      </c>
      <c r="C571" t="s">
        <v>937</v>
      </c>
      <c r="D571" t="s">
        <v>1</v>
      </c>
      <c r="E571" t="s">
        <v>3072</v>
      </c>
      <c r="F571">
        <v>-79.919998168899994</v>
      </c>
      <c r="G571">
        <v>40.430000305199997</v>
      </c>
      <c r="H571" t="s">
        <v>938</v>
      </c>
      <c r="I571">
        <v>399</v>
      </c>
      <c r="J571" t="s">
        <v>939</v>
      </c>
      <c r="K571" t="s">
        <v>940</v>
      </c>
      <c r="L571" t="s">
        <v>2773</v>
      </c>
      <c r="M571" t="s">
        <v>942</v>
      </c>
      <c r="N571">
        <v>-79.917404000000005</v>
      </c>
      <c r="O571">
        <v>40.432975999999996</v>
      </c>
      <c r="P571" t="s">
        <v>941</v>
      </c>
      <c r="Q571" s="6" t="s">
        <v>2906</v>
      </c>
      <c r="R571" s="6" t="s">
        <v>2905</v>
      </c>
      <c r="S571" s="6" t="s">
        <v>2784</v>
      </c>
      <c r="T571" s="6" t="s">
        <v>2907</v>
      </c>
      <c r="U571" s="6" t="s">
        <v>2909</v>
      </c>
      <c r="V571" s="3" t="str">
        <f>INDEX(Groups!I$2:'Groups'!I$228, MATCH(A571, Groups!A$2:'Groups'!A$228,0))</f>
        <v>Pittsburgh</v>
      </c>
      <c r="W571" s="3" t="str">
        <f>INDEX(Groups!J$2:'Groups'!J$228, MATCH(A571, Groups!A$2:'Groups'!A$228,0))</f>
        <v>Sub-county</v>
      </c>
      <c r="X571" s="8">
        <f t="shared" si="21"/>
        <v>1</v>
      </c>
      <c r="Y571" s="8" t="b">
        <f>ISNUMBER(SEARCH(V571,T571))</f>
        <v>1</v>
      </c>
      <c r="AC571" s="8">
        <v>1</v>
      </c>
      <c r="AD571" s="8">
        <v>1</v>
      </c>
    </row>
    <row r="572" spans="1:30" x14ac:dyDescent="0.2">
      <c r="A572">
        <v>1581334</v>
      </c>
      <c r="B572">
        <v>8</v>
      </c>
      <c r="C572" t="s">
        <v>937</v>
      </c>
      <c r="D572" t="s">
        <v>1</v>
      </c>
      <c r="E572" t="s">
        <v>3072</v>
      </c>
      <c r="F572">
        <v>-79.919998168899994</v>
      </c>
      <c r="G572">
        <v>40.430000305199997</v>
      </c>
      <c r="H572" t="s">
        <v>938</v>
      </c>
      <c r="I572">
        <v>400</v>
      </c>
      <c r="J572" t="s">
        <v>939</v>
      </c>
      <c r="K572" t="s">
        <v>943</v>
      </c>
      <c r="L572" t="s">
        <v>2773</v>
      </c>
      <c r="M572" t="s">
        <v>942</v>
      </c>
      <c r="N572">
        <v>-79.917404000000005</v>
      </c>
      <c r="O572">
        <v>40.432975999999996</v>
      </c>
      <c r="P572" t="s">
        <v>941</v>
      </c>
      <c r="Q572" s="6" t="s">
        <v>2906</v>
      </c>
      <c r="R572" s="6" t="s">
        <v>2905</v>
      </c>
      <c r="S572" s="6" t="s">
        <v>2784</v>
      </c>
      <c r="T572" s="6" t="s">
        <v>2907</v>
      </c>
      <c r="U572" s="6" t="s">
        <v>2909</v>
      </c>
      <c r="V572" s="3" t="str">
        <f>INDEX(Groups!I$2:'Groups'!I$228, MATCH(A572, Groups!A$2:'Groups'!A$228,0))</f>
        <v>Pittsburgh</v>
      </c>
      <c r="W572" s="3" t="str">
        <f>INDEX(Groups!J$2:'Groups'!J$228, MATCH(A572, Groups!A$2:'Groups'!A$228,0))</f>
        <v>Sub-county</v>
      </c>
      <c r="X572" s="8">
        <f t="shared" si="21"/>
        <v>1</v>
      </c>
      <c r="Y572" s="8" t="b">
        <f>ISNUMBER(SEARCH(V572,T572))</f>
        <v>1</v>
      </c>
      <c r="AC572" s="8">
        <v>1</v>
      </c>
      <c r="AD572" s="8">
        <v>1</v>
      </c>
    </row>
    <row r="573" spans="1:30" x14ac:dyDescent="0.2">
      <c r="A573">
        <v>1581334</v>
      </c>
      <c r="B573">
        <v>8</v>
      </c>
      <c r="C573" t="s">
        <v>937</v>
      </c>
      <c r="D573" t="s">
        <v>1</v>
      </c>
      <c r="E573" t="s">
        <v>3072</v>
      </c>
      <c r="F573">
        <v>-79.919998168899994</v>
      </c>
      <c r="G573">
        <v>40.430000305199997</v>
      </c>
      <c r="H573" t="s">
        <v>938</v>
      </c>
      <c r="I573">
        <v>401</v>
      </c>
      <c r="J573" t="s">
        <v>939</v>
      </c>
      <c r="K573" t="s">
        <v>943</v>
      </c>
      <c r="L573" t="s">
        <v>2773</v>
      </c>
      <c r="M573" t="s">
        <v>942</v>
      </c>
      <c r="N573">
        <v>-79.917404000000005</v>
      </c>
      <c r="O573">
        <v>40.432975999999996</v>
      </c>
      <c r="P573" t="s">
        <v>941</v>
      </c>
      <c r="Q573" s="6" t="s">
        <v>2906</v>
      </c>
      <c r="R573" s="6" t="s">
        <v>2905</v>
      </c>
      <c r="S573" s="6" t="s">
        <v>2784</v>
      </c>
      <c r="T573" s="6" t="s">
        <v>2907</v>
      </c>
      <c r="U573" s="6" t="s">
        <v>2909</v>
      </c>
      <c r="V573" s="3" t="str">
        <f>INDEX(Groups!I$2:'Groups'!I$228, MATCH(A573, Groups!A$2:'Groups'!A$228,0))</f>
        <v>Pittsburgh</v>
      </c>
      <c r="W573" s="3" t="str">
        <f>INDEX(Groups!J$2:'Groups'!J$228, MATCH(A573, Groups!A$2:'Groups'!A$228,0))</f>
        <v>Sub-county</v>
      </c>
      <c r="X573" s="8">
        <f t="shared" si="21"/>
        <v>1</v>
      </c>
      <c r="Y573" s="8" t="b">
        <f>ISNUMBER(SEARCH(V573,T573))</f>
        <v>1</v>
      </c>
      <c r="AC573" s="8">
        <v>1</v>
      </c>
      <c r="AD573" s="8">
        <v>1</v>
      </c>
    </row>
    <row r="574" spans="1:30" x14ac:dyDescent="0.2">
      <c r="A574">
        <v>1581334</v>
      </c>
      <c r="B574">
        <v>8</v>
      </c>
      <c r="C574" t="s">
        <v>937</v>
      </c>
      <c r="D574" t="s">
        <v>1</v>
      </c>
      <c r="E574" t="s">
        <v>3072</v>
      </c>
      <c r="F574">
        <v>-79.919998168899994</v>
      </c>
      <c r="G574">
        <v>40.430000305199997</v>
      </c>
      <c r="H574" t="s">
        <v>938</v>
      </c>
      <c r="I574">
        <v>402</v>
      </c>
      <c r="J574" t="s">
        <v>939</v>
      </c>
      <c r="K574" t="s">
        <v>940</v>
      </c>
      <c r="L574" t="s">
        <v>2773</v>
      </c>
      <c r="M574" t="s">
        <v>942</v>
      </c>
      <c r="N574">
        <v>-79.917404000000005</v>
      </c>
      <c r="O574">
        <v>40.432975999999996</v>
      </c>
      <c r="P574" t="s">
        <v>941</v>
      </c>
      <c r="Q574" s="6" t="s">
        <v>2906</v>
      </c>
      <c r="R574" s="6" t="s">
        <v>2905</v>
      </c>
      <c r="S574" s="6" t="s">
        <v>2784</v>
      </c>
      <c r="T574" s="6" t="s">
        <v>2907</v>
      </c>
      <c r="U574" s="6" t="s">
        <v>2909</v>
      </c>
      <c r="V574" s="3" t="str">
        <f>INDEX(Groups!I$2:'Groups'!I$228, MATCH(A574, Groups!A$2:'Groups'!A$228,0))</f>
        <v>Pittsburgh</v>
      </c>
      <c r="W574" s="3" t="str">
        <f>INDEX(Groups!J$2:'Groups'!J$228, MATCH(A574, Groups!A$2:'Groups'!A$228,0))</f>
        <v>Sub-county</v>
      </c>
      <c r="X574" s="8">
        <f t="shared" si="21"/>
        <v>1</v>
      </c>
      <c r="Y574" s="8" t="b">
        <f>ISNUMBER(SEARCH(V574,T574))</f>
        <v>1</v>
      </c>
      <c r="AC574" s="8">
        <v>1</v>
      </c>
      <c r="AD574" s="8">
        <v>1</v>
      </c>
    </row>
    <row r="575" spans="1:30" x14ac:dyDescent="0.2">
      <c r="A575">
        <v>1581334</v>
      </c>
      <c r="B575">
        <v>8</v>
      </c>
      <c r="C575" t="s">
        <v>937</v>
      </c>
      <c r="D575" t="s">
        <v>1</v>
      </c>
      <c r="E575" t="s">
        <v>3072</v>
      </c>
      <c r="F575">
        <v>-79.919998168899994</v>
      </c>
      <c r="G575">
        <v>40.430000305199997</v>
      </c>
      <c r="H575" t="s">
        <v>938</v>
      </c>
      <c r="I575">
        <v>403</v>
      </c>
      <c r="J575" t="s">
        <v>939</v>
      </c>
      <c r="K575" t="s">
        <v>943</v>
      </c>
      <c r="L575" t="s">
        <v>2773</v>
      </c>
      <c r="M575" t="s">
        <v>942</v>
      </c>
      <c r="N575">
        <v>-79.917404000000005</v>
      </c>
      <c r="O575">
        <v>40.432975999999996</v>
      </c>
      <c r="P575" t="s">
        <v>941</v>
      </c>
      <c r="Q575" s="6" t="s">
        <v>2906</v>
      </c>
      <c r="R575" s="6" t="s">
        <v>2905</v>
      </c>
      <c r="S575" s="6" t="s">
        <v>2784</v>
      </c>
      <c r="T575" s="6" t="s">
        <v>2907</v>
      </c>
      <c r="U575" s="6" t="s">
        <v>2909</v>
      </c>
      <c r="V575" s="3" t="str">
        <f>INDEX(Groups!I$2:'Groups'!I$228, MATCH(A575, Groups!A$2:'Groups'!A$228,0))</f>
        <v>Pittsburgh</v>
      </c>
      <c r="W575" s="3" t="str">
        <f>INDEX(Groups!J$2:'Groups'!J$228, MATCH(A575, Groups!A$2:'Groups'!A$228,0))</f>
        <v>Sub-county</v>
      </c>
      <c r="X575" s="8">
        <f t="shared" si="21"/>
        <v>1</v>
      </c>
      <c r="Y575" s="8" t="b">
        <f>ISNUMBER(SEARCH(V575,T575))</f>
        <v>1</v>
      </c>
      <c r="AC575" s="8">
        <v>1</v>
      </c>
      <c r="AD575" s="8">
        <v>1</v>
      </c>
    </row>
    <row r="576" spans="1:30" x14ac:dyDescent="0.2">
      <c r="A576">
        <v>1581334</v>
      </c>
      <c r="B576">
        <v>8</v>
      </c>
      <c r="C576" t="s">
        <v>937</v>
      </c>
      <c r="D576" t="s">
        <v>1</v>
      </c>
      <c r="E576" t="s">
        <v>3072</v>
      </c>
      <c r="F576">
        <v>-79.919998168899994</v>
      </c>
      <c r="G576">
        <v>40.430000305199997</v>
      </c>
      <c r="H576" t="s">
        <v>938</v>
      </c>
      <c r="I576">
        <v>404</v>
      </c>
      <c r="J576" t="s">
        <v>939</v>
      </c>
      <c r="K576" t="s">
        <v>940</v>
      </c>
      <c r="L576" t="s">
        <v>2773</v>
      </c>
      <c r="M576" t="s">
        <v>942</v>
      </c>
      <c r="N576">
        <v>-79.917404000000005</v>
      </c>
      <c r="O576">
        <v>40.432975999999996</v>
      </c>
      <c r="P576" t="s">
        <v>941</v>
      </c>
      <c r="Q576" s="6" t="s">
        <v>2906</v>
      </c>
      <c r="R576" s="6" t="s">
        <v>2905</v>
      </c>
      <c r="S576" s="6" t="s">
        <v>2784</v>
      </c>
      <c r="T576" s="6" t="s">
        <v>2907</v>
      </c>
      <c r="U576" s="6" t="s">
        <v>2909</v>
      </c>
      <c r="V576" s="3" t="str">
        <f>INDEX(Groups!I$2:'Groups'!I$228, MATCH(A576, Groups!A$2:'Groups'!A$228,0))</f>
        <v>Pittsburgh</v>
      </c>
      <c r="W576" s="3" t="str">
        <f>INDEX(Groups!J$2:'Groups'!J$228, MATCH(A576, Groups!A$2:'Groups'!A$228,0))</f>
        <v>Sub-county</v>
      </c>
      <c r="X576" s="8">
        <f t="shared" si="21"/>
        <v>1</v>
      </c>
      <c r="Y576" s="8" t="b">
        <f>ISNUMBER(SEARCH(V576,T576))</f>
        <v>1</v>
      </c>
      <c r="AC576" s="8">
        <v>1</v>
      </c>
      <c r="AD576" s="8">
        <v>1</v>
      </c>
    </row>
    <row r="577" spans="1:30" x14ac:dyDescent="0.2">
      <c r="A577">
        <v>1530362</v>
      </c>
      <c r="B577">
        <v>7</v>
      </c>
      <c r="C577" t="s">
        <v>962</v>
      </c>
      <c r="D577" t="s">
        <v>1</v>
      </c>
      <c r="E577" t="s">
        <v>3071</v>
      </c>
      <c r="F577">
        <v>-80.069999694800003</v>
      </c>
      <c r="G577">
        <v>40.439998626700003</v>
      </c>
      <c r="H577" t="s">
        <v>963</v>
      </c>
      <c r="I577">
        <v>413</v>
      </c>
      <c r="J577" t="s">
        <v>964</v>
      </c>
      <c r="K577" t="s">
        <v>965</v>
      </c>
      <c r="L577" t="s">
        <v>2773</v>
      </c>
      <c r="M577" t="s">
        <v>967</v>
      </c>
      <c r="N577">
        <v>-79.950138199999998</v>
      </c>
      <c r="O577">
        <v>40.436191600000001</v>
      </c>
      <c r="P577" t="s">
        <v>966</v>
      </c>
      <c r="Q577" s="6" t="s">
        <v>2906</v>
      </c>
      <c r="R577" s="6" t="s">
        <v>2905</v>
      </c>
      <c r="S577" s="6" t="s">
        <v>2784</v>
      </c>
      <c r="T577" s="6" t="s">
        <v>2907</v>
      </c>
      <c r="U577" s="6" t="s">
        <v>2930</v>
      </c>
      <c r="V577" s="3" t="str">
        <f>INDEX(Groups!I$2:'Groups'!I$228, MATCH(A577, Groups!A$2:'Groups'!A$228,0))</f>
        <v>Pittsburgh</v>
      </c>
      <c r="W577" s="3" t="str">
        <f>INDEX(Groups!J$2:'Groups'!J$228, MATCH(A577, Groups!A$2:'Groups'!A$228,0))</f>
        <v>Sub-county</v>
      </c>
      <c r="X577" s="8">
        <f t="shared" si="21"/>
        <v>1</v>
      </c>
      <c r="Y577" s="8" t="b">
        <f>ISNUMBER(SEARCH(V577,T577))</f>
        <v>1</v>
      </c>
      <c r="AC577" s="8">
        <v>1</v>
      </c>
      <c r="AD577" s="8">
        <v>1</v>
      </c>
    </row>
    <row r="578" spans="1:30" x14ac:dyDescent="0.2">
      <c r="A578">
        <v>1530362</v>
      </c>
      <c r="B578">
        <v>7</v>
      </c>
      <c r="C578" t="s">
        <v>962</v>
      </c>
      <c r="D578" t="s">
        <v>1</v>
      </c>
      <c r="E578" t="s">
        <v>3071</v>
      </c>
      <c r="F578">
        <v>-80.069999694800003</v>
      </c>
      <c r="G578">
        <v>40.439998626700003</v>
      </c>
      <c r="H578" t="s">
        <v>963</v>
      </c>
      <c r="I578">
        <v>414</v>
      </c>
      <c r="J578" t="s">
        <v>968</v>
      </c>
      <c r="K578" t="s">
        <v>969</v>
      </c>
      <c r="L578" t="s">
        <v>2773</v>
      </c>
      <c r="M578" t="s">
        <v>971</v>
      </c>
      <c r="N578">
        <v>-79.995886400000003</v>
      </c>
      <c r="O578">
        <v>40.440624799999902</v>
      </c>
      <c r="P578" t="s">
        <v>970</v>
      </c>
      <c r="Q578" s="6" t="s">
        <v>2906</v>
      </c>
      <c r="R578" s="6" t="s">
        <v>2905</v>
      </c>
      <c r="S578" s="6" t="s">
        <v>2784</v>
      </c>
      <c r="T578" s="6" t="s">
        <v>2907</v>
      </c>
      <c r="U578" s="6" t="s">
        <v>2910</v>
      </c>
      <c r="V578" s="3" t="str">
        <f>INDEX(Groups!I$2:'Groups'!I$228, MATCH(A578, Groups!A$2:'Groups'!A$228,0))</f>
        <v>Pittsburgh</v>
      </c>
      <c r="W578" s="3" t="str">
        <f>INDEX(Groups!J$2:'Groups'!J$228, MATCH(A578, Groups!A$2:'Groups'!A$228,0))</f>
        <v>Sub-county</v>
      </c>
      <c r="X578" s="8">
        <f t="shared" si="21"/>
        <v>1</v>
      </c>
      <c r="Y578" s="8" t="b">
        <f>ISNUMBER(SEARCH(V578,T578))</f>
        <v>1</v>
      </c>
      <c r="AC578" s="8">
        <v>1</v>
      </c>
      <c r="AD578" s="8">
        <v>1</v>
      </c>
    </row>
    <row r="579" spans="1:30" x14ac:dyDescent="0.2">
      <c r="A579">
        <v>1530362</v>
      </c>
      <c r="B579">
        <v>7</v>
      </c>
      <c r="C579" t="s">
        <v>962</v>
      </c>
      <c r="D579" t="s">
        <v>1</v>
      </c>
      <c r="E579" t="s">
        <v>3071</v>
      </c>
      <c r="F579">
        <v>-80.069999694800003</v>
      </c>
      <c r="G579">
        <v>40.439998626700003</v>
      </c>
      <c r="H579" t="s">
        <v>963</v>
      </c>
      <c r="I579">
        <v>415</v>
      </c>
      <c r="J579" t="s">
        <v>972</v>
      </c>
      <c r="K579" t="s">
        <v>973</v>
      </c>
      <c r="L579" t="s">
        <v>2773</v>
      </c>
      <c r="M579" t="s">
        <v>971</v>
      </c>
      <c r="N579">
        <v>-79.995886400000003</v>
      </c>
      <c r="O579">
        <v>40.440624799999902</v>
      </c>
      <c r="P579" t="s">
        <v>970</v>
      </c>
      <c r="Q579" s="6" t="s">
        <v>2906</v>
      </c>
      <c r="R579" s="6" t="s">
        <v>2905</v>
      </c>
      <c r="S579" s="6" t="s">
        <v>2784</v>
      </c>
      <c r="T579" s="6" t="s">
        <v>2907</v>
      </c>
      <c r="U579" s="6" t="s">
        <v>2910</v>
      </c>
      <c r="V579" s="3" t="str">
        <f>INDEX(Groups!I$2:'Groups'!I$228, MATCH(A579, Groups!A$2:'Groups'!A$228,0))</f>
        <v>Pittsburgh</v>
      </c>
      <c r="W579" s="3" t="str">
        <f>INDEX(Groups!J$2:'Groups'!J$228, MATCH(A579, Groups!A$2:'Groups'!A$228,0))</f>
        <v>Sub-county</v>
      </c>
      <c r="X579" s="8">
        <f t="shared" si="21"/>
        <v>1</v>
      </c>
      <c r="Y579" s="8" t="b">
        <f>ISNUMBER(SEARCH(V579,T579))</f>
        <v>1</v>
      </c>
      <c r="AC579" s="8">
        <v>1</v>
      </c>
      <c r="AD579" s="8">
        <v>1</v>
      </c>
    </row>
    <row r="580" spans="1:30" x14ac:dyDescent="0.2">
      <c r="A580">
        <v>1530362</v>
      </c>
      <c r="B580">
        <v>7</v>
      </c>
      <c r="C580" t="s">
        <v>962</v>
      </c>
      <c r="D580" t="s">
        <v>1</v>
      </c>
      <c r="E580" t="s">
        <v>3071</v>
      </c>
      <c r="F580">
        <v>-80.069999694800003</v>
      </c>
      <c r="G580">
        <v>40.439998626700003</v>
      </c>
      <c r="H580" t="s">
        <v>963</v>
      </c>
      <c r="I580">
        <v>416</v>
      </c>
      <c r="J580" t="s">
        <v>974</v>
      </c>
      <c r="K580" t="s">
        <v>975</v>
      </c>
      <c r="L580" t="s">
        <v>2773</v>
      </c>
      <c r="M580" t="s">
        <v>967</v>
      </c>
      <c r="N580">
        <v>-79.950138199999998</v>
      </c>
      <c r="O580">
        <v>40.436191600000001</v>
      </c>
      <c r="P580" t="s">
        <v>966</v>
      </c>
      <c r="Q580" s="6" t="s">
        <v>2906</v>
      </c>
      <c r="R580" s="6" t="s">
        <v>2905</v>
      </c>
      <c r="S580" s="6" t="s">
        <v>2784</v>
      </c>
      <c r="T580" s="6" t="s">
        <v>2907</v>
      </c>
      <c r="U580" s="6" t="s">
        <v>2930</v>
      </c>
      <c r="V580" s="3" t="str">
        <f>INDEX(Groups!I$2:'Groups'!I$228, MATCH(A580, Groups!A$2:'Groups'!A$228,0))</f>
        <v>Pittsburgh</v>
      </c>
      <c r="W580" s="3" t="str">
        <f>INDEX(Groups!J$2:'Groups'!J$228, MATCH(A580, Groups!A$2:'Groups'!A$228,0))</f>
        <v>Sub-county</v>
      </c>
      <c r="X580" s="8">
        <f t="shared" si="21"/>
        <v>1</v>
      </c>
      <c r="Y580" s="8" t="b">
        <f>ISNUMBER(SEARCH(V580,T580))</f>
        <v>1</v>
      </c>
      <c r="AC580" s="8">
        <v>1</v>
      </c>
      <c r="AD580" s="8">
        <v>1</v>
      </c>
    </row>
    <row r="581" spans="1:30" x14ac:dyDescent="0.2">
      <c r="A581">
        <v>1530362</v>
      </c>
      <c r="B581">
        <v>7</v>
      </c>
      <c r="C581" t="s">
        <v>962</v>
      </c>
      <c r="D581" t="s">
        <v>1</v>
      </c>
      <c r="E581" t="s">
        <v>3071</v>
      </c>
      <c r="F581">
        <v>-80.069999694800003</v>
      </c>
      <c r="G581">
        <v>40.439998626700003</v>
      </c>
      <c r="H581" t="s">
        <v>963</v>
      </c>
      <c r="I581">
        <v>417</v>
      </c>
      <c r="J581" t="s">
        <v>976</v>
      </c>
      <c r="K581" t="s">
        <v>977</v>
      </c>
      <c r="L581" t="s">
        <v>2773</v>
      </c>
      <c r="M581" t="s">
        <v>967</v>
      </c>
      <c r="N581">
        <v>-79.950138199999998</v>
      </c>
      <c r="O581">
        <v>40.436191600000001</v>
      </c>
      <c r="P581" t="s">
        <v>966</v>
      </c>
      <c r="Q581" s="6" t="s">
        <v>2906</v>
      </c>
      <c r="R581" s="6" t="s">
        <v>2905</v>
      </c>
      <c r="S581" s="6" t="s">
        <v>2784</v>
      </c>
      <c r="T581" s="6" t="s">
        <v>2907</v>
      </c>
      <c r="U581" s="6" t="s">
        <v>2930</v>
      </c>
      <c r="V581" s="3" t="str">
        <f>INDEX(Groups!I$2:'Groups'!I$228, MATCH(A581, Groups!A$2:'Groups'!A$228,0))</f>
        <v>Pittsburgh</v>
      </c>
      <c r="W581" s="3" t="str">
        <f>INDEX(Groups!J$2:'Groups'!J$228, MATCH(A581, Groups!A$2:'Groups'!A$228,0))</f>
        <v>Sub-county</v>
      </c>
      <c r="X581" s="8">
        <f t="shared" si="21"/>
        <v>1</v>
      </c>
      <c r="Y581" s="8" t="b">
        <f>ISNUMBER(SEARCH(V581,T581))</f>
        <v>1</v>
      </c>
      <c r="AC581" s="8">
        <v>1</v>
      </c>
      <c r="AD581" s="8">
        <v>1</v>
      </c>
    </row>
    <row r="582" spans="1:30" x14ac:dyDescent="0.2">
      <c r="A582">
        <v>1530362</v>
      </c>
      <c r="B582">
        <v>7</v>
      </c>
      <c r="C582" t="s">
        <v>962</v>
      </c>
      <c r="D582" t="s">
        <v>1</v>
      </c>
      <c r="E582" t="s">
        <v>3071</v>
      </c>
      <c r="F582">
        <v>-80.069999694800003</v>
      </c>
      <c r="G582">
        <v>40.439998626700003</v>
      </c>
      <c r="H582" t="s">
        <v>963</v>
      </c>
      <c r="I582">
        <v>418</v>
      </c>
      <c r="J582" t="s">
        <v>968</v>
      </c>
      <c r="K582" t="s">
        <v>978</v>
      </c>
      <c r="L582" t="s">
        <v>2773</v>
      </c>
      <c r="M582" t="s">
        <v>971</v>
      </c>
      <c r="N582">
        <v>-79.995886400000003</v>
      </c>
      <c r="O582">
        <v>40.440624799999902</v>
      </c>
      <c r="P582" t="s">
        <v>970</v>
      </c>
      <c r="Q582" s="6" t="s">
        <v>2906</v>
      </c>
      <c r="R582" s="6" t="s">
        <v>2905</v>
      </c>
      <c r="S582" s="6" t="s">
        <v>2784</v>
      </c>
      <c r="T582" s="6" t="s">
        <v>2907</v>
      </c>
      <c r="U582" s="6" t="s">
        <v>2910</v>
      </c>
      <c r="V582" s="3" t="str">
        <f>INDEX(Groups!I$2:'Groups'!I$228, MATCH(A582, Groups!A$2:'Groups'!A$228,0))</f>
        <v>Pittsburgh</v>
      </c>
      <c r="W582" s="3" t="str">
        <f>INDEX(Groups!J$2:'Groups'!J$228, MATCH(A582, Groups!A$2:'Groups'!A$228,0))</f>
        <v>Sub-county</v>
      </c>
      <c r="X582" s="8">
        <f t="shared" si="21"/>
        <v>1</v>
      </c>
      <c r="Y582" s="8" t="b">
        <f>ISNUMBER(SEARCH(V582,T582))</f>
        <v>1</v>
      </c>
      <c r="AC582" s="8">
        <v>1</v>
      </c>
      <c r="AD582" s="8">
        <v>1</v>
      </c>
    </row>
    <row r="583" spans="1:30" x14ac:dyDescent="0.2">
      <c r="A583">
        <v>1530362</v>
      </c>
      <c r="B583">
        <v>7</v>
      </c>
      <c r="C583" t="s">
        <v>962</v>
      </c>
      <c r="D583" t="s">
        <v>1</v>
      </c>
      <c r="E583" t="s">
        <v>3071</v>
      </c>
      <c r="F583">
        <v>-80.069999694800003</v>
      </c>
      <c r="G583">
        <v>40.439998626700003</v>
      </c>
      <c r="H583" t="s">
        <v>963</v>
      </c>
      <c r="I583">
        <v>419</v>
      </c>
      <c r="J583" t="s">
        <v>979</v>
      </c>
      <c r="K583" t="s">
        <v>980</v>
      </c>
      <c r="L583" t="s">
        <v>2773</v>
      </c>
      <c r="M583" t="s">
        <v>392</v>
      </c>
      <c r="N583">
        <v>-79.942160000000001</v>
      </c>
      <c r="O583">
        <v>40.431978999999998</v>
      </c>
      <c r="P583" t="s">
        <v>391</v>
      </c>
      <c r="Q583" s="6" t="s">
        <v>2906</v>
      </c>
      <c r="R583" s="6" t="s">
        <v>2905</v>
      </c>
      <c r="S583" s="6" t="s">
        <v>2784</v>
      </c>
      <c r="T583" s="6" t="s">
        <v>2907</v>
      </c>
      <c r="U583" s="6" t="s">
        <v>2909</v>
      </c>
      <c r="V583" s="3" t="str">
        <f>INDEX(Groups!I$2:'Groups'!I$228, MATCH(A583, Groups!A$2:'Groups'!A$228,0))</f>
        <v>Pittsburgh</v>
      </c>
      <c r="W583" s="3" t="str">
        <f>INDEX(Groups!J$2:'Groups'!J$228, MATCH(A583, Groups!A$2:'Groups'!A$228,0))</f>
        <v>Sub-county</v>
      </c>
      <c r="X583" s="8">
        <f t="shared" si="21"/>
        <v>1</v>
      </c>
      <c r="Y583" s="8" t="b">
        <f>ISNUMBER(SEARCH(V583,T583))</f>
        <v>1</v>
      </c>
      <c r="AC583" s="8">
        <v>1</v>
      </c>
      <c r="AD583" s="8">
        <v>1</v>
      </c>
    </row>
    <row r="584" spans="1:30" x14ac:dyDescent="0.2">
      <c r="A584">
        <v>371591</v>
      </c>
      <c r="B584">
        <v>7</v>
      </c>
      <c r="C584" t="s">
        <v>981</v>
      </c>
      <c r="D584" t="s">
        <v>1</v>
      </c>
      <c r="E584" t="s">
        <v>3079</v>
      </c>
      <c r="F584">
        <v>-79.919998168899994</v>
      </c>
      <c r="G584">
        <v>40.430000305199997</v>
      </c>
      <c r="H584" t="s">
        <v>982</v>
      </c>
      <c r="I584">
        <v>420</v>
      </c>
      <c r="J584" t="s">
        <v>903</v>
      </c>
      <c r="K584" t="s">
        <v>983</v>
      </c>
      <c r="L584" t="s">
        <v>2773</v>
      </c>
      <c r="M584" t="s">
        <v>906</v>
      </c>
      <c r="N584">
        <v>-79.984566000000001</v>
      </c>
      <c r="O584">
        <v>40.429130999999998</v>
      </c>
      <c r="P584" t="s">
        <v>905</v>
      </c>
      <c r="Q584" s="6" t="s">
        <v>2906</v>
      </c>
      <c r="R584" s="6" t="s">
        <v>2905</v>
      </c>
      <c r="S584" s="6" t="s">
        <v>2784</v>
      </c>
      <c r="T584" s="6" t="s">
        <v>2907</v>
      </c>
      <c r="U584" s="6" t="s">
        <v>2911</v>
      </c>
      <c r="V584" s="3" t="str">
        <f>INDEX(Groups!I$2:'Groups'!I$228, MATCH(A584, Groups!A$2:'Groups'!A$228,0))</f>
        <v>Pittsburgh</v>
      </c>
      <c r="W584" s="3" t="str">
        <f>INDEX(Groups!J$2:'Groups'!J$228, MATCH(A584, Groups!A$2:'Groups'!A$228,0))</f>
        <v>Sub-county</v>
      </c>
      <c r="X584" s="8">
        <f t="shared" si="21"/>
        <v>1</v>
      </c>
      <c r="Y584" s="8" t="b">
        <f>ISNUMBER(SEARCH(V584,T584))</f>
        <v>1</v>
      </c>
      <c r="AC584" s="8">
        <v>1</v>
      </c>
      <c r="AD584" s="8">
        <v>1</v>
      </c>
    </row>
    <row r="585" spans="1:30" x14ac:dyDescent="0.2">
      <c r="A585">
        <v>371591</v>
      </c>
      <c r="B585">
        <v>7</v>
      </c>
      <c r="C585" t="s">
        <v>981</v>
      </c>
      <c r="D585" t="s">
        <v>1</v>
      </c>
      <c r="E585" t="s">
        <v>3079</v>
      </c>
      <c r="F585">
        <v>-79.919998168899994</v>
      </c>
      <c r="G585">
        <v>40.430000305199997</v>
      </c>
      <c r="H585" t="s">
        <v>982</v>
      </c>
      <c r="I585">
        <v>421</v>
      </c>
      <c r="J585" t="s">
        <v>230</v>
      </c>
      <c r="K585" t="s">
        <v>984</v>
      </c>
      <c r="L585" t="s">
        <v>2773</v>
      </c>
      <c r="M585" t="s">
        <v>18</v>
      </c>
      <c r="N585">
        <v>-79.997398000000004</v>
      </c>
      <c r="O585">
        <v>40.441811000000001</v>
      </c>
      <c r="P585" t="s">
        <v>17</v>
      </c>
      <c r="Q585" s="6" t="s">
        <v>2906</v>
      </c>
      <c r="R585" s="6" t="s">
        <v>2905</v>
      </c>
      <c r="S585" s="6" t="s">
        <v>2784</v>
      </c>
      <c r="T585" s="6" t="s">
        <v>2907</v>
      </c>
      <c r="U585" s="6" t="s">
        <v>2910</v>
      </c>
      <c r="V585" s="3" t="str">
        <f>INDEX(Groups!I$2:'Groups'!I$228, MATCH(A585, Groups!A$2:'Groups'!A$228,0))</f>
        <v>Pittsburgh</v>
      </c>
      <c r="W585" s="3" t="str">
        <f>INDEX(Groups!J$2:'Groups'!J$228, MATCH(A585, Groups!A$2:'Groups'!A$228,0))</f>
        <v>Sub-county</v>
      </c>
      <c r="X585" s="8">
        <f t="shared" si="21"/>
        <v>1</v>
      </c>
      <c r="Y585" s="8" t="b">
        <f>ISNUMBER(SEARCH(V585,T585))</f>
        <v>1</v>
      </c>
      <c r="AC585" s="8">
        <v>1</v>
      </c>
      <c r="AD585" s="8">
        <v>1</v>
      </c>
    </row>
    <row r="586" spans="1:30" x14ac:dyDescent="0.2">
      <c r="A586">
        <v>371591</v>
      </c>
      <c r="B586">
        <v>7</v>
      </c>
      <c r="C586" t="s">
        <v>981</v>
      </c>
      <c r="D586" t="s">
        <v>1</v>
      </c>
      <c r="E586" t="s">
        <v>3079</v>
      </c>
      <c r="F586">
        <v>-79.919998168899994</v>
      </c>
      <c r="G586">
        <v>40.430000305199997</v>
      </c>
      <c r="H586" t="s">
        <v>982</v>
      </c>
      <c r="I586">
        <v>422</v>
      </c>
      <c r="J586" t="s">
        <v>985</v>
      </c>
      <c r="K586" t="s">
        <v>986</v>
      </c>
      <c r="L586" t="s">
        <v>2773</v>
      </c>
      <c r="M586" t="s">
        <v>988</v>
      </c>
      <c r="N586">
        <v>-79.958495999999997</v>
      </c>
      <c r="O586">
        <v>40.467770000000002</v>
      </c>
      <c r="P586" t="s">
        <v>987</v>
      </c>
      <c r="Q586" s="6" t="s">
        <v>2906</v>
      </c>
      <c r="R586" s="6" t="s">
        <v>2905</v>
      </c>
      <c r="S586" s="6" t="s">
        <v>2784</v>
      </c>
      <c r="T586" s="6" t="s">
        <v>2907</v>
      </c>
      <c r="U586" s="6" t="s">
        <v>2965</v>
      </c>
      <c r="V586" s="3" t="str">
        <f>INDEX(Groups!I$2:'Groups'!I$228, MATCH(A586, Groups!A$2:'Groups'!A$228,0))</f>
        <v>Pittsburgh</v>
      </c>
      <c r="W586" s="3" t="str">
        <f>INDEX(Groups!J$2:'Groups'!J$228, MATCH(A586, Groups!A$2:'Groups'!A$228,0))</f>
        <v>Sub-county</v>
      </c>
      <c r="X586" s="8">
        <f t="shared" si="21"/>
        <v>1</v>
      </c>
      <c r="Y586" s="8" t="b">
        <f>ISNUMBER(SEARCH(V586,T586))</f>
        <v>1</v>
      </c>
      <c r="AC586" s="8">
        <v>1</v>
      </c>
      <c r="AD586" s="8">
        <v>1</v>
      </c>
    </row>
    <row r="587" spans="1:30" x14ac:dyDescent="0.2">
      <c r="A587">
        <v>371591</v>
      </c>
      <c r="B587">
        <v>7</v>
      </c>
      <c r="C587" t="s">
        <v>981</v>
      </c>
      <c r="D587" t="s">
        <v>1</v>
      </c>
      <c r="E587" t="s">
        <v>3079</v>
      </c>
      <c r="F587">
        <v>-79.919998168899994</v>
      </c>
      <c r="G587">
        <v>40.430000305199997</v>
      </c>
      <c r="H587" t="s">
        <v>982</v>
      </c>
      <c r="I587">
        <v>423</v>
      </c>
      <c r="J587" t="s">
        <v>989</v>
      </c>
      <c r="K587" t="s">
        <v>990</v>
      </c>
      <c r="L587" t="s">
        <v>2773</v>
      </c>
      <c r="M587" t="s">
        <v>992</v>
      </c>
      <c r="N587">
        <v>-79.965309000000005</v>
      </c>
      <c r="O587">
        <v>40.427784000000003</v>
      </c>
      <c r="P587" t="s">
        <v>991</v>
      </c>
      <c r="Q587" s="6" t="s">
        <v>2906</v>
      </c>
      <c r="R587" s="6" t="s">
        <v>2905</v>
      </c>
      <c r="S587" s="6" t="s">
        <v>2784</v>
      </c>
      <c r="T587" s="6" t="s">
        <v>2907</v>
      </c>
      <c r="U587" s="6" t="s">
        <v>2911</v>
      </c>
      <c r="V587" s="3" t="str">
        <f>INDEX(Groups!I$2:'Groups'!I$228, MATCH(A587, Groups!A$2:'Groups'!A$228,0))</f>
        <v>Pittsburgh</v>
      </c>
      <c r="W587" s="3" t="str">
        <f>INDEX(Groups!J$2:'Groups'!J$228, MATCH(A587, Groups!A$2:'Groups'!A$228,0))</f>
        <v>Sub-county</v>
      </c>
      <c r="X587" s="8">
        <f t="shared" si="21"/>
        <v>1</v>
      </c>
      <c r="Y587" s="8" t="b">
        <f>ISNUMBER(SEARCH(V587,T587))</f>
        <v>1</v>
      </c>
      <c r="AC587" s="8">
        <v>1</v>
      </c>
      <c r="AD587" s="8">
        <v>1</v>
      </c>
    </row>
    <row r="588" spans="1:30" x14ac:dyDescent="0.2">
      <c r="A588">
        <v>371591</v>
      </c>
      <c r="B588">
        <v>7</v>
      </c>
      <c r="C588" t="s">
        <v>981</v>
      </c>
      <c r="D588" t="s">
        <v>1</v>
      </c>
      <c r="E588" t="s">
        <v>3079</v>
      </c>
      <c r="F588">
        <v>-79.919998168899994</v>
      </c>
      <c r="G588">
        <v>40.430000305199997</v>
      </c>
      <c r="H588" t="s">
        <v>982</v>
      </c>
      <c r="I588">
        <v>425</v>
      </c>
      <c r="J588" t="s">
        <v>177</v>
      </c>
      <c r="K588" t="s">
        <v>178</v>
      </c>
      <c r="L588" t="s">
        <v>2773</v>
      </c>
      <c r="M588" t="s">
        <v>180</v>
      </c>
      <c r="N588">
        <v>-80.003013999999993</v>
      </c>
      <c r="O588">
        <v>40.453071999999999</v>
      </c>
      <c r="P588" t="s">
        <v>179</v>
      </c>
      <c r="Q588" s="6" t="s">
        <v>2906</v>
      </c>
      <c r="R588" s="6" t="s">
        <v>2905</v>
      </c>
      <c r="S588" s="6" t="s">
        <v>2784</v>
      </c>
      <c r="T588" s="6" t="s">
        <v>2907</v>
      </c>
      <c r="U588" s="6" t="s">
        <v>2917</v>
      </c>
      <c r="V588" s="3" t="str">
        <f>INDEX(Groups!I$2:'Groups'!I$228, MATCH(A588, Groups!A$2:'Groups'!A$228,0))</f>
        <v>Pittsburgh</v>
      </c>
      <c r="W588" s="3" t="str">
        <f>INDEX(Groups!J$2:'Groups'!J$228, MATCH(A588, Groups!A$2:'Groups'!A$228,0))</f>
        <v>Sub-county</v>
      </c>
      <c r="X588" s="8">
        <f t="shared" si="21"/>
        <v>1</v>
      </c>
      <c r="Y588" s="8" t="b">
        <f>ISNUMBER(SEARCH(V588,T588))</f>
        <v>1</v>
      </c>
      <c r="AC588" s="8">
        <v>1</v>
      </c>
      <c r="AD588" s="8">
        <v>1</v>
      </c>
    </row>
    <row r="589" spans="1:30" x14ac:dyDescent="0.2">
      <c r="A589">
        <v>9903332</v>
      </c>
      <c r="B589">
        <v>7</v>
      </c>
      <c r="C589" t="s">
        <v>1003</v>
      </c>
      <c r="D589" t="s">
        <v>1</v>
      </c>
      <c r="E589" t="s">
        <v>3070</v>
      </c>
      <c r="F589">
        <v>-79.989997863799999</v>
      </c>
      <c r="G589">
        <v>40.450000762899997</v>
      </c>
      <c r="H589" t="s">
        <v>1004</v>
      </c>
      <c r="I589">
        <v>427</v>
      </c>
      <c r="J589" t="s">
        <v>497</v>
      </c>
      <c r="K589" t="s">
        <v>896</v>
      </c>
      <c r="L589" t="s">
        <v>2773</v>
      </c>
      <c r="M589" t="s">
        <v>274</v>
      </c>
      <c r="N589">
        <v>-79.932975999999996</v>
      </c>
      <c r="O589">
        <v>40.451439000000001</v>
      </c>
      <c r="P589" t="s">
        <v>273</v>
      </c>
      <c r="Q589" s="6" t="s">
        <v>2906</v>
      </c>
      <c r="R589" s="6" t="s">
        <v>2905</v>
      </c>
      <c r="S589" s="6" t="s">
        <v>2784</v>
      </c>
      <c r="T589" s="6" t="s">
        <v>2907</v>
      </c>
      <c r="U589" s="6" t="s">
        <v>2938</v>
      </c>
      <c r="V589" s="3" t="str">
        <f>INDEX(Groups!I$2:'Groups'!I$228, MATCH(A589, Groups!A$2:'Groups'!A$228,0))</f>
        <v>Pittsburgh</v>
      </c>
      <c r="W589" s="3" t="str">
        <f>INDEX(Groups!J$2:'Groups'!J$228, MATCH(A589, Groups!A$2:'Groups'!A$228,0))</f>
        <v>Sub-county</v>
      </c>
      <c r="X589" s="8">
        <f t="shared" si="21"/>
        <v>1</v>
      </c>
      <c r="Y589" s="8" t="b">
        <f>ISNUMBER(SEARCH(V589,T589))</f>
        <v>1</v>
      </c>
      <c r="AC589" s="8">
        <v>1</v>
      </c>
      <c r="AD589" s="8">
        <v>1</v>
      </c>
    </row>
    <row r="590" spans="1:30" x14ac:dyDescent="0.2">
      <c r="A590">
        <v>9903332</v>
      </c>
      <c r="B590">
        <v>7</v>
      </c>
      <c r="C590" t="s">
        <v>1003</v>
      </c>
      <c r="D590" t="s">
        <v>1</v>
      </c>
      <c r="E590" t="s">
        <v>3070</v>
      </c>
      <c r="F590">
        <v>-79.989997863799999</v>
      </c>
      <c r="G590">
        <v>40.450000762899997</v>
      </c>
      <c r="H590" t="s">
        <v>1004</v>
      </c>
      <c r="I590">
        <v>428</v>
      </c>
      <c r="J590" t="s">
        <v>824</v>
      </c>
      <c r="K590" t="s">
        <v>1005</v>
      </c>
      <c r="L590" t="s">
        <v>2773</v>
      </c>
      <c r="M590" t="s">
        <v>827</v>
      </c>
      <c r="N590">
        <v>-80.005486000000005</v>
      </c>
      <c r="O590">
        <v>40.433948999999998</v>
      </c>
      <c r="P590" t="s">
        <v>826</v>
      </c>
      <c r="Q590" s="6" t="s">
        <v>2906</v>
      </c>
      <c r="R590" s="6" t="s">
        <v>2905</v>
      </c>
      <c r="S590" s="6" t="s">
        <v>2784</v>
      </c>
      <c r="T590" s="6" t="s">
        <v>2907</v>
      </c>
      <c r="U590" s="6" t="s">
        <v>2931</v>
      </c>
      <c r="V590" s="3" t="str">
        <f>INDEX(Groups!I$2:'Groups'!I$228, MATCH(A590, Groups!A$2:'Groups'!A$228,0))</f>
        <v>Pittsburgh</v>
      </c>
      <c r="W590" s="3" t="str">
        <f>INDEX(Groups!J$2:'Groups'!J$228, MATCH(A590, Groups!A$2:'Groups'!A$228,0))</f>
        <v>Sub-county</v>
      </c>
      <c r="X590" s="8">
        <f t="shared" si="21"/>
        <v>1</v>
      </c>
      <c r="Y590" s="8" t="b">
        <f>ISNUMBER(SEARCH(V590,T590))</f>
        <v>1</v>
      </c>
      <c r="AC590" s="8">
        <v>1</v>
      </c>
      <c r="AD590" s="8">
        <v>1</v>
      </c>
    </row>
    <row r="591" spans="1:30" x14ac:dyDescent="0.2">
      <c r="A591">
        <v>9903332</v>
      </c>
      <c r="B591">
        <v>7</v>
      </c>
      <c r="C591" t="s">
        <v>1003</v>
      </c>
      <c r="D591" t="s">
        <v>1</v>
      </c>
      <c r="E591" t="s">
        <v>3070</v>
      </c>
      <c r="F591">
        <v>-79.989997863799999</v>
      </c>
      <c r="G591">
        <v>40.450000762899997</v>
      </c>
      <c r="H591" t="s">
        <v>1004</v>
      </c>
      <c r="I591">
        <v>429</v>
      </c>
      <c r="J591" t="s">
        <v>537</v>
      </c>
      <c r="K591" t="s">
        <v>538</v>
      </c>
      <c r="L591" t="s">
        <v>2773</v>
      </c>
      <c r="M591" t="s">
        <v>1007</v>
      </c>
      <c r="N591">
        <v>-80.178237999999993</v>
      </c>
      <c r="O591">
        <v>40.446812000000001</v>
      </c>
      <c r="P591" t="s">
        <v>1006</v>
      </c>
      <c r="Q591" s="6" t="s">
        <v>2906</v>
      </c>
      <c r="R591" s="6" t="s">
        <v>2905</v>
      </c>
      <c r="S591" s="6" t="s">
        <v>2784</v>
      </c>
      <c r="T591" s="6" t="s">
        <v>2960</v>
      </c>
      <c r="V591" s="3" t="str">
        <f>INDEX(Groups!I$2:'Groups'!I$228, MATCH(A591, Groups!A$2:'Groups'!A$228,0))</f>
        <v>Pittsburgh</v>
      </c>
      <c r="W591" s="3" t="str">
        <f>INDEX(Groups!J$2:'Groups'!J$228, MATCH(A591, Groups!A$2:'Groups'!A$228,0))</f>
        <v>Sub-county</v>
      </c>
      <c r="X591" s="8">
        <f t="shared" si="21"/>
        <v>1</v>
      </c>
      <c r="Y591" s="8" t="b">
        <f>ISNUMBER(SEARCH(V591,T591))</f>
        <v>0</v>
      </c>
      <c r="AC591" s="8">
        <v>1</v>
      </c>
      <c r="AD591" s="8">
        <v>1</v>
      </c>
    </row>
    <row r="592" spans="1:30" x14ac:dyDescent="0.2">
      <c r="A592">
        <v>9903332</v>
      </c>
      <c r="B592">
        <v>7</v>
      </c>
      <c r="C592" t="s">
        <v>1003</v>
      </c>
      <c r="D592" t="s">
        <v>1</v>
      </c>
      <c r="E592" t="s">
        <v>3070</v>
      </c>
      <c r="F592">
        <v>-79.989997863799999</v>
      </c>
      <c r="G592">
        <v>40.450000762899997</v>
      </c>
      <c r="H592" t="s">
        <v>1004</v>
      </c>
      <c r="I592">
        <v>430</v>
      </c>
      <c r="J592" t="s">
        <v>543</v>
      </c>
      <c r="K592" t="s">
        <v>1008</v>
      </c>
      <c r="L592" t="s">
        <v>2773</v>
      </c>
      <c r="M592" t="s">
        <v>546</v>
      </c>
      <c r="N592">
        <v>-80.010818</v>
      </c>
      <c r="O592">
        <v>40.445937999999998</v>
      </c>
      <c r="P592" t="s">
        <v>545</v>
      </c>
      <c r="Q592" s="6" t="s">
        <v>2906</v>
      </c>
      <c r="R592" s="6" t="s">
        <v>2905</v>
      </c>
      <c r="S592" s="6" t="s">
        <v>2784</v>
      </c>
      <c r="T592" s="6" t="s">
        <v>2907</v>
      </c>
      <c r="U592" s="6" t="s">
        <v>2942</v>
      </c>
      <c r="V592" s="3" t="str">
        <f>INDEX(Groups!I$2:'Groups'!I$228, MATCH(A592, Groups!A$2:'Groups'!A$228,0))</f>
        <v>Pittsburgh</v>
      </c>
      <c r="W592" s="3" t="str">
        <f>INDEX(Groups!J$2:'Groups'!J$228, MATCH(A592, Groups!A$2:'Groups'!A$228,0))</f>
        <v>Sub-county</v>
      </c>
      <c r="X592" s="8">
        <f t="shared" si="21"/>
        <v>1</v>
      </c>
      <c r="Y592" s="8" t="b">
        <f>ISNUMBER(SEARCH(V592,T592))</f>
        <v>1</v>
      </c>
      <c r="AC592" s="8">
        <v>1</v>
      </c>
      <c r="AD592" s="8">
        <v>1</v>
      </c>
    </row>
    <row r="593" spans="1:30" x14ac:dyDescent="0.2">
      <c r="A593">
        <v>9903332</v>
      </c>
      <c r="B593">
        <v>7</v>
      </c>
      <c r="C593" t="s">
        <v>1003</v>
      </c>
      <c r="D593" t="s">
        <v>1</v>
      </c>
      <c r="E593" t="s">
        <v>3070</v>
      </c>
      <c r="F593">
        <v>-79.989997863799999</v>
      </c>
      <c r="G593">
        <v>40.450000762899997</v>
      </c>
      <c r="H593" t="s">
        <v>1004</v>
      </c>
      <c r="I593">
        <v>432</v>
      </c>
      <c r="J593" t="s">
        <v>521</v>
      </c>
      <c r="K593" t="s">
        <v>1010</v>
      </c>
      <c r="L593" t="s">
        <v>2773</v>
      </c>
      <c r="M593" t="s">
        <v>524</v>
      </c>
      <c r="N593">
        <v>-80.033798000000004</v>
      </c>
      <c r="O593">
        <v>40.441302999999998</v>
      </c>
      <c r="P593" t="s">
        <v>523</v>
      </c>
      <c r="Q593" s="6" t="s">
        <v>2906</v>
      </c>
      <c r="R593" s="6" t="s">
        <v>2905</v>
      </c>
      <c r="S593" s="6" t="s">
        <v>2784</v>
      </c>
      <c r="T593" s="6" t="s">
        <v>2907</v>
      </c>
      <c r="U593" s="6" t="s">
        <v>2958</v>
      </c>
      <c r="V593" s="3" t="str">
        <f>INDEX(Groups!I$2:'Groups'!I$228, MATCH(A593, Groups!A$2:'Groups'!A$228,0))</f>
        <v>Pittsburgh</v>
      </c>
      <c r="W593" s="3" t="str">
        <f>INDEX(Groups!J$2:'Groups'!J$228, MATCH(A593, Groups!A$2:'Groups'!A$228,0))</f>
        <v>Sub-county</v>
      </c>
      <c r="X593" s="8">
        <f t="shared" si="21"/>
        <v>1</v>
      </c>
      <c r="Y593" s="8" t="b">
        <f>ISNUMBER(SEARCH(V593,T593))</f>
        <v>1</v>
      </c>
      <c r="AC593" s="8">
        <v>1</v>
      </c>
      <c r="AD593" s="8">
        <v>1</v>
      </c>
    </row>
    <row r="594" spans="1:30" x14ac:dyDescent="0.2">
      <c r="A594">
        <v>741891</v>
      </c>
      <c r="B594">
        <v>7</v>
      </c>
      <c r="C594" t="s">
        <v>1046</v>
      </c>
      <c r="D594" t="s">
        <v>1</v>
      </c>
      <c r="E594" t="s">
        <v>3083</v>
      </c>
      <c r="F594">
        <v>-79.959999084499998</v>
      </c>
      <c r="G594">
        <v>40.439998626700003</v>
      </c>
      <c r="H594" t="s">
        <v>1047</v>
      </c>
      <c r="I594">
        <v>441</v>
      </c>
      <c r="J594" t="s">
        <v>1048</v>
      </c>
      <c r="K594" t="s">
        <v>1049</v>
      </c>
      <c r="L594" t="s">
        <v>2773</v>
      </c>
      <c r="M594" t="s">
        <v>1051</v>
      </c>
      <c r="N594">
        <v>-79.953119999999998</v>
      </c>
      <c r="O594">
        <v>40.455513000000003</v>
      </c>
      <c r="P594" t="s">
        <v>1050</v>
      </c>
      <c r="Q594" s="6" t="s">
        <v>2906</v>
      </c>
      <c r="R594" s="6" t="s">
        <v>2905</v>
      </c>
      <c r="S594" s="6" t="s">
        <v>2784</v>
      </c>
      <c r="T594" s="6" t="s">
        <v>2907</v>
      </c>
      <c r="U594" s="6" t="s">
        <v>2904</v>
      </c>
      <c r="V594" s="3" t="str">
        <f>INDEX(Groups!I$2:'Groups'!I$228, MATCH(A594, Groups!A$2:'Groups'!A$228,0))</f>
        <v>Pittsburgh</v>
      </c>
      <c r="W594" s="3" t="str">
        <f>INDEX(Groups!J$2:'Groups'!J$228, MATCH(A594, Groups!A$2:'Groups'!A$228,0))</f>
        <v>Sub-county</v>
      </c>
      <c r="X594" s="8">
        <f t="shared" si="21"/>
        <v>1</v>
      </c>
      <c r="Y594" s="8" t="b">
        <f>ISNUMBER(SEARCH(V594,T594))</f>
        <v>1</v>
      </c>
      <c r="AC594" s="8">
        <v>1</v>
      </c>
      <c r="AD594" s="8">
        <v>1</v>
      </c>
    </row>
    <row r="595" spans="1:30" x14ac:dyDescent="0.2">
      <c r="A595">
        <v>741891</v>
      </c>
      <c r="B595">
        <v>7</v>
      </c>
      <c r="C595" t="s">
        <v>1046</v>
      </c>
      <c r="D595" t="s">
        <v>1</v>
      </c>
      <c r="E595" t="s">
        <v>3083</v>
      </c>
      <c r="F595">
        <v>-79.959999084499998</v>
      </c>
      <c r="G595">
        <v>40.439998626700003</v>
      </c>
      <c r="H595" t="s">
        <v>1047</v>
      </c>
      <c r="I595">
        <v>442</v>
      </c>
      <c r="J595" t="s">
        <v>1052</v>
      </c>
      <c r="K595" t="s">
        <v>1053</v>
      </c>
      <c r="L595" t="s">
        <v>2773</v>
      </c>
      <c r="M595" t="s">
        <v>1055</v>
      </c>
      <c r="N595">
        <v>-79.894225000000006</v>
      </c>
      <c r="O595">
        <v>40.433416000000001</v>
      </c>
      <c r="P595" t="s">
        <v>1054</v>
      </c>
      <c r="Q595" s="6" t="s">
        <v>2906</v>
      </c>
      <c r="R595" s="6" t="s">
        <v>2905</v>
      </c>
      <c r="S595" s="6" t="s">
        <v>2784</v>
      </c>
      <c r="T595" s="6" t="s">
        <v>2953</v>
      </c>
      <c r="V595" s="3" t="str">
        <f>INDEX(Groups!I$2:'Groups'!I$228, MATCH(A595, Groups!A$2:'Groups'!A$228,0))</f>
        <v>Pittsburgh</v>
      </c>
      <c r="W595" s="3" t="str">
        <f>INDEX(Groups!J$2:'Groups'!J$228, MATCH(A595, Groups!A$2:'Groups'!A$228,0))</f>
        <v>Sub-county</v>
      </c>
      <c r="X595" s="8">
        <f t="shared" si="21"/>
        <v>1</v>
      </c>
      <c r="Y595" s="8" t="b">
        <f>ISNUMBER(SEARCH(V595,T595))</f>
        <v>0</v>
      </c>
      <c r="AC595" s="8">
        <v>1</v>
      </c>
      <c r="AD595" s="8">
        <v>1</v>
      </c>
    </row>
    <row r="596" spans="1:30" x14ac:dyDescent="0.2">
      <c r="A596">
        <v>741891</v>
      </c>
      <c r="B596">
        <v>7</v>
      </c>
      <c r="C596" t="s">
        <v>1046</v>
      </c>
      <c r="D596" t="s">
        <v>1</v>
      </c>
      <c r="E596" t="s">
        <v>3083</v>
      </c>
      <c r="F596">
        <v>-79.959999084499998</v>
      </c>
      <c r="G596">
        <v>40.439998626700003</v>
      </c>
      <c r="H596" t="s">
        <v>1047</v>
      </c>
      <c r="I596">
        <v>443</v>
      </c>
      <c r="J596" t="s">
        <v>1056</v>
      </c>
      <c r="K596" t="s">
        <v>1057</v>
      </c>
      <c r="L596" t="s">
        <v>2773</v>
      </c>
      <c r="M596" t="s">
        <v>1059</v>
      </c>
      <c r="N596">
        <v>-79.960837999999995</v>
      </c>
      <c r="O596">
        <v>40.469887</v>
      </c>
      <c r="P596" t="s">
        <v>1058</v>
      </c>
      <c r="Q596" s="6" t="s">
        <v>2906</v>
      </c>
      <c r="R596" s="6" t="s">
        <v>2905</v>
      </c>
      <c r="S596" s="6" t="s">
        <v>2784</v>
      </c>
      <c r="T596" s="6" t="s">
        <v>2907</v>
      </c>
      <c r="U596" s="6" t="s">
        <v>2965</v>
      </c>
      <c r="V596" s="3" t="str">
        <f>INDEX(Groups!I$2:'Groups'!I$228, MATCH(A596, Groups!A$2:'Groups'!A$228,0))</f>
        <v>Pittsburgh</v>
      </c>
      <c r="W596" s="3" t="str">
        <f>INDEX(Groups!J$2:'Groups'!J$228, MATCH(A596, Groups!A$2:'Groups'!A$228,0))</f>
        <v>Sub-county</v>
      </c>
      <c r="X596" s="8">
        <f t="shared" si="21"/>
        <v>1</v>
      </c>
      <c r="Y596" s="8" t="b">
        <f>ISNUMBER(SEARCH(V596,T596))</f>
        <v>1</v>
      </c>
      <c r="AC596" s="8">
        <v>1</v>
      </c>
      <c r="AD596" s="8">
        <v>1</v>
      </c>
    </row>
    <row r="597" spans="1:30" x14ac:dyDescent="0.2">
      <c r="A597">
        <v>741891</v>
      </c>
      <c r="B597">
        <v>7</v>
      </c>
      <c r="C597" t="s">
        <v>1046</v>
      </c>
      <c r="D597" t="s">
        <v>1</v>
      </c>
      <c r="E597" t="s">
        <v>3083</v>
      </c>
      <c r="F597">
        <v>-79.959999084499998</v>
      </c>
      <c r="G597">
        <v>40.439998626700003</v>
      </c>
      <c r="H597" t="s">
        <v>1047</v>
      </c>
      <c r="I597">
        <v>444</v>
      </c>
      <c r="J597" t="s">
        <v>1060</v>
      </c>
      <c r="K597" t="s">
        <v>1061</v>
      </c>
      <c r="L597" t="s">
        <v>2773</v>
      </c>
      <c r="M597" t="s">
        <v>1063</v>
      </c>
      <c r="N597">
        <v>-79.998558000000003</v>
      </c>
      <c r="O597">
        <v>40.442794999999997</v>
      </c>
      <c r="P597" t="s">
        <v>1062</v>
      </c>
      <c r="Q597" s="6" t="s">
        <v>2906</v>
      </c>
      <c r="R597" s="6" t="s">
        <v>2905</v>
      </c>
      <c r="S597" s="6" t="s">
        <v>2784</v>
      </c>
      <c r="T597" s="6" t="s">
        <v>2907</v>
      </c>
      <c r="U597" s="6" t="s">
        <v>2910</v>
      </c>
      <c r="V597" s="3" t="str">
        <f>INDEX(Groups!I$2:'Groups'!I$228, MATCH(A597, Groups!A$2:'Groups'!A$228,0))</f>
        <v>Pittsburgh</v>
      </c>
      <c r="W597" s="3" t="str">
        <f>INDEX(Groups!J$2:'Groups'!J$228, MATCH(A597, Groups!A$2:'Groups'!A$228,0))</f>
        <v>Sub-county</v>
      </c>
      <c r="X597" s="8">
        <f t="shared" si="21"/>
        <v>1</v>
      </c>
      <c r="Y597" s="8" t="b">
        <f>ISNUMBER(SEARCH(V597,T597))</f>
        <v>1</v>
      </c>
      <c r="AC597" s="8">
        <v>1</v>
      </c>
      <c r="AD597" s="8">
        <v>1</v>
      </c>
    </row>
    <row r="598" spans="1:30" x14ac:dyDescent="0.2">
      <c r="A598">
        <v>741891</v>
      </c>
      <c r="B598">
        <v>7</v>
      </c>
      <c r="C598" t="s">
        <v>1046</v>
      </c>
      <c r="D598" t="s">
        <v>1</v>
      </c>
      <c r="E598" t="s">
        <v>3083</v>
      </c>
      <c r="F598">
        <v>-79.959999084499998</v>
      </c>
      <c r="G598">
        <v>40.439998626700003</v>
      </c>
      <c r="H598" t="s">
        <v>1047</v>
      </c>
      <c r="I598">
        <v>445</v>
      </c>
      <c r="J598" t="s">
        <v>1064</v>
      </c>
      <c r="K598" t="s">
        <v>1065</v>
      </c>
      <c r="L598" t="s">
        <v>2773</v>
      </c>
      <c r="M598" t="s">
        <v>1055</v>
      </c>
      <c r="N598">
        <v>-79.894225000000006</v>
      </c>
      <c r="O598">
        <v>40.433416000000001</v>
      </c>
      <c r="P598" t="s">
        <v>1054</v>
      </c>
      <c r="Q598" s="6" t="s">
        <v>2906</v>
      </c>
      <c r="R598" s="6" t="s">
        <v>2905</v>
      </c>
      <c r="S598" s="6" t="s">
        <v>2784</v>
      </c>
      <c r="T598" s="6" t="s">
        <v>2953</v>
      </c>
      <c r="V598" s="3" t="str">
        <f>INDEX(Groups!I$2:'Groups'!I$228, MATCH(A598, Groups!A$2:'Groups'!A$228,0))</f>
        <v>Pittsburgh</v>
      </c>
      <c r="W598" s="3" t="str">
        <f>INDEX(Groups!J$2:'Groups'!J$228, MATCH(A598, Groups!A$2:'Groups'!A$228,0))</f>
        <v>Sub-county</v>
      </c>
      <c r="X598" s="8">
        <f t="shared" si="21"/>
        <v>1</v>
      </c>
      <c r="Y598" s="8" t="b">
        <f>ISNUMBER(SEARCH(V598,T598))</f>
        <v>0</v>
      </c>
      <c r="AC598" s="8">
        <v>1</v>
      </c>
      <c r="AD598" s="8">
        <v>1</v>
      </c>
    </row>
    <row r="599" spans="1:30" x14ac:dyDescent="0.2">
      <c r="A599">
        <v>741891</v>
      </c>
      <c r="B599">
        <v>7</v>
      </c>
      <c r="C599" t="s">
        <v>1046</v>
      </c>
      <c r="D599" t="s">
        <v>1</v>
      </c>
      <c r="E599" t="s">
        <v>3083</v>
      </c>
      <c r="F599">
        <v>-79.959999084499998</v>
      </c>
      <c r="G599">
        <v>40.439998626700003</v>
      </c>
      <c r="H599" t="s">
        <v>1047</v>
      </c>
      <c r="I599">
        <v>446</v>
      </c>
      <c r="J599" t="s">
        <v>1066</v>
      </c>
      <c r="K599" t="s">
        <v>1067</v>
      </c>
      <c r="L599" t="s">
        <v>2773</v>
      </c>
      <c r="M599" t="s">
        <v>1069</v>
      </c>
      <c r="N599">
        <v>-79.899214000000001</v>
      </c>
      <c r="O599">
        <v>40.455283999999999</v>
      </c>
      <c r="P599" t="s">
        <v>1068</v>
      </c>
      <c r="Q599" s="6" t="s">
        <v>2906</v>
      </c>
      <c r="R599" s="6" t="s">
        <v>2905</v>
      </c>
      <c r="S599" s="6" t="s">
        <v>2784</v>
      </c>
      <c r="T599" s="6" t="s">
        <v>2907</v>
      </c>
      <c r="U599" s="6" t="s">
        <v>2982</v>
      </c>
      <c r="V599" s="3" t="str">
        <f>INDEX(Groups!I$2:'Groups'!I$228, MATCH(A599, Groups!A$2:'Groups'!A$228,0))</f>
        <v>Pittsburgh</v>
      </c>
      <c r="W599" s="3" t="str">
        <f>INDEX(Groups!J$2:'Groups'!J$228, MATCH(A599, Groups!A$2:'Groups'!A$228,0))</f>
        <v>Sub-county</v>
      </c>
      <c r="X599" s="8">
        <f t="shared" ref="X599:X662" si="22">IF(S599="Allegheny County", 1, )</f>
        <v>1</v>
      </c>
      <c r="Y599" s="8" t="b">
        <f>ISNUMBER(SEARCH(V599,T599))</f>
        <v>1</v>
      </c>
      <c r="AC599" s="8">
        <v>1</v>
      </c>
      <c r="AD599" s="8">
        <v>1</v>
      </c>
    </row>
    <row r="600" spans="1:30" x14ac:dyDescent="0.2">
      <c r="A600">
        <v>4695962</v>
      </c>
      <c r="B600">
        <v>6</v>
      </c>
      <c r="C600" t="s">
        <v>1093</v>
      </c>
      <c r="D600" t="s">
        <v>996</v>
      </c>
      <c r="E600" t="s">
        <v>3080</v>
      </c>
      <c r="F600">
        <v>-80.110000610399993</v>
      </c>
      <c r="G600">
        <v>40.3600006104</v>
      </c>
      <c r="H600" t="s">
        <v>1094</v>
      </c>
      <c r="I600">
        <v>454</v>
      </c>
      <c r="J600" t="s">
        <v>285</v>
      </c>
      <c r="K600" t="s">
        <v>286</v>
      </c>
      <c r="L600" t="s">
        <v>2773</v>
      </c>
      <c r="M600" t="s">
        <v>288</v>
      </c>
      <c r="N600">
        <v>-80.033187999999996</v>
      </c>
      <c r="O600">
        <v>40.404533000000001</v>
      </c>
      <c r="P600" t="s">
        <v>287</v>
      </c>
      <c r="Q600" s="6" t="s">
        <v>2906</v>
      </c>
      <c r="R600" s="6" t="s">
        <v>2905</v>
      </c>
      <c r="S600" s="6" t="s">
        <v>2784</v>
      </c>
      <c r="T600" s="6" t="s">
        <v>2907</v>
      </c>
      <c r="U600" s="6" t="s">
        <v>2920</v>
      </c>
      <c r="V600" s="3" t="str">
        <f>INDEX(Groups!I$2:'Groups'!I$228, MATCH(A600, Groups!A$2:'Groups'!A$228,0))</f>
        <v>Pittsburgh</v>
      </c>
      <c r="W600" s="3" t="str">
        <f>INDEX(Groups!J$2:'Groups'!J$228, MATCH(A600, Groups!A$2:'Groups'!A$228,0))</f>
        <v>Sub-county</v>
      </c>
      <c r="X600" s="8">
        <f t="shared" si="22"/>
        <v>1</v>
      </c>
      <c r="Y600" s="8" t="b">
        <f>ISNUMBER(SEARCH(V600,T600))</f>
        <v>1</v>
      </c>
      <c r="AC600" s="8">
        <v>1</v>
      </c>
      <c r="AD600" s="8">
        <v>1</v>
      </c>
    </row>
    <row r="601" spans="1:30" x14ac:dyDescent="0.2">
      <c r="A601">
        <v>4695962</v>
      </c>
      <c r="B601">
        <v>6</v>
      </c>
      <c r="C601" t="s">
        <v>1093</v>
      </c>
      <c r="D601" t="s">
        <v>996</v>
      </c>
      <c r="E601" t="s">
        <v>3080</v>
      </c>
      <c r="F601">
        <v>-80.110000610399993</v>
      </c>
      <c r="G601">
        <v>40.3600006104</v>
      </c>
      <c r="H601" t="s">
        <v>1094</v>
      </c>
      <c r="I601">
        <v>457</v>
      </c>
      <c r="J601" t="s">
        <v>371</v>
      </c>
      <c r="K601" t="s">
        <v>372</v>
      </c>
      <c r="L601" t="s">
        <v>2773</v>
      </c>
      <c r="M601" t="s">
        <v>288</v>
      </c>
      <c r="N601">
        <v>-80.033187999999996</v>
      </c>
      <c r="O601">
        <v>40.404533000000001</v>
      </c>
      <c r="P601" t="s">
        <v>287</v>
      </c>
      <c r="Q601" s="6" t="s">
        <v>2906</v>
      </c>
      <c r="R601" s="6" t="s">
        <v>2905</v>
      </c>
      <c r="S601" s="6" t="s">
        <v>2784</v>
      </c>
      <c r="T601" s="6" t="s">
        <v>2907</v>
      </c>
      <c r="U601" s="6" t="s">
        <v>2920</v>
      </c>
      <c r="V601" s="3" t="str">
        <f>INDEX(Groups!I$2:'Groups'!I$228, MATCH(A601, Groups!A$2:'Groups'!A$228,0))</f>
        <v>Pittsburgh</v>
      </c>
      <c r="W601" s="3" t="str">
        <f>INDEX(Groups!J$2:'Groups'!J$228, MATCH(A601, Groups!A$2:'Groups'!A$228,0))</f>
        <v>Sub-county</v>
      </c>
      <c r="X601" s="8">
        <f t="shared" si="22"/>
        <v>1</v>
      </c>
      <c r="Y601" s="8" t="b">
        <f>ISNUMBER(SEARCH(V601,T601))</f>
        <v>1</v>
      </c>
      <c r="AC601" s="8">
        <v>1</v>
      </c>
      <c r="AD601" s="8">
        <v>1</v>
      </c>
    </row>
    <row r="602" spans="1:30" x14ac:dyDescent="0.2">
      <c r="A602">
        <v>63868</v>
      </c>
      <c r="B602">
        <v>6</v>
      </c>
      <c r="C602" t="s">
        <v>1105</v>
      </c>
      <c r="D602" t="s">
        <v>1</v>
      </c>
      <c r="E602" t="s">
        <v>3074</v>
      </c>
      <c r="F602">
        <v>-79.919998168899994</v>
      </c>
      <c r="G602">
        <v>40.430000305199997</v>
      </c>
      <c r="H602" t="s">
        <v>1106</v>
      </c>
      <c r="I602">
        <v>460</v>
      </c>
      <c r="J602" t="s">
        <v>1107</v>
      </c>
      <c r="K602" t="s">
        <v>1108</v>
      </c>
      <c r="L602" t="s">
        <v>2773</v>
      </c>
      <c r="M602" t="s">
        <v>1110</v>
      </c>
      <c r="N602">
        <v>-79.932838000000004</v>
      </c>
      <c r="O602">
        <v>40.451405000000001</v>
      </c>
      <c r="P602" t="s">
        <v>1109</v>
      </c>
      <c r="Q602" s="6" t="s">
        <v>2906</v>
      </c>
      <c r="R602" s="6" t="s">
        <v>2905</v>
      </c>
      <c r="S602" s="6" t="s">
        <v>2784</v>
      </c>
      <c r="T602" s="6" t="s">
        <v>2907</v>
      </c>
      <c r="U602" s="6" t="s">
        <v>2938</v>
      </c>
      <c r="V602" s="3" t="str">
        <f>INDEX(Groups!I$2:'Groups'!I$228, MATCH(A602, Groups!A$2:'Groups'!A$228,0))</f>
        <v>Pittsburgh</v>
      </c>
      <c r="W602" s="3" t="str">
        <f>INDEX(Groups!J$2:'Groups'!J$228, MATCH(A602, Groups!A$2:'Groups'!A$228,0))</f>
        <v>Sub-county</v>
      </c>
      <c r="X602" s="8">
        <f t="shared" si="22"/>
        <v>1</v>
      </c>
      <c r="Y602" s="8" t="b">
        <f>ISNUMBER(SEARCH(V602,T602))</f>
        <v>1</v>
      </c>
      <c r="AC602" s="8">
        <v>1</v>
      </c>
      <c r="AD602" s="8">
        <v>1</v>
      </c>
    </row>
    <row r="603" spans="1:30" x14ac:dyDescent="0.2">
      <c r="A603">
        <v>63868</v>
      </c>
      <c r="B603">
        <v>6</v>
      </c>
      <c r="C603" t="s">
        <v>1105</v>
      </c>
      <c r="D603" t="s">
        <v>1</v>
      </c>
      <c r="E603" t="s">
        <v>3074</v>
      </c>
      <c r="F603">
        <v>-79.919998168899994</v>
      </c>
      <c r="G603">
        <v>40.430000305199997</v>
      </c>
      <c r="H603" t="s">
        <v>1106</v>
      </c>
      <c r="I603">
        <v>463</v>
      </c>
      <c r="J603" t="s">
        <v>1107</v>
      </c>
      <c r="K603" t="s">
        <v>1108</v>
      </c>
      <c r="L603" t="s">
        <v>2773</v>
      </c>
      <c r="M603" t="s">
        <v>1110</v>
      </c>
      <c r="N603">
        <v>-79.932838000000004</v>
      </c>
      <c r="O603">
        <v>40.451405000000001</v>
      </c>
      <c r="P603" t="s">
        <v>1109</v>
      </c>
      <c r="Q603" s="6" t="s">
        <v>2906</v>
      </c>
      <c r="R603" s="6" t="s">
        <v>2905</v>
      </c>
      <c r="S603" s="6" t="s">
        <v>2784</v>
      </c>
      <c r="T603" s="6" t="s">
        <v>2907</v>
      </c>
      <c r="U603" s="6" t="s">
        <v>2938</v>
      </c>
      <c r="V603" s="3" t="str">
        <f>INDEX(Groups!I$2:'Groups'!I$228, MATCH(A603, Groups!A$2:'Groups'!A$228,0))</f>
        <v>Pittsburgh</v>
      </c>
      <c r="W603" s="3" t="str">
        <f>INDEX(Groups!J$2:'Groups'!J$228, MATCH(A603, Groups!A$2:'Groups'!A$228,0))</f>
        <v>Sub-county</v>
      </c>
      <c r="X603" s="8">
        <f t="shared" si="22"/>
        <v>1</v>
      </c>
      <c r="Y603" s="8" t="b">
        <f>ISNUMBER(SEARCH(V603,T603))</f>
        <v>1</v>
      </c>
      <c r="AC603" s="8">
        <v>1</v>
      </c>
      <c r="AD603" s="8">
        <v>1</v>
      </c>
    </row>
    <row r="604" spans="1:30" x14ac:dyDescent="0.2">
      <c r="A604">
        <v>18228877</v>
      </c>
      <c r="B604">
        <v>6</v>
      </c>
      <c r="C604" t="s">
        <v>1114</v>
      </c>
      <c r="D604" t="s">
        <v>1</v>
      </c>
      <c r="E604" t="s">
        <v>3078</v>
      </c>
      <c r="F604">
        <v>-79.949996948199995</v>
      </c>
      <c r="G604">
        <v>40.470001220699999</v>
      </c>
      <c r="H604" t="s">
        <v>1115</v>
      </c>
      <c r="I604">
        <v>466</v>
      </c>
      <c r="J604" t="s">
        <v>776</v>
      </c>
      <c r="K604" t="s">
        <v>1116</v>
      </c>
      <c r="L604" t="s">
        <v>2773</v>
      </c>
      <c r="M604" t="s">
        <v>779</v>
      </c>
      <c r="N604">
        <v>-80.007423000000003</v>
      </c>
      <c r="O604">
        <v>40.516350000000003</v>
      </c>
      <c r="P604" t="s">
        <v>778</v>
      </c>
      <c r="Q604" s="6" t="s">
        <v>2906</v>
      </c>
      <c r="R604" s="6" t="s">
        <v>2905</v>
      </c>
      <c r="S604" s="6" t="s">
        <v>2784</v>
      </c>
      <c r="T604" s="6" t="s">
        <v>2928</v>
      </c>
      <c r="V604" s="3" t="str">
        <f>INDEX(Groups!I$2:'Groups'!I$228, MATCH(A604, Groups!A$2:'Groups'!A$228,0))</f>
        <v>Pittsburgh</v>
      </c>
      <c r="W604" s="3" t="str">
        <f>INDEX(Groups!J$2:'Groups'!J$228, MATCH(A604, Groups!A$2:'Groups'!A$228,0))</f>
        <v>Sub-county</v>
      </c>
      <c r="X604" s="8">
        <f t="shared" si="22"/>
        <v>1</v>
      </c>
      <c r="Y604" s="8" t="b">
        <f>ISNUMBER(SEARCH(V604,T604))</f>
        <v>0</v>
      </c>
      <c r="AC604" s="8">
        <v>1</v>
      </c>
      <c r="AD604" s="8">
        <v>1</v>
      </c>
    </row>
    <row r="605" spans="1:30" x14ac:dyDescent="0.2">
      <c r="A605">
        <v>18228877</v>
      </c>
      <c r="B605">
        <v>6</v>
      </c>
      <c r="C605" t="s">
        <v>1114</v>
      </c>
      <c r="D605" t="s">
        <v>1</v>
      </c>
      <c r="E605" t="s">
        <v>3078</v>
      </c>
      <c r="F605">
        <v>-79.949996948199995</v>
      </c>
      <c r="G605">
        <v>40.470001220699999</v>
      </c>
      <c r="H605" t="s">
        <v>1115</v>
      </c>
      <c r="I605">
        <v>467</v>
      </c>
      <c r="J605" t="s">
        <v>1117</v>
      </c>
      <c r="K605" t="s">
        <v>1118</v>
      </c>
      <c r="L605" t="s">
        <v>2773</v>
      </c>
      <c r="M605" t="s">
        <v>1120</v>
      </c>
      <c r="N605">
        <v>-79.944785999999993</v>
      </c>
      <c r="O605">
        <v>40.465468999999999</v>
      </c>
      <c r="P605" t="s">
        <v>1119</v>
      </c>
      <c r="Q605" s="6" t="s">
        <v>2906</v>
      </c>
      <c r="R605" s="6" t="s">
        <v>2905</v>
      </c>
      <c r="S605" s="6" t="s">
        <v>2784</v>
      </c>
      <c r="T605" s="6" t="s">
        <v>2907</v>
      </c>
      <c r="U605" s="6" t="s">
        <v>2984</v>
      </c>
      <c r="V605" s="3" t="str">
        <f>INDEX(Groups!I$2:'Groups'!I$228, MATCH(A605, Groups!A$2:'Groups'!A$228,0))</f>
        <v>Pittsburgh</v>
      </c>
      <c r="W605" s="3" t="str">
        <f>INDEX(Groups!J$2:'Groups'!J$228, MATCH(A605, Groups!A$2:'Groups'!A$228,0))</f>
        <v>Sub-county</v>
      </c>
      <c r="X605" s="8">
        <f t="shared" si="22"/>
        <v>1</v>
      </c>
      <c r="Y605" s="8" t="b">
        <f>ISNUMBER(SEARCH(V605,T605))</f>
        <v>1</v>
      </c>
      <c r="AC605" s="8">
        <v>1</v>
      </c>
      <c r="AD605" s="8">
        <v>1</v>
      </c>
    </row>
    <row r="606" spans="1:30" x14ac:dyDescent="0.2">
      <c r="A606">
        <v>18228877</v>
      </c>
      <c r="B606">
        <v>6</v>
      </c>
      <c r="C606" t="s">
        <v>1114</v>
      </c>
      <c r="D606" t="s">
        <v>1</v>
      </c>
      <c r="E606" t="s">
        <v>3078</v>
      </c>
      <c r="F606">
        <v>-79.949996948199995</v>
      </c>
      <c r="G606">
        <v>40.470001220699999</v>
      </c>
      <c r="H606" t="s">
        <v>1115</v>
      </c>
      <c r="I606">
        <v>468</v>
      </c>
      <c r="J606" t="s">
        <v>1121</v>
      </c>
      <c r="K606" t="s">
        <v>1122</v>
      </c>
      <c r="L606" t="s">
        <v>2773</v>
      </c>
      <c r="M606" t="s">
        <v>1120</v>
      </c>
      <c r="N606">
        <v>-79.944785999999993</v>
      </c>
      <c r="O606">
        <v>40.465468999999999</v>
      </c>
      <c r="P606" t="s">
        <v>1119</v>
      </c>
      <c r="Q606" s="6" t="s">
        <v>2906</v>
      </c>
      <c r="R606" s="6" t="s">
        <v>2905</v>
      </c>
      <c r="S606" s="6" t="s">
        <v>2784</v>
      </c>
      <c r="T606" s="6" t="s">
        <v>2907</v>
      </c>
      <c r="U606" s="6" t="s">
        <v>2984</v>
      </c>
      <c r="V606" s="3" t="str">
        <f>INDEX(Groups!I$2:'Groups'!I$228, MATCH(A606, Groups!A$2:'Groups'!A$228,0))</f>
        <v>Pittsburgh</v>
      </c>
      <c r="W606" s="3" t="str">
        <f>INDEX(Groups!J$2:'Groups'!J$228, MATCH(A606, Groups!A$2:'Groups'!A$228,0))</f>
        <v>Sub-county</v>
      </c>
      <c r="X606" s="8">
        <f t="shared" si="22"/>
        <v>1</v>
      </c>
      <c r="Y606" s="8" t="b">
        <f>ISNUMBER(SEARCH(V606,T606))</f>
        <v>1</v>
      </c>
      <c r="AC606" s="8">
        <v>1</v>
      </c>
      <c r="AD606" s="8">
        <v>1</v>
      </c>
    </row>
    <row r="607" spans="1:30" x14ac:dyDescent="0.2">
      <c r="A607">
        <v>18228877</v>
      </c>
      <c r="B607">
        <v>6</v>
      </c>
      <c r="C607" t="s">
        <v>1114</v>
      </c>
      <c r="D607" t="s">
        <v>1</v>
      </c>
      <c r="E607" t="s">
        <v>3078</v>
      </c>
      <c r="F607">
        <v>-79.949996948199995</v>
      </c>
      <c r="G607">
        <v>40.470001220699999</v>
      </c>
      <c r="H607" t="s">
        <v>1115</v>
      </c>
      <c r="I607">
        <v>469</v>
      </c>
      <c r="J607" t="s">
        <v>1121</v>
      </c>
      <c r="K607" t="s">
        <v>1122</v>
      </c>
      <c r="L607" t="s">
        <v>2773</v>
      </c>
      <c r="M607" t="s">
        <v>1120</v>
      </c>
      <c r="N607">
        <v>-79.944785999999993</v>
      </c>
      <c r="O607">
        <v>40.465468999999999</v>
      </c>
      <c r="P607" t="s">
        <v>1119</v>
      </c>
      <c r="Q607" s="6" t="s">
        <v>2906</v>
      </c>
      <c r="R607" s="6" t="s">
        <v>2905</v>
      </c>
      <c r="S607" s="6" t="s">
        <v>2784</v>
      </c>
      <c r="T607" s="6" t="s">
        <v>2907</v>
      </c>
      <c r="U607" s="6" t="s">
        <v>2984</v>
      </c>
      <c r="V607" s="3" t="str">
        <f>INDEX(Groups!I$2:'Groups'!I$228, MATCH(A607, Groups!A$2:'Groups'!A$228,0))</f>
        <v>Pittsburgh</v>
      </c>
      <c r="W607" s="3" t="str">
        <f>INDEX(Groups!J$2:'Groups'!J$228, MATCH(A607, Groups!A$2:'Groups'!A$228,0))</f>
        <v>Sub-county</v>
      </c>
      <c r="X607" s="8">
        <f t="shared" si="22"/>
        <v>1</v>
      </c>
      <c r="Y607" s="8" t="b">
        <f>ISNUMBER(SEARCH(V607,T607))</f>
        <v>1</v>
      </c>
      <c r="AC607" s="8">
        <v>1</v>
      </c>
      <c r="AD607" s="8">
        <v>1</v>
      </c>
    </row>
    <row r="608" spans="1:30" x14ac:dyDescent="0.2">
      <c r="A608">
        <v>18228877</v>
      </c>
      <c r="B608">
        <v>6</v>
      </c>
      <c r="C608" t="s">
        <v>1114</v>
      </c>
      <c r="D608" t="s">
        <v>1</v>
      </c>
      <c r="E608" t="s">
        <v>3078</v>
      </c>
      <c r="F608">
        <v>-79.949996948199995</v>
      </c>
      <c r="G608">
        <v>40.470001220699999</v>
      </c>
      <c r="H608" t="s">
        <v>1115</v>
      </c>
      <c r="I608">
        <v>470</v>
      </c>
      <c r="J608" t="s">
        <v>1121</v>
      </c>
      <c r="K608" t="s">
        <v>1122</v>
      </c>
      <c r="L608" t="s">
        <v>2773</v>
      </c>
      <c r="M608" t="s">
        <v>1120</v>
      </c>
      <c r="N608">
        <v>-79.944785999999993</v>
      </c>
      <c r="O608">
        <v>40.465468999999999</v>
      </c>
      <c r="P608" t="s">
        <v>1119</v>
      </c>
      <c r="Q608" s="6" t="s">
        <v>2906</v>
      </c>
      <c r="R608" s="6" t="s">
        <v>2905</v>
      </c>
      <c r="S608" s="6" t="s">
        <v>2784</v>
      </c>
      <c r="T608" s="6" t="s">
        <v>2907</v>
      </c>
      <c r="U608" s="6" t="s">
        <v>2984</v>
      </c>
      <c r="V608" s="3" t="str">
        <f>INDEX(Groups!I$2:'Groups'!I$228, MATCH(A608, Groups!A$2:'Groups'!A$228,0))</f>
        <v>Pittsburgh</v>
      </c>
      <c r="W608" s="3" t="str">
        <f>INDEX(Groups!J$2:'Groups'!J$228, MATCH(A608, Groups!A$2:'Groups'!A$228,0))</f>
        <v>Sub-county</v>
      </c>
      <c r="X608" s="8">
        <f t="shared" si="22"/>
        <v>1</v>
      </c>
      <c r="Y608" s="8" t="b">
        <f>ISNUMBER(SEARCH(V608,T608))</f>
        <v>1</v>
      </c>
      <c r="AC608" s="8">
        <v>1</v>
      </c>
      <c r="AD608" s="8">
        <v>1</v>
      </c>
    </row>
    <row r="609" spans="1:30" x14ac:dyDescent="0.2">
      <c r="A609">
        <v>18228877</v>
      </c>
      <c r="B609">
        <v>6</v>
      </c>
      <c r="C609" t="s">
        <v>1114</v>
      </c>
      <c r="D609" t="s">
        <v>1</v>
      </c>
      <c r="E609" t="s">
        <v>3078</v>
      </c>
      <c r="F609">
        <v>-79.949996948199995</v>
      </c>
      <c r="G609">
        <v>40.470001220699999</v>
      </c>
      <c r="H609" t="s">
        <v>1115</v>
      </c>
      <c r="I609">
        <v>471</v>
      </c>
      <c r="J609" t="s">
        <v>1121</v>
      </c>
      <c r="K609" t="s">
        <v>1122</v>
      </c>
      <c r="L609" t="s">
        <v>2773</v>
      </c>
      <c r="M609" t="s">
        <v>1120</v>
      </c>
      <c r="N609">
        <v>-79.944785999999993</v>
      </c>
      <c r="O609">
        <v>40.465468999999999</v>
      </c>
      <c r="P609" t="s">
        <v>1119</v>
      </c>
      <c r="Q609" s="6" t="s">
        <v>2906</v>
      </c>
      <c r="R609" s="6" t="s">
        <v>2905</v>
      </c>
      <c r="S609" s="6" t="s">
        <v>2784</v>
      </c>
      <c r="T609" s="6" t="s">
        <v>2907</v>
      </c>
      <c r="U609" s="6" t="s">
        <v>2984</v>
      </c>
      <c r="V609" s="3" t="str">
        <f>INDEX(Groups!I$2:'Groups'!I$228, MATCH(A609, Groups!A$2:'Groups'!A$228,0))</f>
        <v>Pittsburgh</v>
      </c>
      <c r="W609" s="3" t="str">
        <f>INDEX(Groups!J$2:'Groups'!J$228, MATCH(A609, Groups!A$2:'Groups'!A$228,0))</f>
        <v>Sub-county</v>
      </c>
      <c r="X609" s="8">
        <f t="shared" si="22"/>
        <v>1</v>
      </c>
      <c r="Y609" s="8" t="b">
        <f>ISNUMBER(SEARCH(V609,T609))</f>
        <v>1</v>
      </c>
      <c r="AC609" s="8">
        <v>1</v>
      </c>
      <c r="AD609" s="8">
        <v>1</v>
      </c>
    </row>
    <row r="610" spans="1:30" x14ac:dyDescent="0.2">
      <c r="A610">
        <v>507383</v>
      </c>
      <c r="B610">
        <v>5</v>
      </c>
      <c r="C610" t="s">
        <v>1146</v>
      </c>
      <c r="D610" t="s">
        <v>1</v>
      </c>
      <c r="E610" t="s">
        <v>3083</v>
      </c>
      <c r="F610">
        <v>-80.069999694800003</v>
      </c>
      <c r="G610">
        <v>40.5</v>
      </c>
      <c r="H610" t="s">
        <v>1147</v>
      </c>
      <c r="I610">
        <v>480</v>
      </c>
      <c r="J610" t="s">
        <v>1156</v>
      </c>
      <c r="K610" t="s">
        <v>1157</v>
      </c>
      <c r="L610" t="s">
        <v>2773</v>
      </c>
      <c r="M610" t="s">
        <v>1159</v>
      </c>
      <c r="N610">
        <v>-80.161289999999994</v>
      </c>
      <c r="O610">
        <v>40.448326000000002</v>
      </c>
      <c r="P610" t="s">
        <v>1158</v>
      </c>
      <c r="Q610" s="6" t="s">
        <v>2906</v>
      </c>
      <c r="R610" s="6" t="s">
        <v>2905</v>
      </c>
      <c r="S610" s="6" t="s">
        <v>2784</v>
      </c>
      <c r="T610" s="6" t="s">
        <v>2943</v>
      </c>
      <c r="V610" s="3" t="str">
        <f>INDEX(Groups!I$2:'Groups'!I$228, MATCH(A610, Groups!A$2:'Groups'!A$228,0))</f>
        <v>Pittsburgh</v>
      </c>
      <c r="W610" s="3" t="str">
        <f>INDEX(Groups!J$2:'Groups'!J$228, MATCH(A610, Groups!A$2:'Groups'!A$228,0))</f>
        <v>Sub-county</v>
      </c>
      <c r="X610" s="8">
        <f t="shared" si="22"/>
        <v>1</v>
      </c>
      <c r="Y610" s="8" t="b">
        <f>ISNUMBER(SEARCH(V610,T610))</f>
        <v>0</v>
      </c>
      <c r="AC610" s="8">
        <v>1</v>
      </c>
      <c r="AD610" s="8">
        <v>1</v>
      </c>
    </row>
    <row r="611" spans="1:30" x14ac:dyDescent="0.2">
      <c r="A611">
        <v>507383</v>
      </c>
      <c r="B611">
        <v>5</v>
      </c>
      <c r="C611" t="s">
        <v>1146</v>
      </c>
      <c r="D611" t="s">
        <v>1</v>
      </c>
      <c r="E611" t="s">
        <v>3083</v>
      </c>
      <c r="F611">
        <v>-80.069999694800003</v>
      </c>
      <c r="G611">
        <v>40.5</v>
      </c>
      <c r="H611" t="s">
        <v>1147</v>
      </c>
      <c r="I611">
        <v>481</v>
      </c>
      <c r="J611" t="s">
        <v>1160</v>
      </c>
      <c r="K611" t="s">
        <v>1161</v>
      </c>
      <c r="L611" t="s">
        <v>2773</v>
      </c>
      <c r="M611" t="s">
        <v>57</v>
      </c>
      <c r="N611">
        <v>-79.930554000000001</v>
      </c>
      <c r="O611">
        <v>40.459938999999999</v>
      </c>
      <c r="P611" t="s">
        <v>56</v>
      </c>
      <c r="Q611" s="6" t="s">
        <v>2906</v>
      </c>
      <c r="R611" s="6" t="s">
        <v>2905</v>
      </c>
      <c r="S611" s="6" t="s">
        <v>2784</v>
      </c>
      <c r="T611" s="6" t="s">
        <v>2907</v>
      </c>
      <c r="U611" s="6" t="s">
        <v>2840</v>
      </c>
      <c r="V611" s="3" t="str">
        <f>INDEX(Groups!I$2:'Groups'!I$228, MATCH(A611, Groups!A$2:'Groups'!A$228,0))</f>
        <v>Pittsburgh</v>
      </c>
      <c r="W611" s="3" t="str">
        <f>INDEX(Groups!J$2:'Groups'!J$228, MATCH(A611, Groups!A$2:'Groups'!A$228,0))</f>
        <v>Sub-county</v>
      </c>
      <c r="X611" s="8">
        <f t="shared" si="22"/>
        <v>1</v>
      </c>
      <c r="Y611" s="8" t="b">
        <f>ISNUMBER(SEARCH(V611,T611))</f>
        <v>1</v>
      </c>
      <c r="AC611" s="8">
        <v>1</v>
      </c>
      <c r="AD611" s="8">
        <v>1</v>
      </c>
    </row>
    <row r="612" spans="1:30" x14ac:dyDescent="0.2">
      <c r="A612">
        <v>18302864</v>
      </c>
      <c r="B612">
        <v>5</v>
      </c>
      <c r="C612" t="s">
        <v>1170</v>
      </c>
      <c r="D612" t="s">
        <v>1</v>
      </c>
      <c r="E612" t="s">
        <v>3073</v>
      </c>
      <c r="F612">
        <v>-79.919998168899994</v>
      </c>
      <c r="G612">
        <v>40.470001220699999</v>
      </c>
      <c r="H612" t="s">
        <v>1171</v>
      </c>
      <c r="I612">
        <v>488</v>
      </c>
      <c r="J612" t="s">
        <v>1172</v>
      </c>
      <c r="K612" t="s">
        <v>1173</v>
      </c>
      <c r="L612" t="s">
        <v>2773</v>
      </c>
      <c r="M612" t="s">
        <v>1175</v>
      </c>
      <c r="N612">
        <v>-79.923537999999994</v>
      </c>
      <c r="O612">
        <v>40.462173</v>
      </c>
      <c r="P612" t="s">
        <v>1174</v>
      </c>
      <c r="Q612" s="6" t="s">
        <v>2906</v>
      </c>
      <c r="R612" s="6" t="s">
        <v>2905</v>
      </c>
      <c r="S612" s="6" t="s">
        <v>2784</v>
      </c>
      <c r="T612" s="6" t="s">
        <v>2907</v>
      </c>
      <c r="U612" s="6" t="s">
        <v>2840</v>
      </c>
      <c r="V612" s="3" t="str">
        <f>INDEX(Groups!I$2:'Groups'!I$228, MATCH(A612, Groups!A$2:'Groups'!A$228,0))</f>
        <v>Pittsburgh</v>
      </c>
      <c r="W612" s="3" t="str">
        <f>INDEX(Groups!J$2:'Groups'!J$228, MATCH(A612, Groups!A$2:'Groups'!A$228,0))</f>
        <v>Sub-county</v>
      </c>
      <c r="X612" s="8">
        <f t="shared" si="22"/>
        <v>1</v>
      </c>
      <c r="Y612" s="8" t="b">
        <f>ISNUMBER(SEARCH(V612,T612))</f>
        <v>1</v>
      </c>
      <c r="AC612" s="8">
        <v>1</v>
      </c>
      <c r="AD612" s="8">
        <v>1</v>
      </c>
    </row>
    <row r="613" spans="1:30" x14ac:dyDescent="0.2">
      <c r="A613">
        <v>18302864</v>
      </c>
      <c r="B613">
        <v>5</v>
      </c>
      <c r="C613" t="s">
        <v>1170</v>
      </c>
      <c r="D613" t="s">
        <v>1</v>
      </c>
      <c r="E613" t="s">
        <v>3073</v>
      </c>
      <c r="F613">
        <v>-79.919998168899994</v>
      </c>
      <c r="G613">
        <v>40.470001220699999</v>
      </c>
      <c r="H613" t="s">
        <v>1171</v>
      </c>
      <c r="I613">
        <v>489</v>
      </c>
      <c r="J613" t="s">
        <v>1172</v>
      </c>
      <c r="K613" t="s">
        <v>1176</v>
      </c>
      <c r="L613" t="s">
        <v>2773</v>
      </c>
      <c r="M613" t="s">
        <v>1175</v>
      </c>
      <c r="N613">
        <v>-79.923537999999994</v>
      </c>
      <c r="O613">
        <v>40.462173</v>
      </c>
      <c r="P613" t="s">
        <v>1174</v>
      </c>
      <c r="Q613" s="6" t="s">
        <v>2906</v>
      </c>
      <c r="R613" s="6" t="s">
        <v>2905</v>
      </c>
      <c r="S613" s="6" t="s">
        <v>2784</v>
      </c>
      <c r="T613" s="6" t="s">
        <v>2907</v>
      </c>
      <c r="U613" s="6" t="s">
        <v>2840</v>
      </c>
      <c r="V613" s="3" t="str">
        <f>INDEX(Groups!I$2:'Groups'!I$228, MATCH(A613, Groups!A$2:'Groups'!A$228,0))</f>
        <v>Pittsburgh</v>
      </c>
      <c r="W613" s="3" t="str">
        <f>INDEX(Groups!J$2:'Groups'!J$228, MATCH(A613, Groups!A$2:'Groups'!A$228,0))</f>
        <v>Sub-county</v>
      </c>
      <c r="X613" s="8">
        <f t="shared" si="22"/>
        <v>1</v>
      </c>
      <c r="Y613" s="8" t="b">
        <f>ISNUMBER(SEARCH(V613,T613))</f>
        <v>1</v>
      </c>
      <c r="AC613" s="8">
        <v>1</v>
      </c>
      <c r="AD613" s="8">
        <v>1</v>
      </c>
    </row>
    <row r="614" spans="1:30" x14ac:dyDescent="0.2">
      <c r="A614">
        <v>18302864</v>
      </c>
      <c r="B614">
        <v>5</v>
      </c>
      <c r="C614" t="s">
        <v>1170</v>
      </c>
      <c r="D614" t="s">
        <v>1</v>
      </c>
      <c r="E614" t="s">
        <v>3073</v>
      </c>
      <c r="F614">
        <v>-79.919998168899994</v>
      </c>
      <c r="G614">
        <v>40.470001220699999</v>
      </c>
      <c r="H614" t="s">
        <v>1171</v>
      </c>
      <c r="I614">
        <v>490</v>
      </c>
      <c r="J614" t="s">
        <v>1172</v>
      </c>
      <c r="K614" t="s">
        <v>1176</v>
      </c>
      <c r="L614" t="s">
        <v>2773</v>
      </c>
      <c r="M614" t="s">
        <v>1175</v>
      </c>
      <c r="N614">
        <v>-79.923537999999994</v>
      </c>
      <c r="O614">
        <v>40.462173</v>
      </c>
      <c r="P614" t="s">
        <v>1174</v>
      </c>
      <c r="Q614" s="6" t="s">
        <v>2906</v>
      </c>
      <c r="R614" s="6" t="s">
        <v>2905</v>
      </c>
      <c r="S614" s="6" t="s">
        <v>2784</v>
      </c>
      <c r="T614" s="6" t="s">
        <v>2907</v>
      </c>
      <c r="U614" s="6" t="s">
        <v>2840</v>
      </c>
      <c r="V614" s="3" t="str">
        <f>INDEX(Groups!I$2:'Groups'!I$228, MATCH(A614, Groups!A$2:'Groups'!A$228,0))</f>
        <v>Pittsburgh</v>
      </c>
      <c r="W614" s="3" t="str">
        <f>INDEX(Groups!J$2:'Groups'!J$228, MATCH(A614, Groups!A$2:'Groups'!A$228,0))</f>
        <v>Sub-county</v>
      </c>
      <c r="X614" s="8">
        <f t="shared" si="22"/>
        <v>1</v>
      </c>
      <c r="Y614" s="8" t="b">
        <f>ISNUMBER(SEARCH(V614,T614))</f>
        <v>1</v>
      </c>
      <c r="AC614" s="8">
        <v>1</v>
      </c>
      <c r="AD614" s="8">
        <v>1</v>
      </c>
    </row>
    <row r="615" spans="1:30" x14ac:dyDescent="0.2">
      <c r="A615">
        <v>18302864</v>
      </c>
      <c r="B615">
        <v>5</v>
      </c>
      <c r="C615" t="s">
        <v>1170</v>
      </c>
      <c r="D615" t="s">
        <v>1</v>
      </c>
      <c r="E615" t="s">
        <v>3073</v>
      </c>
      <c r="F615">
        <v>-79.919998168899994</v>
      </c>
      <c r="G615">
        <v>40.470001220699999</v>
      </c>
      <c r="H615" t="s">
        <v>1171</v>
      </c>
      <c r="I615">
        <v>491</v>
      </c>
      <c r="J615" t="s">
        <v>1172</v>
      </c>
      <c r="K615" t="s">
        <v>1177</v>
      </c>
      <c r="L615" t="s">
        <v>2773</v>
      </c>
      <c r="M615" t="s">
        <v>1175</v>
      </c>
      <c r="N615">
        <v>-79.923537999999994</v>
      </c>
      <c r="O615">
        <v>40.462173</v>
      </c>
      <c r="P615" t="s">
        <v>1174</v>
      </c>
      <c r="Q615" s="6" t="s">
        <v>2906</v>
      </c>
      <c r="R615" s="6" t="s">
        <v>2905</v>
      </c>
      <c r="S615" s="6" t="s">
        <v>2784</v>
      </c>
      <c r="T615" s="6" t="s">
        <v>2907</v>
      </c>
      <c r="U615" s="6" t="s">
        <v>2840</v>
      </c>
      <c r="V615" s="3" t="str">
        <f>INDEX(Groups!I$2:'Groups'!I$228, MATCH(A615, Groups!A$2:'Groups'!A$228,0))</f>
        <v>Pittsburgh</v>
      </c>
      <c r="W615" s="3" t="str">
        <f>INDEX(Groups!J$2:'Groups'!J$228, MATCH(A615, Groups!A$2:'Groups'!A$228,0))</f>
        <v>Sub-county</v>
      </c>
      <c r="X615" s="8">
        <f t="shared" si="22"/>
        <v>1</v>
      </c>
      <c r="Y615" s="8" t="b">
        <f>ISNUMBER(SEARCH(V615,T615))</f>
        <v>1</v>
      </c>
      <c r="AC615" s="8">
        <v>1</v>
      </c>
      <c r="AD615" s="8">
        <v>1</v>
      </c>
    </row>
    <row r="616" spans="1:30" x14ac:dyDescent="0.2">
      <c r="A616">
        <v>18302864</v>
      </c>
      <c r="B616">
        <v>5</v>
      </c>
      <c r="C616" t="s">
        <v>1170</v>
      </c>
      <c r="D616" t="s">
        <v>1</v>
      </c>
      <c r="E616" t="s">
        <v>3073</v>
      </c>
      <c r="F616">
        <v>-79.919998168899994</v>
      </c>
      <c r="G616">
        <v>40.470001220699999</v>
      </c>
      <c r="H616" t="s">
        <v>1171</v>
      </c>
      <c r="I616">
        <v>492</v>
      </c>
      <c r="J616" t="s">
        <v>1172</v>
      </c>
      <c r="K616" t="s">
        <v>1176</v>
      </c>
      <c r="L616" t="s">
        <v>2773</v>
      </c>
      <c r="M616" t="s">
        <v>1175</v>
      </c>
      <c r="N616">
        <v>-79.923537999999994</v>
      </c>
      <c r="O616">
        <v>40.462173</v>
      </c>
      <c r="P616" t="s">
        <v>1174</v>
      </c>
      <c r="Q616" s="6" t="s">
        <v>2906</v>
      </c>
      <c r="R616" s="6" t="s">
        <v>2905</v>
      </c>
      <c r="S616" s="6" t="s">
        <v>2784</v>
      </c>
      <c r="T616" s="6" t="s">
        <v>2907</v>
      </c>
      <c r="U616" s="6" t="s">
        <v>2840</v>
      </c>
      <c r="V616" s="3" t="str">
        <f>INDEX(Groups!I$2:'Groups'!I$228, MATCH(A616, Groups!A$2:'Groups'!A$228,0))</f>
        <v>Pittsburgh</v>
      </c>
      <c r="W616" s="3" t="str">
        <f>INDEX(Groups!J$2:'Groups'!J$228, MATCH(A616, Groups!A$2:'Groups'!A$228,0))</f>
        <v>Sub-county</v>
      </c>
      <c r="X616" s="8">
        <f t="shared" si="22"/>
        <v>1</v>
      </c>
      <c r="Y616" s="8" t="b">
        <f>ISNUMBER(SEARCH(V616,T616))</f>
        <v>1</v>
      </c>
      <c r="AC616" s="8">
        <v>1</v>
      </c>
      <c r="AD616" s="8">
        <v>1</v>
      </c>
    </row>
    <row r="617" spans="1:30" x14ac:dyDescent="0.2">
      <c r="A617">
        <v>8642702</v>
      </c>
      <c r="B617">
        <v>5</v>
      </c>
      <c r="C617" t="s">
        <v>1208</v>
      </c>
      <c r="D617" t="s">
        <v>1</v>
      </c>
      <c r="E617" t="s">
        <v>3092</v>
      </c>
      <c r="F617">
        <v>-80.019996643100001</v>
      </c>
      <c r="G617">
        <v>40.470001220699999</v>
      </c>
      <c r="H617" t="s">
        <v>1209</v>
      </c>
      <c r="I617">
        <v>503</v>
      </c>
      <c r="J617" t="s">
        <v>1210</v>
      </c>
      <c r="K617" t="s">
        <v>1211</v>
      </c>
      <c r="L617" t="s">
        <v>2773</v>
      </c>
      <c r="M617" t="s">
        <v>1213</v>
      </c>
      <c r="N617">
        <v>-79.949791000000005</v>
      </c>
      <c r="O617">
        <v>40.434441</v>
      </c>
      <c r="P617" t="s">
        <v>1212</v>
      </c>
      <c r="Q617" s="6" t="s">
        <v>2906</v>
      </c>
      <c r="R617" s="6" t="s">
        <v>2905</v>
      </c>
      <c r="S617" s="6" t="s">
        <v>2784</v>
      </c>
      <c r="T617" s="6" t="s">
        <v>2907</v>
      </c>
      <c r="U617" s="6" t="s">
        <v>2930</v>
      </c>
      <c r="V617" s="3" t="str">
        <f>INDEX(Groups!I$2:'Groups'!I$228, MATCH(A617, Groups!A$2:'Groups'!A$228,0))</f>
        <v>Pittsburgh</v>
      </c>
      <c r="W617" s="3" t="str">
        <f>INDEX(Groups!J$2:'Groups'!J$228, MATCH(A617, Groups!A$2:'Groups'!A$228,0))</f>
        <v>Sub-county</v>
      </c>
      <c r="X617" s="8">
        <f t="shared" si="22"/>
        <v>1</v>
      </c>
      <c r="Y617" s="8" t="b">
        <f>ISNUMBER(SEARCH(V617,T617))</f>
        <v>1</v>
      </c>
      <c r="AC617" s="8">
        <v>1</v>
      </c>
      <c r="AD617" s="8">
        <v>1</v>
      </c>
    </row>
    <row r="618" spans="1:30" x14ac:dyDescent="0.2">
      <c r="A618">
        <v>8642702</v>
      </c>
      <c r="B618">
        <v>5</v>
      </c>
      <c r="C618" t="s">
        <v>1208</v>
      </c>
      <c r="D618" t="s">
        <v>1</v>
      </c>
      <c r="E618" t="s">
        <v>3092</v>
      </c>
      <c r="F618">
        <v>-80.019996643100001</v>
      </c>
      <c r="G618">
        <v>40.470001220699999</v>
      </c>
      <c r="H618" t="s">
        <v>1209</v>
      </c>
      <c r="I618">
        <v>504</v>
      </c>
      <c r="J618" t="s">
        <v>1214</v>
      </c>
      <c r="K618" t="s">
        <v>1215</v>
      </c>
      <c r="L618" t="s">
        <v>2773</v>
      </c>
      <c r="M618" t="s">
        <v>1213</v>
      </c>
      <c r="N618">
        <v>-79.949791000000005</v>
      </c>
      <c r="O618">
        <v>40.434441</v>
      </c>
      <c r="P618" t="s">
        <v>1212</v>
      </c>
      <c r="Q618" s="6" t="s">
        <v>2906</v>
      </c>
      <c r="R618" s="6" t="s">
        <v>2905</v>
      </c>
      <c r="S618" s="6" t="s">
        <v>2784</v>
      </c>
      <c r="T618" s="6" t="s">
        <v>2907</v>
      </c>
      <c r="U618" s="6" t="s">
        <v>2930</v>
      </c>
      <c r="V618" s="3" t="str">
        <f>INDEX(Groups!I$2:'Groups'!I$228, MATCH(A618, Groups!A$2:'Groups'!A$228,0))</f>
        <v>Pittsburgh</v>
      </c>
      <c r="W618" s="3" t="str">
        <f>INDEX(Groups!J$2:'Groups'!J$228, MATCH(A618, Groups!A$2:'Groups'!A$228,0))</f>
        <v>Sub-county</v>
      </c>
      <c r="X618" s="8">
        <f t="shared" si="22"/>
        <v>1</v>
      </c>
      <c r="Y618" s="8" t="b">
        <f>ISNUMBER(SEARCH(V618,T618))</f>
        <v>1</v>
      </c>
      <c r="AC618" s="8">
        <v>1</v>
      </c>
      <c r="AD618" s="8">
        <v>1</v>
      </c>
    </row>
    <row r="619" spans="1:30" x14ac:dyDescent="0.2">
      <c r="A619">
        <v>8642702</v>
      </c>
      <c r="B619">
        <v>5</v>
      </c>
      <c r="C619" t="s">
        <v>1208</v>
      </c>
      <c r="D619" t="s">
        <v>1</v>
      </c>
      <c r="E619" t="s">
        <v>3092</v>
      </c>
      <c r="F619">
        <v>-80.019996643100001</v>
      </c>
      <c r="G619">
        <v>40.470001220699999</v>
      </c>
      <c r="H619" t="s">
        <v>1209</v>
      </c>
      <c r="I619">
        <v>505</v>
      </c>
      <c r="J619" t="s">
        <v>1216</v>
      </c>
      <c r="K619" t="s">
        <v>1217</v>
      </c>
      <c r="L619" t="s">
        <v>2773</v>
      </c>
      <c r="M619" t="s">
        <v>1213</v>
      </c>
      <c r="N619">
        <v>-79.949791000000005</v>
      </c>
      <c r="O619">
        <v>40.434441</v>
      </c>
      <c r="P619" t="s">
        <v>1212</v>
      </c>
      <c r="Q619" s="6" t="s">
        <v>2906</v>
      </c>
      <c r="R619" s="6" t="s">
        <v>2905</v>
      </c>
      <c r="S619" s="6" t="s">
        <v>2784</v>
      </c>
      <c r="T619" s="6" t="s">
        <v>2907</v>
      </c>
      <c r="U619" s="6" t="s">
        <v>2930</v>
      </c>
      <c r="V619" s="3" t="str">
        <f>INDEX(Groups!I$2:'Groups'!I$228, MATCH(A619, Groups!A$2:'Groups'!A$228,0))</f>
        <v>Pittsburgh</v>
      </c>
      <c r="W619" s="3" t="str">
        <f>INDEX(Groups!J$2:'Groups'!J$228, MATCH(A619, Groups!A$2:'Groups'!A$228,0))</f>
        <v>Sub-county</v>
      </c>
      <c r="X619" s="8">
        <f t="shared" si="22"/>
        <v>1</v>
      </c>
      <c r="Y619" s="8" t="b">
        <f>ISNUMBER(SEARCH(V619,T619))</f>
        <v>1</v>
      </c>
      <c r="AC619" s="8">
        <v>1</v>
      </c>
      <c r="AD619" s="8">
        <v>1</v>
      </c>
    </row>
    <row r="620" spans="1:30" x14ac:dyDescent="0.2">
      <c r="A620">
        <v>8642702</v>
      </c>
      <c r="B620">
        <v>5</v>
      </c>
      <c r="C620" t="s">
        <v>1208</v>
      </c>
      <c r="D620" t="s">
        <v>1</v>
      </c>
      <c r="E620" t="s">
        <v>3092</v>
      </c>
      <c r="F620">
        <v>-80.019996643100001</v>
      </c>
      <c r="G620">
        <v>40.470001220699999</v>
      </c>
      <c r="H620" t="s">
        <v>1209</v>
      </c>
      <c r="I620">
        <v>506</v>
      </c>
      <c r="J620" t="s">
        <v>1218</v>
      </c>
      <c r="K620" t="s">
        <v>1219</v>
      </c>
      <c r="L620" t="s">
        <v>2773</v>
      </c>
      <c r="M620" t="s">
        <v>1213</v>
      </c>
      <c r="N620">
        <v>-79.949791000000005</v>
      </c>
      <c r="O620">
        <v>40.434441</v>
      </c>
      <c r="P620" t="s">
        <v>1212</v>
      </c>
      <c r="Q620" s="6" t="s">
        <v>2906</v>
      </c>
      <c r="R620" s="6" t="s">
        <v>2905</v>
      </c>
      <c r="S620" s="6" t="s">
        <v>2784</v>
      </c>
      <c r="T620" s="6" t="s">
        <v>2907</v>
      </c>
      <c r="U620" s="6" t="s">
        <v>2930</v>
      </c>
      <c r="V620" s="3" t="str">
        <f>INDEX(Groups!I$2:'Groups'!I$228, MATCH(A620, Groups!A$2:'Groups'!A$228,0))</f>
        <v>Pittsburgh</v>
      </c>
      <c r="W620" s="3" t="str">
        <f>INDEX(Groups!J$2:'Groups'!J$228, MATCH(A620, Groups!A$2:'Groups'!A$228,0))</f>
        <v>Sub-county</v>
      </c>
      <c r="X620" s="8">
        <f t="shared" si="22"/>
        <v>1</v>
      </c>
      <c r="Y620" s="8" t="b">
        <f>ISNUMBER(SEARCH(V620,T620))</f>
        <v>1</v>
      </c>
      <c r="AC620" s="8">
        <v>1</v>
      </c>
      <c r="AD620" s="8">
        <v>1</v>
      </c>
    </row>
    <row r="621" spans="1:30" x14ac:dyDescent="0.2">
      <c r="A621">
        <v>8642702</v>
      </c>
      <c r="B621">
        <v>5</v>
      </c>
      <c r="C621" t="s">
        <v>1208</v>
      </c>
      <c r="D621" t="s">
        <v>1</v>
      </c>
      <c r="E621" t="s">
        <v>3092</v>
      </c>
      <c r="F621">
        <v>-80.019996643100001</v>
      </c>
      <c r="G621">
        <v>40.470001220699999</v>
      </c>
      <c r="H621" t="s">
        <v>1209</v>
      </c>
      <c r="I621">
        <v>507</v>
      </c>
      <c r="J621" t="s">
        <v>1220</v>
      </c>
      <c r="K621" t="s">
        <v>1221</v>
      </c>
      <c r="L621" t="s">
        <v>2773</v>
      </c>
      <c r="M621" t="s">
        <v>1213</v>
      </c>
      <c r="N621">
        <v>-79.949791000000005</v>
      </c>
      <c r="O621">
        <v>40.434441</v>
      </c>
      <c r="P621" t="s">
        <v>1212</v>
      </c>
      <c r="Q621" s="6" t="s">
        <v>2906</v>
      </c>
      <c r="R621" s="6" t="s">
        <v>2905</v>
      </c>
      <c r="S621" s="6" t="s">
        <v>2784</v>
      </c>
      <c r="T621" s="6" t="s">
        <v>2907</v>
      </c>
      <c r="U621" s="6" t="s">
        <v>2930</v>
      </c>
      <c r="V621" s="3" t="str">
        <f>INDEX(Groups!I$2:'Groups'!I$228, MATCH(A621, Groups!A$2:'Groups'!A$228,0))</f>
        <v>Pittsburgh</v>
      </c>
      <c r="W621" s="3" t="str">
        <f>INDEX(Groups!J$2:'Groups'!J$228, MATCH(A621, Groups!A$2:'Groups'!A$228,0))</f>
        <v>Sub-county</v>
      </c>
      <c r="X621" s="8">
        <f t="shared" si="22"/>
        <v>1</v>
      </c>
      <c r="Y621" s="8" t="b">
        <f>ISNUMBER(SEARCH(V621,T621))</f>
        <v>1</v>
      </c>
      <c r="AC621" s="8">
        <v>1</v>
      </c>
      <c r="AD621" s="8">
        <v>1</v>
      </c>
    </row>
    <row r="622" spans="1:30" x14ac:dyDescent="0.2">
      <c r="A622">
        <v>18801661</v>
      </c>
      <c r="B622">
        <v>4</v>
      </c>
      <c r="C622" t="s">
        <v>1241</v>
      </c>
      <c r="D622" t="s">
        <v>1</v>
      </c>
      <c r="E622" t="s">
        <v>3081</v>
      </c>
      <c r="F622">
        <v>-79.949996948199995</v>
      </c>
      <c r="G622">
        <v>40.470001220699999</v>
      </c>
      <c r="H622" t="s">
        <v>1242</v>
      </c>
      <c r="I622">
        <v>513</v>
      </c>
      <c r="J622" t="s">
        <v>1243</v>
      </c>
      <c r="K622" t="s">
        <v>1244</v>
      </c>
      <c r="L622" t="s">
        <v>2773</v>
      </c>
      <c r="M622" t="s">
        <v>1246</v>
      </c>
      <c r="N622">
        <v>-79.932755</v>
      </c>
      <c r="O622">
        <v>40.451220999999997</v>
      </c>
      <c r="P622" t="s">
        <v>1245</v>
      </c>
      <c r="Q622" s="6" t="s">
        <v>2906</v>
      </c>
      <c r="R622" s="6" t="s">
        <v>2905</v>
      </c>
      <c r="S622" s="6" t="s">
        <v>2784</v>
      </c>
      <c r="T622" s="6" t="s">
        <v>2907</v>
      </c>
      <c r="U622" s="6" t="s">
        <v>2938</v>
      </c>
      <c r="V622" s="3" t="str">
        <f>INDEX(Groups!I$2:'Groups'!I$228, MATCH(A622, Groups!A$2:'Groups'!A$228,0))</f>
        <v>Pittsburgh</v>
      </c>
      <c r="W622" s="3" t="str">
        <f>INDEX(Groups!J$2:'Groups'!J$228, MATCH(A622, Groups!A$2:'Groups'!A$228,0))</f>
        <v>Sub-county</v>
      </c>
      <c r="X622" s="8">
        <f t="shared" si="22"/>
        <v>1</v>
      </c>
      <c r="Y622" s="8" t="b">
        <f>ISNUMBER(SEARCH(V622,T622))</f>
        <v>1</v>
      </c>
      <c r="AC622" s="8">
        <v>1</v>
      </c>
      <c r="AD622" s="8">
        <v>1</v>
      </c>
    </row>
    <row r="623" spans="1:30" x14ac:dyDescent="0.2">
      <c r="A623">
        <v>18801661</v>
      </c>
      <c r="B623">
        <v>4</v>
      </c>
      <c r="C623" t="s">
        <v>1241</v>
      </c>
      <c r="D623" t="s">
        <v>1</v>
      </c>
      <c r="E623" t="s">
        <v>3081</v>
      </c>
      <c r="F623">
        <v>-79.949996948199995</v>
      </c>
      <c r="G623">
        <v>40.470001220699999</v>
      </c>
      <c r="H623" t="s">
        <v>1242</v>
      </c>
      <c r="I623">
        <v>514</v>
      </c>
      <c r="J623" t="s">
        <v>1243</v>
      </c>
      <c r="K623" t="s">
        <v>1247</v>
      </c>
      <c r="L623" t="s">
        <v>2773</v>
      </c>
      <c r="M623" t="s">
        <v>1246</v>
      </c>
      <c r="N623">
        <v>-79.932755</v>
      </c>
      <c r="O623">
        <v>40.451220999999997</v>
      </c>
      <c r="P623" t="s">
        <v>1245</v>
      </c>
      <c r="Q623" s="6" t="s">
        <v>2906</v>
      </c>
      <c r="R623" s="6" t="s">
        <v>2905</v>
      </c>
      <c r="S623" s="6" t="s">
        <v>2784</v>
      </c>
      <c r="T623" s="6" t="s">
        <v>2907</v>
      </c>
      <c r="U623" s="6" t="s">
        <v>2938</v>
      </c>
      <c r="V623" s="3" t="str">
        <f>INDEX(Groups!I$2:'Groups'!I$228, MATCH(A623, Groups!A$2:'Groups'!A$228,0))</f>
        <v>Pittsburgh</v>
      </c>
      <c r="W623" s="3" t="str">
        <f>INDEX(Groups!J$2:'Groups'!J$228, MATCH(A623, Groups!A$2:'Groups'!A$228,0))</f>
        <v>Sub-county</v>
      </c>
      <c r="X623" s="8">
        <f t="shared" si="22"/>
        <v>1</v>
      </c>
      <c r="Y623" s="8" t="b">
        <f>ISNUMBER(SEARCH(V623,T623))</f>
        <v>1</v>
      </c>
      <c r="AC623" s="8">
        <v>1</v>
      </c>
      <c r="AD623" s="8">
        <v>1</v>
      </c>
    </row>
    <row r="624" spans="1:30" x14ac:dyDescent="0.2">
      <c r="A624">
        <v>18801661</v>
      </c>
      <c r="B624">
        <v>4</v>
      </c>
      <c r="C624" t="s">
        <v>1241</v>
      </c>
      <c r="D624" t="s">
        <v>1</v>
      </c>
      <c r="E624" t="s">
        <v>3081</v>
      </c>
      <c r="F624">
        <v>-79.949996948199995</v>
      </c>
      <c r="G624">
        <v>40.470001220699999</v>
      </c>
      <c r="H624" t="s">
        <v>1242</v>
      </c>
      <c r="I624">
        <v>515</v>
      </c>
      <c r="J624" t="s">
        <v>1243</v>
      </c>
      <c r="K624" t="s">
        <v>1248</v>
      </c>
      <c r="L624" t="s">
        <v>2773</v>
      </c>
      <c r="M624" t="s">
        <v>1246</v>
      </c>
      <c r="N624">
        <v>-79.932755</v>
      </c>
      <c r="O624">
        <v>40.451220999999997</v>
      </c>
      <c r="P624" t="s">
        <v>1245</v>
      </c>
      <c r="Q624" s="6" t="s">
        <v>2906</v>
      </c>
      <c r="R624" s="6" t="s">
        <v>2905</v>
      </c>
      <c r="S624" s="6" t="s">
        <v>2784</v>
      </c>
      <c r="T624" s="6" t="s">
        <v>2907</v>
      </c>
      <c r="U624" s="6" t="s">
        <v>2938</v>
      </c>
      <c r="V624" s="3" t="str">
        <f>INDEX(Groups!I$2:'Groups'!I$228, MATCH(A624, Groups!A$2:'Groups'!A$228,0))</f>
        <v>Pittsburgh</v>
      </c>
      <c r="W624" s="3" t="str">
        <f>INDEX(Groups!J$2:'Groups'!J$228, MATCH(A624, Groups!A$2:'Groups'!A$228,0))</f>
        <v>Sub-county</v>
      </c>
      <c r="X624" s="8">
        <f t="shared" si="22"/>
        <v>1</v>
      </c>
      <c r="Y624" s="8" t="b">
        <f>ISNUMBER(SEARCH(V624,T624))</f>
        <v>1</v>
      </c>
      <c r="AC624" s="8">
        <v>1</v>
      </c>
      <c r="AD624" s="8">
        <v>1</v>
      </c>
    </row>
    <row r="625" spans="1:30" x14ac:dyDescent="0.2">
      <c r="A625">
        <v>126428</v>
      </c>
      <c r="B625">
        <v>4</v>
      </c>
      <c r="C625" t="s">
        <v>1249</v>
      </c>
      <c r="D625" t="s">
        <v>1</v>
      </c>
      <c r="E625" t="s">
        <v>3085</v>
      </c>
      <c r="F625">
        <v>-79.989997863799999</v>
      </c>
      <c r="G625">
        <v>40.450000762899997</v>
      </c>
      <c r="H625" t="s">
        <v>1250</v>
      </c>
      <c r="I625">
        <v>518</v>
      </c>
      <c r="J625" t="s">
        <v>1257</v>
      </c>
      <c r="K625" t="s">
        <v>1258</v>
      </c>
      <c r="L625" t="s">
        <v>2773</v>
      </c>
      <c r="M625" t="s">
        <v>1260</v>
      </c>
      <c r="N625">
        <v>-79.967049000000003</v>
      </c>
      <c r="O625">
        <v>40.471539</v>
      </c>
      <c r="P625" t="s">
        <v>1259</v>
      </c>
      <c r="Q625" s="6" t="s">
        <v>2906</v>
      </c>
      <c r="R625" s="6" t="s">
        <v>2905</v>
      </c>
      <c r="S625" s="6" t="s">
        <v>2784</v>
      </c>
      <c r="T625" s="6" t="s">
        <v>2907</v>
      </c>
      <c r="U625" s="6" t="s">
        <v>2923</v>
      </c>
      <c r="V625" s="3" t="str">
        <f>INDEX(Groups!I$2:'Groups'!I$228, MATCH(A625, Groups!A$2:'Groups'!A$228,0))</f>
        <v>Pittsburgh</v>
      </c>
      <c r="W625" s="3" t="str">
        <f>INDEX(Groups!J$2:'Groups'!J$228, MATCH(A625, Groups!A$2:'Groups'!A$228,0))</f>
        <v>Sub-county</v>
      </c>
      <c r="X625" s="8">
        <f t="shared" si="22"/>
        <v>1</v>
      </c>
      <c r="Y625" s="8" t="b">
        <f>ISNUMBER(SEARCH(V625,T625))</f>
        <v>1</v>
      </c>
      <c r="AC625" s="8">
        <v>1</v>
      </c>
      <c r="AD625" s="8">
        <v>1</v>
      </c>
    </row>
    <row r="626" spans="1:30" x14ac:dyDescent="0.2">
      <c r="A626">
        <v>3849892</v>
      </c>
      <c r="B626">
        <v>4</v>
      </c>
      <c r="C626" t="s">
        <v>1266</v>
      </c>
      <c r="D626" t="s">
        <v>1</v>
      </c>
      <c r="E626" t="s">
        <v>3070</v>
      </c>
      <c r="F626">
        <v>-79.910003662099996</v>
      </c>
      <c r="G626">
        <v>40.5</v>
      </c>
      <c r="H626" t="s">
        <v>1267</v>
      </c>
      <c r="I626">
        <v>520</v>
      </c>
      <c r="J626" t="s">
        <v>1268</v>
      </c>
      <c r="K626" t="s">
        <v>1269</v>
      </c>
      <c r="L626" t="s">
        <v>2773</v>
      </c>
      <c r="M626" t="s">
        <v>1271</v>
      </c>
      <c r="N626">
        <v>-79.922963999999993</v>
      </c>
      <c r="O626">
        <v>40.437173000000001</v>
      </c>
      <c r="P626" t="s">
        <v>1270</v>
      </c>
      <c r="Q626" s="6" t="s">
        <v>2906</v>
      </c>
      <c r="R626" s="6" t="s">
        <v>2905</v>
      </c>
      <c r="S626" s="6" t="s">
        <v>2784</v>
      </c>
      <c r="T626" s="6" t="s">
        <v>2907</v>
      </c>
      <c r="U626" s="6" t="s">
        <v>2909</v>
      </c>
      <c r="V626" s="3" t="str">
        <f>INDEX(Groups!I$2:'Groups'!I$228, MATCH(A626, Groups!A$2:'Groups'!A$228,0))</f>
        <v>Pittsburgh</v>
      </c>
      <c r="W626" s="3" t="str">
        <f>INDEX(Groups!J$2:'Groups'!J$228, MATCH(A626, Groups!A$2:'Groups'!A$228,0))</f>
        <v>Sub-county</v>
      </c>
      <c r="X626" s="8">
        <f t="shared" si="22"/>
        <v>1</v>
      </c>
      <c r="Y626" s="8" t="b">
        <f>ISNUMBER(SEARCH(V626,T626))</f>
        <v>1</v>
      </c>
      <c r="AC626" s="8">
        <v>1</v>
      </c>
      <c r="AD626" s="8">
        <v>1</v>
      </c>
    </row>
    <row r="627" spans="1:30" x14ac:dyDescent="0.2">
      <c r="A627">
        <v>3849892</v>
      </c>
      <c r="B627">
        <v>4</v>
      </c>
      <c r="C627" t="s">
        <v>1266</v>
      </c>
      <c r="D627" t="s">
        <v>1</v>
      </c>
      <c r="E627" t="s">
        <v>3070</v>
      </c>
      <c r="F627">
        <v>-79.910003662099996</v>
      </c>
      <c r="G627">
        <v>40.5</v>
      </c>
      <c r="H627" t="s">
        <v>1267</v>
      </c>
      <c r="I627">
        <v>521</v>
      </c>
      <c r="J627" t="s">
        <v>1272</v>
      </c>
      <c r="K627" t="s">
        <v>465</v>
      </c>
      <c r="L627" t="s">
        <v>2773</v>
      </c>
      <c r="M627" t="s">
        <v>1274</v>
      </c>
      <c r="N627">
        <v>-79.923034999999999</v>
      </c>
      <c r="O627">
        <v>40.433143999999999</v>
      </c>
      <c r="P627" t="s">
        <v>1273</v>
      </c>
      <c r="Q627" s="6" t="s">
        <v>2906</v>
      </c>
      <c r="R627" s="6" t="s">
        <v>2905</v>
      </c>
      <c r="S627" s="6" t="s">
        <v>2784</v>
      </c>
      <c r="T627" s="6" t="s">
        <v>2907</v>
      </c>
      <c r="U627" s="6" t="s">
        <v>2909</v>
      </c>
      <c r="V627" s="3" t="str">
        <f>INDEX(Groups!I$2:'Groups'!I$228, MATCH(A627, Groups!A$2:'Groups'!A$228,0))</f>
        <v>Pittsburgh</v>
      </c>
      <c r="W627" s="3" t="str">
        <f>INDEX(Groups!J$2:'Groups'!J$228, MATCH(A627, Groups!A$2:'Groups'!A$228,0))</f>
        <v>Sub-county</v>
      </c>
      <c r="X627" s="8">
        <f t="shared" si="22"/>
        <v>1</v>
      </c>
      <c r="Y627" s="8" t="b">
        <f>ISNUMBER(SEARCH(V627,T627))</f>
        <v>1</v>
      </c>
      <c r="AC627" s="8">
        <v>1</v>
      </c>
      <c r="AD627" s="8">
        <v>1</v>
      </c>
    </row>
    <row r="628" spans="1:30" x14ac:dyDescent="0.2">
      <c r="A628">
        <v>3849892</v>
      </c>
      <c r="B628">
        <v>4</v>
      </c>
      <c r="C628" t="s">
        <v>1266</v>
      </c>
      <c r="D628" t="s">
        <v>1</v>
      </c>
      <c r="E628" t="s">
        <v>3070</v>
      </c>
      <c r="F628">
        <v>-79.910003662099996</v>
      </c>
      <c r="G628">
        <v>40.5</v>
      </c>
      <c r="H628" t="s">
        <v>1267</v>
      </c>
      <c r="I628">
        <v>523</v>
      </c>
      <c r="J628" t="s">
        <v>1280</v>
      </c>
      <c r="K628" t="s">
        <v>1281</v>
      </c>
      <c r="L628" t="s">
        <v>2773</v>
      </c>
      <c r="M628" t="s">
        <v>1283</v>
      </c>
      <c r="N628">
        <v>-79.893370000000004</v>
      </c>
      <c r="O628">
        <v>40.489955999999999</v>
      </c>
      <c r="P628" t="s">
        <v>1282</v>
      </c>
      <c r="Q628" s="6" t="s">
        <v>2906</v>
      </c>
      <c r="R628" s="6" t="s">
        <v>2905</v>
      </c>
      <c r="S628" s="6" t="s">
        <v>2784</v>
      </c>
      <c r="T628" s="6" t="s">
        <v>2907</v>
      </c>
      <c r="U628" s="6" t="s">
        <v>2980</v>
      </c>
      <c r="V628" s="3" t="str">
        <f>INDEX(Groups!I$2:'Groups'!I$228, MATCH(A628, Groups!A$2:'Groups'!A$228,0))</f>
        <v>Pittsburgh</v>
      </c>
      <c r="W628" s="3" t="str">
        <f>INDEX(Groups!J$2:'Groups'!J$228, MATCH(A628, Groups!A$2:'Groups'!A$228,0))</f>
        <v>Sub-county</v>
      </c>
      <c r="X628" s="8">
        <f t="shared" si="22"/>
        <v>1</v>
      </c>
      <c r="Y628" s="8" t="b">
        <f>ISNUMBER(SEARCH(V628,T628))</f>
        <v>1</v>
      </c>
      <c r="AC628" s="8">
        <v>1</v>
      </c>
      <c r="AD628" s="8">
        <v>1</v>
      </c>
    </row>
    <row r="629" spans="1:30" x14ac:dyDescent="0.2">
      <c r="A629">
        <v>1769932</v>
      </c>
      <c r="B629">
        <v>4</v>
      </c>
      <c r="C629" t="s">
        <v>1284</v>
      </c>
      <c r="D629" t="s">
        <v>1</v>
      </c>
      <c r="E629" t="s">
        <v>3081</v>
      </c>
      <c r="F629">
        <v>-79.949996948199995</v>
      </c>
      <c r="G629">
        <v>40.439998626700003</v>
      </c>
      <c r="H629" t="s">
        <v>1285</v>
      </c>
      <c r="I629">
        <v>524</v>
      </c>
      <c r="J629" t="s">
        <v>1286</v>
      </c>
      <c r="K629" t="s">
        <v>1287</v>
      </c>
      <c r="L629" t="s">
        <v>2773</v>
      </c>
      <c r="M629" t="s">
        <v>39</v>
      </c>
      <c r="N629">
        <v>-79.922805999999994</v>
      </c>
      <c r="O629">
        <v>40.434963000000003</v>
      </c>
      <c r="P629" t="s">
        <v>38</v>
      </c>
      <c r="Q629" s="6" t="s">
        <v>2906</v>
      </c>
      <c r="R629" s="6" t="s">
        <v>2905</v>
      </c>
      <c r="S629" s="6" t="s">
        <v>2784</v>
      </c>
      <c r="T629" s="6" t="s">
        <v>2907</v>
      </c>
      <c r="U629" s="6" t="s">
        <v>2909</v>
      </c>
      <c r="V629" s="3" t="str">
        <f>INDEX(Groups!I$2:'Groups'!I$228, MATCH(A629, Groups!A$2:'Groups'!A$228,0))</f>
        <v>Pittsburgh</v>
      </c>
      <c r="W629" s="3" t="str">
        <f>INDEX(Groups!J$2:'Groups'!J$228, MATCH(A629, Groups!A$2:'Groups'!A$228,0))</f>
        <v>Sub-county</v>
      </c>
      <c r="X629" s="8">
        <f t="shared" si="22"/>
        <v>1</v>
      </c>
      <c r="Y629" s="8" t="b">
        <f>ISNUMBER(SEARCH(V629,T629))</f>
        <v>1</v>
      </c>
      <c r="AC629" s="8">
        <v>1</v>
      </c>
      <c r="AD629" s="8">
        <v>1</v>
      </c>
    </row>
    <row r="630" spans="1:30" x14ac:dyDescent="0.2">
      <c r="A630">
        <v>1769932</v>
      </c>
      <c r="B630">
        <v>4</v>
      </c>
      <c r="C630" t="s">
        <v>1284</v>
      </c>
      <c r="D630" t="s">
        <v>1</v>
      </c>
      <c r="E630" t="s">
        <v>3081</v>
      </c>
      <c r="F630">
        <v>-79.949996948199995</v>
      </c>
      <c r="G630">
        <v>40.439998626700003</v>
      </c>
      <c r="H630" t="s">
        <v>1285</v>
      </c>
      <c r="I630">
        <v>525</v>
      </c>
      <c r="J630" t="s">
        <v>1288</v>
      </c>
      <c r="K630" t="s">
        <v>1289</v>
      </c>
      <c r="L630" t="s">
        <v>2773</v>
      </c>
      <c r="M630" t="s">
        <v>1291</v>
      </c>
      <c r="N630">
        <v>-79.934036000000006</v>
      </c>
      <c r="O630">
        <v>40.451476999999997</v>
      </c>
      <c r="P630" t="s">
        <v>1290</v>
      </c>
      <c r="Q630" s="6" t="s">
        <v>2906</v>
      </c>
      <c r="R630" s="6" t="s">
        <v>2905</v>
      </c>
      <c r="S630" s="6" t="s">
        <v>2784</v>
      </c>
      <c r="T630" s="6" t="s">
        <v>2907</v>
      </c>
      <c r="U630" s="6" t="s">
        <v>2938</v>
      </c>
      <c r="V630" s="3" t="str">
        <f>INDEX(Groups!I$2:'Groups'!I$228, MATCH(A630, Groups!A$2:'Groups'!A$228,0))</f>
        <v>Pittsburgh</v>
      </c>
      <c r="W630" s="3" t="str">
        <f>INDEX(Groups!J$2:'Groups'!J$228, MATCH(A630, Groups!A$2:'Groups'!A$228,0))</f>
        <v>Sub-county</v>
      </c>
      <c r="X630" s="8">
        <f t="shared" si="22"/>
        <v>1</v>
      </c>
      <c r="Y630" s="8" t="b">
        <f>ISNUMBER(SEARCH(V630,T630))</f>
        <v>1</v>
      </c>
      <c r="AC630" s="8">
        <v>1</v>
      </c>
      <c r="AD630" s="8">
        <v>1</v>
      </c>
    </row>
    <row r="631" spans="1:30" x14ac:dyDescent="0.2">
      <c r="A631">
        <v>1769932</v>
      </c>
      <c r="B631">
        <v>4</v>
      </c>
      <c r="C631" t="s">
        <v>1284</v>
      </c>
      <c r="D631" t="s">
        <v>1</v>
      </c>
      <c r="E631" t="s">
        <v>3081</v>
      </c>
      <c r="F631">
        <v>-79.949996948199995</v>
      </c>
      <c r="G631">
        <v>40.439998626700003</v>
      </c>
      <c r="H631" t="s">
        <v>1285</v>
      </c>
      <c r="I631">
        <v>526</v>
      </c>
      <c r="J631" t="s">
        <v>1292</v>
      </c>
      <c r="K631" t="s">
        <v>1293</v>
      </c>
      <c r="L631" t="s">
        <v>2773</v>
      </c>
      <c r="M631" t="s">
        <v>1295</v>
      </c>
      <c r="N631">
        <v>-79.922972000000001</v>
      </c>
      <c r="O631">
        <v>40.437581000000002</v>
      </c>
      <c r="P631" t="s">
        <v>1294</v>
      </c>
      <c r="Q631" s="6" t="s">
        <v>2906</v>
      </c>
      <c r="R631" s="6" t="s">
        <v>2905</v>
      </c>
      <c r="S631" s="6" t="s">
        <v>2784</v>
      </c>
      <c r="T631" s="6" t="s">
        <v>2907</v>
      </c>
      <c r="U631" s="6" t="s">
        <v>2909</v>
      </c>
      <c r="V631" s="3" t="str">
        <f>INDEX(Groups!I$2:'Groups'!I$228, MATCH(A631, Groups!A$2:'Groups'!A$228,0))</f>
        <v>Pittsburgh</v>
      </c>
      <c r="W631" s="3" t="str">
        <f>INDEX(Groups!J$2:'Groups'!J$228, MATCH(A631, Groups!A$2:'Groups'!A$228,0))</f>
        <v>Sub-county</v>
      </c>
      <c r="X631" s="8">
        <f t="shared" si="22"/>
        <v>1</v>
      </c>
      <c r="Y631" s="8" t="b">
        <f>ISNUMBER(SEARCH(V631,T631))</f>
        <v>1</v>
      </c>
      <c r="AC631" s="8">
        <v>1</v>
      </c>
      <c r="AD631" s="8">
        <v>1</v>
      </c>
    </row>
    <row r="632" spans="1:30" x14ac:dyDescent="0.2">
      <c r="A632">
        <v>8404922</v>
      </c>
      <c r="B632">
        <v>4</v>
      </c>
      <c r="C632" t="s">
        <v>1300</v>
      </c>
      <c r="D632" t="s">
        <v>1</v>
      </c>
      <c r="E632" t="s">
        <v>3079</v>
      </c>
      <c r="F632">
        <v>-79.910003662099996</v>
      </c>
      <c r="G632">
        <v>40.450000762899997</v>
      </c>
      <c r="H632" t="s">
        <v>1301</v>
      </c>
      <c r="I632">
        <v>529</v>
      </c>
      <c r="J632" t="s">
        <v>1304</v>
      </c>
      <c r="K632" t="s">
        <v>1305</v>
      </c>
      <c r="L632" t="s">
        <v>2773</v>
      </c>
      <c r="M632" t="s">
        <v>1307</v>
      </c>
      <c r="N632">
        <v>-79.966483999999994</v>
      </c>
      <c r="O632">
        <v>40.428139000000002</v>
      </c>
      <c r="P632" t="s">
        <v>1306</v>
      </c>
      <c r="Q632" s="6" t="s">
        <v>2906</v>
      </c>
      <c r="R632" s="6" t="s">
        <v>2905</v>
      </c>
      <c r="S632" s="6" t="s">
        <v>2784</v>
      </c>
      <c r="T632" s="6" t="s">
        <v>2907</v>
      </c>
      <c r="U632" s="6" t="s">
        <v>2911</v>
      </c>
      <c r="V632" s="3" t="str">
        <f>INDEX(Groups!I$2:'Groups'!I$228, MATCH(A632, Groups!A$2:'Groups'!A$228,0))</f>
        <v>Pittsburgh</v>
      </c>
      <c r="W632" s="3" t="str">
        <f>INDEX(Groups!J$2:'Groups'!J$228, MATCH(A632, Groups!A$2:'Groups'!A$228,0))</f>
        <v>Sub-county</v>
      </c>
      <c r="X632" s="8">
        <f t="shared" si="22"/>
        <v>1</v>
      </c>
      <c r="Y632" s="8" t="b">
        <f>ISNUMBER(SEARCH(V632,T632))</f>
        <v>1</v>
      </c>
      <c r="AC632" s="8">
        <v>1</v>
      </c>
      <c r="AD632" s="8">
        <v>1</v>
      </c>
    </row>
    <row r="633" spans="1:30" x14ac:dyDescent="0.2">
      <c r="A633">
        <v>8404922</v>
      </c>
      <c r="B633">
        <v>4</v>
      </c>
      <c r="C633" t="s">
        <v>1300</v>
      </c>
      <c r="D633" t="s">
        <v>1</v>
      </c>
      <c r="E633" t="s">
        <v>3079</v>
      </c>
      <c r="F633">
        <v>-79.910003662099996</v>
      </c>
      <c r="G633">
        <v>40.450000762899997</v>
      </c>
      <c r="H633" t="s">
        <v>1301</v>
      </c>
      <c r="I633">
        <v>531</v>
      </c>
      <c r="J633" t="s">
        <v>1309</v>
      </c>
      <c r="K633" t="s">
        <v>1310</v>
      </c>
      <c r="L633" t="s">
        <v>2773</v>
      </c>
      <c r="M633" t="s">
        <v>1312</v>
      </c>
      <c r="N633">
        <v>-79.925606000000002</v>
      </c>
      <c r="O633">
        <v>40.459620999999999</v>
      </c>
      <c r="P633" t="s">
        <v>1311</v>
      </c>
      <c r="Q633" s="6" t="s">
        <v>2906</v>
      </c>
      <c r="R633" s="6" t="s">
        <v>2905</v>
      </c>
      <c r="S633" s="6" t="s">
        <v>2784</v>
      </c>
      <c r="T633" s="6" t="s">
        <v>2907</v>
      </c>
      <c r="U633" s="6" t="s">
        <v>2938</v>
      </c>
      <c r="V633" s="3" t="str">
        <f>INDEX(Groups!I$2:'Groups'!I$228, MATCH(A633, Groups!A$2:'Groups'!A$228,0))</f>
        <v>Pittsburgh</v>
      </c>
      <c r="W633" s="3" t="str">
        <f>INDEX(Groups!J$2:'Groups'!J$228, MATCH(A633, Groups!A$2:'Groups'!A$228,0))</f>
        <v>Sub-county</v>
      </c>
      <c r="X633" s="8">
        <f t="shared" si="22"/>
        <v>1</v>
      </c>
      <c r="Y633" s="8" t="b">
        <f>ISNUMBER(SEARCH(V633,T633))</f>
        <v>1</v>
      </c>
      <c r="AC633" s="8">
        <v>1</v>
      </c>
      <c r="AD633" s="8">
        <v>1</v>
      </c>
    </row>
    <row r="634" spans="1:30" x14ac:dyDescent="0.2">
      <c r="A634">
        <v>2949832</v>
      </c>
      <c r="B634">
        <v>4</v>
      </c>
      <c r="C634" t="s">
        <v>1313</v>
      </c>
      <c r="D634" t="s">
        <v>1</v>
      </c>
      <c r="E634" t="s">
        <v>3072</v>
      </c>
      <c r="F634">
        <v>-79.970001220699999</v>
      </c>
      <c r="G634">
        <v>40.400001525900002</v>
      </c>
      <c r="H634" t="s">
        <v>1314</v>
      </c>
      <c r="I634">
        <v>532</v>
      </c>
      <c r="J634" t="s">
        <v>1315</v>
      </c>
      <c r="K634" t="s">
        <v>1316</v>
      </c>
      <c r="L634" t="s">
        <v>2773</v>
      </c>
      <c r="M634" t="s">
        <v>1318</v>
      </c>
      <c r="N634">
        <v>-80.010666000000001</v>
      </c>
      <c r="O634">
        <v>40.426743000000002</v>
      </c>
      <c r="P634" t="s">
        <v>1317</v>
      </c>
      <c r="Q634" s="6" t="s">
        <v>2906</v>
      </c>
      <c r="R634" s="6" t="s">
        <v>2905</v>
      </c>
      <c r="S634" s="6" t="s">
        <v>2784</v>
      </c>
      <c r="T634" s="6" t="s">
        <v>2907</v>
      </c>
      <c r="U634" s="6" t="s">
        <v>2966</v>
      </c>
      <c r="V634" s="3" t="str">
        <f>INDEX(Groups!I$2:'Groups'!I$228, MATCH(A634, Groups!A$2:'Groups'!A$228,0))</f>
        <v>Pittsburgh</v>
      </c>
      <c r="W634" s="3" t="str">
        <f>INDEX(Groups!J$2:'Groups'!J$228, MATCH(A634, Groups!A$2:'Groups'!A$228,0))</f>
        <v>Sub-county</v>
      </c>
      <c r="X634" s="8">
        <f t="shared" si="22"/>
        <v>1</v>
      </c>
      <c r="Y634" s="8" t="b">
        <f>ISNUMBER(SEARCH(V634,T634))</f>
        <v>1</v>
      </c>
      <c r="AC634" s="8">
        <v>1</v>
      </c>
      <c r="AD634" s="8">
        <v>1</v>
      </c>
    </row>
    <row r="635" spans="1:30" x14ac:dyDescent="0.2">
      <c r="A635">
        <v>2949832</v>
      </c>
      <c r="B635">
        <v>4</v>
      </c>
      <c r="C635" t="s">
        <v>1313</v>
      </c>
      <c r="D635" t="s">
        <v>1</v>
      </c>
      <c r="E635" t="s">
        <v>3072</v>
      </c>
      <c r="F635">
        <v>-79.970001220699999</v>
      </c>
      <c r="G635">
        <v>40.400001525900002</v>
      </c>
      <c r="H635" t="s">
        <v>1314</v>
      </c>
      <c r="I635">
        <v>533</v>
      </c>
      <c r="J635" t="s">
        <v>1315</v>
      </c>
      <c r="K635" t="s">
        <v>1316</v>
      </c>
      <c r="L635" t="s">
        <v>2773</v>
      </c>
      <c r="M635" t="s">
        <v>1318</v>
      </c>
      <c r="N635">
        <v>-80.010666000000001</v>
      </c>
      <c r="O635">
        <v>40.426743000000002</v>
      </c>
      <c r="P635" t="s">
        <v>1317</v>
      </c>
      <c r="Q635" s="6" t="s">
        <v>2906</v>
      </c>
      <c r="R635" s="6" t="s">
        <v>2905</v>
      </c>
      <c r="S635" s="6" t="s">
        <v>2784</v>
      </c>
      <c r="T635" s="6" t="s">
        <v>2907</v>
      </c>
      <c r="U635" s="6" t="s">
        <v>2966</v>
      </c>
      <c r="V635" s="3" t="str">
        <f>INDEX(Groups!I$2:'Groups'!I$228, MATCH(A635, Groups!A$2:'Groups'!A$228,0))</f>
        <v>Pittsburgh</v>
      </c>
      <c r="W635" s="3" t="str">
        <f>INDEX(Groups!J$2:'Groups'!J$228, MATCH(A635, Groups!A$2:'Groups'!A$228,0))</f>
        <v>Sub-county</v>
      </c>
      <c r="X635" s="8">
        <f t="shared" si="22"/>
        <v>1</v>
      </c>
      <c r="Y635" s="8" t="b">
        <f>ISNUMBER(SEARCH(V635,T635))</f>
        <v>1</v>
      </c>
      <c r="AC635" s="8">
        <v>1</v>
      </c>
      <c r="AD635" s="8">
        <v>1</v>
      </c>
    </row>
    <row r="636" spans="1:30" x14ac:dyDescent="0.2">
      <c r="A636">
        <v>2949832</v>
      </c>
      <c r="B636">
        <v>4</v>
      </c>
      <c r="C636" t="s">
        <v>1313</v>
      </c>
      <c r="D636" t="s">
        <v>1</v>
      </c>
      <c r="E636" t="s">
        <v>3072</v>
      </c>
      <c r="F636">
        <v>-79.970001220699999</v>
      </c>
      <c r="G636">
        <v>40.400001525900002</v>
      </c>
      <c r="H636" t="s">
        <v>1314</v>
      </c>
      <c r="I636">
        <v>534</v>
      </c>
      <c r="J636" t="s">
        <v>1315</v>
      </c>
      <c r="K636" t="s">
        <v>1316</v>
      </c>
      <c r="L636" t="s">
        <v>2773</v>
      </c>
      <c r="M636" t="s">
        <v>1318</v>
      </c>
      <c r="N636">
        <v>-80.010666000000001</v>
      </c>
      <c r="O636">
        <v>40.426743000000002</v>
      </c>
      <c r="P636" t="s">
        <v>1317</v>
      </c>
      <c r="Q636" s="6" t="s">
        <v>2906</v>
      </c>
      <c r="R636" s="6" t="s">
        <v>2905</v>
      </c>
      <c r="S636" s="6" t="s">
        <v>2784</v>
      </c>
      <c r="T636" s="6" t="s">
        <v>2907</v>
      </c>
      <c r="U636" s="6" t="s">
        <v>2966</v>
      </c>
      <c r="V636" s="3" t="str">
        <f>INDEX(Groups!I$2:'Groups'!I$228, MATCH(A636, Groups!A$2:'Groups'!A$228,0))</f>
        <v>Pittsburgh</v>
      </c>
      <c r="W636" s="3" t="str">
        <f>INDEX(Groups!J$2:'Groups'!J$228, MATCH(A636, Groups!A$2:'Groups'!A$228,0))</f>
        <v>Sub-county</v>
      </c>
      <c r="X636" s="8">
        <f t="shared" si="22"/>
        <v>1</v>
      </c>
      <c r="Y636" s="8" t="b">
        <f>ISNUMBER(SEARCH(V636,T636))</f>
        <v>1</v>
      </c>
      <c r="AC636" s="8">
        <v>1</v>
      </c>
      <c r="AD636" s="8">
        <v>1</v>
      </c>
    </row>
    <row r="637" spans="1:30" x14ac:dyDescent="0.2">
      <c r="A637">
        <v>2949832</v>
      </c>
      <c r="B637">
        <v>4</v>
      </c>
      <c r="C637" t="s">
        <v>1313</v>
      </c>
      <c r="D637" t="s">
        <v>1</v>
      </c>
      <c r="E637" t="s">
        <v>3072</v>
      </c>
      <c r="F637">
        <v>-79.970001220699999</v>
      </c>
      <c r="G637">
        <v>40.400001525900002</v>
      </c>
      <c r="H637" t="s">
        <v>1314</v>
      </c>
      <c r="I637">
        <v>535</v>
      </c>
      <c r="J637" t="s">
        <v>1319</v>
      </c>
      <c r="K637" t="s">
        <v>1320</v>
      </c>
      <c r="L637" t="s">
        <v>2773</v>
      </c>
      <c r="M637" t="s">
        <v>1318</v>
      </c>
      <c r="N637">
        <v>-80.010666000000001</v>
      </c>
      <c r="O637">
        <v>40.426743000000002</v>
      </c>
      <c r="P637" t="s">
        <v>1317</v>
      </c>
      <c r="Q637" s="6" t="s">
        <v>2906</v>
      </c>
      <c r="R637" s="6" t="s">
        <v>2905</v>
      </c>
      <c r="S637" s="6" t="s">
        <v>2784</v>
      </c>
      <c r="T637" s="6" t="s">
        <v>2907</v>
      </c>
      <c r="U637" s="6" t="s">
        <v>2966</v>
      </c>
      <c r="V637" s="3" t="str">
        <f>INDEX(Groups!I$2:'Groups'!I$228, MATCH(A637, Groups!A$2:'Groups'!A$228,0))</f>
        <v>Pittsburgh</v>
      </c>
      <c r="W637" s="3" t="str">
        <f>INDEX(Groups!J$2:'Groups'!J$228, MATCH(A637, Groups!A$2:'Groups'!A$228,0))</f>
        <v>Sub-county</v>
      </c>
      <c r="X637" s="8">
        <f t="shared" si="22"/>
        <v>1</v>
      </c>
      <c r="Y637" s="8" t="b">
        <f>ISNUMBER(SEARCH(V637,T637))</f>
        <v>1</v>
      </c>
      <c r="AC637" s="8">
        <v>1</v>
      </c>
      <c r="AD637" s="8">
        <v>1</v>
      </c>
    </row>
    <row r="638" spans="1:30" x14ac:dyDescent="0.2">
      <c r="A638">
        <v>4232582</v>
      </c>
      <c r="B638">
        <v>4</v>
      </c>
      <c r="C638" t="s">
        <v>1321</v>
      </c>
      <c r="D638" t="s">
        <v>1</v>
      </c>
      <c r="E638" t="s">
        <v>3074</v>
      </c>
      <c r="F638">
        <v>-79.919998168899994</v>
      </c>
      <c r="G638">
        <v>40.430000305199997</v>
      </c>
      <c r="H638" t="s">
        <v>1322</v>
      </c>
      <c r="I638">
        <v>536</v>
      </c>
      <c r="J638" t="s">
        <v>1323</v>
      </c>
      <c r="K638" t="s">
        <v>1324</v>
      </c>
      <c r="L638" t="s">
        <v>2773</v>
      </c>
      <c r="M638" t="s">
        <v>1326</v>
      </c>
      <c r="N638">
        <v>-79.923203999999998</v>
      </c>
      <c r="O638">
        <v>40.433531000000002</v>
      </c>
      <c r="P638" t="s">
        <v>1325</v>
      </c>
      <c r="Q638" s="6" t="s">
        <v>2906</v>
      </c>
      <c r="R638" s="6" t="s">
        <v>2905</v>
      </c>
      <c r="S638" s="6" t="s">
        <v>2784</v>
      </c>
      <c r="T638" s="6" t="s">
        <v>2907</v>
      </c>
      <c r="U638" s="6" t="s">
        <v>2909</v>
      </c>
      <c r="V638" s="3" t="str">
        <f>INDEX(Groups!I$2:'Groups'!I$228, MATCH(A638, Groups!A$2:'Groups'!A$228,0))</f>
        <v>Pittsburgh</v>
      </c>
      <c r="W638" s="3" t="str">
        <f>INDEX(Groups!J$2:'Groups'!J$228, MATCH(A638, Groups!A$2:'Groups'!A$228,0))</f>
        <v>Sub-county</v>
      </c>
      <c r="X638" s="8">
        <f t="shared" si="22"/>
        <v>1</v>
      </c>
      <c r="Y638" s="8" t="b">
        <f>ISNUMBER(SEARCH(V638,T638))</f>
        <v>1</v>
      </c>
      <c r="AC638" s="8">
        <v>1</v>
      </c>
      <c r="AD638" s="8">
        <v>1</v>
      </c>
    </row>
    <row r="639" spans="1:30" x14ac:dyDescent="0.2">
      <c r="A639">
        <v>4232582</v>
      </c>
      <c r="B639">
        <v>4</v>
      </c>
      <c r="C639" t="s">
        <v>1321</v>
      </c>
      <c r="D639" t="s">
        <v>1</v>
      </c>
      <c r="E639" t="s">
        <v>3074</v>
      </c>
      <c r="F639">
        <v>-79.919998168899994</v>
      </c>
      <c r="G639">
        <v>40.430000305199997</v>
      </c>
      <c r="H639" t="s">
        <v>1322</v>
      </c>
      <c r="I639">
        <v>537</v>
      </c>
      <c r="J639" t="s">
        <v>1323</v>
      </c>
      <c r="K639" t="s">
        <v>1324</v>
      </c>
      <c r="L639" t="s">
        <v>2773</v>
      </c>
      <c r="M639" t="s">
        <v>1326</v>
      </c>
      <c r="N639">
        <v>-79.923203999999998</v>
      </c>
      <c r="O639">
        <v>40.433531000000002</v>
      </c>
      <c r="P639" t="s">
        <v>1325</v>
      </c>
      <c r="Q639" s="6" t="s">
        <v>2906</v>
      </c>
      <c r="R639" s="6" t="s">
        <v>2905</v>
      </c>
      <c r="S639" s="6" t="s">
        <v>2784</v>
      </c>
      <c r="T639" s="6" t="s">
        <v>2907</v>
      </c>
      <c r="U639" s="6" t="s">
        <v>2909</v>
      </c>
      <c r="V639" s="3" t="str">
        <f>INDEX(Groups!I$2:'Groups'!I$228, MATCH(A639, Groups!A$2:'Groups'!A$228,0))</f>
        <v>Pittsburgh</v>
      </c>
      <c r="W639" s="3" t="str">
        <f>INDEX(Groups!J$2:'Groups'!J$228, MATCH(A639, Groups!A$2:'Groups'!A$228,0))</f>
        <v>Sub-county</v>
      </c>
      <c r="X639" s="8">
        <f t="shared" si="22"/>
        <v>1</v>
      </c>
      <c r="Y639" s="8" t="b">
        <f>ISNUMBER(SEARCH(V639,T639))</f>
        <v>1</v>
      </c>
      <c r="AC639" s="8">
        <v>1</v>
      </c>
      <c r="AD639" s="8">
        <v>1</v>
      </c>
    </row>
    <row r="640" spans="1:30" x14ac:dyDescent="0.2">
      <c r="A640">
        <v>4232582</v>
      </c>
      <c r="B640">
        <v>4</v>
      </c>
      <c r="C640" t="s">
        <v>1321</v>
      </c>
      <c r="D640" t="s">
        <v>1</v>
      </c>
      <c r="E640" t="s">
        <v>3074</v>
      </c>
      <c r="F640">
        <v>-79.919998168899994</v>
      </c>
      <c r="G640">
        <v>40.430000305199997</v>
      </c>
      <c r="H640" t="s">
        <v>1322</v>
      </c>
      <c r="I640">
        <v>538</v>
      </c>
      <c r="J640" t="s">
        <v>1323</v>
      </c>
      <c r="K640" t="s">
        <v>1324</v>
      </c>
      <c r="L640" t="s">
        <v>2773</v>
      </c>
      <c r="M640" t="s">
        <v>1326</v>
      </c>
      <c r="N640">
        <v>-79.923203999999998</v>
      </c>
      <c r="O640">
        <v>40.433531000000002</v>
      </c>
      <c r="P640" t="s">
        <v>1325</v>
      </c>
      <c r="Q640" s="6" t="s">
        <v>2906</v>
      </c>
      <c r="R640" s="6" t="s">
        <v>2905</v>
      </c>
      <c r="S640" s="6" t="s">
        <v>2784</v>
      </c>
      <c r="T640" s="6" t="s">
        <v>2907</v>
      </c>
      <c r="U640" s="6" t="s">
        <v>2909</v>
      </c>
      <c r="V640" s="3" t="str">
        <f>INDEX(Groups!I$2:'Groups'!I$228, MATCH(A640, Groups!A$2:'Groups'!A$228,0))</f>
        <v>Pittsburgh</v>
      </c>
      <c r="W640" s="3" t="str">
        <f>INDEX(Groups!J$2:'Groups'!J$228, MATCH(A640, Groups!A$2:'Groups'!A$228,0))</f>
        <v>Sub-county</v>
      </c>
      <c r="X640" s="8">
        <f t="shared" si="22"/>
        <v>1</v>
      </c>
      <c r="Y640" s="8" t="b">
        <f>ISNUMBER(SEARCH(V640,T640))</f>
        <v>1</v>
      </c>
      <c r="AC640" s="8">
        <v>1</v>
      </c>
      <c r="AD640" s="8">
        <v>1</v>
      </c>
    </row>
    <row r="641" spans="1:30" x14ac:dyDescent="0.2">
      <c r="A641">
        <v>4232582</v>
      </c>
      <c r="B641">
        <v>4</v>
      </c>
      <c r="C641" t="s">
        <v>1321</v>
      </c>
      <c r="D641" t="s">
        <v>1</v>
      </c>
      <c r="E641" t="s">
        <v>3074</v>
      </c>
      <c r="F641">
        <v>-79.919998168899994</v>
      </c>
      <c r="G641">
        <v>40.430000305199997</v>
      </c>
      <c r="H641" t="s">
        <v>1322</v>
      </c>
      <c r="I641">
        <v>539</v>
      </c>
      <c r="J641" t="s">
        <v>1323</v>
      </c>
      <c r="K641" t="s">
        <v>1324</v>
      </c>
      <c r="L641" t="s">
        <v>2773</v>
      </c>
      <c r="M641" t="s">
        <v>1326</v>
      </c>
      <c r="N641">
        <v>-79.923203999999998</v>
      </c>
      <c r="O641">
        <v>40.433531000000002</v>
      </c>
      <c r="P641" t="s">
        <v>1325</v>
      </c>
      <c r="Q641" s="6" t="s">
        <v>2906</v>
      </c>
      <c r="R641" s="6" t="s">
        <v>2905</v>
      </c>
      <c r="S641" s="6" t="s">
        <v>2784</v>
      </c>
      <c r="T641" s="6" t="s">
        <v>2907</v>
      </c>
      <c r="U641" s="6" t="s">
        <v>2909</v>
      </c>
      <c r="V641" s="3" t="str">
        <f>INDEX(Groups!I$2:'Groups'!I$228, MATCH(A641, Groups!A$2:'Groups'!A$228,0))</f>
        <v>Pittsburgh</v>
      </c>
      <c r="W641" s="3" t="str">
        <f>INDEX(Groups!J$2:'Groups'!J$228, MATCH(A641, Groups!A$2:'Groups'!A$228,0))</f>
        <v>Sub-county</v>
      </c>
      <c r="X641" s="8">
        <f t="shared" si="22"/>
        <v>1</v>
      </c>
      <c r="Y641" s="8" t="b">
        <f>ISNUMBER(SEARCH(V641,T641))</f>
        <v>1</v>
      </c>
      <c r="AC641" s="8">
        <v>1</v>
      </c>
      <c r="AD641" s="8">
        <v>1</v>
      </c>
    </row>
    <row r="642" spans="1:30" x14ac:dyDescent="0.2">
      <c r="A642">
        <v>54637</v>
      </c>
      <c r="B642">
        <v>4</v>
      </c>
      <c r="C642" t="s">
        <v>1338</v>
      </c>
      <c r="D642" t="s">
        <v>1</v>
      </c>
      <c r="E642" t="s">
        <v>3073</v>
      </c>
      <c r="F642">
        <v>-79.949996948199995</v>
      </c>
      <c r="G642">
        <v>40.470001220699999</v>
      </c>
      <c r="H642" t="s">
        <v>1339</v>
      </c>
      <c r="I642">
        <v>544</v>
      </c>
      <c r="J642" t="s">
        <v>1340</v>
      </c>
      <c r="K642" t="s">
        <v>1341</v>
      </c>
      <c r="L642" t="s">
        <v>2773</v>
      </c>
      <c r="M642" t="s">
        <v>274</v>
      </c>
      <c r="N642">
        <v>-79.932975999999996</v>
      </c>
      <c r="O642">
        <v>40.451439000000001</v>
      </c>
      <c r="P642" t="s">
        <v>273</v>
      </c>
      <c r="Q642" s="6" t="s">
        <v>2906</v>
      </c>
      <c r="R642" s="6" t="s">
        <v>2905</v>
      </c>
      <c r="S642" s="6" t="s">
        <v>2784</v>
      </c>
      <c r="T642" s="6" t="s">
        <v>2907</v>
      </c>
      <c r="U642" s="6" t="s">
        <v>2938</v>
      </c>
      <c r="V642" s="3" t="str">
        <f>INDEX(Groups!I$2:'Groups'!I$228, MATCH(A642, Groups!A$2:'Groups'!A$228,0))</f>
        <v>Pittsburgh</v>
      </c>
      <c r="W642" s="3" t="str">
        <f>INDEX(Groups!J$2:'Groups'!J$228, MATCH(A642, Groups!A$2:'Groups'!A$228,0))</f>
        <v>Sub-county</v>
      </c>
      <c r="X642" s="8">
        <f t="shared" si="22"/>
        <v>1</v>
      </c>
      <c r="Y642" s="8" t="b">
        <f>ISNUMBER(SEARCH(V642,T642))</f>
        <v>1</v>
      </c>
      <c r="AC642" s="8">
        <v>1</v>
      </c>
      <c r="AD642" s="8">
        <v>1</v>
      </c>
    </row>
    <row r="643" spans="1:30" x14ac:dyDescent="0.2">
      <c r="A643">
        <v>54637</v>
      </c>
      <c r="B643">
        <v>4</v>
      </c>
      <c r="C643" t="s">
        <v>1338</v>
      </c>
      <c r="D643" t="s">
        <v>1</v>
      </c>
      <c r="E643" t="s">
        <v>3073</v>
      </c>
      <c r="F643">
        <v>-79.949996948199995</v>
      </c>
      <c r="G643">
        <v>40.470001220699999</v>
      </c>
      <c r="H643" t="s">
        <v>1339</v>
      </c>
      <c r="I643">
        <v>547</v>
      </c>
      <c r="J643" t="s">
        <v>1346</v>
      </c>
      <c r="K643" t="s">
        <v>465</v>
      </c>
      <c r="L643" t="s">
        <v>2773</v>
      </c>
      <c r="M643" t="s">
        <v>918</v>
      </c>
      <c r="N643">
        <v>-79.957092000000003</v>
      </c>
      <c r="O643">
        <v>40.441184999999997</v>
      </c>
      <c r="P643" t="s">
        <v>917</v>
      </c>
      <c r="Q643" s="6" t="s">
        <v>2906</v>
      </c>
      <c r="R643" s="6" t="s">
        <v>2905</v>
      </c>
      <c r="S643" s="6" t="s">
        <v>2784</v>
      </c>
      <c r="T643" s="6" t="s">
        <v>2907</v>
      </c>
      <c r="U643" s="6" t="s">
        <v>2930</v>
      </c>
      <c r="V643" s="3" t="str">
        <f>INDEX(Groups!I$2:'Groups'!I$228, MATCH(A643, Groups!A$2:'Groups'!A$228,0))</f>
        <v>Pittsburgh</v>
      </c>
      <c r="W643" s="3" t="str">
        <f>INDEX(Groups!J$2:'Groups'!J$228, MATCH(A643, Groups!A$2:'Groups'!A$228,0))</f>
        <v>Sub-county</v>
      </c>
      <c r="X643" s="8">
        <f t="shared" si="22"/>
        <v>1</v>
      </c>
      <c r="Y643" s="8" t="b">
        <f>ISNUMBER(SEARCH(V643,T643))</f>
        <v>1</v>
      </c>
      <c r="AC643" s="8">
        <v>1</v>
      </c>
      <c r="AD643" s="8">
        <v>1</v>
      </c>
    </row>
    <row r="644" spans="1:30" x14ac:dyDescent="0.2">
      <c r="A644">
        <v>1331994</v>
      </c>
      <c r="B644">
        <v>4</v>
      </c>
      <c r="C644" t="s">
        <v>1347</v>
      </c>
      <c r="D644" t="s">
        <v>1</v>
      </c>
      <c r="E644" t="s">
        <v>3079</v>
      </c>
      <c r="F644">
        <v>-79.930000305199997</v>
      </c>
      <c r="G644">
        <v>40.450000762899997</v>
      </c>
      <c r="H644" t="s">
        <v>1348</v>
      </c>
      <c r="I644">
        <v>548</v>
      </c>
      <c r="J644" t="s">
        <v>1349</v>
      </c>
      <c r="K644" t="s">
        <v>1350</v>
      </c>
      <c r="L644" t="s">
        <v>2773</v>
      </c>
      <c r="M644" t="s">
        <v>1110</v>
      </c>
      <c r="N644">
        <v>-79.932851999999997</v>
      </c>
      <c r="O644">
        <v>40.451374999999999</v>
      </c>
      <c r="P644" t="s">
        <v>1245</v>
      </c>
      <c r="Q644" s="6" t="s">
        <v>2906</v>
      </c>
      <c r="R644" s="6" t="s">
        <v>2905</v>
      </c>
      <c r="S644" s="6" t="s">
        <v>2784</v>
      </c>
      <c r="T644" s="6" t="s">
        <v>2907</v>
      </c>
      <c r="U644" s="6" t="s">
        <v>2938</v>
      </c>
      <c r="V644" s="3" t="str">
        <f>INDEX(Groups!I$2:'Groups'!I$228, MATCH(A644, Groups!A$2:'Groups'!A$228,0))</f>
        <v>Pittsburgh</v>
      </c>
      <c r="W644" s="3" t="str">
        <f>INDEX(Groups!J$2:'Groups'!J$228, MATCH(A644, Groups!A$2:'Groups'!A$228,0))</f>
        <v>Sub-county</v>
      </c>
      <c r="X644" s="8">
        <f t="shared" si="22"/>
        <v>1</v>
      </c>
      <c r="Y644" s="8" t="b">
        <f>ISNUMBER(SEARCH(V644,T644))</f>
        <v>1</v>
      </c>
      <c r="AC644" s="8">
        <v>1</v>
      </c>
      <c r="AD644" s="8">
        <v>1</v>
      </c>
    </row>
    <row r="645" spans="1:30" x14ac:dyDescent="0.2">
      <c r="A645">
        <v>1331994</v>
      </c>
      <c r="B645">
        <v>4</v>
      </c>
      <c r="C645" t="s">
        <v>1347</v>
      </c>
      <c r="D645" t="s">
        <v>1</v>
      </c>
      <c r="E645" t="s">
        <v>3079</v>
      </c>
      <c r="F645">
        <v>-79.930000305199997</v>
      </c>
      <c r="G645">
        <v>40.450000762899997</v>
      </c>
      <c r="H645" t="s">
        <v>1348</v>
      </c>
      <c r="I645">
        <v>549</v>
      </c>
      <c r="J645" t="s">
        <v>1349</v>
      </c>
      <c r="K645" t="s">
        <v>1350</v>
      </c>
      <c r="L645" t="s">
        <v>2773</v>
      </c>
      <c r="M645" t="s">
        <v>1110</v>
      </c>
      <c r="N645">
        <v>-79.932851999999997</v>
      </c>
      <c r="O645">
        <v>40.451374999999999</v>
      </c>
      <c r="P645" t="s">
        <v>1245</v>
      </c>
      <c r="Q645" s="6" t="s">
        <v>2906</v>
      </c>
      <c r="R645" s="6" t="s">
        <v>2905</v>
      </c>
      <c r="S645" s="6" t="s">
        <v>2784</v>
      </c>
      <c r="T645" s="6" t="s">
        <v>2907</v>
      </c>
      <c r="U645" s="6" t="s">
        <v>2938</v>
      </c>
      <c r="V645" s="3" t="str">
        <f>INDEX(Groups!I$2:'Groups'!I$228, MATCH(A645, Groups!A$2:'Groups'!A$228,0))</f>
        <v>Pittsburgh</v>
      </c>
      <c r="W645" s="3" t="str">
        <f>INDEX(Groups!J$2:'Groups'!J$228, MATCH(A645, Groups!A$2:'Groups'!A$228,0))</f>
        <v>Sub-county</v>
      </c>
      <c r="X645" s="8">
        <f t="shared" si="22"/>
        <v>1</v>
      </c>
      <c r="Y645" s="8" t="b">
        <f>ISNUMBER(SEARCH(V645,T645))</f>
        <v>1</v>
      </c>
      <c r="AC645" s="8">
        <v>1</v>
      </c>
      <c r="AD645" s="8">
        <v>1</v>
      </c>
    </row>
    <row r="646" spans="1:30" x14ac:dyDescent="0.2">
      <c r="A646">
        <v>1331994</v>
      </c>
      <c r="B646">
        <v>4</v>
      </c>
      <c r="C646" t="s">
        <v>1347</v>
      </c>
      <c r="D646" t="s">
        <v>1</v>
      </c>
      <c r="E646" t="s">
        <v>3079</v>
      </c>
      <c r="F646">
        <v>-79.930000305199997</v>
      </c>
      <c r="G646">
        <v>40.450000762899997</v>
      </c>
      <c r="H646" t="s">
        <v>1348</v>
      </c>
      <c r="I646">
        <v>550</v>
      </c>
      <c r="J646" t="s">
        <v>1351</v>
      </c>
      <c r="K646" t="s">
        <v>1352</v>
      </c>
      <c r="L646" t="s">
        <v>2773</v>
      </c>
      <c r="M646" t="s">
        <v>1354</v>
      </c>
      <c r="N646">
        <v>-79.966716000000005</v>
      </c>
      <c r="O646">
        <v>40.425941000000002</v>
      </c>
      <c r="P646" t="s">
        <v>1353</v>
      </c>
      <c r="Q646" s="6" t="s">
        <v>2906</v>
      </c>
      <c r="R646" s="6" t="s">
        <v>2905</v>
      </c>
      <c r="S646" s="6" t="s">
        <v>2784</v>
      </c>
      <c r="T646" s="6" t="s">
        <v>2907</v>
      </c>
      <c r="U646" s="6" t="s">
        <v>2911</v>
      </c>
      <c r="V646" s="3" t="str">
        <f>INDEX(Groups!I$2:'Groups'!I$228, MATCH(A646, Groups!A$2:'Groups'!A$228,0))</f>
        <v>Pittsburgh</v>
      </c>
      <c r="W646" s="3" t="str">
        <f>INDEX(Groups!J$2:'Groups'!J$228, MATCH(A646, Groups!A$2:'Groups'!A$228,0))</f>
        <v>Sub-county</v>
      </c>
      <c r="X646" s="8">
        <f t="shared" si="22"/>
        <v>1</v>
      </c>
      <c r="Y646" s="8" t="b">
        <f>ISNUMBER(SEARCH(V646,T646))</f>
        <v>1</v>
      </c>
      <c r="AC646" s="8">
        <v>1</v>
      </c>
      <c r="AD646" s="8">
        <v>1</v>
      </c>
    </row>
    <row r="647" spans="1:30" x14ac:dyDescent="0.2">
      <c r="A647">
        <v>1331994</v>
      </c>
      <c r="B647">
        <v>4</v>
      </c>
      <c r="C647" t="s">
        <v>1347</v>
      </c>
      <c r="D647" t="s">
        <v>1</v>
      </c>
      <c r="E647" t="s">
        <v>3079</v>
      </c>
      <c r="F647">
        <v>-79.930000305199997</v>
      </c>
      <c r="G647">
        <v>40.450000762899997</v>
      </c>
      <c r="H647" t="s">
        <v>1348</v>
      </c>
      <c r="I647">
        <v>551</v>
      </c>
      <c r="J647" t="s">
        <v>1355</v>
      </c>
      <c r="K647" t="s">
        <v>1356</v>
      </c>
      <c r="L647" t="s">
        <v>2773</v>
      </c>
      <c r="M647" t="s">
        <v>1357</v>
      </c>
      <c r="N647">
        <v>-79.920715000000001</v>
      </c>
      <c r="O647">
        <v>40.452885000000002</v>
      </c>
      <c r="P647" t="s">
        <v>333</v>
      </c>
      <c r="Q647" s="6" t="s">
        <v>2906</v>
      </c>
      <c r="R647" s="6" t="s">
        <v>2905</v>
      </c>
      <c r="S647" s="6" t="s">
        <v>2784</v>
      </c>
      <c r="T647" s="6" t="s">
        <v>2907</v>
      </c>
      <c r="U647" s="6" t="s">
        <v>2946</v>
      </c>
      <c r="V647" s="3" t="str">
        <f>INDEX(Groups!I$2:'Groups'!I$228, MATCH(A647, Groups!A$2:'Groups'!A$228,0))</f>
        <v>Pittsburgh</v>
      </c>
      <c r="W647" s="3" t="str">
        <f>INDEX(Groups!J$2:'Groups'!J$228, MATCH(A647, Groups!A$2:'Groups'!A$228,0))</f>
        <v>Sub-county</v>
      </c>
      <c r="X647" s="8">
        <f t="shared" si="22"/>
        <v>1</v>
      </c>
      <c r="Y647" s="8" t="b">
        <f>ISNUMBER(SEARCH(V647,T647))</f>
        <v>1</v>
      </c>
      <c r="AC647" s="8">
        <v>1</v>
      </c>
      <c r="AD647" s="8">
        <v>1</v>
      </c>
    </row>
    <row r="648" spans="1:30" x14ac:dyDescent="0.2">
      <c r="A648">
        <v>16355082</v>
      </c>
      <c r="B648">
        <v>4</v>
      </c>
      <c r="C648" t="s">
        <v>1358</v>
      </c>
      <c r="D648" t="s">
        <v>1</v>
      </c>
      <c r="E648" t="s">
        <v>3088</v>
      </c>
      <c r="F648">
        <v>-80.059997558600003</v>
      </c>
      <c r="G648">
        <v>40.3600006104</v>
      </c>
      <c r="H648" t="s">
        <v>1359</v>
      </c>
      <c r="I648">
        <v>552</v>
      </c>
      <c r="J648" t="s">
        <v>1360</v>
      </c>
      <c r="K648" t="s">
        <v>1361</v>
      </c>
      <c r="L648" t="s">
        <v>2773</v>
      </c>
      <c r="M648" t="s">
        <v>1363</v>
      </c>
      <c r="N648">
        <v>-79.923018999999996</v>
      </c>
      <c r="O648">
        <v>40.434151</v>
      </c>
      <c r="P648" t="s">
        <v>1362</v>
      </c>
      <c r="Q648" s="6" t="s">
        <v>2906</v>
      </c>
      <c r="R648" s="6" t="s">
        <v>2905</v>
      </c>
      <c r="S648" s="6" t="s">
        <v>2784</v>
      </c>
      <c r="T648" s="6" t="s">
        <v>2907</v>
      </c>
      <c r="U648" s="6" t="s">
        <v>2909</v>
      </c>
      <c r="V648" s="3" t="str">
        <f>INDEX(Groups!I$2:'Groups'!I$228, MATCH(A648, Groups!A$2:'Groups'!A$228,0))</f>
        <v>Pittsburgh</v>
      </c>
      <c r="W648" s="3" t="str">
        <f>INDEX(Groups!J$2:'Groups'!J$228, MATCH(A648, Groups!A$2:'Groups'!A$228,0))</f>
        <v>Sub-county</v>
      </c>
      <c r="X648" s="8">
        <f t="shared" si="22"/>
        <v>1</v>
      </c>
      <c r="Y648" s="8" t="b">
        <f>ISNUMBER(SEARCH(V648,T648))</f>
        <v>1</v>
      </c>
      <c r="AC648" s="8">
        <v>1</v>
      </c>
      <c r="AD648" s="8">
        <v>1</v>
      </c>
    </row>
    <row r="649" spans="1:30" x14ac:dyDescent="0.2">
      <c r="A649">
        <v>16355082</v>
      </c>
      <c r="B649">
        <v>4</v>
      </c>
      <c r="C649" t="s">
        <v>1358</v>
      </c>
      <c r="D649" t="s">
        <v>1</v>
      </c>
      <c r="E649" t="s">
        <v>3088</v>
      </c>
      <c r="F649">
        <v>-80.059997558600003</v>
      </c>
      <c r="G649">
        <v>40.3600006104</v>
      </c>
      <c r="H649" t="s">
        <v>1359</v>
      </c>
      <c r="I649">
        <v>553</v>
      </c>
      <c r="J649" t="s">
        <v>1364</v>
      </c>
      <c r="K649" t="s">
        <v>1365</v>
      </c>
      <c r="L649" t="s">
        <v>2773</v>
      </c>
      <c r="M649" t="s">
        <v>1367</v>
      </c>
      <c r="N649">
        <v>-79.920531999999994</v>
      </c>
      <c r="O649">
        <v>40.483516999999999</v>
      </c>
      <c r="P649" t="s">
        <v>1366</v>
      </c>
      <c r="Q649" s="6" t="s">
        <v>2906</v>
      </c>
      <c r="R649" s="6" t="s">
        <v>2905</v>
      </c>
      <c r="S649" s="6" t="s">
        <v>2784</v>
      </c>
      <c r="T649" s="6" t="s">
        <v>2907</v>
      </c>
      <c r="U649" s="6" t="s">
        <v>2952</v>
      </c>
      <c r="V649" s="3" t="str">
        <f>INDEX(Groups!I$2:'Groups'!I$228, MATCH(A649, Groups!A$2:'Groups'!A$228,0))</f>
        <v>Pittsburgh</v>
      </c>
      <c r="W649" s="3" t="str">
        <f>INDEX(Groups!J$2:'Groups'!J$228, MATCH(A649, Groups!A$2:'Groups'!A$228,0))</f>
        <v>Sub-county</v>
      </c>
      <c r="X649" s="8">
        <f t="shared" si="22"/>
        <v>1</v>
      </c>
      <c r="Y649" s="8" t="b">
        <f>ISNUMBER(SEARCH(V649,T649))</f>
        <v>1</v>
      </c>
      <c r="AC649" s="8">
        <v>1</v>
      </c>
      <c r="AD649" s="8">
        <v>1</v>
      </c>
    </row>
    <row r="650" spans="1:30" x14ac:dyDescent="0.2">
      <c r="A650">
        <v>16355082</v>
      </c>
      <c r="B650">
        <v>4</v>
      </c>
      <c r="C650" t="s">
        <v>1358</v>
      </c>
      <c r="D650" t="s">
        <v>1</v>
      </c>
      <c r="E650" t="s">
        <v>3088</v>
      </c>
      <c r="F650">
        <v>-80.059997558600003</v>
      </c>
      <c r="G650">
        <v>40.3600006104</v>
      </c>
      <c r="H650" t="s">
        <v>1359</v>
      </c>
      <c r="I650">
        <v>554</v>
      </c>
      <c r="J650" t="s">
        <v>1360</v>
      </c>
      <c r="K650" t="s">
        <v>1361</v>
      </c>
      <c r="L650" t="s">
        <v>2773</v>
      </c>
      <c r="M650" t="s">
        <v>1363</v>
      </c>
      <c r="N650">
        <v>-79.923018999999996</v>
      </c>
      <c r="O650">
        <v>40.434151</v>
      </c>
      <c r="P650" t="s">
        <v>1362</v>
      </c>
      <c r="Q650" s="6" t="s">
        <v>2906</v>
      </c>
      <c r="R650" s="6" t="s">
        <v>2905</v>
      </c>
      <c r="S650" s="6" t="s">
        <v>2784</v>
      </c>
      <c r="T650" s="6" t="s">
        <v>2907</v>
      </c>
      <c r="U650" s="6" t="s">
        <v>2909</v>
      </c>
      <c r="V650" s="3" t="str">
        <f>INDEX(Groups!I$2:'Groups'!I$228, MATCH(A650, Groups!A$2:'Groups'!A$228,0))</f>
        <v>Pittsburgh</v>
      </c>
      <c r="W650" s="3" t="str">
        <f>INDEX(Groups!J$2:'Groups'!J$228, MATCH(A650, Groups!A$2:'Groups'!A$228,0))</f>
        <v>Sub-county</v>
      </c>
      <c r="X650" s="8">
        <f t="shared" si="22"/>
        <v>1</v>
      </c>
      <c r="Y650" s="8" t="b">
        <f>ISNUMBER(SEARCH(V650,T650))</f>
        <v>1</v>
      </c>
      <c r="AC650" s="8">
        <v>1</v>
      </c>
      <c r="AD650" s="8">
        <v>1</v>
      </c>
    </row>
    <row r="651" spans="1:30" x14ac:dyDescent="0.2">
      <c r="A651">
        <v>16355082</v>
      </c>
      <c r="B651">
        <v>4</v>
      </c>
      <c r="C651" t="s">
        <v>1358</v>
      </c>
      <c r="D651" t="s">
        <v>1</v>
      </c>
      <c r="E651" t="s">
        <v>3088</v>
      </c>
      <c r="F651">
        <v>-80.059997558600003</v>
      </c>
      <c r="G651">
        <v>40.3600006104</v>
      </c>
      <c r="H651" t="s">
        <v>1359</v>
      </c>
      <c r="I651">
        <v>555</v>
      </c>
      <c r="J651" t="s">
        <v>1368</v>
      </c>
      <c r="K651" t="s">
        <v>1369</v>
      </c>
      <c r="L651" t="s">
        <v>2773</v>
      </c>
      <c r="M651" t="s">
        <v>1371</v>
      </c>
      <c r="N651">
        <v>-80.007401000000002</v>
      </c>
      <c r="O651">
        <v>40.434921000000003</v>
      </c>
      <c r="P651" t="s">
        <v>1370</v>
      </c>
      <c r="Q651" s="6" t="s">
        <v>2906</v>
      </c>
      <c r="R651" s="6" t="s">
        <v>2905</v>
      </c>
      <c r="S651" s="6" t="s">
        <v>2784</v>
      </c>
      <c r="T651" s="6" t="s">
        <v>2907</v>
      </c>
      <c r="U651" s="6" t="s">
        <v>2931</v>
      </c>
      <c r="V651" s="3" t="str">
        <f>INDEX(Groups!I$2:'Groups'!I$228, MATCH(A651, Groups!A$2:'Groups'!A$228,0))</f>
        <v>Pittsburgh</v>
      </c>
      <c r="W651" s="3" t="str">
        <f>INDEX(Groups!J$2:'Groups'!J$228, MATCH(A651, Groups!A$2:'Groups'!A$228,0))</f>
        <v>Sub-county</v>
      </c>
      <c r="X651" s="8">
        <f t="shared" si="22"/>
        <v>1</v>
      </c>
      <c r="Y651" s="8" t="b">
        <f>ISNUMBER(SEARCH(V651,T651))</f>
        <v>1</v>
      </c>
      <c r="AC651" s="8">
        <v>1</v>
      </c>
      <c r="AD651" s="8">
        <v>1</v>
      </c>
    </row>
    <row r="652" spans="1:30" x14ac:dyDescent="0.2">
      <c r="A652">
        <v>3544832</v>
      </c>
      <c r="B652">
        <v>4</v>
      </c>
      <c r="C652" t="s">
        <v>1399</v>
      </c>
      <c r="D652" t="s">
        <v>1</v>
      </c>
      <c r="E652" t="s">
        <v>3072</v>
      </c>
      <c r="F652">
        <v>-79.910003662099996</v>
      </c>
      <c r="G652">
        <v>40.450000762899997</v>
      </c>
      <c r="H652" t="s">
        <v>1400</v>
      </c>
      <c r="I652">
        <v>568</v>
      </c>
      <c r="J652" t="s">
        <v>1401</v>
      </c>
      <c r="K652" t="s">
        <v>1402</v>
      </c>
      <c r="L652" t="s">
        <v>2773</v>
      </c>
      <c r="M652" t="s">
        <v>1404</v>
      </c>
      <c r="N652">
        <v>-79.915108000000004</v>
      </c>
      <c r="O652">
        <v>40.456543000000003</v>
      </c>
      <c r="P652" t="s">
        <v>1403</v>
      </c>
      <c r="Q652" s="6" t="s">
        <v>2906</v>
      </c>
      <c r="R652" s="6" t="s">
        <v>2905</v>
      </c>
      <c r="S652" s="6" t="s">
        <v>2784</v>
      </c>
      <c r="T652" s="6" t="s">
        <v>2907</v>
      </c>
      <c r="U652" s="6" t="s">
        <v>2929</v>
      </c>
      <c r="V652" s="3" t="str">
        <f>INDEX(Groups!I$2:'Groups'!I$228, MATCH(A652, Groups!A$2:'Groups'!A$228,0))</f>
        <v>Pittsburgh</v>
      </c>
      <c r="W652" s="3" t="str">
        <f>INDEX(Groups!J$2:'Groups'!J$228, MATCH(A652, Groups!A$2:'Groups'!A$228,0))</f>
        <v>Sub-county</v>
      </c>
      <c r="X652" s="8">
        <f t="shared" si="22"/>
        <v>1</v>
      </c>
      <c r="Y652" s="8" t="b">
        <f>ISNUMBER(SEARCH(V652,T652))</f>
        <v>1</v>
      </c>
      <c r="AC652" s="8">
        <v>1</v>
      </c>
      <c r="AD652" s="8">
        <v>1</v>
      </c>
    </row>
    <row r="653" spans="1:30" x14ac:dyDescent="0.2">
      <c r="A653">
        <v>3544832</v>
      </c>
      <c r="B653">
        <v>4</v>
      </c>
      <c r="C653" t="s">
        <v>1399</v>
      </c>
      <c r="D653" t="s">
        <v>1</v>
      </c>
      <c r="E653" t="s">
        <v>3072</v>
      </c>
      <c r="F653">
        <v>-79.910003662099996</v>
      </c>
      <c r="G653">
        <v>40.450000762899997</v>
      </c>
      <c r="H653" t="s">
        <v>1400</v>
      </c>
      <c r="I653">
        <v>569</v>
      </c>
      <c r="J653" t="s">
        <v>1401</v>
      </c>
      <c r="K653" t="s">
        <v>1402</v>
      </c>
      <c r="L653" t="s">
        <v>2773</v>
      </c>
      <c r="M653" t="s">
        <v>1404</v>
      </c>
      <c r="N653">
        <v>-79.915108000000004</v>
      </c>
      <c r="O653">
        <v>40.456543000000003</v>
      </c>
      <c r="P653" t="s">
        <v>1403</v>
      </c>
      <c r="Q653" s="6" t="s">
        <v>2906</v>
      </c>
      <c r="R653" s="6" t="s">
        <v>2905</v>
      </c>
      <c r="S653" s="6" t="s">
        <v>2784</v>
      </c>
      <c r="T653" s="6" t="s">
        <v>2907</v>
      </c>
      <c r="U653" s="6" t="s">
        <v>2929</v>
      </c>
      <c r="V653" s="3" t="str">
        <f>INDEX(Groups!I$2:'Groups'!I$228, MATCH(A653, Groups!A$2:'Groups'!A$228,0))</f>
        <v>Pittsburgh</v>
      </c>
      <c r="W653" s="3" t="str">
        <f>INDEX(Groups!J$2:'Groups'!J$228, MATCH(A653, Groups!A$2:'Groups'!A$228,0))</f>
        <v>Sub-county</v>
      </c>
      <c r="X653" s="8">
        <f t="shared" si="22"/>
        <v>1</v>
      </c>
      <c r="Y653" s="8" t="b">
        <f>ISNUMBER(SEARCH(V653,T653))</f>
        <v>1</v>
      </c>
      <c r="AC653" s="8">
        <v>1</v>
      </c>
      <c r="AD653" s="8">
        <v>1</v>
      </c>
    </row>
    <row r="654" spans="1:30" x14ac:dyDescent="0.2">
      <c r="A654">
        <v>3544832</v>
      </c>
      <c r="B654">
        <v>4</v>
      </c>
      <c r="C654" t="s">
        <v>1399</v>
      </c>
      <c r="D654" t="s">
        <v>1</v>
      </c>
      <c r="E654" t="s">
        <v>3072</v>
      </c>
      <c r="F654">
        <v>-79.910003662099996</v>
      </c>
      <c r="G654">
        <v>40.450000762899997</v>
      </c>
      <c r="H654" t="s">
        <v>1400</v>
      </c>
      <c r="I654">
        <v>570</v>
      </c>
      <c r="J654" t="s">
        <v>1401</v>
      </c>
      <c r="K654" t="s">
        <v>1402</v>
      </c>
      <c r="L654" t="s">
        <v>2773</v>
      </c>
      <c r="M654" t="s">
        <v>1404</v>
      </c>
      <c r="N654">
        <v>-79.915108000000004</v>
      </c>
      <c r="O654">
        <v>40.456543000000003</v>
      </c>
      <c r="P654" t="s">
        <v>1403</v>
      </c>
      <c r="Q654" s="6" t="s">
        <v>2906</v>
      </c>
      <c r="R654" s="6" t="s">
        <v>2905</v>
      </c>
      <c r="S654" s="6" t="s">
        <v>2784</v>
      </c>
      <c r="T654" s="6" t="s">
        <v>2907</v>
      </c>
      <c r="U654" s="6" t="s">
        <v>2929</v>
      </c>
      <c r="V654" s="3" t="str">
        <f>INDEX(Groups!I$2:'Groups'!I$228, MATCH(A654, Groups!A$2:'Groups'!A$228,0))</f>
        <v>Pittsburgh</v>
      </c>
      <c r="W654" s="3" t="str">
        <f>INDEX(Groups!J$2:'Groups'!J$228, MATCH(A654, Groups!A$2:'Groups'!A$228,0))</f>
        <v>Sub-county</v>
      </c>
      <c r="X654" s="8">
        <f t="shared" si="22"/>
        <v>1</v>
      </c>
      <c r="Y654" s="8" t="b">
        <f>ISNUMBER(SEARCH(V654,T654))</f>
        <v>1</v>
      </c>
      <c r="AC654" s="8">
        <v>1</v>
      </c>
      <c r="AD654" s="8">
        <v>1</v>
      </c>
    </row>
    <row r="655" spans="1:30" x14ac:dyDescent="0.2">
      <c r="A655">
        <v>3544832</v>
      </c>
      <c r="B655">
        <v>4</v>
      </c>
      <c r="C655" t="s">
        <v>1399</v>
      </c>
      <c r="D655" t="s">
        <v>1</v>
      </c>
      <c r="E655" t="s">
        <v>3072</v>
      </c>
      <c r="F655">
        <v>-79.910003662099996</v>
      </c>
      <c r="G655">
        <v>40.450000762899997</v>
      </c>
      <c r="H655" t="s">
        <v>1400</v>
      </c>
      <c r="I655">
        <v>571</v>
      </c>
      <c r="J655" t="s">
        <v>1401</v>
      </c>
      <c r="K655" t="s">
        <v>1402</v>
      </c>
      <c r="L655" t="s">
        <v>2773</v>
      </c>
      <c r="M655" t="s">
        <v>1404</v>
      </c>
      <c r="N655">
        <v>-79.915108000000004</v>
      </c>
      <c r="O655">
        <v>40.456543000000003</v>
      </c>
      <c r="P655" t="s">
        <v>1403</v>
      </c>
      <c r="Q655" s="6" t="s">
        <v>2906</v>
      </c>
      <c r="R655" s="6" t="s">
        <v>2905</v>
      </c>
      <c r="S655" s="6" t="s">
        <v>2784</v>
      </c>
      <c r="T655" s="6" t="s">
        <v>2907</v>
      </c>
      <c r="U655" s="6" t="s">
        <v>2929</v>
      </c>
      <c r="V655" s="3" t="str">
        <f>INDEX(Groups!I$2:'Groups'!I$228, MATCH(A655, Groups!A$2:'Groups'!A$228,0))</f>
        <v>Pittsburgh</v>
      </c>
      <c r="W655" s="3" t="str">
        <f>INDEX(Groups!J$2:'Groups'!J$228, MATCH(A655, Groups!A$2:'Groups'!A$228,0))</f>
        <v>Sub-county</v>
      </c>
      <c r="X655" s="8">
        <f t="shared" si="22"/>
        <v>1</v>
      </c>
      <c r="Y655" s="8" t="b">
        <f>ISNUMBER(SEARCH(V655,T655))</f>
        <v>1</v>
      </c>
      <c r="AC655" s="8">
        <v>1</v>
      </c>
      <c r="AD655" s="8">
        <v>1</v>
      </c>
    </row>
    <row r="656" spans="1:30" x14ac:dyDescent="0.2">
      <c r="A656">
        <v>18602928</v>
      </c>
      <c r="B656">
        <v>3</v>
      </c>
      <c r="C656" t="s">
        <v>1417</v>
      </c>
      <c r="D656" t="s">
        <v>1</v>
      </c>
      <c r="E656" t="s">
        <v>3076</v>
      </c>
      <c r="F656">
        <v>-79.949996948199995</v>
      </c>
      <c r="G656">
        <v>40.470001220699999</v>
      </c>
      <c r="H656" t="s">
        <v>1418</v>
      </c>
      <c r="I656">
        <v>575</v>
      </c>
      <c r="J656" t="s">
        <v>1419</v>
      </c>
      <c r="K656" t="s">
        <v>1420</v>
      </c>
      <c r="L656" t="s">
        <v>2773</v>
      </c>
      <c r="M656" t="s">
        <v>1422</v>
      </c>
      <c r="N656">
        <v>-79.959723999999994</v>
      </c>
      <c r="O656">
        <v>40.471209999999999</v>
      </c>
      <c r="P656" t="s">
        <v>1421</v>
      </c>
      <c r="Q656" s="6" t="s">
        <v>2906</v>
      </c>
      <c r="R656" s="6" t="s">
        <v>2905</v>
      </c>
      <c r="S656" s="6" t="s">
        <v>2784</v>
      </c>
      <c r="T656" s="6" t="s">
        <v>2907</v>
      </c>
      <c r="U656" s="6" t="s">
        <v>2965</v>
      </c>
      <c r="V656" s="3" t="str">
        <f>INDEX(Groups!I$2:'Groups'!I$228, MATCH(A656, Groups!A$2:'Groups'!A$228,0))</f>
        <v>Pittsburgh</v>
      </c>
      <c r="W656" s="3" t="str">
        <f>INDEX(Groups!J$2:'Groups'!J$228, MATCH(A656, Groups!A$2:'Groups'!A$228,0))</f>
        <v>Sub-county</v>
      </c>
      <c r="X656" s="8">
        <f t="shared" si="22"/>
        <v>1</v>
      </c>
      <c r="Y656" s="8" t="b">
        <f>ISNUMBER(SEARCH(V656,T656))</f>
        <v>1</v>
      </c>
      <c r="AC656" s="8">
        <v>1</v>
      </c>
      <c r="AD656" s="8">
        <v>1</v>
      </c>
    </row>
    <row r="657" spans="1:30" x14ac:dyDescent="0.2">
      <c r="A657">
        <v>18602928</v>
      </c>
      <c r="B657">
        <v>3</v>
      </c>
      <c r="C657" t="s">
        <v>1417</v>
      </c>
      <c r="D657" t="s">
        <v>1</v>
      </c>
      <c r="E657" t="s">
        <v>3076</v>
      </c>
      <c r="F657">
        <v>-79.949996948199995</v>
      </c>
      <c r="G657">
        <v>40.470001220699999</v>
      </c>
      <c r="H657" t="s">
        <v>1418</v>
      </c>
      <c r="I657">
        <v>577</v>
      </c>
      <c r="J657" t="s">
        <v>1427</v>
      </c>
      <c r="K657" t="s">
        <v>1428</v>
      </c>
      <c r="L657" t="s">
        <v>2773</v>
      </c>
      <c r="M657" t="s">
        <v>797</v>
      </c>
      <c r="N657">
        <v>-80.004065999999995</v>
      </c>
      <c r="O657">
        <v>40.433166999999997</v>
      </c>
      <c r="P657" t="s">
        <v>796</v>
      </c>
      <c r="Q657" s="6" t="s">
        <v>2906</v>
      </c>
      <c r="R657" s="6" t="s">
        <v>2905</v>
      </c>
      <c r="S657" s="6" t="s">
        <v>2784</v>
      </c>
      <c r="T657" s="6" t="s">
        <v>2907</v>
      </c>
      <c r="U657" s="6" t="s">
        <v>2931</v>
      </c>
      <c r="V657" s="3" t="str">
        <f>INDEX(Groups!I$2:'Groups'!I$228, MATCH(A657, Groups!A$2:'Groups'!A$228,0))</f>
        <v>Pittsburgh</v>
      </c>
      <c r="W657" s="3" t="str">
        <f>INDEX(Groups!J$2:'Groups'!J$228, MATCH(A657, Groups!A$2:'Groups'!A$228,0))</f>
        <v>Sub-county</v>
      </c>
      <c r="X657" s="8">
        <f t="shared" si="22"/>
        <v>1</v>
      </c>
      <c r="Y657" s="8" t="b">
        <f>ISNUMBER(SEARCH(V657,T657))</f>
        <v>1</v>
      </c>
      <c r="AC657" s="8">
        <v>1</v>
      </c>
      <c r="AD657" s="8">
        <v>1</v>
      </c>
    </row>
    <row r="658" spans="1:30" x14ac:dyDescent="0.2">
      <c r="A658">
        <v>18449276</v>
      </c>
      <c r="B658">
        <v>3</v>
      </c>
      <c r="C658" t="s">
        <v>1438</v>
      </c>
      <c r="D658" t="s">
        <v>1</v>
      </c>
      <c r="E658" t="s">
        <v>3080</v>
      </c>
      <c r="F658">
        <v>-80.069999694800003</v>
      </c>
      <c r="G658">
        <v>40.439998626700003</v>
      </c>
      <c r="H658" t="s">
        <v>1439</v>
      </c>
      <c r="I658">
        <v>581</v>
      </c>
      <c r="J658" t="s">
        <v>1440</v>
      </c>
      <c r="K658" t="s">
        <v>1441</v>
      </c>
      <c r="L658" t="s">
        <v>2773</v>
      </c>
      <c r="M658" t="s">
        <v>1443</v>
      </c>
      <c r="N658">
        <v>-80.151283000000006</v>
      </c>
      <c r="O658">
        <v>40.441741999999998</v>
      </c>
      <c r="P658" t="s">
        <v>1442</v>
      </c>
      <c r="Q658" s="6" t="s">
        <v>2906</v>
      </c>
      <c r="R658" s="6" t="s">
        <v>2905</v>
      </c>
      <c r="S658" s="6" t="s">
        <v>2784</v>
      </c>
      <c r="T658" s="6" t="s">
        <v>2943</v>
      </c>
      <c r="V658" s="3" t="str">
        <f>INDEX(Groups!I$2:'Groups'!I$228, MATCH(A658, Groups!A$2:'Groups'!A$228,0))</f>
        <v>Pittsburgh</v>
      </c>
      <c r="W658" s="3" t="str">
        <f>INDEX(Groups!J$2:'Groups'!J$228, MATCH(A658, Groups!A$2:'Groups'!A$228,0))</f>
        <v>Sub-county</v>
      </c>
      <c r="X658" s="8">
        <f t="shared" si="22"/>
        <v>1</v>
      </c>
      <c r="Y658" s="8" t="b">
        <f>ISNUMBER(SEARCH(V658,T658))</f>
        <v>0</v>
      </c>
      <c r="AC658" s="8">
        <v>1</v>
      </c>
      <c r="AD658" s="8">
        <v>1</v>
      </c>
    </row>
    <row r="659" spans="1:30" x14ac:dyDescent="0.2">
      <c r="A659">
        <v>18449276</v>
      </c>
      <c r="B659">
        <v>3</v>
      </c>
      <c r="C659" t="s">
        <v>1438</v>
      </c>
      <c r="D659" t="s">
        <v>1</v>
      </c>
      <c r="E659" t="s">
        <v>3080</v>
      </c>
      <c r="F659">
        <v>-80.069999694800003</v>
      </c>
      <c r="G659">
        <v>40.439998626700003</v>
      </c>
      <c r="H659" t="s">
        <v>1439</v>
      </c>
      <c r="I659">
        <v>582</v>
      </c>
      <c r="J659" t="s">
        <v>1444</v>
      </c>
      <c r="K659" t="s">
        <v>1445</v>
      </c>
      <c r="L659" t="s">
        <v>2773</v>
      </c>
      <c r="M659" t="s">
        <v>1443</v>
      </c>
      <c r="N659">
        <v>-80.151283000000006</v>
      </c>
      <c r="O659">
        <v>40.441741999999998</v>
      </c>
      <c r="P659" t="s">
        <v>1442</v>
      </c>
      <c r="Q659" s="6" t="s">
        <v>2906</v>
      </c>
      <c r="R659" s="6" t="s">
        <v>2905</v>
      </c>
      <c r="S659" s="6" t="s">
        <v>2784</v>
      </c>
      <c r="T659" s="6" t="s">
        <v>2943</v>
      </c>
      <c r="V659" s="3" t="str">
        <f>INDEX(Groups!I$2:'Groups'!I$228, MATCH(A659, Groups!A$2:'Groups'!A$228,0))</f>
        <v>Pittsburgh</v>
      </c>
      <c r="W659" s="3" t="str">
        <f>INDEX(Groups!J$2:'Groups'!J$228, MATCH(A659, Groups!A$2:'Groups'!A$228,0))</f>
        <v>Sub-county</v>
      </c>
      <c r="X659" s="8">
        <f t="shared" si="22"/>
        <v>1</v>
      </c>
      <c r="Y659" s="8" t="b">
        <f>ISNUMBER(SEARCH(V659,T659))</f>
        <v>0</v>
      </c>
      <c r="AC659" s="8">
        <v>1</v>
      </c>
      <c r="AD659" s="8">
        <v>1</v>
      </c>
    </row>
    <row r="660" spans="1:30" x14ac:dyDescent="0.2">
      <c r="A660">
        <v>18449276</v>
      </c>
      <c r="B660">
        <v>3</v>
      </c>
      <c r="C660" t="s">
        <v>1438</v>
      </c>
      <c r="D660" t="s">
        <v>1</v>
      </c>
      <c r="E660" t="s">
        <v>3080</v>
      </c>
      <c r="F660">
        <v>-80.069999694800003</v>
      </c>
      <c r="G660">
        <v>40.439998626700003</v>
      </c>
      <c r="H660" t="s">
        <v>1439</v>
      </c>
      <c r="I660">
        <v>583</v>
      </c>
      <c r="J660" t="s">
        <v>1446</v>
      </c>
      <c r="K660" t="s">
        <v>1447</v>
      </c>
      <c r="L660" t="s">
        <v>2773</v>
      </c>
      <c r="M660" t="s">
        <v>1443</v>
      </c>
      <c r="N660">
        <v>-80.151283000000006</v>
      </c>
      <c r="O660">
        <v>40.441741999999998</v>
      </c>
      <c r="P660" t="s">
        <v>1442</v>
      </c>
      <c r="Q660" s="6" t="s">
        <v>2906</v>
      </c>
      <c r="R660" s="6" t="s">
        <v>2905</v>
      </c>
      <c r="S660" s="6" t="s">
        <v>2784</v>
      </c>
      <c r="T660" s="6" t="s">
        <v>2943</v>
      </c>
      <c r="V660" s="3" t="str">
        <f>INDEX(Groups!I$2:'Groups'!I$228, MATCH(A660, Groups!A$2:'Groups'!A$228,0))</f>
        <v>Pittsburgh</v>
      </c>
      <c r="W660" s="3" t="str">
        <f>INDEX(Groups!J$2:'Groups'!J$228, MATCH(A660, Groups!A$2:'Groups'!A$228,0))</f>
        <v>Sub-county</v>
      </c>
      <c r="X660" s="8">
        <f t="shared" si="22"/>
        <v>1</v>
      </c>
      <c r="Y660" s="8" t="b">
        <f>ISNUMBER(SEARCH(V660,T660))</f>
        <v>0</v>
      </c>
      <c r="AC660" s="8">
        <v>1</v>
      </c>
      <c r="AD660" s="8">
        <v>1</v>
      </c>
    </row>
    <row r="661" spans="1:30" x14ac:dyDescent="0.2">
      <c r="A661">
        <v>18701716</v>
      </c>
      <c r="B661">
        <v>3</v>
      </c>
      <c r="C661" t="s">
        <v>1448</v>
      </c>
      <c r="D661" t="s">
        <v>1</v>
      </c>
      <c r="E661" t="s">
        <v>3070</v>
      </c>
      <c r="F661">
        <v>-79.949996948199995</v>
      </c>
      <c r="G661">
        <v>40.470001220699999</v>
      </c>
      <c r="H661" t="s">
        <v>1449</v>
      </c>
      <c r="I661">
        <v>584</v>
      </c>
      <c r="J661" t="s">
        <v>1450</v>
      </c>
      <c r="K661" t="s">
        <v>1451</v>
      </c>
      <c r="L661" t="s">
        <v>2773</v>
      </c>
      <c r="M661" t="s">
        <v>1453</v>
      </c>
      <c r="N661">
        <v>-79.985946999999996</v>
      </c>
      <c r="O661">
        <v>40.428950999999998</v>
      </c>
      <c r="P661" t="s">
        <v>1452</v>
      </c>
      <c r="Q661" s="6" t="s">
        <v>2906</v>
      </c>
      <c r="R661" s="6" t="s">
        <v>2905</v>
      </c>
      <c r="S661" s="6" t="s">
        <v>2784</v>
      </c>
      <c r="T661" s="6" t="s">
        <v>2907</v>
      </c>
      <c r="U661" s="6" t="s">
        <v>2911</v>
      </c>
      <c r="V661" s="3" t="str">
        <f>INDEX(Groups!I$2:'Groups'!I$228, MATCH(A661, Groups!A$2:'Groups'!A$228,0))</f>
        <v>Pittsburgh</v>
      </c>
      <c r="W661" s="3" t="str">
        <f>INDEX(Groups!J$2:'Groups'!J$228, MATCH(A661, Groups!A$2:'Groups'!A$228,0))</f>
        <v>Sub-county</v>
      </c>
      <c r="X661" s="8">
        <f t="shared" si="22"/>
        <v>1</v>
      </c>
      <c r="Y661" s="8" t="b">
        <f>ISNUMBER(SEARCH(V661,T661))</f>
        <v>1</v>
      </c>
      <c r="AC661" s="8">
        <v>1</v>
      </c>
      <c r="AD661" s="8">
        <v>1</v>
      </c>
    </row>
    <row r="662" spans="1:30" x14ac:dyDescent="0.2">
      <c r="A662">
        <v>18701716</v>
      </c>
      <c r="B662">
        <v>3</v>
      </c>
      <c r="C662" t="s">
        <v>1448</v>
      </c>
      <c r="D662" t="s">
        <v>1</v>
      </c>
      <c r="E662" t="s">
        <v>3070</v>
      </c>
      <c r="F662">
        <v>-79.949996948199995</v>
      </c>
      <c r="G662">
        <v>40.470001220699999</v>
      </c>
      <c r="H662" t="s">
        <v>1449</v>
      </c>
      <c r="I662">
        <v>585</v>
      </c>
      <c r="J662" t="s">
        <v>1454</v>
      </c>
      <c r="K662" t="s">
        <v>1455</v>
      </c>
      <c r="L662" t="s">
        <v>2773</v>
      </c>
      <c r="M662" t="s">
        <v>1457</v>
      </c>
      <c r="N662">
        <v>-79.951508000000004</v>
      </c>
      <c r="O662">
        <v>40.482455999999999</v>
      </c>
      <c r="P662" t="s">
        <v>1456</v>
      </c>
      <c r="Q662" s="6" t="s">
        <v>2906</v>
      </c>
      <c r="R662" s="6" t="s">
        <v>2905</v>
      </c>
      <c r="S662" s="6" t="s">
        <v>2784</v>
      </c>
      <c r="T662" s="6" t="s">
        <v>2907</v>
      </c>
      <c r="U662" s="6" t="s">
        <v>2995</v>
      </c>
      <c r="V662" s="3" t="str">
        <f>INDEX(Groups!I$2:'Groups'!I$228, MATCH(A662, Groups!A$2:'Groups'!A$228,0))</f>
        <v>Pittsburgh</v>
      </c>
      <c r="W662" s="3" t="str">
        <f>INDEX(Groups!J$2:'Groups'!J$228, MATCH(A662, Groups!A$2:'Groups'!A$228,0))</f>
        <v>Sub-county</v>
      </c>
      <c r="X662" s="8">
        <f t="shared" si="22"/>
        <v>1</v>
      </c>
      <c r="Y662" s="8" t="b">
        <f>ISNUMBER(SEARCH(V662,T662))</f>
        <v>1</v>
      </c>
      <c r="AC662" s="8">
        <v>1</v>
      </c>
      <c r="AD662" s="8">
        <v>1</v>
      </c>
    </row>
    <row r="663" spans="1:30" x14ac:dyDescent="0.2">
      <c r="A663">
        <v>18701716</v>
      </c>
      <c r="B663">
        <v>3</v>
      </c>
      <c r="C663" t="s">
        <v>1448</v>
      </c>
      <c r="D663" t="s">
        <v>1</v>
      </c>
      <c r="E663" t="s">
        <v>3070</v>
      </c>
      <c r="F663">
        <v>-79.949996948199995</v>
      </c>
      <c r="G663">
        <v>40.470001220699999</v>
      </c>
      <c r="H663" t="s">
        <v>1449</v>
      </c>
      <c r="I663">
        <v>586</v>
      </c>
      <c r="J663" t="s">
        <v>1458</v>
      </c>
      <c r="K663" t="s">
        <v>1459</v>
      </c>
      <c r="L663" t="s">
        <v>2773</v>
      </c>
      <c r="M663" t="s">
        <v>1461</v>
      </c>
      <c r="N663">
        <v>-79.893332999999998</v>
      </c>
      <c r="O663">
        <v>40.432048999999999</v>
      </c>
      <c r="P663" t="s">
        <v>1460</v>
      </c>
      <c r="Q663" s="6" t="s">
        <v>2906</v>
      </c>
      <c r="R663" s="6" t="s">
        <v>2905</v>
      </c>
      <c r="S663" s="6" t="s">
        <v>2784</v>
      </c>
      <c r="T663" s="6" t="s">
        <v>2953</v>
      </c>
      <c r="V663" s="3" t="str">
        <f>INDEX(Groups!I$2:'Groups'!I$228, MATCH(A663, Groups!A$2:'Groups'!A$228,0))</f>
        <v>Pittsburgh</v>
      </c>
      <c r="W663" s="3" t="str">
        <f>INDEX(Groups!J$2:'Groups'!J$228, MATCH(A663, Groups!A$2:'Groups'!A$228,0))</f>
        <v>Sub-county</v>
      </c>
      <c r="X663" s="8">
        <f t="shared" ref="X663:X726" si="23">IF(S663="Allegheny County", 1, )</f>
        <v>1</v>
      </c>
      <c r="Y663" s="8" t="b">
        <f>ISNUMBER(SEARCH(V663,T663))</f>
        <v>0</v>
      </c>
      <c r="AC663" s="8">
        <v>1</v>
      </c>
      <c r="AD663" s="8">
        <v>1</v>
      </c>
    </row>
    <row r="664" spans="1:30" x14ac:dyDescent="0.2">
      <c r="A664">
        <v>4729692</v>
      </c>
      <c r="B664">
        <v>3</v>
      </c>
      <c r="C664" t="s">
        <v>1462</v>
      </c>
      <c r="D664" t="s">
        <v>1</v>
      </c>
      <c r="E664" t="s">
        <v>3079</v>
      </c>
      <c r="F664">
        <v>-79.879997253400006</v>
      </c>
      <c r="G664">
        <v>40.529998779300001</v>
      </c>
      <c r="H664" t="s">
        <v>1463</v>
      </c>
      <c r="I664">
        <v>587</v>
      </c>
      <c r="J664" t="s">
        <v>1464</v>
      </c>
      <c r="K664" t="s">
        <v>1465</v>
      </c>
      <c r="L664" t="s">
        <v>2773</v>
      </c>
      <c r="M664" t="s">
        <v>536</v>
      </c>
      <c r="N664">
        <v>-79.964433</v>
      </c>
      <c r="O664">
        <v>40.462031000000003</v>
      </c>
      <c r="P664" t="s">
        <v>535</v>
      </c>
      <c r="Q664" s="6" t="s">
        <v>2906</v>
      </c>
      <c r="R664" s="6" t="s">
        <v>2905</v>
      </c>
      <c r="S664" s="6" t="s">
        <v>2784</v>
      </c>
      <c r="T664" s="6" t="s">
        <v>2907</v>
      </c>
      <c r="U664" s="6" t="s">
        <v>2923</v>
      </c>
      <c r="V664" s="3" t="str">
        <f>INDEX(Groups!I$2:'Groups'!I$228, MATCH(A664, Groups!A$2:'Groups'!A$228,0))</f>
        <v>Pittsburgh</v>
      </c>
      <c r="W664" s="3" t="str">
        <f>INDEX(Groups!J$2:'Groups'!J$228, MATCH(A664, Groups!A$2:'Groups'!A$228,0))</f>
        <v>Sub-county</v>
      </c>
      <c r="X664" s="8">
        <f t="shared" si="23"/>
        <v>1</v>
      </c>
      <c r="Y664" s="8" t="b">
        <f>ISNUMBER(SEARCH(V664,T664))</f>
        <v>1</v>
      </c>
      <c r="AC664" s="8">
        <v>1</v>
      </c>
      <c r="AD664" s="8">
        <v>1</v>
      </c>
    </row>
    <row r="665" spans="1:30" x14ac:dyDescent="0.2">
      <c r="A665">
        <v>4729692</v>
      </c>
      <c r="B665">
        <v>3</v>
      </c>
      <c r="C665" t="s">
        <v>1462</v>
      </c>
      <c r="D665" t="s">
        <v>1</v>
      </c>
      <c r="E665" t="s">
        <v>3079</v>
      </c>
      <c r="F665">
        <v>-79.879997253400006</v>
      </c>
      <c r="G665">
        <v>40.529998779300001</v>
      </c>
      <c r="H665" t="s">
        <v>1463</v>
      </c>
      <c r="I665">
        <v>588</v>
      </c>
      <c r="J665" t="s">
        <v>1466</v>
      </c>
      <c r="K665" t="s">
        <v>1467</v>
      </c>
      <c r="L665" t="s">
        <v>2773</v>
      </c>
      <c r="M665" t="s">
        <v>1468</v>
      </c>
      <c r="N665">
        <v>-80.033823999999996</v>
      </c>
      <c r="O665">
        <v>40.441315000000003</v>
      </c>
      <c r="P665" t="s">
        <v>523</v>
      </c>
      <c r="Q665" s="6" t="s">
        <v>2906</v>
      </c>
      <c r="R665" s="6" t="s">
        <v>2905</v>
      </c>
      <c r="S665" s="6" t="s">
        <v>2784</v>
      </c>
      <c r="T665" s="6" t="s">
        <v>2907</v>
      </c>
      <c r="U665" s="6" t="s">
        <v>2958</v>
      </c>
      <c r="V665" s="3" t="str">
        <f>INDEX(Groups!I$2:'Groups'!I$228, MATCH(A665, Groups!A$2:'Groups'!A$228,0))</f>
        <v>Pittsburgh</v>
      </c>
      <c r="W665" s="3" t="str">
        <f>INDEX(Groups!J$2:'Groups'!J$228, MATCH(A665, Groups!A$2:'Groups'!A$228,0))</f>
        <v>Sub-county</v>
      </c>
      <c r="X665" s="8">
        <f t="shared" si="23"/>
        <v>1</v>
      </c>
      <c r="Y665" s="8" t="b">
        <f>ISNUMBER(SEARCH(V665,T665))</f>
        <v>1</v>
      </c>
      <c r="AC665" s="8">
        <v>1</v>
      </c>
      <c r="AD665" s="8">
        <v>1</v>
      </c>
    </row>
    <row r="666" spans="1:30" x14ac:dyDescent="0.2">
      <c r="A666">
        <v>4729692</v>
      </c>
      <c r="B666">
        <v>3</v>
      </c>
      <c r="C666" t="s">
        <v>1462</v>
      </c>
      <c r="D666" t="s">
        <v>1</v>
      </c>
      <c r="E666" t="s">
        <v>3079</v>
      </c>
      <c r="F666">
        <v>-79.879997253400006</v>
      </c>
      <c r="G666">
        <v>40.529998779300001</v>
      </c>
      <c r="H666" t="s">
        <v>1463</v>
      </c>
      <c r="I666">
        <v>589</v>
      </c>
      <c r="J666" t="s">
        <v>1469</v>
      </c>
      <c r="K666" t="s">
        <v>1470</v>
      </c>
      <c r="L666" t="s">
        <v>2773</v>
      </c>
      <c r="M666" t="s">
        <v>1472</v>
      </c>
      <c r="N666">
        <v>-80.009665999999996</v>
      </c>
      <c r="O666">
        <v>40.430691000000003</v>
      </c>
      <c r="P666" t="s">
        <v>1471</v>
      </c>
      <c r="Q666" s="6" t="s">
        <v>2906</v>
      </c>
      <c r="R666" s="6" t="s">
        <v>2905</v>
      </c>
      <c r="S666" s="6" t="s">
        <v>2784</v>
      </c>
      <c r="T666" s="6" t="s">
        <v>2907</v>
      </c>
      <c r="U666" s="6" t="s">
        <v>2966</v>
      </c>
      <c r="V666" s="3" t="str">
        <f>INDEX(Groups!I$2:'Groups'!I$228, MATCH(A666, Groups!A$2:'Groups'!A$228,0))</f>
        <v>Pittsburgh</v>
      </c>
      <c r="W666" s="3" t="str">
        <f>INDEX(Groups!J$2:'Groups'!J$228, MATCH(A666, Groups!A$2:'Groups'!A$228,0))</f>
        <v>Sub-county</v>
      </c>
      <c r="X666" s="8">
        <f t="shared" si="23"/>
        <v>1</v>
      </c>
      <c r="Y666" s="8" t="b">
        <f>ISNUMBER(SEARCH(V666,T666))</f>
        <v>1</v>
      </c>
      <c r="AC666" s="8">
        <v>1</v>
      </c>
      <c r="AD666" s="8">
        <v>1</v>
      </c>
    </row>
    <row r="667" spans="1:30" x14ac:dyDescent="0.2">
      <c r="A667">
        <v>4076772</v>
      </c>
      <c r="B667">
        <v>3</v>
      </c>
      <c r="C667" t="s">
        <v>1499</v>
      </c>
      <c r="D667" t="s">
        <v>1</v>
      </c>
      <c r="E667" t="s">
        <v>3075</v>
      </c>
      <c r="F667">
        <v>-79.919998168899994</v>
      </c>
      <c r="G667">
        <v>40.430000305199997</v>
      </c>
      <c r="H667" t="s">
        <v>1500</v>
      </c>
      <c r="I667">
        <v>599</v>
      </c>
      <c r="J667" t="s">
        <v>1501</v>
      </c>
      <c r="K667" t="s">
        <v>1502</v>
      </c>
      <c r="L667" t="s">
        <v>2773</v>
      </c>
      <c r="M667" t="s">
        <v>1504</v>
      </c>
      <c r="N667">
        <v>-79.953224000000006</v>
      </c>
      <c r="O667">
        <v>40.442894000000003</v>
      </c>
      <c r="P667" t="s">
        <v>1503</v>
      </c>
      <c r="Q667" s="6" t="s">
        <v>2906</v>
      </c>
      <c r="R667" s="6" t="s">
        <v>2905</v>
      </c>
      <c r="S667" s="6" t="s">
        <v>2784</v>
      </c>
      <c r="T667" s="6" t="s">
        <v>2907</v>
      </c>
      <c r="U667" s="6" t="s">
        <v>2904</v>
      </c>
      <c r="V667" s="3" t="str">
        <f>INDEX(Groups!I$2:'Groups'!I$228, MATCH(A667, Groups!A$2:'Groups'!A$228,0))</f>
        <v>Pittsburgh</v>
      </c>
      <c r="W667" s="3" t="str">
        <f>INDEX(Groups!J$2:'Groups'!J$228, MATCH(A667, Groups!A$2:'Groups'!A$228,0))</f>
        <v>Sub-county</v>
      </c>
      <c r="X667" s="8">
        <f t="shared" si="23"/>
        <v>1</v>
      </c>
      <c r="Y667" s="8" t="b">
        <f>ISNUMBER(SEARCH(V667,T667))</f>
        <v>1</v>
      </c>
      <c r="AC667" s="8">
        <v>1</v>
      </c>
      <c r="AD667" s="8">
        <v>1</v>
      </c>
    </row>
    <row r="668" spans="1:30" x14ac:dyDescent="0.2">
      <c r="A668">
        <v>4076772</v>
      </c>
      <c r="B668">
        <v>3</v>
      </c>
      <c r="C668" t="s">
        <v>1499</v>
      </c>
      <c r="D668" t="s">
        <v>1</v>
      </c>
      <c r="E668" t="s">
        <v>3075</v>
      </c>
      <c r="F668">
        <v>-79.919998168899994</v>
      </c>
      <c r="G668">
        <v>40.430000305199997</v>
      </c>
      <c r="H668" t="s">
        <v>1500</v>
      </c>
      <c r="I668">
        <v>600</v>
      </c>
      <c r="J668" t="s">
        <v>1505</v>
      </c>
      <c r="K668" t="s">
        <v>1506</v>
      </c>
      <c r="L668" t="s">
        <v>2773</v>
      </c>
      <c r="M668" t="s">
        <v>1508</v>
      </c>
      <c r="N668">
        <v>-80.003135999999998</v>
      </c>
      <c r="O668">
        <v>40.448093</v>
      </c>
      <c r="P668" t="s">
        <v>1507</v>
      </c>
      <c r="Q668" s="6" t="s">
        <v>2906</v>
      </c>
      <c r="R668" s="6" t="s">
        <v>2905</v>
      </c>
      <c r="S668" s="6" t="s">
        <v>2784</v>
      </c>
      <c r="T668" s="6" t="s">
        <v>2907</v>
      </c>
      <c r="U668" s="6" t="s">
        <v>2942</v>
      </c>
      <c r="V668" s="3" t="str">
        <f>INDEX(Groups!I$2:'Groups'!I$228, MATCH(A668, Groups!A$2:'Groups'!A$228,0))</f>
        <v>Pittsburgh</v>
      </c>
      <c r="W668" s="3" t="str">
        <f>INDEX(Groups!J$2:'Groups'!J$228, MATCH(A668, Groups!A$2:'Groups'!A$228,0))</f>
        <v>Sub-county</v>
      </c>
      <c r="X668" s="8">
        <f t="shared" si="23"/>
        <v>1</v>
      </c>
      <c r="Y668" s="8" t="b">
        <f>ISNUMBER(SEARCH(V668,T668))</f>
        <v>1</v>
      </c>
      <c r="AC668" s="8">
        <v>1</v>
      </c>
      <c r="AD668" s="8">
        <v>1</v>
      </c>
    </row>
    <row r="669" spans="1:30" x14ac:dyDescent="0.2">
      <c r="A669">
        <v>4076772</v>
      </c>
      <c r="B669">
        <v>3</v>
      </c>
      <c r="C669" t="s">
        <v>1499</v>
      </c>
      <c r="D669" t="s">
        <v>1</v>
      </c>
      <c r="E669" t="s">
        <v>3075</v>
      </c>
      <c r="F669">
        <v>-79.919998168899994</v>
      </c>
      <c r="G669">
        <v>40.430000305199997</v>
      </c>
      <c r="H669" t="s">
        <v>1500</v>
      </c>
      <c r="I669">
        <v>601</v>
      </c>
      <c r="J669" t="s">
        <v>1509</v>
      </c>
      <c r="K669" t="s">
        <v>1510</v>
      </c>
      <c r="L669" t="s">
        <v>2773</v>
      </c>
      <c r="M669" t="s">
        <v>1512</v>
      </c>
      <c r="N669">
        <v>-79.923996000000002</v>
      </c>
      <c r="O669">
        <v>40.46228</v>
      </c>
      <c r="P669" t="s">
        <v>1511</v>
      </c>
      <c r="Q669" s="6" t="s">
        <v>2906</v>
      </c>
      <c r="R669" s="6" t="s">
        <v>2905</v>
      </c>
      <c r="S669" s="6" t="s">
        <v>2784</v>
      </c>
      <c r="T669" s="6" t="s">
        <v>2907</v>
      </c>
      <c r="U669" s="6" t="s">
        <v>2840</v>
      </c>
      <c r="V669" s="3" t="str">
        <f>INDEX(Groups!I$2:'Groups'!I$228, MATCH(A669, Groups!A$2:'Groups'!A$228,0))</f>
        <v>Pittsburgh</v>
      </c>
      <c r="W669" s="3" t="str">
        <f>INDEX(Groups!J$2:'Groups'!J$228, MATCH(A669, Groups!A$2:'Groups'!A$228,0))</f>
        <v>Sub-county</v>
      </c>
      <c r="X669" s="8">
        <f t="shared" si="23"/>
        <v>1</v>
      </c>
      <c r="Y669" s="8" t="b">
        <f>ISNUMBER(SEARCH(V669,T669))</f>
        <v>1</v>
      </c>
      <c r="AC669" s="8">
        <v>1</v>
      </c>
      <c r="AD669" s="8">
        <v>1</v>
      </c>
    </row>
    <row r="670" spans="1:30" x14ac:dyDescent="0.2">
      <c r="A670">
        <v>67787</v>
      </c>
      <c r="B670">
        <v>3</v>
      </c>
      <c r="C670" t="s">
        <v>1513</v>
      </c>
      <c r="D670" t="s">
        <v>1</v>
      </c>
      <c r="E670" t="s">
        <v>3074</v>
      </c>
      <c r="F670">
        <v>-79.930000305199997</v>
      </c>
      <c r="G670">
        <v>40.450000762899997</v>
      </c>
      <c r="H670" t="s">
        <v>1514</v>
      </c>
      <c r="I670">
        <v>602</v>
      </c>
      <c r="J670" t="s">
        <v>1515</v>
      </c>
      <c r="K670" t="s">
        <v>1516</v>
      </c>
      <c r="L670" t="s">
        <v>2773</v>
      </c>
      <c r="M670" t="s">
        <v>1518</v>
      </c>
      <c r="N670">
        <v>-79.930000000000007</v>
      </c>
      <c r="O670">
        <v>40.450001</v>
      </c>
      <c r="P670" t="s">
        <v>1517</v>
      </c>
      <c r="Q670" s="6" t="s">
        <v>2906</v>
      </c>
      <c r="R670" s="6" t="s">
        <v>2905</v>
      </c>
      <c r="S670" s="6" t="s">
        <v>2784</v>
      </c>
      <c r="T670" s="6" t="s">
        <v>2907</v>
      </c>
      <c r="U670" s="6" t="s">
        <v>2938</v>
      </c>
      <c r="V670" s="3" t="str">
        <f>INDEX(Groups!I$2:'Groups'!I$228, MATCH(A670, Groups!A$2:'Groups'!A$228,0))</f>
        <v>Pittsburgh</v>
      </c>
      <c r="W670" s="3" t="str">
        <f>INDEX(Groups!J$2:'Groups'!J$228, MATCH(A670, Groups!A$2:'Groups'!A$228,0))</f>
        <v>Sub-county</v>
      </c>
      <c r="X670" s="8">
        <f t="shared" si="23"/>
        <v>1</v>
      </c>
      <c r="Y670" s="8" t="b">
        <f>ISNUMBER(SEARCH(V670,T670))</f>
        <v>1</v>
      </c>
      <c r="AC670" s="8">
        <v>1</v>
      </c>
      <c r="AD670" s="8">
        <v>1</v>
      </c>
    </row>
    <row r="671" spans="1:30" x14ac:dyDescent="0.2">
      <c r="A671">
        <v>67787</v>
      </c>
      <c r="B671">
        <v>3</v>
      </c>
      <c r="C671" t="s">
        <v>1513</v>
      </c>
      <c r="D671" t="s">
        <v>1</v>
      </c>
      <c r="E671" t="s">
        <v>3074</v>
      </c>
      <c r="F671">
        <v>-79.930000305199997</v>
      </c>
      <c r="G671">
        <v>40.450000762899997</v>
      </c>
      <c r="H671" t="s">
        <v>1514</v>
      </c>
      <c r="I671">
        <v>603</v>
      </c>
      <c r="J671" t="s">
        <v>1515</v>
      </c>
      <c r="K671" t="s">
        <v>1516</v>
      </c>
      <c r="L671" t="s">
        <v>2773</v>
      </c>
      <c r="M671" t="s">
        <v>1519</v>
      </c>
      <c r="N671">
        <v>-79.929955000000007</v>
      </c>
      <c r="O671">
        <v>40.456719999999997</v>
      </c>
      <c r="P671" t="s">
        <v>1325</v>
      </c>
      <c r="Q671" s="6" t="s">
        <v>2906</v>
      </c>
      <c r="R671" s="6" t="s">
        <v>2905</v>
      </c>
      <c r="S671" s="6" t="s">
        <v>2784</v>
      </c>
      <c r="T671" s="6" t="s">
        <v>2907</v>
      </c>
      <c r="U671" s="6" t="s">
        <v>2938</v>
      </c>
      <c r="V671" s="3" t="str">
        <f>INDEX(Groups!I$2:'Groups'!I$228, MATCH(A671, Groups!A$2:'Groups'!A$228,0))</f>
        <v>Pittsburgh</v>
      </c>
      <c r="W671" s="3" t="str">
        <f>INDEX(Groups!J$2:'Groups'!J$228, MATCH(A671, Groups!A$2:'Groups'!A$228,0))</f>
        <v>Sub-county</v>
      </c>
      <c r="X671" s="8">
        <f t="shared" si="23"/>
        <v>1</v>
      </c>
      <c r="Y671" s="8" t="b">
        <f>ISNUMBER(SEARCH(V671,T671))</f>
        <v>1</v>
      </c>
      <c r="AC671" s="8">
        <v>1</v>
      </c>
      <c r="AD671" s="8">
        <v>1</v>
      </c>
    </row>
    <row r="672" spans="1:30" x14ac:dyDescent="0.2">
      <c r="A672">
        <v>13050542</v>
      </c>
      <c r="B672">
        <v>3</v>
      </c>
      <c r="C672" t="s">
        <v>1548</v>
      </c>
      <c r="D672" t="s">
        <v>1</v>
      </c>
      <c r="E672" t="s">
        <v>3078</v>
      </c>
      <c r="F672">
        <v>-79.959999084499998</v>
      </c>
      <c r="G672">
        <v>40.439998626700003</v>
      </c>
      <c r="H672" t="s">
        <v>1549</v>
      </c>
      <c r="I672">
        <v>611</v>
      </c>
      <c r="J672" t="s">
        <v>1550</v>
      </c>
      <c r="K672" t="s">
        <v>1551</v>
      </c>
      <c r="L672" t="s">
        <v>2773</v>
      </c>
      <c r="M672" t="s">
        <v>14</v>
      </c>
      <c r="N672">
        <v>-79.922905</v>
      </c>
      <c r="O672">
        <v>40.435702999999997</v>
      </c>
      <c r="P672" t="s">
        <v>13</v>
      </c>
      <c r="Q672" s="6" t="s">
        <v>2906</v>
      </c>
      <c r="R672" s="6" t="s">
        <v>2905</v>
      </c>
      <c r="S672" s="6" t="s">
        <v>2784</v>
      </c>
      <c r="T672" s="6" t="s">
        <v>2907</v>
      </c>
      <c r="U672" s="6" t="s">
        <v>2909</v>
      </c>
      <c r="V672" s="3" t="str">
        <f>INDEX(Groups!I$2:'Groups'!I$228, MATCH(A672, Groups!A$2:'Groups'!A$228,0))</f>
        <v>Pittsburgh</v>
      </c>
      <c r="W672" s="3" t="str">
        <f>INDEX(Groups!J$2:'Groups'!J$228, MATCH(A672, Groups!A$2:'Groups'!A$228,0))</f>
        <v>Sub-county</v>
      </c>
      <c r="X672" s="8">
        <f t="shared" si="23"/>
        <v>1</v>
      </c>
      <c r="Y672" s="8" t="b">
        <f>ISNUMBER(SEARCH(V672,T672))</f>
        <v>1</v>
      </c>
      <c r="AC672" s="8">
        <v>1</v>
      </c>
      <c r="AD672" s="8">
        <v>1</v>
      </c>
    </row>
    <row r="673" spans="1:30" x14ac:dyDescent="0.2">
      <c r="A673">
        <v>13050542</v>
      </c>
      <c r="B673">
        <v>3</v>
      </c>
      <c r="C673" t="s">
        <v>1548</v>
      </c>
      <c r="D673" t="s">
        <v>1</v>
      </c>
      <c r="E673" t="s">
        <v>3078</v>
      </c>
      <c r="F673">
        <v>-79.959999084499998</v>
      </c>
      <c r="G673">
        <v>40.439998626700003</v>
      </c>
      <c r="H673" t="s">
        <v>1549</v>
      </c>
      <c r="I673">
        <v>612</v>
      </c>
      <c r="J673" t="s">
        <v>1550</v>
      </c>
      <c r="K673" t="s">
        <v>1552</v>
      </c>
      <c r="L673" t="s">
        <v>2773</v>
      </c>
      <c r="M673" t="s">
        <v>14</v>
      </c>
      <c r="N673">
        <v>-79.922905</v>
      </c>
      <c r="O673">
        <v>40.435702999999997</v>
      </c>
      <c r="P673" t="s">
        <v>13</v>
      </c>
      <c r="Q673" s="6" t="s">
        <v>2906</v>
      </c>
      <c r="R673" s="6" t="s">
        <v>2905</v>
      </c>
      <c r="S673" s="6" t="s">
        <v>2784</v>
      </c>
      <c r="T673" s="6" t="s">
        <v>2907</v>
      </c>
      <c r="U673" s="6" t="s">
        <v>2909</v>
      </c>
      <c r="V673" s="3" t="str">
        <f>INDEX(Groups!I$2:'Groups'!I$228, MATCH(A673, Groups!A$2:'Groups'!A$228,0))</f>
        <v>Pittsburgh</v>
      </c>
      <c r="W673" s="3" t="str">
        <f>INDEX(Groups!J$2:'Groups'!J$228, MATCH(A673, Groups!A$2:'Groups'!A$228,0))</f>
        <v>Sub-county</v>
      </c>
      <c r="X673" s="8">
        <f t="shared" si="23"/>
        <v>1</v>
      </c>
      <c r="Y673" s="8" t="b">
        <f>ISNUMBER(SEARCH(V673,T673))</f>
        <v>1</v>
      </c>
      <c r="AC673" s="8">
        <v>1</v>
      </c>
      <c r="AD673" s="8">
        <v>1</v>
      </c>
    </row>
    <row r="674" spans="1:30" x14ac:dyDescent="0.2">
      <c r="A674">
        <v>13050542</v>
      </c>
      <c r="B674">
        <v>3</v>
      </c>
      <c r="C674" t="s">
        <v>1548</v>
      </c>
      <c r="D674" t="s">
        <v>1</v>
      </c>
      <c r="E674" t="s">
        <v>3078</v>
      </c>
      <c r="F674">
        <v>-79.959999084499998</v>
      </c>
      <c r="G674">
        <v>40.439998626700003</v>
      </c>
      <c r="H674" t="s">
        <v>1549</v>
      </c>
      <c r="I674">
        <v>613</v>
      </c>
      <c r="J674" t="s">
        <v>1550</v>
      </c>
      <c r="K674" t="s">
        <v>1553</v>
      </c>
      <c r="L674" t="s">
        <v>2773</v>
      </c>
      <c r="M674" t="s">
        <v>14</v>
      </c>
      <c r="N674">
        <v>-79.922905</v>
      </c>
      <c r="O674">
        <v>40.435702999999997</v>
      </c>
      <c r="P674" t="s">
        <v>13</v>
      </c>
      <c r="Q674" s="6" t="s">
        <v>2906</v>
      </c>
      <c r="R674" s="6" t="s">
        <v>2905</v>
      </c>
      <c r="S674" s="6" t="s">
        <v>2784</v>
      </c>
      <c r="T674" s="6" t="s">
        <v>2907</v>
      </c>
      <c r="U674" s="6" t="s">
        <v>2909</v>
      </c>
      <c r="V674" s="3" t="str">
        <f>INDEX(Groups!I$2:'Groups'!I$228, MATCH(A674, Groups!A$2:'Groups'!A$228,0))</f>
        <v>Pittsburgh</v>
      </c>
      <c r="W674" s="3" t="str">
        <f>INDEX(Groups!J$2:'Groups'!J$228, MATCH(A674, Groups!A$2:'Groups'!A$228,0))</f>
        <v>Sub-county</v>
      </c>
      <c r="X674" s="8">
        <f t="shared" si="23"/>
        <v>1</v>
      </c>
      <c r="Y674" s="8" t="b">
        <f>ISNUMBER(SEARCH(V674,T674))</f>
        <v>1</v>
      </c>
      <c r="AC674" s="8">
        <v>1</v>
      </c>
      <c r="AD674" s="8">
        <v>1</v>
      </c>
    </row>
    <row r="675" spans="1:30" x14ac:dyDescent="0.2">
      <c r="A675">
        <v>1931841</v>
      </c>
      <c r="B675">
        <v>3</v>
      </c>
      <c r="C675" t="s">
        <v>1564</v>
      </c>
      <c r="D675" t="s">
        <v>1</v>
      </c>
      <c r="E675" t="s">
        <v>3080</v>
      </c>
      <c r="F675">
        <v>-79.949996948199995</v>
      </c>
      <c r="G675">
        <v>40.439998626700003</v>
      </c>
      <c r="H675" t="s">
        <v>1565</v>
      </c>
      <c r="I675">
        <v>618</v>
      </c>
      <c r="J675" t="s">
        <v>1571</v>
      </c>
      <c r="K675" t="s">
        <v>1572</v>
      </c>
      <c r="L675" t="s">
        <v>2773</v>
      </c>
      <c r="M675" t="s">
        <v>442</v>
      </c>
      <c r="N675">
        <v>-79.922545999999997</v>
      </c>
      <c r="O675">
        <v>40.438122</v>
      </c>
      <c r="P675" t="s">
        <v>1574</v>
      </c>
      <c r="Q675" s="6" t="s">
        <v>2906</v>
      </c>
      <c r="R675" s="6" t="s">
        <v>2905</v>
      </c>
      <c r="S675" s="6" t="s">
        <v>2784</v>
      </c>
      <c r="T675" s="6" t="s">
        <v>2907</v>
      </c>
      <c r="U675" s="6" t="s">
        <v>2946</v>
      </c>
      <c r="V675" s="3" t="str">
        <f>INDEX(Groups!I$2:'Groups'!I$228, MATCH(A675, Groups!A$2:'Groups'!A$228,0))</f>
        <v>Pittsburgh</v>
      </c>
      <c r="W675" s="3" t="str">
        <f>INDEX(Groups!J$2:'Groups'!J$228, MATCH(A675, Groups!A$2:'Groups'!A$228,0))</f>
        <v>Sub-county</v>
      </c>
      <c r="X675" s="8">
        <f t="shared" si="23"/>
        <v>1</v>
      </c>
      <c r="Y675" s="8" t="b">
        <f>ISNUMBER(SEARCH(V675,T675))</f>
        <v>1</v>
      </c>
      <c r="AC675" s="8">
        <v>1</v>
      </c>
      <c r="AD675" s="8">
        <v>1</v>
      </c>
    </row>
    <row r="676" spans="1:30" x14ac:dyDescent="0.2">
      <c r="A676">
        <v>1931841</v>
      </c>
      <c r="B676">
        <v>3</v>
      </c>
      <c r="C676" t="s">
        <v>1564</v>
      </c>
      <c r="D676" t="s">
        <v>1</v>
      </c>
      <c r="E676" t="s">
        <v>3080</v>
      </c>
      <c r="F676">
        <v>-79.949996948199995</v>
      </c>
      <c r="G676">
        <v>40.439998626700003</v>
      </c>
      <c r="H676" t="s">
        <v>1565</v>
      </c>
      <c r="I676">
        <v>619</v>
      </c>
      <c r="J676" t="s">
        <v>1571</v>
      </c>
      <c r="K676" t="s">
        <v>1573</v>
      </c>
      <c r="L676" t="s">
        <v>2773</v>
      </c>
      <c r="M676" t="s">
        <v>442</v>
      </c>
      <c r="N676">
        <v>-79.922545999999997</v>
      </c>
      <c r="O676">
        <v>40.438122</v>
      </c>
      <c r="P676" t="s">
        <v>1574</v>
      </c>
      <c r="Q676" s="6" t="s">
        <v>2906</v>
      </c>
      <c r="R676" s="6" t="s">
        <v>2905</v>
      </c>
      <c r="S676" s="6" t="s">
        <v>2784</v>
      </c>
      <c r="T676" s="6" t="s">
        <v>2907</v>
      </c>
      <c r="U676" s="6" t="s">
        <v>2946</v>
      </c>
      <c r="V676" s="3" t="str">
        <f>INDEX(Groups!I$2:'Groups'!I$228, MATCH(A676, Groups!A$2:'Groups'!A$228,0))</f>
        <v>Pittsburgh</v>
      </c>
      <c r="W676" s="3" t="str">
        <f>INDEX(Groups!J$2:'Groups'!J$228, MATCH(A676, Groups!A$2:'Groups'!A$228,0))</f>
        <v>Sub-county</v>
      </c>
      <c r="X676" s="8">
        <f t="shared" si="23"/>
        <v>1</v>
      </c>
      <c r="Y676" s="8" t="b">
        <f>ISNUMBER(SEARCH(V676,T676))</f>
        <v>1</v>
      </c>
      <c r="AC676" s="8">
        <v>1</v>
      </c>
      <c r="AD676" s="8">
        <v>1</v>
      </c>
    </row>
    <row r="677" spans="1:30" x14ac:dyDescent="0.2">
      <c r="A677">
        <v>16778812</v>
      </c>
      <c r="B677">
        <v>3</v>
      </c>
      <c r="C677" t="s">
        <v>1575</v>
      </c>
      <c r="D677" t="s">
        <v>1</v>
      </c>
      <c r="E677" t="s">
        <v>3088</v>
      </c>
      <c r="F677">
        <v>-79.949996948199995</v>
      </c>
      <c r="G677">
        <v>40.439998626700003</v>
      </c>
      <c r="H677" t="s">
        <v>1576</v>
      </c>
      <c r="I677">
        <v>621</v>
      </c>
      <c r="J677" t="s">
        <v>1579</v>
      </c>
      <c r="K677" t="s">
        <v>1580</v>
      </c>
      <c r="L677" t="s">
        <v>2773</v>
      </c>
      <c r="M677" t="s">
        <v>1582</v>
      </c>
      <c r="N677">
        <v>-79.993660000000006</v>
      </c>
      <c r="O677">
        <v>40.452461</v>
      </c>
      <c r="P677" t="s">
        <v>1581</v>
      </c>
      <c r="Q677" s="6" t="s">
        <v>2906</v>
      </c>
      <c r="R677" s="6" t="s">
        <v>2905</v>
      </c>
      <c r="S677" s="6" t="s">
        <v>2784</v>
      </c>
      <c r="T677" s="6" t="s">
        <v>2907</v>
      </c>
      <c r="U677" s="6" t="s">
        <v>2942</v>
      </c>
      <c r="V677" s="3" t="str">
        <f>INDEX(Groups!I$2:'Groups'!I$228, MATCH(A677, Groups!A$2:'Groups'!A$228,0))</f>
        <v>Pittsburgh</v>
      </c>
      <c r="W677" s="3" t="str">
        <f>INDEX(Groups!J$2:'Groups'!J$228, MATCH(A677, Groups!A$2:'Groups'!A$228,0))</f>
        <v>Sub-county</v>
      </c>
      <c r="X677" s="8">
        <f t="shared" si="23"/>
        <v>1</v>
      </c>
      <c r="Y677" s="8" t="b">
        <f>ISNUMBER(SEARCH(V677,T677))</f>
        <v>1</v>
      </c>
      <c r="AC677" s="8">
        <v>1</v>
      </c>
      <c r="AD677" s="8">
        <v>1</v>
      </c>
    </row>
    <row r="678" spans="1:30" x14ac:dyDescent="0.2">
      <c r="A678">
        <v>7808532</v>
      </c>
      <c r="B678">
        <v>3</v>
      </c>
      <c r="C678" t="s">
        <v>1612</v>
      </c>
      <c r="D678" t="s">
        <v>1</v>
      </c>
      <c r="E678" t="s">
        <v>3075</v>
      </c>
      <c r="F678">
        <v>-79.919998168899994</v>
      </c>
      <c r="G678">
        <v>40.470001220699999</v>
      </c>
      <c r="H678" t="s">
        <v>1613</v>
      </c>
      <c r="I678">
        <v>629</v>
      </c>
      <c r="J678" t="s">
        <v>1614</v>
      </c>
      <c r="K678" t="s">
        <v>1615</v>
      </c>
      <c r="L678" t="s">
        <v>2773</v>
      </c>
      <c r="M678" t="s">
        <v>1616</v>
      </c>
      <c r="N678">
        <v>-79.915763999999996</v>
      </c>
      <c r="O678">
        <v>40.456927999999998</v>
      </c>
      <c r="P678" t="s">
        <v>1612</v>
      </c>
      <c r="Q678" s="6" t="s">
        <v>2906</v>
      </c>
      <c r="R678" s="6" t="s">
        <v>2905</v>
      </c>
      <c r="S678" s="6" t="s">
        <v>2784</v>
      </c>
      <c r="T678" s="6" t="s">
        <v>2907</v>
      </c>
      <c r="U678" s="6" t="s">
        <v>2929</v>
      </c>
      <c r="V678" s="3" t="str">
        <f>INDEX(Groups!I$2:'Groups'!I$228, MATCH(A678, Groups!A$2:'Groups'!A$228,0))</f>
        <v>Pittsburgh</v>
      </c>
      <c r="W678" s="3" t="str">
        <f>INDEX(Groups!J$2:'Groups'!J$228, MATCH(A678, Groups!A$2:'Groups'!A$228,0))</f>
        <v>Sub-county</v>
      </c>
      <c r="X678" s="8">
        <f t="shared" si="23"/>
        <v>1</v>
      </c>
      <c r="Y678" s="8" t="b">
        <f>ISNUMBER(SEARCH(V678,T678))</f>
        <v>1</v>
      </c>
      <c r="AC678" s="8">
        <v>1</v>
      </c>
      <c r="AD678" s="8">
        <v>1</v>
      </c>
    </row>
    <row r="679" spans="1:30" x14ac:dyDescent="0.2">
      <c r="A679">
        <v>7808532</v>
      </c>
      <c r="B679">
        <v>3</v>
      </c>
      <c r="C679" t="s">
        <v>1612</v>
      </c>
      <c r="D679" t="s">
        <v>1</v>
      </c>
      <c r="E679" t="s">
        <v>3075</v>
      </c>
      <c r="F679">
        <v>-79.919998168899994</v>
      </c>
      <c r="G679">
        <v>40.470001220699999</v>
      </c>
      <c r="H679" t="s">
        <v>1613</v>
      </c>
      <c r="I679">
        <v>630</v>
      </c>
      <c r="J679" t="s">
        <v>1617</v>
      </c>
      <c r="K679" t="s">
        <v>1618</v>
      </c>
      <c r="L679" t="s">
        <v>2773</v>
      </c>
      <c r="M679" t="s">
        <v>1616</v>
      </c>
      <c r="N679">
        <v>-79.915763999999996</v>
      </c>
      <c r="O679">
        <v>40.456927999999998</v>
      </c>
      <c r="P679" t="s">
        <v>1612</v>
      </c>
      <c r="Q679" s="6" t="s">
        <v>2906</v>
      </c>
      <c r="R679" s="6" t="s">
        <v>2905</v>
      </c>
      <c r="S679" s="6" t="s">
        <v>2784</v>
      </c>
      <c r="T679" s="6" t="s">
        <v>2907</v>
      </c>
      <c r="U679" s="6" t="s">
        <v>2929</v>
      </c>
      <c r="V679" s="3" t="str">
        <f>INDEX(Groups!I$2:'Groups'!I$228, MATCH(A679, Groups!A$2:'Groups'!A$228,0))</f>
        <v>Pittsburgh</v>
      </c>
      <c r="W679" s="3" t="str">
        <f>INDEX(Groups!J$2:'Groups'!J$228, MATCH(A679, Groups!A$2:'Groups'!A$228,0))</f>
        <v>Sub-county</v>
      </c>
      <c r="X679" s="8">
        <f t="shared" si="23"/>
        <v>1</v>
      </c>
      <c r="Y679" s="8" t="b">
        <f>ISNUMBER(SEARCH(V679,T679))</f>
        <v>1</v>
      </c>
      <c r="AC679" s="8">
        <v>1</v>
      </c>
      <c r="AD679" s="8">
        <v>1</v>
      </c>
    </row>
    <row r="680" spans="1:30" x14ac:dyDescent="0.2">
      <c r="A680">
        <v>7808532</v>
      </c>
      <c r="B680">
        <v>3</v>
      </c>
      <c r="C680" t="s">
        <v>1612</v>
      </c>
      <c r="D680" t="s">
        <v>1</v>
      </c>
      <c r="E680" t="s">
        <v>3075</v>
      </c>
      <c r="F680">
        <v>-79.919998168899994</v>
      </c>
      <c r="G680">
        <v>40.470001220699999</v>
      </c>
      <c r="H680" t="s">
        <v>1613</v>
      </c>
      <c r="I680">
        <v>631</v>
      </c>
      <c r="J680" t="s">
        <v>1619</v>
      </c>
      <c r="K680" t="s">
        <v>1620</v>
      </c>
      <c r="L680" t="s">
        <v>2773</v>
      </c>
      <c r="M680" t="s">
        <v>1616</v>
      </c>
      <c r="N680">
        <v>-79.915763999999996</v>
      </c>
      <c r="O680">
        <v>40.456927999999998</v>
      </c>
      <c r="P680" t="s">
        <v>1612</v>
      </c>
      <c r="Q680" s="6" t="s">
        <v>2906</v>
      </c>
      <c r="R680" s="6" t="s">
        <v>2905</v>
      </c>
      <c r="S680" s="6" t="s">
        <v>2784</v>
      </c>
      <c r="T680" s="6" t="s">
        <v>2907</v>
      </c>
      <c r="U680" s="6" t="s">
        <v>2929</v>
      </c>
      <c r="V680" s="3" t="str">
        <f>INDEX(Groups!I$2:'Groups'!I$228, MATCH(A680, Groups!A$2:'Groups'!A$228,0))</f>
        <v>Pittsburgh</v>
      </c>
      <c r="W680" s="3" t="str">
        <f>INDEX(Groups!J$2:'Groups'!J$228, MATCH(A680, Groups!A$2:'Groups'!A$228,0))</f>
        <v>Sub-county</v>
      </c>
      <c r="X680" s="8">
        <f t="shared" si="23"/>
        <v>1</v>
      </c>
      <c r="Y680" s="8" t="b">
        <f>ISNUMBER(SEARCH(V680,T680))</f>
        <v>1</v>
      </c>
      <c r="AC680" s="8">
        <v>1</v>
      </c>
      <c r="AD680" s="8">
        <v>1</v>
      </c>
    </row>
    <row r="681" spans="1:30" x14ac:dyDescent="0.2">
      <c r="A681">
        <v>18370065</v>
      </c>
      <c r="B681">
        <v>3</v>
      </c>
      <c r="C681" t="s">
        <v>1621</v>
      </c>
      <c r="D681" t="s">
        <v>1</v>
      </c>
      <c r="E681" t="s">
        <v>3072</v>
      </c>
      <c r="F681">
        <v>-79.989997863799999</v>
      </c>
      <c r="G681">
        <v>40.450000762899997</v>
      </c>
      <c r="H681" t="s">
        <v>1622</v>
      </c>
      <c r="I681">
        <v>633</v>
      </c>
      <c r="J681" t="s">
        <v>1625</v>
      </c>
      <c r="K681" t="s">
        <v>1626</v>
      </c>
      <c r="L681" t="s">
        <v>2773</v>
      </c>
      <c r="M681" t="s">
        <v>650</v>
      </c>
      <c r="N681">
        <v>-79.892112999999995</v>
      </c>
      <c r="O681">
        <v>40.438136999999998</v>
      </c>
      <c r="P681" t="s">
        <v>365</v>
      </c>
      <c r="Q681" s="6" t="s">
        <v>2906</v>
      </c>
      <c r="R681" s="6" t="s">
        <v>2905</v>
      </c>
      <c r="S681" s="6" t="s">
        <v>2784</v>
      </c>
      <c r="T681" s="6" t="s">
        <v>2950</v>
      </c>
      <c r="V681" s="3" t="str">
        <f>INDEX(Groups!I$2:'Groups'!I$228, MATCH(A681, Groups!A$2:'Groups'!A$228,0))</f>
        <v>Pittsburgh</v>
      </c>
      <c r="W681" s="3" t="str">
        <f>INDEX(Groups!J$2:'Groups'!J$228, MATCH(A681, Groups!A$2:'Groups'!A$228,0))</f>
        <v>Sub-county</v>
      </c>
      <c r="X681" s="8">
        <f t="shared" si="23"/>
        <v>1</v>
      </c>
      <c r="Y681" s="8" t="b">
        <f>ISNUMBER(SEARCH(V681,T681))</f>
        <v>0</v>
      </c>
      <c r="AC681" s="8">
        <v>1</v>
      </c>
      <c r="AD681" s="8">
        <v>1</v>
      </c>
    </row>
    <row r="682" spans="1:30" x14ac:dyDescent="0.2">
      <c r="A682">
        <v>13426182</v>
      </c>
      <c r="B682">
        <v>3</v>
      </c>
      <c r="C682" t="s">
        <v>1629</v>
      </c>
      <c r="D682" t="s">
        <v>1</v>
      </c>
      <c r="E682" t="s">
        <v>3072</v>
      </c>
      <c r="F682">
        <v>-79.949996948199995</v>
      </c>
      <c r="G682">
        <v>40.439998626700003</v>
      </c>
      <c r="H682" t="s">
        <v>1630</v>
      </c>
      <c r="I682">
        <v>635</v>
      </c>
      <c r="J682" t="s">
        <v>1631</v>
      </c>
      <c r="K682" t="s">
        <v>1632</v>
      </c>
      <c r="L682" t="s">
        <v>2773</v>
      </c>
      <c r="M682" t="s">
        <v>1634</v>
      </c>
      <c r="N682">
        <v>-79.958083999999999</v>
      </c>
      <c r="O682">
        <v>40.436432000000003</v>
      </c>
      <c r="P682" t="s">
        <v>1633</v>
      </c>
      <c r="Q682" s="6" t="s">
        <v>2906</v>
      </c>
      <c r="R682" s="6" t="s">
        <v>2905</v>
      </c>
      <c r="S682" s="6" t="s">
        <v>2784</v>
      </c>
      <c r="T682" s="6" t="s">
        <v>2907</v>
      </c>
      <c r="U682" s="6" t="s">
        <v>2930</v>
      </c>
      <c r="V682" s="3" t="str">
        <f>INDEX(Groups!I$2:'Groups'!I$228, MATCH(A682, Groups!A$2:'Groups'!A$228,0))</f>
        <v>Pittsburgh</v>
      </c>
      <c r="W682" s="3" t="str">
        <f>INDEX(Groups!J$2:'Groups'!J$228, MATCH(A682, Groups!A$2:'Groups'!A$228,0))</f>
        <v>Sub-county</v>
      </c>
      <c r="X682" s="8">
        <f t="shared" si="23"/>
        <v>1</v>
      </c>
      <c r="Y682" s="8" t="b">
        <f>ISNUMBER(SEARCH(V682,T682))</f>
        <v>1</v>
      </c>
      <c r="AC682" s="8">
        <v>1</v>
      </c>
      <c r="AD682" s="8">
        <v>1</v>
      </c>
    </row>
    <row r="683" spans="1:30" x14ac:dyDescent="0.2">
      <c r="A683">
        <v>13426182</v>
      </c>
      <c r="B683">
        <v>3</v>
      </c>
      <c r="C683" t="s">
        <v>1629</v>
      </c>
      <c r="D683" t="s">
        <v>1</v>
      </c>
      <c r="E683" t="s">
        <v>3072</v>
      </c>
      <c r="F683">
        <v>-79.949996948199995</v>
      </c>
      <c r="G683">
        <v>40.439998626700003</v>
      </c>
      <c r="H683" t="s">
        <v>1630</v>
      </c>
      <c r="I683">
        <v>636</v>
      </c>
      <c r="J683" t="s">
        <v>1631</v>
      </c>
      <c r="K683" t="s">
        <v>1632</v>
      </c>
      <c r="L683" t="s">
        <v>2773</v>
      </c>
      <c r="M683" t="s">
        <v>1634</v>
      </c>
      <c r="N683">
        <v>-79.958083999999999</v>
      </c>
      <c r="O683">
        <v>40.436432000000003</v>
      </c>
      <c r="P683" t="s">
        <v>1633</v>
      </c>
      <c r="Q683" s="6" t="s">
        <v>2906</v>
      </c>
      <c r="R683" s="6" t="s">
        <v>2905</v>
      </c>
      <c r="S683" s="6" t="s">
        <v>2784</v>
      </c>
      <c r="T683" s="6" t="s">
        <v>2907</v>
      </c>
      <c r="U683" s="6" t="s">
        <v>2930</v>
      </c>
      <c r="V683" s="3" t="str">
        <f>INDEX(Groups!I$2:'Groups'!I$228, MATCH(A683, Groups!A$2:'Groups'!A$228,0))</f>
        <v>Pittsburgh</v>
      </c>
      <c r="W683" s="3" t="str">
        <f>INDEX(Groups!J$2:'Groups'!J$228, MATCH(A683, Groups!A$2:'Groups'!A$228,0))</f>
        <v>Sub-county</v>
      </c>
      <c r="X683" s="8">
        <f t="shared" si="23"/>
        <v>1</v>
      </c>
      <c r="Y683" s="8" t="b">
        <f>ISNUMBER(SEARCH(V683,T683))</f>
        <v>1</v>
      </c>
      <c r="AC683" s="8">
        <v>1</v>
      </c>
      <c r="AD683" s="8">
        <v>1</v>
      </c>
    </row>
    <row r="684" spans="1:30" x14ac:dyDescent="0.2">
      <c r="A684">
        <v>13426182</v>
      </c>
      <c r="B684">
        <v>3</v>
      </c>
      <c r="C684" t="s">
        <v>1629</v>
      </c>
      <c r="D684" t="s">
        <v>1</v>
      </c>
      <c r="E684" t="s">
        <v>3072</v>
      </c>
      <c r="F684">
        <v>-79.949996948199995</v>
      </c>
      <c r="G684">
        <v>40.439998626700003</v>
      </c>
      <c r="H684" t="s">
        <v>1630</v>
      </c>
      <c r="I684">
        <v>637</v>
      </c>
      <c r="J684" t="s">
        <v>1631</v>
      </c>
      <c r="K684" t="s">
        <v>1632</v>
      </c>
      <c r="L684" t="s">
        <v>2773</v>
      </c>
      <c r="M684" t="s">
        <v>1634</v>
      </c>
      <c r="N684">
        <v>-79.958083999999999</v>
      </c>
      <c r="O684">
        <v>40.436432000000003</v>
      </c>
      <c r="P684" t="s">
        <v>1633</v>
      </c>
      <c r="Q684" s="6" t="s">
        <v>2906</v>
      </c>
      <c r="R684" s="6" t="s">
        <v>2905</v>
      </c>
      <c r="S684" s="6" t="s">
        <v>2784</v>
      </c>
      <c r="T684" s="6" t="s">
        <v>2907</v>
      </c>
      <c r="U684" s="6" t="s">
        <v>2930</v>
      </c>
      <c r="V684" s="3" t="str">
        <f>INDEX(Groups!I$2:'Groups'!I$228, MATCH(A684, Groups!A$2:'Groups'!A$228,0))</f>
        <v>Pittsburgh</v>
      </c>
      <c r="W684" s="3" t="str">
        <f>INDEX(Groups!J$2:'Groups'!J$228, MATCH(A684, Groups!A$2:'Groups'!A$228,0))</f>
        <v>Sub-county</v>
      </c>
      <c r="X684" s="8">
        <f t="shared" si="23"/>
        <v>1</v>
      </c>
      <c r="Y684" s="8" t="b">
        <f>ISNUMBER(SEARCH(V684,T684))</f>
        <v>1</v>
      </c>
      <c r="AC684" s="8">
        <v>1</v>
      </c>
      <c r="AD684" s="8">
        <v>1</v>
      </c>
    </row>
    <row r="685" spans="1:30" x14ac:dyDescent="0.2">
      <c r="A685">
        <v>18212345</v>
      </c>
      <c r="B685">
        <v>2</v>
      </c>
      <c r="C685" t="s">
        <v>1646</v>
      </c>
      <c r="D685" t="s">
        <v>1</v>
      </c>
      <c r="E685" t="s">
        <v>3075</v>
      </c>
      <c r="F685">
        <v>-79.980003356899999</v>
      </c>
      <c r="G685">
        <v>40.450000762899997</v>
      </c>
      <c r="H685" t="s">
        <v>1647</v>
      </c>
      <c r="I685">
        <v>640</v>
      </c>
      <c r="J685" t="s">
        <v>1648</v>
      </c>
      <c r="K685" t="s">
        <v>1649</v>
      </c>
      <c r="L685" t="s">
        <v>2773</v>
      </c>
      <c r="M685" t="s">
        <v>199</v>
      </c>
      <c r="N685">
        <v>-79.926413999999994</v>
      </c>
      <c r="O685">
        <v>40.460835000000003</v>
      </c>
      <c r="P685" t="s">
        <v>198</v>
      </c>
      <c r="Q685" s="6" t="s">
        <v>2906</v>
      </c>
      <c r="R685" s="6" t="s">
        <v>2905</v>
      </c>
      <c r="S685" s="6" t="s">
        <v>2784</v>
      </c>
      <c r="T685" s="6" t="s">
        <v>2907</v>
      </c>
      <c r="U685" s="6" t="s">
        <v>2840</v>
      </c>
      <c r="V685" s="3" t="str">
        <f>INDEX(Groups!I$2:'Groups'!I$228, MATCH(A685, Groups!A$2:'Groups'!A$228,0))</f>
        <v>Pittsburgh</v>
      </c>
      <c r="W685" s="3" t="str">
        <f>INDEX(Groups!J$2:'Groups'!J$228, MATCH(A685, Groups!A$2:'Groups'!A$228,0))</f>
        <v>Sub-county</v>
      </c>
      <c r="X685" s="8">
        <f t="shared" si="23"/>
        <v>1</v>
      </c>
      <c r="Y685" s="8" t="b">
        <f>ISNUMBER(SEARCH(V685,T685))</f>
        <v>1</v>
      </c>
      <c r="AC685" s="8">
        <v>1</v>
      </c>
      <c r="AD685" s="8">
        <v>1</v>
      </c>
    </row>
    <row r="686" spans="1:30" x14ac:dyDescent="0.2">
      <c r="A686">
        <v>18212345</v>
      </c>
      <c r="B686">
        <v>2</v>
      </c>
      <c r="C686" t="s">
        <v>1646</v>
      </c>
      <c r="D686" t="s">
        <v>1</v>
      </c>
      <c r="E686" t="s">
        <v>3075</v>
      </c>
      <c r="F686">
        <v>-79.980003356899999</v>
      </c>
      <c r="G686">
        <v>40.450000762899997</v>
      </c>
      <c r="H686" t="s">
        <v>1647</v>
      </c>
      <c r="I686">
        <v>641</v>
      </c>
      <c r="J686" t="s">
        <v>1650</v>
      </c>
      <c r="K686" t="s">
        <v>1651</v>
      </c>
      <c r="L686" t="s">
        <v>2773</v>
      </c>
      <c r="M686" t="s">
        <v>1653</v>
      </c>
      <c r="N686">
        <v>-80.021422999999999</v>
      </c>
      <c r="O686">
        <v>40.394398000000002</v>
      </c>
      <c r="P686" t="s">
        <v>1652</v>
      </c>
      <c r="Q686" s="6" t="s">
        <v>2906</v>
      </c>
      <c r="R686" s="6" t="s">
        <v>2905</v>
      </c>
      <c r="S686" s="6" t="s">
        <v>2784</v>
      </c>
      <c r="T686" s="6" t="s">
        <v>2907</v>
      </c>
      <c r="U686" s="6" t="s">
        <v>2934</v>
      </c>
      <c r="V686" s="3" t="str">
        <f>INDEX(Groups!I$2:'Groups'!I$228, MATCH(A686, Groups!A$2:'Groups'!A$228,0))</f>
        <v>Pittsburgh</v>
      </c>
      <c r="W686" s="3" t="str">
        <f>INDEX(Groups!J$2:'Groups'!J$228, MATCH(A686, Groups!A$2:'Groups'!A$228,0))</f>
        <v>Sub-county</v>
      </c>
      <c r="X686" s="8">
        <f t="shared" si="23"/>
        <v>1</v>
      </c>
      <c r="Y686" s="8" t="b">
        <f>ISNUMBER(SEARCH(V686,T686))</f>
        <v>1</v>
      </c>
      <c r="AC686" s="8">
        <v>1</v>
      </c>
      <c r="AD686" s="8">
        <v>1</v>
      </c>
    </row>
    <row r="687" spans="1:30" x14ac:dyDescent="0.2">
      <c r="A687">
        <v>8741792</v>
      </c>
      <c r="B687">
        <v>2</v>
      </c>
      <c r="C687" t="s">
        <v>1674</v>
      </c>
      <c r="D687" t="s">
        <v>1</v>
      </c>
      <c r="E687" t="s">
        <v>3074</v>
      </c>
      <c r="F687">
        <v>-79.919998168899994</v>
      </c>
      <c r="G687">
        <v>40.430000305199997</v>
      </c>
      <c r="H687" t="s">
        <v>1675</v>
      </c>
      <c r="I687">
        <v>648</v>
      </c>
      <c r="J687" t="s">
        <v>1676</v>
      </c>
      <c r="K687" t="s">
        <v>1677</v>
      </c>
      <c r="L687" t="s">
        <v>2773</v>
      </c>
      <c r="M687" t="s">
        <v>1679</v>
      </c>
      <c r="N687">
        <v>-79.923264000000003</v>
      </c>
      <c r="O687">
        <v>40.435859999999998</v>
      </c>
      <c r="P687" t="s">
        <v>1678</v>
      </c>
      <c r="Q687" s="6" t="s">
        <v>2906</v>
      </c>
      <c r="R687" s="6" t="s">
        <v>2905</v>
      </c>
      <c r="S687" s="6" t="s">
        <v>2784</v>
      </c>
      <c r="T687" s="6" t="s">
        <v>2907</v>
      </c>
      <c r="U687" s="6" t="s">
        <v>2909</v>
      </c>
      <c r="V687" s="3" t="str">
        <f>INDEX(Groups!I$2:'Groups'!I$228, MATCH(A687, Groups!A$2:'Groups'!A$228,0))</f>
        <v>Pittsburgh</v>
      </c>
      <c r="W687" s="3" t="str">
        <f>INDEX(Groups!J$2:'Groups'!J$228, MATCH(A687, Groups!A$2:'Groups'!A$228,0))</f>
        <v>Sub-county</v>
      </c>
      <c r="X687" s="8">
        <f t="shared" si="23"/>
        <v>1</v>
      </c>
      <c r="Y687" s="8" t="b">
        <f>ISNUMBER(SEARCH(V687,T687))</f>
        <v>1</v>
      </c>
      <c r="AC687" s="8">
        <v>1</v>
      </c>
      <c r="AD687" s="8">
        <v>1</v>
      </c>
    </row>
    <row r="688" spans="1:30" x14ac:dyDescent="0.2">
      <c r="A688">
        <v>8741792</v>
      </c>
      <c r="B688">
        <v>2</v>
      </c>
      <c r="C688" t="s">
        <v>1674</v>
      </c>
      <c r="D688" t="s">
        <v>1</v>
      </c>
      <c r="E688" t="s">
        <v>3074</v>
      </c>
      <c r="F688">
        <v>-79.919998168899994</v>
      </c>
      <c r="G688">
        <v>40.430000305199997</v>
      </c>
      <c r="H688" t="s">
        <v>1675</v>
      </c>
      <c r="I688">
        <v>649</v>
      </c>
      <c r="J688" t="s">
        <v>1680</v>
      </c>
      <c r="K688" t="s">
        <v>1681</v>
      </c>
      <c r="L688" t="s">
        <v>2773</v>
      </c>
      <c r="M688" t="s">
        <v>1683</v>
      </c>
      <c r="N688">
        <v>-79.941980000000001</v>
      </c>
      <c r="O688">
        <v>40.432769999999998</v>
      </c>
      <c r="P688" t="s">
        <v>1682</v>
      </c>
      <c r="Q688" s="6" t="s">
        <v>2906</v>
      </c>
      <c r="R688" s="6" t="s">
        <v>2905</v>
      </c>
      <c r="S688" s="6" t="s">
        <v>2784</v>
      </c>
      <c r="T688" s="6" t="s">
        <v>2907</v>
      </c>
      <c r="U688" s="6" t="s">
        <v>2909</v>
      </c>
      <c r="V688" s="3" t="str">
        <f>INDEX(Groups!I$2:'Groups'!I$228, MATCH(A688, Groups!A$2:'Groups'!A$228,0))</f>
        <v>Pittsburgh</v>
      </c>
      <c r="W688" s="3" t="str">
        <f>INDEX(Groups!J$2:'Groups'!J$228, MATCH(A688, Groups!A$2:'Groups'!A$228,0))</f>
        <v>Sub-county</v>
      </c>
      <c r="X688" s="8">
        <f t="shared" si="23"/>
        <v>1</v>
      </c>
      <c r="Y688" s="8" t="b">
        <f>ISNUMBER(SEARCH(V688,T688))</f>
        <v>1</v>
      </c>
      <c r="AC688" s="8">
        <v>1</v>
      </c>
      <c r="AD688" s="8">
        <v>1</v>
      </c>
    </row>
    <row r="689" spans="1:30" x14ac:dyDescent="0.2">
      <c r="A689">
        <v>18623893</v>
      </c>
      <c r="B689">
        <v>2</v>
      </c>
      <c r="C689" t="s">
        <v>1684</v>
      </c>
      <c r="D689" t="s">
        <v>1</v>
      </c>
      <c r="E689" t="s">
        <v>3074</v>
      </c>
      <c r="F689">
        <v>-79.949996948199995</v>
      </c>
      <c r="G689">
        <v>40.470001220699999</v>
      </c>
      <c r="H689" t="s">
        <v>1685</v>
      </c>
      <c r="I689">
        <v>650</v>
      </c>
      <c r="J689" t="s">
        <v>1686</v>
      </c>
      <c r="K689" t="s">
        <v>1687</v>
      </c>
      <c r="L689" t="s">
        <v>2773</v>
      </c>
      <c r="M689" t="s">
        <v>146</v>
      </c>
      <c r="N689">
        <v>-79.915154000000001</v>
      </c>
      <c r="O689">
        <v>40.456511999999996</v>
      </c>
      <c r="P689" t="s">
        <v>145</v>
      </c>
      <c r="Q689" s="6" t="s">
        <v>2906</v>
      </c>
      <c r="R689" s="6" t="s">
        <v>2905</v>
      </c>
      <c r="S689" s="6" t="s">
        <v>2784</v>
      </c>
      <c r="T689" s="6" t="s">
        <v>2907</v>
      </c>
      <c r="U689" s="6" t="s">
        <v>2929</v>
      </c>
      <c r="V689" s="3" t="str">
        <f>INDEX(Groups!I$2:'Groups'!I$228, MATCH(A689, Groups!A$2:'Groups'!A$228,0))</f>
        <v>Pittsburgh</v>
      </c>
      <c r="W689" s="3" t="str">
        <f>INDEX(Groups!J$2:'Groups'!J$228, MATCH(A689, Groups!A$2:'Groups'!A$228,0))</f>
        <v>Sub-county</v>
      </c>
      <c r="X689" s="8">
        <f t="shared" si="23"/>
        <v>1</v>
      </c>
      <c r="Y689" s="8" t="b">
        <f>ISNUMBER(SEARCH(V689,T689))</f>
        <v>1</v>
      </c>
      <c r="AC689" s="8">
        <v>1</v>
      </c>
      <c r="AD689" s="8">
        <v>1</v>
      </c>
    </row>
    <row r="690" spans="1:30" x14ac:dyDescent="0.2">
      <c r="A690">
        <v>18623893</v>
      </c>
      <c r="B690">
        <v>2</v>
      </c>
      <c r="C690" t="s">
        <v>1684</v>
      </c>
      <c r="D690" t="s">
        <v>1</v>
      </c>
      <c r="E690" t="s">
        <v>3074</v>
      </c>
      <c r="F690">
        <v>-79.949996948199995</v>
      </c>
      <c r="G690">
        <v>40.470001220699999</v>
      </c>
      <c r="H690" t="s">
        <v>1685</v>
      </c>
      <c r="I690">
        <v>651</v>
      </c>
      <c r="J690" t="s">
        <v>1688</v>
      </c>
      <c r="K690" t="s">
        <v>1689</v>
      </c>
      <c r="L690" t="s">
        <v>2773</v>
      </c>
      <c r="M690" t="s">
        <v>1690</v>
      </c>
      <c r="N690">
        <v>-79.930610999999999</v>
      </c>
      <c r="O690">
        <v>40.459881000000003</v>
      </c>
      <c r="P690" t="s">
        <v>56</v>
      </c>
      <c r="Q690" s="6" t="s">
        <v>2906</v>
      </c>
      <c r="R690" s="6" t="s">
        <v>2905</v>
      </c>
      <c r="S690" s="6" t="s">
        <v>2784</v>
      </c>
      <c r="T690" s="6" t="s">
        <v>2907</v>
      </c>
      <c r="U690" s="6" t="s">
        <v>2840</v>
      </c>
      <c r="V690" s="3" t="str">
        <f>INDEX(Groups!I$2:'Groups'!I$228, MATCH(A690, Groups!A$2:'Groups'!A$228,0))</f>
        <v>Pittsburgh</v>
      </c>
      <c r="W690" s="3" t="str">
        <f>INDEX(Groups!J$2:'Groups'!J$228, MATCH(A690, Groups!A$2:'Groups'!A$228,0))</f>
        <v>Sub-county</v>
      </c>
      <c r="X690" s="8">
        <f t="shared" si="23"/>
        <v>1</v>
      </c>
      <c r="Y690" s="8" t="b">
        <f>ISNUMBER(SEARCH(V690,T690))</f>
        <v>1</v>
      </c>
      <c r="AC690" s="8">
        <v>1</v>
      </c>
      <c r="AD690" s="8">
        <v>1</v>
      </c>
    </row>
    <row r="691" spans="1:30" x14ac:dyDescent="0.2">
      <c r="A691">
        <v>3088352</v>
      </c>
      <c r="B691">
        <v>2</v>
      </c>
      <c r="C691" t="s">
        <v>1714</v>
      </c>
      <c r="D691" t="s">
        <v>1</v>
      </c>
      <c r="E691" t="s">
        <v>3080</v>
      </c>
      <c r="F691">
        <v>-79.919998168899994</v>
      </c>
      <c r="G691">
        <v>40.430000305199997</v>
      </c>
      <c r="H691" t="s">
        <v>1715</v>
      </c>
      <c r="I691">
        <v>659</v>
      </c>
      <c r="J691" t="s">
        <v>1720</v>
      </c>
      <c r="K691" t="s">
        <v>1721</v>
      </c>
      <c r="L691" t="s">
        <v>2773</v>
      </c>
      <c r="M691" t="s">
        <v>637</v>
      </c>
      <c r="N691">
        <v>-80.045264000000003</v>
      </c>
      <c r="O691">
        <v>40.377009000000001</v>
      </c>
      <c r="P691" t="s">
        <v>636</v>
      </c>
      <c r="Q691" s="6" t="s">
        <v>2906</v>
      </c>
      <c r="R691" s="6" t="s">
        <v>2905</v>
      </c>
      <c r="S691" s="6" t="s">
        <v>2784</v>
      </c>
      <c r="T691" s="6" t="s">
        <v>2964</v>
      </c>
      <c r="V691" s="3" t="str">
        <f>INDEX(Groups!I$2:'Groups'!I$228, MATCH(A691, Groups!A$2:'Groups'!A$228,0))</f>
        <v>Pittsburgh</v>
      </c>
      <c r="W691" s="3" t="str">
        <f>INDEX(Groups!J$2:'Groups'!J$228, MATCH(A691, Groups!A$2:'Groups'!A$228,0))</f>
        <v>Sub-county</v>
      </c>
      <c r="X691" s="8">
        <f t="shared" si="23"/>
        <v>1</v>
      </c>
      <c r="Y691" s="8" t="b">
        <f>ISNUMBER(SEARCH(V691,T691))</f>
        <v>0</v>
      </c>
      <c r="AC691" s="8">
        <v>1</v>
      </c>
      <c r="AD691" s="8">
        <v>1</v>
      </c>
    </row>
    <row r="692" spans="1:30" x14ac:dyDescent="0.2">
      <c r="A692">
        <v>1326898</v>
      </c>
      <c r="B692">
        <v>2</v>
      </c>
      <c r="C692" t="s">
        <v>1722</v>
      </c>
      <c r="D692" t="s">
        <v>1</v>
      </c>
      <c r="E692" t="s">
        <v>3093</v>
      </c>
      <c r="F692">
        <v>-79.949996948199995</v>
      </c>
      <c r="G692">
        <v>40.439998626700003</v>
      </c>
      <c r="H692" t="s">
        <v>1723</v>
      </c>
      <c r="I692">
        <v>661</v>
      </c>
      <c r="J692" t="s">
        <v>1728</v>
      </c>
      <c r="K692" t="s">
        <v>1729</v>
      </c>
      <c r="L692" t="s">
        <v>2773</v>
      </c>
      <c r="P692" t="s">
        <v>386</v>
      </c>
      <c r="Q692" s="6">
        <v>0</v>
      </c>
      <c r="R692" s="6">
        <v>0</v>
      </c>
      <c r="S692" s="6">
        <v>0</v>
      </c>
      <c r="T692" s="6">
        <v>0</v>
      </c>
      <c r="U692" s="6">
        <v>0</v>
      </c>
      <c r="V692" s="3" t="str">
        <f>INDEX(Groups!I$2:'Groups'!I$228, MATCH(A692, Groups!A$2:'Groups'!A$228,0))</f>
        <v>Pittsburgh</v>
      </c>
      <c r="W692" s="3" t="str">
        <f>INDEX(Groups!J$2:'Groups'!J$228, MATCH(A692, Groups!A$2:'Groups'!A$228,0))</f>
        <v>Sub-county</v>
      </c>
      <c r="AC692" s="8">
        <v>1</v>
      </c>
      <c r="AD692" s="8">
        <v>1</v>
      </c>
    </row>
    <row r="693" spans="1:30" x14ac:dyDescent="0.2">
      <c r="A693">
        <v>11060562</v>
      </c>
      <c r="B693">
        <v>2</v>
      </c>
      <c r="C693" t="s">
        <v>1730</v>
      </c>
      <c r="D693" t="s">
        <v>1</v>
      </c>
      <c r="E693" t="s">
        <v>3073</v>
      </c>
      <c r="F693">
        <v>-80.040000915500002</v>
      </c>
      <c r="G693">
        <v>40.549999237100003</v>
      </c>
      <c r="H693" t="s">
        <v>1731</v>
      </c>
      <c r="I693">
        <v>662</v>
      </c>
      <c r="J693" t="s">
        <v>1732</v>
      </c>
      <c r="K693" t="s">
        <v>1733</v>
      </c>
      <c r="L693" t="s">
        <v>2773</v>
      </c>
      <c r="M693" t="s">
        <v>1735</v>
      </c>
      <c r="N693">
        <v>-79.992828000000003</v>
      </c>
      <c r="O693">
        <v>40.421104</v>
      </c>
      <c r="P693" t="s">
        <v>1734</v>
      </c>
      <c r="Q693" s="6" t="s">
        <v>2906</v>
      </c>
      <c r="R693" s="6" t="s">
        <v>2905</v>
      </c>
      <c r="S693" s="6" t="s">
        <v>2784</v>
      </c>
      <c r="T693" s="6" t="s">
        <v>2907</v>
      </c>
      <c r="U693" s="6" t="s">
        <v>2959</v>
      </c>
      <c r="V693" s="3" t="str">
        <f>INDEX(Groups!I$2:'Groups'!I$228, MATCH(A693, Groups!A$2:'Groups'!A$228,0))</f>
        <v>Pittsburgh</v>
      </c>
      <c r="W693" s="3" t="str">
        <f>INDEX(Groups!J$2:'Groups'!J$228, MATCH(A693, Groups!A$2:'Groups'!A$228,0))</f>
        <v>Sub-county</v>
      </c>
      <c r="X693" s="8">
        <f t="shared" si="23"/>
        <v>1</v>
      </c>
      <c r="Y693" s="8" t="b">
        <f>ISNUMBER(SEARCH(V693,T693))</f>
        <v>1</v>
      </c>
      <c r="AC693" s="8">
        <v>1</v>
      </c>
      <c r="AD693" s="8">
        <v>1</v>
      </c>
    </row>
    <row r="694" spans="1:30" x14ac:dyDescent="0.2">
      <c r="A694">
        <v>11060562</v>
      </c>
      <c r="B694">
        <v>2</v>
      </c>
      <c r="C694" t="s">
        <v>1730</v>
      </c>
      <c r="D694" t="s">
        <v>1</v>
      </c>
      <c r="E694" t="s">
        <v>3073</v>
      </c>
      <c r="F694">
        <v>-80.040000915500002</v>
      </c>
      <c r="G694">
        <v>40.549999237100003</v>
      </c>
      <c r="H694" t="s">
        <v>1731</v>
      </c>
      <c r="I694">
        <v>663</v>
      </c>
      <c r="J694" t="s">
        <v>1736</v>
      </c>
      <c r="K694" t="s">
        <v>1737</v>
      </c>
      <c r="L694" t="s">
        <v>2773</v>
      </c>
      <c r="M694" t="s">
        <v>1739</v>
      </c>
      <c r="N694">
        <v>-80.055344000000005</v>
      </c>
      <c r="O694">
        <v>40.419452999999997</v>
      </c>
      <c r="P694" t="s">
        <v>1738</v>
      </c>
      <c r="Q694" s="6" t="s">
        <v>2906</v>
      </c>
      <c r="R694" s="6" t="s">
        <v>2905</v>
      </c>
      <c r="S694" s="6" t="s">
        <v>2784</v>
      </c>
      <c r="T694" s="6" t="s">
        <v>2983</v>
      </c>
      <c r="V694" s="3" t="str">
        <f>INDEX(Groups!I$2:'Groups'!I$228, MATCH(A694, Groups!A$2:'Groups'!A$228,0))</f>
        <v>Pittsburgh</v>
      </c>
      <c r="W694" s="3" t="str">
        <f>INDEX(Groups!J$2:'Groups'!J$228, MATCH(A694, Groups!A$2:'Groups'!A$228,0))</f>
        <v>Sub-county</v>
      </c>
      <c r="X694" s="8">
        <f t="shared" si="23"/>
        <v>1</v>
      </c>
      <c r="Y694" s="8" t="b">
        <f>ISNUMBER(SEARCH(V694,T694))</f>
        <v>0</v>
      </c>
      <c r="AC694" s="8">
        <v>1</v>
      </c>
      <c r="AD694" s="8">
        <v>1</v>
      </c>
    </row>
    <row r="695" spans="1:30" x14ac:dyDescent="0.2">
      <c r="A695">
        <v>2703142</v>
      </c>
      <c r="B695">
        <v>2</v>
      </c>
      <c r="C695" t="s">
        <v>1740</v>
      </c>
      <c r="D695" t="s">
        <v>1</v>
      </c>
      <c r="E695" t="s">
        <v>3077</v>
      </c>
      <c r="F695">
        <v>-79.919998168899994</v>
      </c>
      <c r="G695">
        <v>40.430000305199997</v>
      </c>
      <c r="H695" t="s">
        <v>1741</v>
      </c>
      <c r="I695">
        <v>664</v>
      </c>
      <c r="J695" t="s">
        <v>1742</v>
      </c>
      <c r="K695" t="s">
        <v>1743</v>
      </c>
      <c r="L695" t="s">
        <v>2773</v>
      </c>
      <c r="M695" t="s">
        <v>1745</v>
      </c>
      <c r="N695">
        <v>-79.945808</v>
      </c>
      <c r="O695">
        <v>40.449139000000002</v>
      </c>
      <c r="P695" t="s">
        <v>1744</v>
      </c>
      <c r="Q695" s="6" t="s">
        <v>2906</v>
      </c>
      <c r="R695" s="6" t="s">
        <v>2905</v>
      </c>
      <c r="S695" s="6" t="s">
        <v>2784</v>
      </c>
      <c r="T695" s="6" t="s">
        <v>2907</v>
      </c>
      <c r="U695" s="6" t="s">
        <v>2938</v>
      </c>
      <c r="V695" s="3" t="str">
        <f>INDEX(Groups!I$2:'Groups'!I$228, MATCH(A695, Groups!A$2:'Groups'!A$228,0))</f>
        <v>Pittsburgh</v>
      </c>
      <c r="W695" s="3" t="str">
        <f>INDEX(Groups!J$2:'Groups'!J$228, MATCH(A695, Groups!A$2:'Groups'!A$228,0))</f>
        <v>Sub-county</v>
      </c>
      <c r="X695" s="8">
        <f t="shared" si="23"/>
        <v>1</v>
      </c>
      <c r="Y695" s="8" t="b">
        <f>ISNUMBER(SEARCH(V695,T695))</f>
        <v>1</v>
      </c>
      <c r="AC695" s="8">
        <v>1</v>
      </c>
      <c r="AD695" s="8">
        <v>1</v>
      </c>
    </row>
    <row r="696" spans="1:30" x14ac:dyDescent="0.2">
      <c r="A696">
        <v>2703142</v>
      </c>
      <c r="B696">
        <v>2</v>
      </c>
      <c r="C696" t="s">
        <v>1740</v>
      </c>
      <c r="D696" t="s">
        <v>1</v>
      </c>
      <c r="E696" t="s">
        <v>3077</v>
      </c>
      <c r="F696">
        <v>-79.919998168899994</v>
      </c>
      <c r="G696">
        <v>40.430000305199997</v>
      </c>
      <c r="H696" t="s">
        <v>1741</v>
      </c>
      <c r="I696">
        <v>665</v>
      </c>
      <c r="J696" t="s">
        <v>1746</v>
      </c>
      <c r="K696" t="s">
        <v>1747</v>
      </c>
      <c r="L696" t="s">
        <v>2773</v>
      </c>
      <c r="M696" t="s">
        <v>1745</v>
      </c>
      <c r="N696">
        <v>-79.945808</v>
      </c>
      <c r="O696">
        <v>40.449139000000002</v>
      </c>
      <c r="P696" t="s">
        <v>1744</v>
      </c>
      <c r="Q696" s="6" t="s">
        <v>2906</v>
      </c>
      <c r="R696" s="6" t="s">
        <v>2905</v>
      </c>
      <c r="S696" s="6" t="s">
        <v>2784</v>
      </c>
      <c r="T696" s="6" t="s">
        <v>2907</v>
      </c>
      <c r="U696" s="6" t="s">
        <v>2938</v>
      </c>
      <c r="V696" s="3" t="str">
        <f>INDEX(Groups!I$2:'Groups'!I$228, MATCH(A696, Groups!A$2:'Groups'!A$228,0))</f>
        <v>Pittsburgh</v>
      </c>
      <c r="W696" s="3" t="str">
        <f>INDEX(Groups!J$2:'Groups'!J$228, MATCH(A696, Groups!A$2:'Groups'!A$228,0))</f>
        <v>Sub-county</v>
      </c>
      <c r="X696" s="8">
        <f t="shared" si="23"/>
        <v>1</v>
      </c>
      <c r="Y696" s="8" t="b">
        <f>ISNUMBER(SEARCH(V696,T696))</f>
        <v>1</v>
      </c>
      <c r="AC696" s="8">
        <v>1</v>
      </c>
      <c r="AD696" s="8">
        <v>1</v>
      </c>
    </row>
    <row r="697" spans="1:30" x14ac:dyDescent="0.2">
      <c r="A697">
        <v>18448676</v>
      </c>
      <c r="B697">
        <v>2</v>
      </c>
      <c r="C697" t="s">
        <v>1757</v>
      </c>
      <c r="D697" t="s">
        <v>1</v>
      </c>
      <c r="E697" t="s">
        <v>3073</v>
      </c>
      <c r="F697">
        <v>-79.900001525899995</v>
      </c>
      <c r="G697">
        <v>40.459999084499998</v>
      </c>
      <c r="H697" t="s">
        <v>1758</v>
      </c>
      <c r="I697">
        <v>668</v>
      </c>
      <c r="J697" t="s">
        <v>1759</v>
      </c>
      <c r="K697" t="s">
        <v>1760</v>
      </c>
      <c r="L697" t="s">
        <v>2773</v>
      </c>
      <c r="M697" t="s">
        <v>1762</v>
      </c>
      <c r="N697">
        <v>-79.895767000000006</v>
      </c>
      <c r="O697">
        <v>40.4557</v>
      </c>
      <c r="P697" t="s">
        <v>1761</v>
      </c>
      <c r="Q697" s="6" t="s">
        <v>2906</v>
      </c>
      <c r="R697" s="6" t="s">
        <v>2905</v>
      </c>
      <c r="S697" s="6" t="s">
        <v>2784</v>
      </c>
      <c r="T697" s="6" t="s">
        <v>2907</v>
      </c>
      <c r="U697" s="6" t="s">
        <v>2982</v>
      </c>
      <c r="V697" s="3" t="str">
        <f>INDEX(Groups!I$2:'Groups'!I$228, MATCH(A697, Groups!A$2:'Groups'!A$228,0))</f>
        <v>Pittsburgh</v>
      </c>
      <c r="W697" s="3" t="str">
        <f>INDEX(Groups!J$2:'Groups'!J$228, MATCH(A697, Groups!A$2:'Groups'!A$228,0))</f>
        <v>Sub-county</v>
      </c>
      <c r="X697" s="8">
        <f t="shared" si="23"/>
        <v>1</v>
      </c>
      <c r="Y697" s="8" t="b">
        <f>ISNUMBER(SEARCH(V697,T697))</f>
        <v>1</v>
      </c>
      <c r="AC697" s="8">
        <v>1</v>
      </c>
      <c r="AD697" s="8">
        <v>1</v>
      </c>
    </row>
    <row r="698" spans="1:30" x14ac:dyDescent="0.2">
      <c r="A698">
        <v>18448676</v>
      </c>
      <c r="B698">
        <v>2</v>
      </c>
      <c r="C698" t="s">
        <v>1757</v>
      </c>
      <c r="D698" t="s">
        <v>1</v>
      </c>
      <c r="E698" t="s">
        <v>3073</v>
      </c>
      <c r="F698">
        <v>-79.900001525899995</v>
      </c>
      <c r="G698">
        <v>40.459999084499998</v>
      </c>
      <c r="H698" t="s">
        <v>1758</v>
      </c>
      <c r="I698">
        <v>669</v>
      </c>
      <c r="J698" t="s">
        <v>1763</v>
      </c>
      <c r="K698" t="s">
        <v>1764</v>
      </c>
      <c r="L698" t="s">
        <v>2773</v>
      </c>
      <c r="M698" t="s">
        <v>1762</v>
      </c>
      <c r="N698">
        <v>-79.895767000000006</v>
      </c>
      <c r="O698">
        <v>40.4557</v>
      </c>
      <c r="P698" t="s">
        <v>1761</v>
      </c>
      <c r="Q698" s="6" t="s">
        <v>2906</v>
      </c>
      <c r="R698" s="6" t="s">
        <v>2905</v>
      </c>
      <c r="S698" s="6" t="s">
        <v>2784</v>
      </c>
      <c r="T698" s="6" t="s">
        <v>2907</v>
      </c>
      <c r="U698" s="6" t="s">
        <v>2982</v>
      </c>
      <c r="V698" s="3" t="str">
        <f>INDEX(Groups!I$2:'Groups'!I$228, MATCH(A698, Groups!A$2:'Groups'!A$228,0))</f>
        <v>Pittsburgh</v>
      </c>
      <c r="W698" s="3" t="str">
        <f>INDEX(Groups!J$2:'Groups'!J$228, MATCH(A698, Groups!A$2:'Groups'!A$228,0))</f>
        <v>Sub-county</v>
      </c>
      <c r="X698" s="8">
        <f t="shared" si="23"/>
        <v>1</v>
      </c>
      <c r="Y698" s="8" t="b">
        <f>ISNUMBER(SEARCH(V698,T698))</f>
        <v>1</v>
      </c>
      <c r="AC698" s="8">
        <v>1</v>
      </c>
      <c r="AD698" s="8">
        <v>1</v>
      </c>
    </row>
    <row r="699" spans="1:30" x14ac:dyDescent="0.2">
      <c r="A699">
        <v>18795299</v>
      </c>
      <c r="B699">
        <v>2</v>
      </c>
      <c r="C699" t="s">
        <v>1765</v>
      </c>
      <c r="D699" t="s">
        <v>1</v>
      </c>
      <c r="E699" t="s">
        <v>3071</v>
      </c>
      <c r="F699">
        <v>-79.919998168899994</v>
      </c>
      <c r="G699">
        <v>40.430000305199997</v>
      </c>
      <c r="H699" t="s">
        <v>1766</v>
      </c>
      <c r="I699">
        <v>670</v>
      </c>
      <c r="J699" t="s">
        <v>1767</v>
      </c>
      <c r="K699" t="s">
        <v>1768</v>
      </c>
      <c r="L699" t="s">
        <v>2773</v>
      </c>
      <c r="M699" t="s">
        <v>1679</v>
      </c>
      <c r="N699">
        <v>-79.923141000000001</v>
      </c>
      <c r="O699">
        <v>40.435867000000002</v>
      </c>
      <c r="P699" t="s">
        <v>1558</v>
      </c>
      <c r="Q699" s="6" t="s">
        <v>2906</v>
      </c>
      <c r="R699" s="6" t="s">
        <v>2905</v>
      </c>
      <c r="S699" s="6" t="s">
        <v>2784</v>
      </c>
      <c r="T699" s="6" t="s">
        <v>2907</v>
      </c>
      <c r="U699" s="6" t="s">
        <v>2909</v>
      </c>
      <c r="V699" s="3" t="str">
        <f>INDEX(Groups!I$2:'Groups'!I$228, MATCH(A699, Groups!A$2:'Groups'!A$228,0))</f>
        <v>Pittsburgh</v>
      </c>
      <c r="W699" s="3" t="str">
        <f>INDEX(Groups!J$2:'Groups'!J$228, MATCH(A699, Groups!A$2:'Groups'!A$228,0))</f>
        <v>Sub-county</v>
      </c>
      <c r="X699" s="8">
        <f t="shared" si="23"/>
        <v>1</v>
      </c>
      <c r="Y699" s="8" t="b">
        <f>ISNUMBER(SEARCH(V699,T699))</f>
        <v>1</v>
      </c>
      <c r="AC699" s="8">
        <v>1</v>
      </c>
      <c r="AD699" s="8">
        <v>1</v>
      </c>
    </row>
    <row r="700" spans="1:30" x14ac:dyDescent="0.2">
      <c r="A700">
        <v>18795299</v>
      </c>
      <c r="B700">
        <v>2</v>
      </c>
      <c r="C700" t="s">
        <v>1765</v>
      </c>
      <c r="D700" t="s">
        <v>1</v>
      </c>
      <c r="E700" t="s">
        <v>3071</v>
      </c>
      <c r="F700">
        <v>-79.919998168899994</v>
      </c>
      <c r="G700">
        <v>40.430000305199997</v>
      </c>
      <c r="H700" t="s">
        <v>1766</v>
      </c>
      <c r="I700">
        <v>671</v>
      </c>
      <c r="J700" t="s">
        <v>1767</v>
      </c>
      <c r="K700" t="s">
        <v>1769</v>
      </c>
      <c r="L700" t="s">
        <v>2773</v>
      </c>
      <c r="M700" t="s">
        <v>1679</v>
      </c>
      <c r="N700">
        <v>-79.923141000000001</v>
      </c>
      <c r="O700">
        <v>40.435867000000002</v>
      </c>
      <c r="P700" t="s">
        <v>1558</v>
      </c>
      <c r="Q700" s="6" t="s">
        <v>2906</v>
      </c>
      <c r="R700" s="6" t="s">
        <v>2905</v>
      </c>
      <c r="S700" s="6" t="s">
        <v>2784</v>
      </c>
      <c r="T700" s="6" t="s">
        <v>2907</v>
      </c>
      <c r="U700" s="6" t="s">
        <v>2909</v>
      </c>
      <c r="V700" s="3" t="str">
        <f>INDEX(Groups!I$2:'Groups'!I$228, MATCH(A700, Groups!A$2:'Groups'!A$228,0))</f>
        <v>Pittsburgh</v>
      </c>
      <c r="W700" s="3" t="str">
        <f>INDEX(Groups!J$2:'Groups'!J$228, MATCH(A700, Groups!A$2:'Groups'!A$228,0))</f>
        <v>Sub-county</v>
      </c>
      <c r="X700" s="8">
        <f t="shared" si="23"/>
        <v>1</v>
      </c>
      <c r="Y700" s="8" t="b">
        <f>ISNUMBER(SEARCH(V700,T700))</f>
        <v>1</v>
      </c>
      <c r="AC700" s="8">
        <v>1</v>
      </c>
      <c r="AD700" s="8">
        <v>1</v>
      </c>
    </row>
    <row r="701" spans="1:30" x14ac:dyDescent="0.2">
      <c r="A701">
        <v>6708932</v>
      </c>
      <c r="B701">
        <v>2</v>
      </c>
      <c r="C701" t="s">
        <v>1803</v>
      </c>
      <c r="D701" t="s">
        <v>1</v>
      </c>
      <c r="E701" t="s">
        <v>3074</v>
      </c>
      <c r="F701">
        <v>-79.989997863799999</v>
      </c>
      <c r="G701">
        <v>40.450000762899997</v>
      </c>
      <c r="H701" t="s">
        <v>1804</v>
      </c>
      <c r="I701">
        <v>680</v>
      </c>
      <c r="J701" t="s">
        <v>1805</v>
      </c>
      <c r="K701" t="s">
        <v>1806</v>
      </c>
      <c r="L701" t="s">
        <v>2773</v>
      </c>
      <c r="M701" t="s">
        <v>1808</v>
      </c>
      <c r="N701">
        <v>-79.984443999999996</v>
      </c>
      <c r="O701">
        <v>40.450713999999998</v>
      </c>
      <c r="P701" t="s">
        <v>1807</v>
      </c>
      <c r="Q701" s="6" t="s">
        <v>2906</v>
      </c>
      <c r="R701" s="6" t="s">
        <v>2905</v>
      </c>
      <c r="S701" s="6" t="s">
        <v>2784</v>
      </c>
      <c r="T701" s="6" t="s">
        <v>2907</v>
      </c>
      <c r="U701" s="6" t="s">
        <v>2963</v>
      </c>
      <c r="V701" s="3" t="str">
        <f>INDEX(Groups!I$2:'Groups'!I$228, MATCH(A701, Groups!A$2:'Groups'!A$228,0))</f>
        <v>Pittsburgh</v>
      </c>
      <c r="W701" s="3" t="str">
        <f>INDEX(Groups!J$2:'Groups'!J$228, MATCH(A701, Groups!A$2:'Groups'!A$228,0))</f>
        <v>Sub-county</v>
      </c>
      <c r="X701" s="8">
        <f t="shared" si="23"/>
        <v>1</v>
      </c>
      <c r="Y701" s="8" t="b">
        <f>ISNUMBER(SEARCH(V701,T701))</f>
        <v>1</v>
      </c>
      <c r="AC701" s="8">
        <v>1</v>
      </c>
      <c r="AD701" s="8">
        <v>1</v>
      </c>
    </row>
    <row r="702" spans="1:30" x14ac:dyDescent="0.2">
      <c r="A702">
        <v>6708932</v>
      </c>
      <c r="B702">
        <v>2</v>
      </c>
      <c r="C702" t="s">
        <v>1803</v>
      </c>
      <c r="D702" t="s">
        <v>1</v>
      </c>
      <c r="E702" t="s">
        <v>3074</v>
      </c>
      <c r="F702">
        <v>-79.989997863799999</v>
      </c>
      <c r="G702">
        <v>40.450000762899997</v>
      </c>
      <c r="H702" t="s">
        <v>1804</v>
      </c>
      <c r="I702">
        <v>681</v>
      </c>
      <c r="J702" t="s">
        <v>1809</v>
      </c>
      <c r="K702" t="s">
        <v>1810</v>
      </c>
      <c r="L702" t="s">
        <v>2773</v>
      </c>
      <c r="M702" t="s">
        <v>1811</v>
      </c>
      <c r="N702">
        <v>-79.999816999999993</v>
      </c>
      <c r="O702">
        <v>40.455165999999998</v>
      </c>
      <c r="P702" t="s">
        <v>452</v>
      </c>
      <c r="Q702" s="6" t="s">
        <v>2906</v>
      </c>
      <c r="R702" s="6" t="s">
        <v>2905</v>
      </c>
      <c r="S702" s="6" t="s">
        <v>2784</v>
      </c>
      <c r="T702" s="6" t="s">
        <v>2907</v>
      </c>
      <c r="U702" s="6" t="s">
        <v>2915</v>
      </c>
      <c r="V702" s="3" t="str">
        <f>INDEX(Groups!I$2:'Groups'!I$228, MATCH(A702, Groups!A$2:'Groups'!A$228,0))</f>
        <v>Pittsburgh</v>
      </c>
      <c r="W702" s="3" t="str">
        <f>INDEX(Groups!J$2:'Groups'!J$228, MATCH(A702, Groups!A$2:'Groups'!A$228,0))</f>
        <v>Sub-county</v>
      </c>
      <c r="X702" s="8">
        <f t="shared" si="23"/>
        <v>1</v>
      </c>
      <c r="Y702" s="8" t="b">
        <f>ISNUMBER(SEARCH(V702,T702))</f>
        <v>1</v>
      </c>
      <c r="AC702" s="8">
        <v>1</v>
      </c>
      <c r="AD702" s="8">
        <v>1</v>
      </c>
    </row>
    <row r="703" spans="1:30" x14ac:dyDescent="0.2">
      <c r="A703">
        <v>13790872</v>
      </c>
      <c r="B703">
        <v>2</v>
      </c>
      <c r="C703" t="s">
        <v>1826</v>
      </c>
      <c r="D703" t="s">
        <v>1</v>
      </c>
      <c r="E703" t="s">
        <v>3077</v>
      </c>
      <c r="F703">
        <v>-79.949996948199995</v>
      </c>
      <c r="G703">
        <v>40.439998626700003</v>
      </c>
      <c r="H703" t="s">
        <v>1827</v>
      </c>
      <c r="I703">
        <v>686</v>
      </c>
      <c r="J703" t="s">
        <v>1828</v>
      </c>
      <c r="K703" t="s">
        <v>1829</v>
      </c>
      <c r="L703" t="s">
        <v>2773</v>
      </c>
      <c r="M703" t="s">
        <v>1831</v>
      </c>
      <c r="N703">
        <v>-79.960182000000003</v>
      </c>
      <c r="O703">
        <v>40.470878999999996</v>
      </c>
      <c r="P703" t="s">
        <v>1830</v>
      </c>
      <c r="Q703" s="6" t="s">
        <v>2906</v>
      </c>
      <c r="R703" s="6" t="s">
        <v>2905</v>
      </c>
      <c r="S703" s="6" t="s">
        <v>2784</v>
      </c>
      <c r="T703" s="6" t="s">
        <v>2907</v>
      </c>
      <c r="U703" s="6" t="s">
        <v>2965</v>
      </c>
      <c r="V703" s="3" t="str">
        <f>INDEX(Groups!I$2:'Groups'!I$228, MATCH(A703, Groups!A$2:'Groups'!A$228,0))</f>
        <v>Pittsburgh</v>
      </c>
      <c r="W703" s="3" t="str">
        <f>INDEX(Groups!J$2:'Groups'!J$228, MATCH(A703, Groups!A$2:'Groups'!A$228,0))</f>
        <v>Sub-county</v>
      </c>
      <c r="X703" s="8">
        <f t="shared" si="23"/>
        <v>1</v>
      </c>
      <c r="Y703" s="8" t="b">
        <f>ISNUMBER(SEARCH(V703,T703))</f>
        <v>1</v>
      </c>
      <c r="AC703" s="8">
        <v>1</v>
      </c>
      <c r="AD703" s="8">
        <v>1</v>
      </c>
    </row>
    <row r="704" spans="1:30" x14ac:dyDescent="0.2">
      <c r="A704">
        <v>16222262</v>
      </c>
      <c r="B704">
        <v>2</v>
      </c>
      <c r="C704" t="s">
        <v>1893</v>
      </c>
      <c r="D704" t="s">
        <v>1</v>
      </c>
      <c r="E704" t="s">
        <v>3075</v>
      </c>
      <c r="F704">
        <v>-79.980003356899999</v>
      </c>
      <c r="G704">
        <v>40.450000762899997</v>
      </c>
      <c r="H704" t="s">
        <v>1894</v>
      </c>
      <c r="I704">
        <v>704</v>
      </c>
      <c r="J704" t="s">
        <v>1895</v>
      </c>
      <c r="K704" t="s">
        <v>1896</v>
      </c>
      <c r="L704" t="s">
        <v>2773</v>
      </c>
      <c r="M704" t="s">
        <v>1898</v>
      </c>
      <c r="N704">
        <v>-79.891791999999995</v>
      </c>
      <c r="O704">
        <v>40.487000000000002</v>
      </c>
      <c r="P704" t="s">
        <v>1897</v>
      </c>
      <c r="Q704" s="6" t="s">
        <v>2906</v>
      </c>
      <c r="R704" s="6" t="s">
        <v>2905</v>
      </c>
      <c r="S704" s="6" t="s">
        <v>2784</v>
      </c>
      <c r="T704" s="6" t="s">
        <v>2907</v>
      </c>
      <c r="U704" s="6" t="s">
        <v>2980</v>
      </c>
      <c r="V704" s="3" t="str">
        <f>INDEX(Groups!I$2:'Groups'!I$228, MATCH(A704, Groups!A$2:'Groups'!A$228,0))</f>
        <v>Pittsburgh</v>
      </c>
      <c r="W704" s="3" t="str">
        <f>INDEX(Groups!J$2:'Groups'!J$228, MATCH(A704, Groups!A$2:'Groups'!A$228,0))</f>
        <v>Sub-county</v>
      </c>
      <c r="X704" s="8">
        <f t="shared" si="23"/>
        <v>1</v>
      </c>
      <c r="Y704" s="8" t="b">
        <f>ISNUMBER(SEARCH(V704,T704))</f>
        <v>1</v>
      </c>
      <c r="AC704" s="8">
        <v>1</v>
      </c>
      <c r="AD704" s="8">
        <v>1</v>
      </c>
    </row>
    <row r="705" spans="1:30" x14ac:dyDescent="0.2">
      <c r="A705">
        <v>16222262</v>
      </c>
      <c r="B705">
        <v>2</v>
      </c>
      <c r="C705" t="s">
        <v>1893</v>
      </c>
      <c r="D705" t="s">
        <v>1</v>
      </c>
      <c r="E705" t="s">
        <v>3075</v>
      </c>
      <c r="F705">
        <v>-79.980003356899999</v>
      </c>
      <c r="G705">
        <v>40.450000762899997</v>
      </c>
      <c r="H705" t="s">
        <v>1894</v>
      </c>
      <c r="I705">
        <v>705</v>
      </c>
      <c r="J705" t="s">
        <v>1899</v>
      </c>
      <c r="K705" t="s">
        <v>1900</v>
      </c>
      <c r="L705" t="s">
        <v>2773</v>
      </c>
      <c r="M705" t="s">
        <v>1902</v>
      </c>
      <c r="N705">
        <v>-80.033859000000007</v>
      </c>
      <c r="O705">
        <v>40.571995000000001</v>
      </c>
      <c r="P705" t="s">
        <v>1901</v>
      </c>
      <c r="Q705" s="6" t="s">
        <v>2906</v>
      </c>
      <c r="R705" s="6" t="s">
        <v>2905</v>
      </c>
      <c r="S705" s="6" t="s">
        <v>2784</v>
      </c>
      <c r="T705" s="6" t="s">
        <v>2913</v>
      </c>
      <c r="V705" s="3" t="str">
        <f>INDEX(Groups!I$2:'Groups'!I$228, MATCH(A705, Groups!A$2:'Groups'!A$228,0))</f>
        <v>Pittsburgh</v>
      </c>
      <c r="W705" s="3" t="str">
        <f>INDEX(Groups!J$2:'Groups'!J$228, MATCH(A705, Groups!A$2:'Groups'!A$228,0))</f>
        <v>Sub-county</v>
      </c>
      <c r="X705" s="8">
        <f t="shared" si="23"/>
        <v>1</v>
      </c>
      <c r="Y705" s="8" t="b">
        <f>ISNUMBER(SEARCH(V705,T705))</f>
        <v>0</v>
      </c>
      <c r="AC705" s="8">
        <v>1</v>
      </c>
      <c r="AD705" s="8">
        <v>1</v>
      </c>
    </row>
    <row r="706" spans="1:30" x14ac:dyDescent="0.2">
      <c r="A706">
        <v>13981532</v>
      </c>
      <c r="B706">
        <v>2</v>
      </c>
      <c r="C706" t="s">
        <v>1903</v>
      </c>
      <c r="D706" t="s">
        <v>1</v>
      </c>
      <c r="E706" t="s">
        <v>3088</v>
      </c>
      <c r="F706">
        <v>-80.019996643100001</v>
      </c>
      <c r="G706">
        <v>40.470001220699999</v>
      </c>
      <c r="H706" t="s">
        <v>1904</v>
      </c>
      <c r="I706">
        <v>707</v>
      </c>
      <c r="J706" t="s">
        <v>1905</v>
      </c>
      <c r="K706" t="s">
        <v>1907</v>
      </c>
      <c r="L706" t="s">
        <v>2773</v>
      </c>
      <c r="M706" t="s">
        <v>1909</v>
      </c>
      <c r="N706">
        <v>-80.003494000000003</v>
      </c>
      <c r="O706">
        <v>40.453105999999998</v>
      </c>
      <c r="P706" t="s">
        <v>1908</v>
      </c>
      <c r="Q706" s="6" t="s">
        <v>2906</v>
      </c>
      <c r="R706" s="6" t="s">
        <v>2905</v>
      </c>
      <c r="S706" s="6" t="s">
        <v>2784</v>
      </c>
      <c r="T706" s="6" t="s">
        <v>2907</v>
      </c>
      <c r="U706" s="6" t="s">
        <v>2917</v>
      </c>
      <c r="V706" s="3" t="str">
        <f>INDEX(Groups!I$2:'Groups'!I$228, MATCH(A706, Groups!A$2:'Groups'!A$228,0))</f>
        <v>Pittsburgh</v>
      </c>
      <c r="W706" s="3" t="str">
        <f>INDEX(Groups!J$2:'Groups'!J$228, MATCH(A706, Groups!A$2:'Groups'!A$228,0))</f>
        <v>Sub-county</v>
      </c>
      <c r="X706" s="8">
        <f t="shared" si="23"/>
        <v>1</v>
      </c>
      <c r="Y706" s="8" t="b">
        <f>ISNUMBER(SEARCH(V706,T706))</f>
        <v>1</v>
      </c>
      <c r="AC706" s="8">
        <v>1</v>
      </c>
      <c r="AD706" s="8">
        <v>1</v>
      </c>
    </row>
    <row r="707" spans="1:30" x14ac:dyDescent="0.2">
      <c r="A707">
        <v>10042382</v>
      </c>
      <c r="B707">
        <v>2</v>
      </c>
      <c r="C707" t="s">
        <v>1922</v>
      </c>
      <c r="D707" t="s">
        <v>502</v>
      </c>
      <c r="E707" t="s">
        <v>3086</v>
      </c>
      <c r="F707">
        <v>-80.040000915500002</v>
      </c>
      <c r="G707">
        <v>40.319999694800003</v>
      </c>
      <c r="H707" t="s">
        <v>1923</v>
      </c>
      <c r="I707">
        <v>712</v>
      </c>
      <c r="J707" t="s">
        <v>1924</v>
      </c>
      <c r="K707" t="s">
        <v>1925</v>
      </c>
      <c r="L707" t="s">
        <v>2773</v>
      </c>
      <c r="M707" t="s">
        <v>1927</v>
      </c>
      <c r="N707">
        <v>-80.049744000000004</v>
      </c>
      <c r="O707">
        <v>40.388587999999999</v>
      </c>
      <c r="P707" t="s">
        <v>1926</v>
      </c>
      <c r="Q707" s="6" t="s">
        <v>2906</v>
      </c>
      <c r="R707" s="6" t="s">
        <v>2905</v>
      </c>
      <c r="S707" s="6" t="s">
        <v>2784</v>
      </c>
      <c r="T707" s="6" t="s">
        <v>2964</v>
      </c>
      <c r="V707" s="3" t="str">
        <f>INDEX(Groups!I$2:'Groups'!I$228, MATCH(A707, Groups!A$2:'Groups'!A$228,0))</f>
        <v>Pittsburgh</v>
      </c>
      <c r="W707" s="3" t="str">
        <f>INDEX(Groups!J$2:'Groups'!J$228, MATCH(A707, Groups!A$2:'Groups'!A$228,0))</f>
        <v>Sub-county</v>
      </c>
      <c r="X707" s="8">
        <f t="shared" si="23"/>
        <v>1</v>
      </c>
      <c r="Y707" s="8" t="b">
        <f>ISNUMBER(SEARCH(V707,T707))</f>
        <v>0</v>
      </c>
      <c r="AC707" s="8">
        <v>1</v>
      </c>
      <c r="AD707" s="8">
        <v>1</v>
      </c>
    </row>
    <row r="708" spans="1:30" x14ac:dyDescent="0.2">
      <c r="A708">
        <v>10042382</v>
      </c>
      <c r="B708">
        <v>2</v>
      </c>
      <c r="C708" t="s">
        <v>1922</v>
      </c>
      <c r="D708" t="s">
        <v>502</v>
      </c>
      <c r="E708" t="s">
        <v>3086</v>
      </c>
      <c r="F708">
        <v>-80.040000915500002</v>
      </c>
      <c r="G708">
        <v>40.319999694800003</v>
      </c>
      <c r="H708" t="s">
        <v>1923</v>
      </c>
      <c r="I708">
        <v>713</v>
      </c>
      <c r="J708" t="s">
        <v>1928</v>
      </c>
      <c r="K708" t="s">
        <v>1929</v>
      </c>
      <c r="L708" t="s">
        <v>2773</v>
      </c>
      <c r="M708" t="s">
        <v>1931</v>
      </c>
      <c r="N708">
        <v>-80.015647999999999</v>
      </c>
      <c r="O708">
        <v>40.384632000000003</v>
      </c>
      <c r="P708" t="s">
        <v>1930</v>
      </c>
      <c r="Q708" s="6" t="s">
        <v>2906</v>
      </c>
      <c r="R708" s="6" t="s">
        <v>2905</v>
      </c>
      <c r="S708" s="6" t="s">
        <v>2784</v>
      </c>
      <c r="T708" s="6" t="s">
        <v>3016</v>
      </c>
      <c r="V708" s="3" t="str">
        <f>INDEX(Groups!I$2:'Groups'!I$228, MATCH(A708, Groups!A$2:'Groups'!A$228,0))</f>
        <v>Pittsburgh</v>
      </c>
      <c r="W708" s="3" t="str">
        <f>INDEX(Groups!J$2:'Groups'!J$228, MATCH(A708, Groups!A$2:'Groups'!A$228,0))</f>
        <v>Sub-county</v>
      </c>
      <c r="X708" s="8">
        <f t="shared" si="23"/>
        <v>1</v>
      </c>
      <c r="Y708" s="8" t="b">
        <f>ISNUMBER(SEARCH(V708,T708))</f>
        <v>0</v>
      </c>
      <c r="AC708" s="8">
        <v>1</v>
      </c>
      <c r="AD708" s="8">
        <v>1</v>
      </c>
    </row>
    <row r="709" spans="1:30" x14ac:dyDescent="0.2">
      <c r="A709">
        <v>18568176</v>
      </c>
      <c r="B709">
        <v>1</v>
      </c>
      <c r="C709" t="s">
        <v>1958</v>
      </c>
      <c r="D709" t="s">
        <v>1</v>
      </c>
      <c r="E709" t="s">
        <v>3077</v>
      </c>
      <c r="F709">
        <v>-80.040000915500002</v>
      </c>
      <c r="G709">
        <v>40.400001525900002</v>
      </c>
      <c r="H709" t="s">
        <v>1959</v>
      </c>
      <c r="I709">
        <v>720</v>
      </c>
      <c r="J709" t="s">
        <v>1960</v>
      </c>
      <c r="K709" t="s">
        <v>465</v>
      </c>
      <c r="L709" t="s">
        <v>2773</v>
      </c>
      <c r="M709" t="s">
        <v>855</v>
      </c>
      <c r="N709">
        <v>-80.040719999999993</v>
      </c>
      <c r="O709">
        <v>40.403489999999998</v>
      </c>
      <c r="P709" t="s">
        <v>854</v>
      </c>
      <c r="Q709" s="6" t="s">
        <v>2906</v>
      </c>
      <c r="R709" s="6" t="s">
        <v>2905</v>
      </c>
      <c r="S709" s="6" t="s">
        <v>2784</v>
      </c>
      <c r="T709" s="6" t="s">
        <v>2907</v>
      </c>
      <c r="U709" s="6" t="s">
        <v>2974</v>
      </c>
      <c r="V709" s="3" t="str">
        <f>INDEX(Groups!I$2:'Groups'!I$228, MATCH(A709, Groups!A$2:'Groups'!A$228,0))</f>
        <v>Pittsburgh</v>
      </c>
      <c r="W709" s="3" t="str">
        <f>INDEX(Groups!J$2:'Groups'!J$228, MATCH(A709, Groups!A$2:'Groups'!A$228,0))</f>
        <v>Sub-county</v>
      </c>
      <c r="X709" s="8">
        <f t="shared" si="23"/>
        <v>1</v>
      </c>
      <c r="Y709" s="8" t="b">
        <f>ISNUMBER(SEARCH(V709,T709))</f>
        <v>1</v>
      </c>
      <c r="AC709" s="8">
        <v>1</v>
      </c>
      <c r="AD709" s="8">
        <v>1</v>
      </c>
    </row>
    <row r="710" spans="1:30" x14ac:dyDescent="0.2">
      <c r="A710">
        <v>1603556</v>
      </c>
      <c r="B710">
        <v>1</v>
      </c>
      <c r="C710" t="s">
        <v>1976</v>
      </c>
      <c r="D710" t="s">
        <v>1</v>
      </c>
      <c r="E710" t="s">
        <v>3073</v>
      </c>
      <c r="F710">
        <v>-79.989997863799999</v>
      </c>
      <c r="G710">
        <v>40.450000762899997</v>
      </c>
      <c r="H710" t="s">
        <v>1977</v>
      </c>
      <c r="I710">
        <v>724</v>
      </c>
      <c r="J710" t="s">
        <v>1978</v>
      </c>
      <c r="K710" t="s">
        <v>1979</v>
      </c>
      <c r="L710" t="s">
        <v>2773</v>
      </c>
      <c r="M710" t="s">
        <v>1981</v>
      </c>
      <c r="N710">
        <v>-79.970298999999997</v>
      </c>
      <c r="O710">
        <v>40.434157999999996</v>
      </c>
      <c r="P710" t="s">
        <v>1980</v>
      </c>
      <c r="Q710" s="6" t="s">
        <v>2906</v>
      </c>
      <c r="R710" s="6" t="s">
        <v>2905</v>
      </c>
      <c r="S710" s="6" t="s">
        <v>2784</v>
      </c>
      <c r="T710" s="6" t="s">
        <v>2907</v>
      </c>
      <c r="U710" s="6" t="s">
        <v>2925</v>
      </c>
      <c r="V710" s="3" t="str">
        <f>INDEX(Groups!I$2:'Groups'!I$228, MATCH(A710, Groups!A$2:'Groups'!A$228,0))</f>
        <v>Pittsburgh</v>
      </c>
      <c r="W710" s="3" t="str">
        <f>INDEX(Groups!J$2:'Groups'!J$228, MATCH(A710, Groups!A$2:'Groups'!A$228,0))</f>
        <v>Sub-county</v>
      </c>
      <c r="X710" s="8">
        <f t="shared" si="23"/>
        <v>1</v>
      </c>
      <c r="Y710" s="8" t="b">
        <f>ISNUMBER(SEARCH(V710,T710))</f>
        <v>1</v>
      </c>
      <c r="AC710" s="8">
        <v>1</v>
      </c>
      <c r="AD710" s="8">
        <v>1</v>
      </c>
    </row>
    <row r="711" spans="1:30" x14ac:dyDescent="0.2">
      <c r="A711">
        <v>224739</v>
      </c>
      <c r="B711">
        <v>1</v>
      </c>
      <c r="C711" t="s">
        <v>1982</v>
      </c>
      <c r="D711" t="s">
        <v>1</v>
      </c>
      <c r="E711" t="s">
        <v>3079</v>
      </c>
      <c r="F711">
        <v>-80.040000915500002</v>
      </c>
      <c r="G711">
        <v>40.549999237100003</v>
      </c>
      <c r="H711" t="s">
        <v>1983</v>
      </c>
      <c r="I711">
        <v>725</v>
      </c>
      <c r="J711" t="s">
        <v>989</v>
      </c>
      <c r="K711" t="s">
        <v>1984</v>
      </c>
      <c r="L711" t="s">
        <v>2773</v>
      </c>
      <c r="M711" t="s">
        <v>992</v>
      </c>
      <c r="N711">
        <v>-79.965073000000004</v>
      </c>
      <c r="O711">
        <v>40.427894999999999</v>
      </c>
      <c r="P711" t="s">
        <v>1985</v>
      </c>
      <c r="Q711" s="6" t="s">
        <v>2906</v>
      </c>
      <c r="R711" s="6" t="s">
        <v>2905</v>
      </c>
      <c r="S711" s="6" t="s">
        <v>2784</v>
      </c>
      <c r="T711" s="6" t="s">
        <v>2907</v>
      </c>
      <c r="U711" s="6" t="s">
        <v>2911</v>
      </c>
      <c r="V711" s="3" t="str">
        <f>INDEX(Groups!I$2:'Groups'!I$228, MATCH(A711, Groups!A$2:'Groups'!A$228,0))</f>
        <v>Pittsburgh</v>
      </c>
      <c r="W711" s="3" t="str">
        <f>INDEX(Groups!J$2:'Groups'!J$228, MATCH(A711, Groups!A$2:'Groups'!A$228,0))</f>
        <v>Sub-county</v>
      </c>
      <c r="X711" s="8">
        <f t="shared" si="23"/>
        <v>1</v>
      </c>
      <c r="Y711" s="8" t="b">
        <f>ISNUMBER(SEARCH(V711,T711))</f>
        <v>1</v>
      </c>
      <c r="AC711" s="8">
        <v>1</v>
      </c>
      <c r="AD711" s="8">
        <v>1</v>
      </c>
    </row>
    <row r="712" spans="1:30" x14ac:dyDescent="0.2">
      <c r="A712">
        <v>16251642</v>
      </c>
      <c r="B712">
        <v>1</v>
      </c>
      <c r="C712" t="s">
        <v>1998</v>
      </c>
      <c r="D712" t="s">
        <v>1</v>
      </c>
      <c r="E712" t="s">
        <v>3073</v>
      </c>
      <c r="F712">
        <v>-80.099998474100005</v>
      </c>
      <c r="G712">
        <v>40.439998626700003</v>
      </c>
      <c r="H712" t="s">
        <v>1999</v>
      </c>
      <c r="I712">
        <v>728</v>
      </c>
      <c r="J712" t="s">
        <v>2000</v>
      </c>
      <c r="K712" t="s">
        <v>2001</v>
      </c>
      <c r="L712" t="s">
        <v>2773</v>
      </c>
      <c r="M712" t="s">
        <v>2003</v>
      </c>
      <c r="N712">
        <v>-80.173676</v>
      </c>
      <c r="O712">
        <v>40.449252999999999</v>
      </c>
      <c r="P712" t="s">
        <v>2002</v>
      </c>
      <c r="Q712" s="6" t="s">
        <v>2906</v>
      </c>
      <c r="R712" s="6" t="s">
        <v>2905</v>
      </c>
      <c r="S712" s="6" t="s">
        <v>2784</v>
      </c>
      <c r="T712" s="6" t="s">
        <v>2960</v>
      </c>
      <c r="V712" s="3" t="str">
        <f>INDEX(Groups!I$2:'Groups'!I$228, MATCH(A712, Groups!A$2:'Groups'!A$228,0))</f>
        <v>Pittsburgh</v>
      </c>
      <c r="W712" s="3" t="str">
        <f>INDEX(Groups!J$2:'Groups'!J$228, MATCH(A712, Groups!A$2:'Groups'!A$228,0))</f>
        <v>Sub-county</v>
      </c>
      <c r="X712" s="8">
        <f t="shared" si="23"/>
        <v>1</v>
      </c>
      <c r="Y712" s="8" t="b">
        <f>ISNUMBER(SEARCH(V712,T712))</f>
        <v>0</v>
      </c>
      <c r="AC712" s="8">
        <v>1</v>
      </c>
      <c r="AD712" s="8">
        <v>1</v>
      </c>
    </row>
    <row r="713" spans="1:30" x14ac:dyDescent="0.2">
      <c r="A713">
        <v>11711942</v>
      </c>
      <c r="B713">
        <v>1</v>
      </c>
      <c r="C713" t="s">
        <v>2011</v>
      </c>
      <c r="D713" t="s">
        <v>1</v>
      </c>
      <c r="E713" t="s">
        <v>3075</v>
      </c>
      <c r="F713">
        <v>-79.949996948199995</v>
      </c>
      <c r="G713">
        <v>40.439998626700003</v>
      </c>
      <c r="H713" t="s">
        <v>2012</v>
      </c>
      <c r="I713">
        <v>731</v>
      </c>
      <c r="J713" t="s">
        <v>2013</v>
      </c>
      <c r="K713" t="s">
        <v>2014</v>
      </c>
      <c r="L713" t="s">
        <v>2773</v>
      </c>
      <c r="M713" t="s">
        <v>2015</v>
      </c>
      <c r="N713">
        <v>-79.957092000000003</v>
      </c>
      <c r="O713">
        <v>40.441184999999997</v>
      </c>
      <c r="P713" t="s">
        <v>917</v>
      </c>
      <c r="Q713" s="6" t="s">
        <v>2906</v>
      </c>
      <c r="R713" s="6" t="s">
        <v>2905</v>
      </c>
      <c r="S713" s="6" t="s">
        <v>2784</v>
      </c>
      <c r="T713" s="6" t="s">
        <v>2907</v>
      </c>
      <c r="U713" s="6" t="s">
        <v>2930</v>
      </c>
      <c r="V713" s="3" t="str">
        <f>INDEX(Groups!I$2:'Groups'!I$228, MATCH(A713, Groups!A$2:'Groups'!A$228,0))</f>
        <v>Pittsburgh</v>
      </c>
      <c r="W713" s="3" t="str">
        <f>INDEX(Groups!J$2:'Groups'!J$228, MATCH(A713, Groups!A$2:'Groups'!A$228,0))</f>
        <v>Sub-county</v>
      </c>
      <c r="X713" s="8">
        <f t="shared" si="23"/>
        <v>1</v>
      </c>
      <c r="Y713" s="8" t="b">
        <f>ISNUMBER(SEARCH(V713,T713))</f>
        <v>1</v>
      </c>
      <c r="AC713" s="8">
        <v>1</v>
      </c>
      <c r="AD713" s="8">
        <v>1</v>
      </c>
    </row>
    <row r="714" spans="1:30" x14ac:dyDescent="0.2">
      <c r="A714">
        <v>18648515</v>
      </c>
      <c r="B714">
        <v>1</v>
      </c>
      <c r="C714" t="s">
        <v>2016</v>
      </c>
      <c r="D714" t="s">
        <v>1</v>
      </c>
      <c r="E714" t="s">
        <v>3075</v>
      </c>
      <c r="F714">
        <v>-79.949996948199995</v>
      </c>
      <c r="G714">
        <v>40.470001220699999</v>
      </c>
      <c r="H714" t="s">
        <v>2017</v>
      </c>
      <c r="I714">
        <v>732</v>
      </c>
      <c r="J714" t="s">
        <v>2018</v>
      </c>
      <c r="K714" t="s">
        <v>2019</v>
      </c>
      <c r="L714" t="s">
        <v>2773</v>
      </c>
      <c r="M714" t="s">
        <v>2021</v>
      </c>
      <c r="N714">
        <v>-79.925323000000006</v>
      </c>
      <c r="O714">
        <v>40.460354000000002</v>
      </c>
      <c r="P714" t="s">
        <v>2020</v>
      </c>
      <c r="Q714" s="6" t="s">
        <v>2906</v>
      </c>
      <c r="R714" s="6" t="s">
        <v>2905</v>
      </c>
      <c r="S714" s="6" t="s">
        <v>2784</v>
      </c>
      <c r="T714" s="6" t="s">
        <v>2907</v>
      </c>
      <c r="U714" s="6" t="s">
        <v>2840</v>
      </c>
      <c r="V714" s="3" t="str">
        <f>INDEX(Groups!I$2:'Groups'!I$228, MATCH(A714, Groups!A$2:'Groups'!A$228,0))</f>
        <v>Pittsburgh</v>
      </c>
      <c r="W714" s="3" t="str">
        <f>INDEX(Groups!J$2:'Groups'!J$228, MATCH(A714, Groups!A$2:'Groups'!A$228,0))</f>
        <v>Sub-county</v>
      </c>
      <c r="X714" s="8">
        <f t="shared" si="23"/>
        <v>1</v>
      </c>
      <c r="Y714" s="8" t="b">
        <f>ISNUMBER(SEARCH(V714,T714))</f>
        <v>1</v>
      </c>
      <c r="AC714" s="8">
        <v>1</v>
      </c>
      <c r="AD714" s="8">
        <v>1</v>
      </c>
    </row>
    <row r="715" spans="1:30" x14ac:dyDescent="0.2">
      <c r="A715">
        <v>9753132</v>
      </c>
      <c r="B715">
        <v>1</v>
      </c>
      <c r="C715" t="s">
        <v>2028</v>
      </c>
      <c r="D715" t="s">
        <v>1</v>
      </c>
      <c r="E715" t="s">
        <v>3081</v>
      </c>
      <c r="F715">
        <v>-79.919998168899994</v>
      </c>
      <c r="G715">
        <v>40.430000305199997</v>
      </c>
      <c r="H715" t="s">
        <v>2029</v>
      </c>
      <c r="I715">
        <v>734</v>
      </c>
      <c r="J715" t="s">
        <v>2030</v>
      </c>
      <c r="K715" t="s">
        <v>2031</v>
      </c>
      <c r="L715" t="s">
        <v>2773</v>
      </c>
      <c r="M715" t="s">
        <v>1634</v>
      </c>
      <c r="N715">
        <v>-79.958190999999999</v>
      </c>
      <c r="O715">
        <v>40.436309999999999</v>
      </c>
      <c r="P715" t="s">
        <v>145</v>
      </c>
      <c r="Q715" s="6" t="s">
        <v>2906</v>
      </c>
      <c r="R715" s="6" t="s">
        <v>2905</v>
      </c>
      <c r="S715" s="6" t="s">
        <v>2784</v>
      </c>
      <c r="T715" s="6" t="s">
        <v>2907</v>
      </c>
      <c r="U715" s="6" t="s">
        <v>2930</v>
      </c>
      <c r="V715" s="3" t="str">
        <f>INDEX(Groups!I$2:'Groups'!I$228, MATCH(A715, Groups!A$2:'Groups'!A$228,0))</f>
        <v>Pittsburgh</v>
      </c>
      <c r="W715" s="3" t="str">
        <f>INDEX(Groups!J$2:'Groups'!J$228, MATCH(A715, Groups!A$2:'Groups'!A$228,0))</f>
        <v>Sub-county</v>
      </c>
      <c r="X715" s="8">
        <f t="shared" si="23"/>
        <v>1</v>
      </c>
      <c r="Y715" s="8" t="b">
        <f>ISNUMBER(SEARCH(V715,T715))</f>
        <v>1</v>
      </c>
      <c r="AC715" s="8">
        <v>1</v>
      </c>
      <c r="AD715" s="8">
        <v>1</v>
      </c>
    </row>
    <row r="716" spans="1:30" x14ac:dyDescent="0.2">
      <c r="A716">
        <v>5956542</v>
      </c>
      <c r="B716">
        <v>1</v>
      </c>
      <c r="C716" t="s">
        <v>2032</v>
      </c>
      <c r="D716" t="s">
        <v>1</v>
      </c>
      <c r="E716" t="s">
        <v>3073</v>
      </c>
      <c r="F716">
        <v>-80.019996643100001</v>
      </c>
      <c r="G716">
        <v>40.400001525900002</v>
      </c>
      <c r="H716" t="s">
        <v>2033</v>
      </c>
      <c r="I716">
        <v>735</v>
      </c>
      <c r="J716" t="s">
        <v>2034</v>
      </c>
      <c r="K716" t="s">
        <v>2035</v>
      </c>
      <c r="L716" t="s">
        <v>2773</v>
      </c>
      <c r="M716" t="s">
        <v>2037</v>
      </c>
      <c r="N716">
        <v>-80.015934999999999</v>
      </c>
      <c r="O716">
        <v>40.384331000000003</v>
      </c>
      <c r="P716" t="s">
        <v>2036</v>
      </c>
      <c r="Q716" s="6" t="s">
        <v>2906</v>
      </c>
      <c r="R716" s="6" t="s">
        <v>2905</v>
      </c>
      <c r="S716" s="6" t="s">
        <v>2784</v>
      </c>
      <c r="T716" s="6" t="s">
        <v>3016</v>
      </c>
      <c r="V716" s="3" t="str">
        <f>INDEX(Groups!I$2:'Groups'!I$228, MATCH(A716, Groups!A$2:'Groups'!A$228,0))</f>
        <v>Pittsburgh</v>
      </c>
      <c r="W716" s="3" t="str">
        <f>INDEX(Groups!J$2:'Groups'!J$228, MATCH(A716, Groups!A$2:'Groups'!A$228,0))</f>
        <v>Sub-county</v>
      </c>
      <c r="X716" s="8">
        <f t="shared" si="23"/>
        <v>1</v>
      </c>
      <c r="Y716" s="8" t="b">
        <f>ISNUMBER(SEARCH(V716,T716))</f>
        <v>0</v>
      </c>
      <c r="AC716" s="8">
        <v>1</v>
      </c>
      <c r="AD716" s="8">
        <v>1</v>
      </c>
    </row>
    <row r="717" spans="1:30" x14ac:dyDescent="0.2">
      <c r="A717">
        <v>8708022</v>
      </c>
      <c r="B717">
        <v>1</v>
      </c>
      <c r="C717" t="s">
        <v>2038</v>
      </c>
      <c r="D717" t="s">
        <v>1</v>
      </c>
      <c r="E717" t="s">
        <v>3080</v>
      </c>
      <c r="F717">
        <v>-79.989997863799999</v>
      </c>
      <c r="G717">
        <v>40.450000762899997</v>
      </c>
      <c r="H717" t="s">
        <v>2039</v>
      </c>
      <c r="I717">
        <v>736</v>
      </c>
      <c r="J717" t="s">
        <v>989</v>
      </c>
      <c r="K717" t="s">
        <v>990</v>
      </c>
      <c r="L717" t="s">
        <v>2773</v>
      </c>
      <c r="M717" t="s">
        <v>992</v>
      </c>
      <c r="N717">
        <v>-79.965309000000005</v>
      </c>
      <c r="O717">
        <v>40.427784000000003</v>
      </c>
      <c r="P717" t="s">
        <v>991</v>
      </c>
      <c r="Q717" s="6" t="s">
        <v>2906</v>
      </c>
      <c r="R717" s="6" t="s">
        <v>2905</v>
      </c>
      <c r="S717" s="6" t="s">
        <v>2784</v>
      </c>
      <c r="T717" s="6" t="s">
        <v>2907</v>
      </c>
      <c r="U717" s="6" t="s">
        <v>2911</v>
      </c>
      <c r="V717" s="3" t="str">
        <f>INDEX(Groups!I$2:'Groups'!I$228, MATCH(A717, Groups!A$2:'Groups'!A$228,0))</f>
        <v>Pittsburgh</v>
      </c>
      <c r="W717" s="3" t="str">
        <f>INDEX(Groups!J$2:'Groups'!J$228, MATCH(A717, Groups!A$2:'Groups'!A$228,0))</f>
        <v>Sub-county</v>
      </c>
      <c r="X717" s="8">
        <f t="shared" si="23"/>
        <v>1</v>
      </c>
      <c r="Y717" s="8" t="b">
        <f>ISNUMBER(SEARCH(V717,T717))</f>
        <v>1</v>
      </c>
      <c r="AC717" s="8">
        <v>1</v>
      </c>
      <c r="AD717" s="8">
        <v>1</v>
      </c>
    </row>
    <row r="718" spans="1:30" x14ac:dyDescent="0.2">
      <c r="A718">
        <v>11497382</v>
      </c>
      <c r="B718">
        <v>1</v>
      </c>
      <c r="C718" t="s">
        <v>2044</v>
      </c>
      <c r="D718" t="s">
        <v>1</v>
      </c>
      <c r="E718" t="s">
        <v>3073</v>
      </c>
      <c r="F718">
        <v>-80.019996643100001</v>
      </c>
      <c r="G718">
        <v>40.470001220699999</v>
      </c>
      <c r="H718" t="s">
        <v>2045</v>
      </c>
      <c r="I718">
        <v>738</v>
      </c>
      <c r="J718" t="s">
        <v>2046</v>
      </c>
      <c r="K718" t="s">
        <v>2047</v>
      </c>
      <c r="L718" t="s">
        <v>2773</v>
      </c>
      <c r="M718" t="s">
        <v>2049</v>
      </c>
      <c r="N718">
        <v>-80.143122000000005</v>
      </c>
      <c r="O718">
        <v>40.528486999999998</v>
      </c>
      <c r="P718" t="s">
        <v>2048</v>
      </c>
      <c r="Q718" s="6" t="s">
        <v>2906</v>
      </c>
      <c r="R718" s="6" t="s">
        <v>2905</v>
      </c>
      <c r="S718" s="6" t="s">
        <v>2784</v>
      </c>
      <c r="T718" s="6" t="s">
        <v>3018</v>
      </c>
      <c r="V718" s="3" t="str">
        <f>INDEX(Groups!I$2:'Groups'!I$228, MATCH(A718, Groups!A$2:'Groups'!A$228,0))</f>
        <v>Pittsburgh</v>
      </c>
      <c r="W718" s="3" t="str">
        <f>INDEX(Groups!J$2:'Groups'!J$228, MATCH(A718, Groups!A$2:'Groups'!A$228,0))</f>
        <v>Sub-county</v>
      </c>
      <c r="X718" s="8">
        <f t="shared" si="23"/>
        <v>1</v>
      </c>
      <c r="Y718" s="8" t="b">
        <f>ISNUMBER(SEARCH(V718,T718))</f>
        <v>0</v>
      </c>
      <c r="AC718" s="8">
        <v>1</v>
      </c>
      <c r="AD718" s="8">
        <v>1</v>
      </c>
    </row>
    <row r="719" spans="1:30" x14ac:dyDescent="0.2">
      <c r="A719">
        <v>18503071</v>
      </c>
      <c r="B719">
        <v>1</v>
      </c>
      <c r="C719" t="s">
        <v>2050</v>
      </c>
      <c r="D719" t="s">
        <v>1</v>
      </c>
      <c r="E719" t="s">
        <v>3086</v>
      </c>
      <c r="F719">
        <v>-79.889999389600007</v>
      </c>
      <c r="G719">
        <v>40.430000305199997</v>
      </c>
      <c r="H719" t="s">
        <v>2051</v>
      </c>
      <c r="I719">
        <v>739</v>
      </c>
      <c r="J719" t="s">
        <v>2052</v>
      </c>
      <c r="K719" t="s">
        <v>2053</v>
      </c>
      <c r="L719" t="s">
        <v>2773</v>
      </c>
      <c r="M719" t="s">
        <v>2055</v>
      </c>
      <c r="N719">
        <v>-79.889367999999905</v>
      </c>
      <c r="O719">
        <v>40.420636999999999</v>
      </c>
      <c r="P719" t="s">
        <v>2054</v>
      </c>
      <c r="Q719" s="6" t="s">
        <v>2906</v>
      </c>
      <c r="R719" s="6" t="s">
        <v>2905</v>
      </c>
      <c r="S719" s="6" t="s">
        <v>2784</v>
      </c>
      <c r="T719" s="6" t="s">
        <v>2962</v>
      </c>
      <c r="V719" s="3" t="str">
        <f>INDEX(Groups!I$2:'Groups'!I$228, MATCH(A719, Groups!A$2:'Groups'!A$228,0))</f>
        <v>Pittsburgh</v>
      </c>
      <c r="W719" s="3" t="str">
        <f>INDEX(Groups!J$2:'Groups'!J$228, MATCH(A719, Groups!A$2:'Groups'!A$228,0))</f>
        <v>Sub-county</v>
      </c>
      <c r="X719" s="8">
        <f t="shared" si="23"/>
        <v>1</v>
      </c>
      <c r="Y719" s="8" t="b">
        <f>ISNUMBER(SEARCH(V719,T719))</f>
        <v>0</v>
      </c>
      <c r="AC719" s="8">
        <v>1</v>
      </c>
      <c r="AD719" s="8">
        <v>1</v>
      </c>
    </row>
    <row r="720" spans="1:30" x14ac:dyDescent="0.2">
      <c r="A720">
        <v>3394792</v>
      </c>
      <c r="B720">
        <v>1</v>
      </c>
      <c r="C720" t="s">
        <v>2056</v>
      </c>
      <c r="D720" t="s">
        <v>1</v>
      </c>
      <c r="E720" t="s">
        <v>3079</v>
      </c>
      <c r="F720">
        <v>-79.970001220699999</v>
      </c>
      <c r="G720">
        <v>40.430000305199997</v>
      </c>
      <c r="H720" t="s">
        <v>2057</v>
      </c>
      <c r="I720">
        <v>740</v>
      </c>
      <c r="J720" t="s">
        <v>2058</v>
      </c>
      <c r="K720" t="s">
        <v>2059</v>
      </c>
      <c r="L720" t="s">
        <v>2773</v>
      </c>
      <c r="M720" t="s">
        <v>2061</v>
      </c>
      <c r="N720">
        <v>-79.983063000000001</v>
      </c>
      <c r="O720">
        <v>40.428851999999999</v>
      </c>
      <c r="P720" t="s">
        <v>2060</v>
      </c>
      <c r="Q720" s="6" t="s">
        <v>2906</v>
      </c>
      <c r="R720" s="6" t="s">
        <v>2905</v>
      </c>
      <c r="S720" s="6" t="s">
        <v>2784</v>
      </c>
      <c r="T720" s="6" t="s">
        <v>2907</v>
      </c>
      <c r="U720" s="6" t="s">
        <v>2911</v>
      </c>
      <c r="V720" s="3" t="str">
        <f>INDEX(Groups!I$2:'Groups'!I$228, MATCH(A720, Groups!A$2:'Groups'!A$228,0))</f>
        <v>Pittsburgh</v>
      </c>
      <c r="W720" s="3" t="str">
        <f>INDEX(Groups!J$2:'Groups'!J$228, MATCH(A720, Groups!A$2:'Groups'!A$228,0))</f>
        <v>Sub-county</v>
      </c>
      <c r="X720" s="8">
        <f t="shared" si="23"/>
        <v>1</v>
      </c>
      <c r="Y720" s="8" t="b">
        <f>ISNUMBER(SEARCH(V720,T720))</f>
        <v>1</v>
      </c>
      <c r="AC720" s="8">
        <v>1</v>
      </c>
      <c r="AD720" s="8">
        <v>1</v>
      </c>
    </row>
    <row r="721" spans="1:30" x14ac:dyDescent="0.2">
      <c r="A721">
        <v>8918932</v>
      </c>
      <c r="B721">
        <v>1</v>
      </c>
      <c r="C721" t="s">
        <v>2075</v>
      </c>
      <c r="D721" t="s">
        <v>1</v>
      </c>
      <c r="E721" t="s">
        <v>3084</v>
      </c>
      <c r="F721">
        <v>-79.919998168899994</v>
      </c>
      <c r="G721">
        <v>40.470001220699999</v>
      </c>
      <c r="H721" t="s">
        <v>2076</v>
      </c>
      <c r="I721">
        <v>743</v>
      </c>
      <c r="J721" t="s">
        <v>2077</v>
      </c>
      <c r="K721" t="s">
        <v>2078</v>
      </c>
      <c r="L721" t="s">
        <v>2773</v>
      </c>
      <c r="M721" t="s">
        <v>2080</v>
      </c>
      <c r="N721">
        <v>-79.866821000000002</v>
      </c>
      <c r="O721">
        <v>40.442959000000002</v>
      </c>
      <c r="P721" t="s">
        <v>2079</v>
      </c>
      <c r="Q721" s="6" t="s">
        <v>2906</v>
      </c>
      <c r="R721" s="6" t="s">
        <v>2905</v>
      </c>
      <c r="S721" s="6" t="s">
        <v>2784</v>
      </c>
      <c r="T721" s="6" t="s">
        <v>2950</v>
      </c>
      <c r="V721" s="3" t="str">
        <f>INDEX(Groups!I$2:'Groups'!I$228, MATCH(A721, Groups!A$2:'Groups'!A$228,0))</f>
        <v>Pittsburgh</v>
      </c>
      <c r="W721" s="3" t="str">
        <f>INDEX(Groups!J$2:'Groups'!J$228, MATCH(A721, Groups!A$2:'Groups'!A$228,0))</f>
        <v>Sub-county</v>
      </c>
      <c r="X721" s="8">
        <f t="shared" si="23"/>
        <v>1</v>
      </c>
      <c r="Y721" s="8" t="b">
        <f>ISNUMBER(SEARCH(V721,T721))</f>
        <v>0</v>
      </c>
      <c r="AC721" s="8">
        <v>1</v>
      </c>
      <c r="AD721" s="8">
        <v>1</v>
      </c>
    </row>
    <row r="722" spans="1:30" x14ac:dyDescent="0.2">
      <c r="A722">
        <v>18646419</v>
      </c>
      <c r="B722">
        <v>1</v>
      </c>
      <c r="C722" t="s">
        <v>2081</v>
      </c>
      <c r="D722" t="s">
        <v>1</v>
      </c>
      <c r="E722" t="s">
        <v>3075</v>
      </c>
      <c r="F722">
        <v>-79.949996948199995</v>
      </c>
      <c r="G722">
        <v>40.470001220699999</v>
      </c>
      <c r="H722" t="s">
        <v>2082</v>
      </c>
      <c r="I722">
        <v>744</v>
      </c>
      <c r="J722" t="s">
        <v>2083</v>
      </c>
      <c r="K722" t="s">
        <v>2084</v>
      </c>
      <c r="L722" t="s">
        <v>2773</v>
      </c>
      <c r="M722" t="s">
        <v>2086</v>
      </c>
      <c r="N722">
        <v>-79.944007999999997</v>
      </c>
      <c r="O722">
        <v>40.447315000000003</v>
      </c>
      <c r="P722" t="s">
        <v>2085</v>
      </c>
      <c r="Q722" s="6" t="s">
        <v>2906</v>
      </c>
      <c r="R722" s="6" t="s">
        <v>2905</v>
      </c>
      <c r="S722" s="6" t="s">
        <v>2784</v>
      </c>
      <c r="T722" s="6" t="s">
        <v>2907</v>
      </c>
      <c r="U722" s="6" t="s">
        <v>2938</v>
      </c>
      <c r="V722" s="3" t="str">
        <f>INDEX(Groups!I$2:'Groups'!I$228, MATCH(A722, Groups!A$2:'Groups'!A$228,0))</f>
        <v>Pittsburgh</v>
      </c>
      <c r="W722" s="3" t="str">
        <f>INDEX(Groups!J$2:'Groups'!J$228, MATCH(A722, Groups!A$2:'Groups'!A$228,0))</f>
        <v>Sub-county</v>
      </c>
      <c r="X722" s="8">
        <f t="shared" si="23"/>
        <v>1</v>
      </c>
      <c r="Y722" s="8" t="b">
        <f>ISNUMBER(SEARCH(V722,T722))</f>
        <v>1</v>
      </c>
      <c r="AC722" s="8">
        <v>1</v>
      </c>
      <c r="AD722" s="8">
        <v>1</v>
      </c>
    </row>
    <row r="723" spans="1:30" x14ac:dyDescent="0.2">
      <c r="A723">
        <v>7872022</v>
      </c>
      <c r="B723">
        <v>1</v>
      </c>
      <c r="C723" t="s">
        <v>2095</v>
      </c>
      <c r="D723" t="s">
        <v>1</v>
      </c>
      <c r="E723" t="s">
        <v>3075</v>
      </c>
      <c r="F723">
        <v>-79.910003662099996</v>
      </c>
      <c r="G723">
        <v>40.450000762899997</v>
      </c>
      <c r="H723" t="s">
        <v>2096</v>
      </c>
      <c r="I723">
        <v>747</v>
      </c>
      <c r="J723" t="s">
        <v>2097</v>
      </c>
      <c r="K723" t="s">
        <v>2098</v>
      </c>
      <c r="L723" t="s">
        <v>2773</v>
      </c>
      <c r="M723" t="s">
        <v>2100</v>
      </c>
      <c r="N723">
        <v>-79.992393000000007</v>
      </c>
      <c r="O723">
        <v>40.447727</v>
      </c>
      <c r="P723" t="s">
        <v>2099</v>
      </c>
      <c r="Q723" s="6" t="s">
        <v>2906</v>
      </c>
      <c r="R723" s="6" t="s">
        <v>2905</v>
      </c>
      <c r="S723" s="6" t="s">
        <v>2784</v>
      </c>
      <c r="T723" s="6" t="s">
        <v>2907</v>
      </c>
      <c r="U723" s="6" t="s">
        <v>2963</v>
      </c>
      <c r="V723" s="3" t="str">
        <f>INDEX(Groups!I$2:'Groups'!I$228, MATCH(A723, Groups!A$2:'Groups'!A$228,0))</f>
        <v>Pittsburgh</v>
      </c>
      <c r="W723" s="3" t="str">
        <f>INDEX(Groups!J$2:'Groups'!J$228, MATCH(A723, Groups!A$2:'Groups'!A$228,0))</f>
        <v>Sub-county</v>
      </c>
      <c r="X723" s="8">
        <f t="shared" si="23"/>
        <v>1</v>
      </c>
      <c r="Y723" s="8" t="b">
        <f>ISNUMBER(SEARCH(V723,T723))</f>
        <v>1</v>
      </c>
      <c r="AC723" s="8">
        <v>1</v>
      </c>
      <c r="AD723" s="8">
        <v>1</v>
      </c>
    </row>
    <row r="724" spans="1:30" x14ac:dyDescent="0.2">
      <c r="A724">
        <v>18853246</v>
      </c>
      <c r="B724">
        <v>1</v>
      </c>
      <c r="C724" t="s">
        <v>2110</v>
      </c>
      <c r="D724" t="s">
        <v>1</v>
      </c>
      <c r="E724" t="s">
        <v>3078</v>
      </c>
      <c r="F724">
        <v>-79.910003662099996</v>
      </c>
      <c r="G724">
        <v>40.450000762899997</v>
      </c>
      <c r="H724" t="s">
        <v>2111</v>
      </c>
      <c r="I724">
        <v>750</v>
      </c>
      <c r="J724" t="s">
        <v>2112</v>
      </c>
      <c r="K724" t="s">
        <v>2113</v>
      </c>
      <c r="L724" t="s">
        <v>2773</v>
      </c>
      <c r="M724" t="s">
        <v>2115</v>
      </c>
      <c r="N724">
        <v>-79.969627199999906</v>
      </c>
      <c r="O724">
        <v>40.427581799999999</v>
      </c>
      <c r="P724" t="s">
        <v>2114</v>
      </c>
      <c r="Q724" s="6" t="s">
        <v>2906</v>
      </c>
      <c r="R724" s="6" t="s">
        <v>2905</v>
      </c>
      <c r="S724" s="6" t="s">
        <v>2784</v>
      </c>
      <c r="T724" s="6" t="s">
        <v>2907</v>
      </c>
      <c r="U724" s="6" t="s">
        <v>2911</v>
      </c>
      <c r="V724" s="3" t="str">
        <f>INDEX(Groups!I$2:'Groups'!I$228, MATCH(A724, Groups!A$2:'Groups'!A$228,0))</f>
        <v>Pittsburgh</v>
      </c>
      <c r="W724" s="3" t="str">
        <f>INDEX(Groups!J$2:'Groups'!J$228, MATCH(A724, Groups!A$2:'Groups'!A$228,0))</f>
        <v>Sub-county</v>
      </c>
      <c r="X724" s="8">
        <f t="shared" si="23"/>
        <v>1</v>
      </c>
      <c r="Y724" s="8" t="b">
        <f>ISNUMBER(SEARCH(V724,T724))</f>
        <v>1</v>
      </c>
      <c r="AC724" s="8">
        <v>1</v>
      </c>
      <c r="AD724" s="8">
        <v>1</v>
      </c>
    </row>
    <row r="725" spans="1:30" x14ac:dyDescent="0.2">
      <c r="A725">
        <v>18710888</v>
      </c>
      <c r="B725">
        <v>1</v>
      </c>
      <c r="C725" t="s">
        <v>2133</v>
      </c>
      <c r="D725" t="s">
        <v>1</v>
      </c>
      <c r="E725" t="s">
        <v>3080</v>
      </c>
      <c r="F725">
        <v>-79.75</v>
      </c>
      <c r="G725">
        <v>40.479999542199998</v>
      </c>
      <c r="H725" t="s">
        <v>2134</v>
      </c>
      <c r="I725">
        <v>754</v>
      </c>
      <c r="J725" t="s">
        <v>2135</v>
      </c>
      <c r="K725" t="s">
        <v>2136</v>
      </c>
      <c r="L725" t="s">
        <v>2773</v>
      </c>
      <c r="M725" t="s">
        <v>2138</v>
      </c>
      <c r="N725">
        <v>-79.661574799999997</v>
      </c>
      <c r="O725">
        <v>40.421953999999999</v>
      </c>
      <c r="P725" t="s">
        <v>2137</v>
      </c>
      <c r="Q725" s="6" t="s">
        <v>2906</v>
      </c>
      <c r="R725" s="6" t="s">
        <v>2905</v>
      </c>
      <c r="S725" s="6" t="s">
        <v>2919</v>
      </c>
      <c r="T725" s="6" t="s">
        <v>2939</v>
      </c>
      <c r="V725" s="3" t="str">
        <f>INDEX(Groups!I$2:'Groups'!I$228, MATCH(A725, Groups!A$2:'Groups'!A$228,0))</f>
        <v>Pittsburgh</v>
      </c>
      <c r="W725" s="3" t="str">
        <f>INDEX(Groups!J$2:'Groups'!J$228, MATCH(A725, Groups!A$2:'Groups'!A$228,0))</f>
        <v>Sub-county</v>
      </c>
      <c r="X725" s="8">
        <f t="shared" si="23"/>
        <v>0</v>
      </c>
      <c r="Y725" s="8" t="b">
        <f>ISNUMBER(SEARCH(V725,T725))</f>
        <v>0</v>
      </c>
      <c r="AC725" s="8">
        <v>1</v>
      </c>
      <c r="AD725" s="8">
        <v>1</v>
      </c>
    </row>
    <row r="726" spans="1:30" x14ac:dyDescent="0.2">
      <c r="A726">
        <v>1395018</v>
      </c>
      <c r="B726">
        <v>1</v>
      </c>
      <c r="C726" t="s">
        <v>2146</v>
      </c>
      <c r="D726" t="s">
        <v>1</v>
      </c>
      <c r="E726" t="s">
        <v>3095</v>
      </c>
      <c r="F726">
        <v>-79.989997863799999</v>
      </c>
      <c r="G726">
        <v>40.450000762899997</v>
      </c>
      <c r="H726" t="s">
        <v>2147</v>
      </c>
      <c r="I726">
        <v>757</v>
      </c>
      <c r="J726" t="s">
        <v>2148</v>
      </c>
      <c r="K726" t="s">
        <v>2149</v>
      </c>
      <c r="L726" t="s">
        <v>2773</v>
      </c>
      <c r="M726" t="s">
        <v>2151</v>
      </c>
      <c r="N726">
        <v>-79.883049</v>
      </c>
      <c r="O726">
        <v>40.488579000000001</v>
      </c>
      <c r="P726" t="s">
        <v>2150</v>
      </c>
      <c r="Q726" s="6" t="s">
        <v>2906</v>
      </c>
      <c r="R726" s="6" t="s">
        <v>2905</v>
      </c>
      <c r="S726" s="6" t="s">
        <v>2784</v>
      </c>
      <c r="T726" s="6" t="s">
        <v>2961</v>
      </c>
      <c r="V726" s="3" t="str">
        <f>INDEX(Groups!I$2:'Groups'!I$228, MATCH(A726, Groups!A$2:'Groups'!A$228,0))</f>
        <v>Pittsburgh</v>
      </c>
      <c r="W726" s="3" t="str">
        <f>INDEX(Groups!J$2:'Groups'!J$228, MATCH(A726, Groups!A$2:'Groups'!A$228,0))</f>
        <v>Sub-county</v>
      </c>
      <c r="X726" s="8">
        <f t="shared" si="23"/>
        <v>1</v>
      </c>
      <c r="Y726" s="8" t="b">
        <f>ISNUMBER(SEARCH(V726,T726))</f>
        <v>0</v>
      </c>
      <c r="AC726" s="8">
        <v>1</v>
      </c>
      <c r="AD726" s="8">
        <v>1</v>
      </c>
    </row>
    <row r="727" spans="1:30" x14ac:dyDescent="0.2">
      <c r="A727">
        <v>3176262</v>
      </c>
      <c r="B727">
        <v>1</v>
      </c>
      <c r="C727" t="s">
        <v>2152</v>
      </c>
      <c r="D727" t="s">
        <v>1</v>
      </c>
      <c r="E727" t="s">
        <v>3075</v>
      </c>
      <c r="F727">
        <v>-79.949996948199995</v>
      </c>
      <c r="G727">
        <v>40.439998626700003</v>
      </c>
      <c r="H727" t="s">
        <v>2153</v>
      </c>
      <c r="I727">
        <v>758</v>
      </c>
      <c r="J727" t="s">
        <v>2154</v>
      </c>
      <c r="K727" t="s">
        <v>2155</v>
      </c>
      <c r="L727" t="s">
        <v>2773</v>
      </c>
      <c r="M727" t="s">
        <v>2157</v>
      </c>
      <c r="N727">
        <v>-79.916824000000005</v>
      </c>
      <c r="O727">
        <v>40.457194999999999</v>
      </c>
      <c r="P727" t="s">
        <v>2156</v>
      </c>
      <c r="Q727" s="6" t="s">
        <v>2906</v>
      </c>
      <c r="R727" s="6" t="s">
        <v>2905</v>
      </c>
      <c r="S727" s="6" t="s">
        <v>2784</v>
      </c>
      <c r="T727" s="6" t="s">
        <v>2907</v>
      </c>
      <c r="U727" s="6" t="s">
        <v>2929</v>
      </c>
      <c r="V727" s="3" t="str">
        <f>INDEX(Groups!I$2:'Groups'!I$228, MATCH(A727, Groups!A$2:'Groups'!A$228,0))</f>
        <v>Pittsburgh</v>
      </c>
      <c r="W727" s="3" t="str">
        <f>INDEX(Groups!J$2:'Groups'!J$228, MATCH(A727, Groups!A$2:'Groups'!A$228,0))</f>
        <v>Sub-county</v>
      </c>
      <c r="X727" s="8">
        <f t="shared" ref="X727:X749" si="24">IF(S727="Allegheny County", 1, )</f>
        <v>1</v>
      </c>
      <c r="Y727" s="8" t="b">
        <f>ISNUMBER(SEARCH(V727,T727))</f>
        <v>1</v>
      </c>
      <c r="AC727" s="8">
        <v>1</v>
      </c>
      <c r="AD727" s="8">
        <v>1</v>
      </c>
    </row>
    <row r="728" spans="1:30" x14ac:dyDescent="0.2">
      <c r="A728">
        <v>18392388</v>
      </c>
      <c r="B728">
        <v>1</v>
      </c>
      <c r="C728" t="s">
        <v>2158</v>
      </c>
      <c r="D728" t="s">
        <v>1</v>
      </c>
      <c r="E728" t="s">
        <v>3075</v>
      </c>
      <c r="F728">
        <v>-79.949996948199995</v>
      </c>
      <c r="G728">
        <v>40.470001220699999</v>
      </c>
      <c r="H728" t="s">
        <v>2159</v>
      </c>
      <c r="I728">
        <v>759</v>
      </c>
      <c r="J728" t="s">
        <v>2158</v>
      </c>
      <c r="K728" t="s">
        <v>2160</v>
      </c>
      <c r="L728" t="s">
        <v>2773</v>
      </c>
      <c r="M728" t="s">
        <v>2162</v>
      </c>
      <c r="N728">
        <v>-79.950126999999995</v>
      </c>
      <c r="O728">
        <v>40.462569999999999</v>
      </c>
      <c r="P728" t="s">
        <v>2161</v>
      </c>
      <c r="Q728" s="6" t="s">
        <v>2906</v>
      </c>
      <c r="R728" s="6" t="s">
        <v>2905</v>
      </c>
      <c r="S728" s="6" t="s">
        <v>2784</v>
      </c>
      <c r="T728" s="6" t="s">
        <v>2907</v>
      </c>
      <c r="U728" s="6" t="s">
        <v>2926</v>
      </c>
      <c r="V728" s="3" t="str">
        <f>INDEX(Groups!I$2:'Groups'!I$228, MATCH(A728, Groups!A$2:'Groups'!A$228,0))</f>
        <v>Pittsburgh</v>
      </c>
      <c r="W728" s="3" t="str">
        <f>INDEX(Groups!J$2:'Groups'!J$228, MATCH(A728, Groups!A$2:'Groups'!A$228,0))</f>
        <v>Sub-county</v>
      </c>
      <c r="X728" s="8">
        <f t="shared" si="24"/>
        <v>1</v>
      </c>
      <c r="Y728" s="8" t="b">
        <f>ISNUMBER(SEARCH(V728,T728))</f>
        <v>1</v>
      </c>
      <c r="AC728" s="8">
        <v>1</v>
      </c>
      <c r="AD728" s="8">
        <v>1</v>
      </c>
    </row>
    <row r="729" spans="1:30" x14ac:dyDescent="0.2">
      <c r="A729">
        <v>6470752</v>
      </c>
      <c r="B729">
        <v>1</v>
      </c>
      <c r="C729" t="s">
        <v>2183</v>
      </c>
      <c r="D729" t="s">
        <v>1</v>
      </c>
      <c r="E729" t="s">
        <v>3075</v>
      </c>
      <c r="F729">
        <v>-79.949996948199995</v>
      </c>
      <c r="G729">
        <v>40.439998626700003</v>
      </c>
      <c r="H729" t="s">
        <v>2184</v>
      </c>
      <c r="I729">
        <v>764</v>
      </c>
      <c r="J729" t="s">
        <v>2185</v>
      </c>
      <c r="K729" t="s">
        <v>2186</v>
      </c>
      <c r="L729" t="s">
        <v>2773</v>
      </c>
      <c r="M729" t="s">
        <v>2188</v>
      </c>
      <c r="N729">
        <v>-80.163345000000007</v>
      </c>
      <c r="O729">
        <v>40.449199999999998</v>
      </c>
      <c r="P729" t="s">
        <v>2187</v>
      </c>
      <c r="Q729" s="6" t="s">
        <v>2906</v>
      </c>
      <c r="R729" s="6" t="s">
        <v>2905</v>
      </c>
      <c r="S729" s="6" t="s">
        <v>2784</v>
      </c>
      <c r="T729" s="6" t="s">
        <v>2943</v>
      </c>
      <c r="V729" s="3" t="str">
        <f>INDEX(Groups!I$2:'Groups'!I$228, MATCH(A729, Groups!A$2:'Groups'!A$228,0))</f>
        <v>Pittsburgh</v>
      </c>
      <c r="W729" s="3" t="str">
        <f>INDEX(Groups!J$2:'Groups'!J$228, MATCH(A729, Groups!A$2:'Groups'!A$228,0))</f>
        <v>Sub-county</v>
      </c>
      <c r="X729" s="8">
        <f t="shared" si="24"/>
        <v>1</v>
      </c>
      <c r="Y729" s="8" t="b">
        <f>ISNUMBER(SEARCH(V729,T729))</f>
        <v>0</v>
      </c>
      <c r="AC729" s="8">
        <v>1</v>
      </c>
      <c r="AD729" s="8">
        <v>1</v>
      </c>
    </row>
    <row r="730" spans="1:30" x14ac:dyDescent="0.2">
      <c r="A730">
        <v>3862312</v>
      </c>
      <c r="B730">
        <v>1</v>
      </c>
      <c r="C730" t="s">
        <v>2189</v>
      </c>
      <c r="D730" t="s">
        <v>1</v>
      </c>
      <c r="E730" t="s">
        <v>3094</v>
      </c>
      <c r="F730">
        <v>-79.989997863799999</v>
      </c>
      <c r="G730">
        <v>40.450000762899997</v>
      </c>
      <c r="H730" t="s">
        <v>2190</v>
      </c>
      <c r="I730">
        <v>765</v>
      </c>
      <c r="J730" t="s">
        <v>2191</v>
      </c>
      <c r="K730" t="s">
        <v>2192</v>
      </c>
      <c r="L730" t="s">
        <v>2773</v>
      </c>
      <c r="M730" t="s">
        <v>1808</v>
      </c>
      <c r="N730">
        <v>-79.984443999999996</v>
      </c>
      <c r="O730">
        <v>40.450713999999998</v>
      </c>
      <c r="P730" t="s">
        <v>2193</v>
      </c>
      <c r="Q730" s="6" t="s">
        <v>2906</v>
      </c>
      <c r="R730" s="6" t="s">
        <v>2905</v>
      </c>
      <c r="S730" s="6" t="s">
        <v>2784</v>
      </c>
      <c r="T730" s="6" t="s">
        <v>2907</v>
      </c>
      <c r="U730" s="6" t="s">
        <v>2963</v>
      </c>
      <c r="V730" s="3" t="str">
        <f>INDEX(Groups!I$2:'Groups'!I$228, MATCH(A730, Groups!A$2:'Groups'!A$228,0))</f>
        <v>Pittsburgh</v>
      </c>
      <c r="W730" s="3" t="str">
        <f>INDEX(Groups!J$2:'Groups'!J$228, MATCH(A730, Groups!A$2:'Groups'!A$228,0))</f>
        <v>Sub-county</v>
      </c>
      <c r="X730" s="8">
        <f t="shared" si="24"/>
        <v>1</v>
      </c>
      <c r="Y730" s="8" t="b">
        <f>ISNUMBER(SEARCH(V730,T730))</f>
        <v>1</v>
      </c>
      <c r="AC730" s="8">
        <v>1</v>
      </c>
      <c r="AD730" s="8">
        <v>1</v>
      </c>
    </row>
    <row r="731" spans="1:30" x14ac:dyDescent="0.2">
      <c r="A731">
        <v>11048712</v>
      </c>
      <c r="B731">
        <v>1</v>
      </c>
      <c r="C731" t="s">
        <v>2223</v>
      </c>
      <c r="D731" t="s">
        <v>1</v>
      </c>
      <c r="E731" t="s">
        <v>3077</v>
      </c>
      <c r="F731">
        <v>-79.919998168899994</v>
      </c>
      <c r="G731">
        <v>40.430000305199997</v>
      </c>
      <c r="H731" t="s">
        <v>2224</v>
      </c>
      <c r="I731">
        <v>772</v>
      </c>
      <c r="J731" t="s">
        <v>2225</v>
      </c>
      <c r="K731" t="s">
        <v>2226</v>
      </c>
      <c r="L731" t="s">
        <v>2773</v>
      </c>
      <c r="M731" t="s">
        <v>2228</v>
      </c>
      <c r="N731">
        <v>-79.922989000000001</v>
      </c>
      <c r="O731">
        <v>40.438274</v>
      </c>
      <c r="P731" t="s">
        <v>2227</v>
      </c>
      <c r="Q731" s="6" t="s">
        <v>2906</v>
      </c>
      <c r="R731" s="6" t="s">
        <v>2905</v>
      </c>
      <c r="S731" s="6" t="s">
        <v>2784</v>
      </c>
      <c r="T731" s="6" t="s">
        <v>2907</v>
      </c>
      <c r="U731" s="6" t="s">
        <v>2946</v>
      </c>
      <c r="V731" s="3" t="str">
        <f>INDEX(Groups!I$2:'Groups'!I$228, MATCH(A731, Groups!A$2:'Groups'!A$228,0))</f>
        <v>Pittsburgh</v>
      </c>
      <c r="W731" s="3" t="str">
        <f>INDEX(Groups!J$2:'Groups'!J$228, MATCH(A731, Groups!A$2:'Groups'!A$228,0))</f>
        <v>Sub-county</v>
      </c>
      <c r="X731" s="8">
        <f t="shared" si="24"/>
        <v>1</v>
      </c>
      <c r="Y731" s="8" t="b">
        <f>ISNUMBER(SEARCH(V731,T731))</f>
        <v>1</v>
      </c>
      <c r="AC731" s="8">
        <v>1</v>
      </c>
      <c r="AD731" s="8">
        <v>1</v>
      </c>
    </row>
    <row r="732" spans="1:30" x14ac:dyDescent="0.2">
      <c r="A732">
        <v>18314495</v>
      </c>
      <c r="B732">
        <v>1</v>
      </c>
      <c r="C732" t="s">
        <v>2249</v>
      </c>
      <c r="D732" t="s">
        <v>1</v>
      </c>
      <c r="E732" t="s">
        <v>3084</v>
      </c>
      <c r="F732">
        <v>-80.040000915500002</v>
      </c>
      <c r="G732">
        <v>40.400001525900002</v>
      </c>
      <c r="H732" t="s">
        <v>2250</v>
      </c>
      <c r="I732">
        <v>776</v>
      </c>
      <c r="J732" t="s">
        <v>2251</v>
      </c>
      <c r="K732" t="s">
        <v>2252</v>
      </c>
      <c r="L732" t="s">
        <v>2773</v>
      </c>
      <c r="M732" t="s">
        <v>2254</v>
      </c>
      <c r="N732">
        <v>-79.961594000000005</v>
      </c>
      <c r="O732">
        <v>40.469284000000002</v>
      </c>
      <c r="P732" t="s">
        <v>2253</v>
      </c>
      <c r="Q732" s="6" t="s">
        <v>2906</v>
      </c>
      <c r="R732" s="6" t="s">
        <v>2905</v>
      </c>
      <c r="S732" s="6" t="s">
        <v>2784</v>
      </c>
      <c r="T732" s="6" t="s">
        <v>2907</v>
      </c>
      <c r="U732" s="6" t="s">
        <v>2965</v>
      </c>
      <c r="V732" s="3" t="str">
        <f>INDEX(Groups!I$2:'Groups'!I$228, MATCH(A732, Groups!A$2:'Groups'!A$228,0))</f>
        <v>Pittsburgh</v>
      </c>
      <c r="W732" s="3" t="str">
        <f>INDEX(Groups!J$2:'Groups'!J$228, MATCH(A732, Groups!A$2:'Groups'!A$228,0))</f>
        <v>Sub-county</v>
      </c>
      <c r="X732" s="8">
        <f t="shared" si="24"/>
        <v>1</v>
      </c>
      <c r="Y732" s="8" t="b">
        <f>ISNUMBER(SEARCH(V732,T732))</f>
        <v>1</v>
      </c>
      <c r="AC732" s="8">
        <v>1</v>
      </c>
      <c r="AD732" s="8">
        <v>1</v>
      </c>
    </row>
    <row r="733" spans="1:30" x14ac:dyDescent="0.2">
      <c r="A733">
        <v>18619642</v>
      </c>
      <c r="B733">
        <v>1</v>
      </c>
      <c r="C733" t="s">
        <v>2261</v>
      </c>
      <c r="D733" t="s">
        <v>1</v>
      </c>
      <c r="E733" t="s">
        <v>3080</v>
      </c>
      <c r="F733">
        <v>-80.040000915500002</v>
      </c>
      <c r="G733">
        <v>40.400001525900002</v>
      </c>
      <c r="H733" t="s">
        <v>2262</v>
      </c>
      <c r="I733">
        <v>778</v>
      </c>
      <c r="J733" t="s">
        <v>2263</v>
      </c>
      <c r="K733" t="s">
        <v>2264</v>
      </c>
      <c r="L733" t="s">
        <v>2773</v>
      </c>
      <c r="M733" t="s">
        <v>2265</v>
      </c>
      <c r="N733">
        <v>-80.050438</v>
      </c>
      <c r="O733">
        <v>40.356955999999997</v>
      </c>
      <c r="P733" t="s">
        <v>145</v>
      </c>
      <c r="Q733" s="6" t="s">
        <v>2906</v>
      </c>
      <c r="R733" s="6" t="s">
        <v>2905</v>
      </c>
      <c r="S733" s="6" t="s">
        <v>2784</v>
      </c>
      <c r="T733" s="6" t="s">
        <v>2964</v>
      </c>
      <c r="V733" s="3" t="str">
        <f>INDEX(Groups!I$2:'Groups'!I$228, MATCH(A733, Groups!A$2:'Groups'!A$228,0))</f>
        <v>Pittsburgh</v>
      </c>
      <c r="W733" s="3" t="str">
        <f>INDEX(Groups!J$2:'Groups'!J$228, MATCH(A733, Groups!A$2:'Groups'!A$228,0))</f>
        <v>Sub-county</v>
      </c>
      <c r="X733" s="8">
        <f t="shared" si="24"/>
        <v>1</v>
      </c>
      <c r="Y733" s="8" t="b">
        <f>ISNUMBER(SEARCH(V733,T733))</f>
        <v>0</v>
      </c>
      <c r="AC733" s="8">
        <v>1</v>
      </c>
      <c r="AD733" s="8">
        <v>1</v>
      </c>
    </row>
    <row r="734" spans="1:30" x14ac:dyDescent="0.2">
      <c r="A734">
        <v>6468342</v>
      </c>
      <c r="B734">
        <v>1</v>
      </c>
      <c r="C734" t="s">
        <v>2266</v>
      </c>
      <c r="D734" t="s">
        <v>1</v>
      </c>
      <c r="E734" t="s">
        <v>3075</v>
      </c>
      <c r="F734">
        <v>-79.949996948199995</v>
      </c>
      <c r="G734">
        <v>40.470001220699999</v>
      </c>
      <c r="H734" t="s">
        <v>2267</v>
      </c>
      <c r="I734">
        <v>779</v>
      </c>
      <c r="J734" t="s">
        <v>2268</v>
      </c>
      <c r="K734" t="s">
        <v>2269</v>
      </c>
      <c r="L734" t="s">
        <v>2773</v>
      </c>
      <c r="M734" t="s">
        <v>2271</v>
      </c>
      <c r="N734">
        <v>-79.926734999999994</v>
      </c>
      <c r="O734">
        <v>40.460442</v>
      </c>
      <c r="P734" t="s">
        <v>2270</v>
      </c>
      <c r="Q734" s="6" t="s">
        <v>2906</v>
      </c>
      <c r="R734" s="6" t="s">
        <v>2905</v>
      </c>
      <c r="S734" s="6" t="s">
        <v>2784</v>
      </c>
      <c r="T734" s="6" t="s">
        <v>2907</v>
      </c>
      <c r="U734" s="6" t="s">
        <v>2840</v>
      </c>
      <c r="V734" s="3" t="str">
        <f>INDEX(Groups!I$2:'Groups'!I$228, MATCH(A734, Groups!A$2:'Groups'!A$228,0))</f>
        <v>Pittsburgh</v>
      </c>
      <c r="W734" s="3" t="str">
        <f>INDEX(Groups!J$2:'Groups'!J$228, MATCH(A734, Groups!A$2:'Groups'!A$228,0))</f>
        <v>Sub-county</v>
      </c>
      <c r="X734" s="8">
        <f t="shared" si="24"/>
        <v>1</v>
      </c>
      <c r="Y734" s="8" t="b">
        <f>ISNUMBER(SEARCH(V734,T734))</f>
        <v>1</v>
      </c>
      <c r="AC734" s="8">
        <v>1</v>
      </c>
      <c r="AD734" s="8">
        <v>1</v>
      </c>
    </row>
    <row r="735" spans="1:30" x14ac:dyDescent="0.2">
      <c r="A735">
        <v>18068252</v>
      </c>
      <c r="B735">
        <v>1</v>
      </c>
      <c r="C735" t="s">
        <v>2282</v>
      </c>
      <c r="D735" t="s">
        <v>1</v>
      </c>
      <c r="E735" t="s">
        <v>3075</v>
      </c>
      <c r="F735">
        <v>-79.949996948199995</v>
      </c>
      <c r="G735">
        <v>40.439998626700003</v>
      </c>
      <c r="H735" t="s">
        <v>2283</v>
      </c>
      <c r="I735">
        <v>782</v>
      </c>
      <c r="J735" t="s">
        <v>2284</v>
      </c>
      <c r="K735" t="s">
        <v>2285</v>
      </c>
      <c r="L735" t="s">
        <v>2773</v>
      </c>
      <c r="M735" t="s">
        <v>2287</v>
      </c>
      <c r="N735">
        <v>-79.923445000000001</v>
      </c>
      <c r="O735">
        <v>40.447242000000003</v>
      </c>
      <c r="P735" t="s">
        <v>2286</v>
      </c>
      <c r="Q735" s="6" t="s">
        <v>2906</v>
      </c>
      <c r="R735" s="6" t="s">
        <v>2905</v>
      </c>
      <c r="S735" s="6" t="s">
        <v>2784</v>
      </c>
      <c r="T735" s="6" t="s">
        <v>2907</v>
      </c>
      <c r="U735" s="6" t="s">
        <v>2946</v>
      </c>
      <c r="V735" s="3" t="str">
        <f>INDEX(Groups!I$2:'Groups'!I$228, MATCH(A735, Groups!A$2:'Groups'!A$228,0))</f>
        <v>Pittsburgh</v>
      </c>
      <c r="W735" s="3" t="str">
        <f>INDEX(Groups!J$2:'Groups'!J$228, MATCH(A735, Groups!A$2:'Groups'!A$228,0))</f>
        <v>Sub-county</v>
      </c>
      <c r="X735" s="8">
        <f t="shared" si="24"/>
        <v>1</v>
      </c>
      <c r="Y735" s="8" t="b">
        <f>ISNUMBER(SEARCH(V735,T735))</f>
        <v>1</v>
      </c>
      <c r="AC735" s="8">
        <v>1</v>
      </c>
      <c r="AD735" s="8">
        <v>1</v>
      </c>
    </row>
    <row r="736" spans="1:30" x14ac:dyDescent="0.2">
      <c r="A736">
        <v>18549764</v>
      </c>
      <c r="B736">
        <v>1</v>
      </c>
      <c r="C736" t="s">
        <v>2288</v>
      </c>
      <c r="D736" t="s">
        <v>1</v>
      </c>
      <c r="E736" t="s">
        <v>3079</v>
      </c>
      <c r="F736">
        <v>-80.019996643100001</v>
      </c>
      <c r="G736">
        <v>40.470001220699999</v>
      </c>
      <c r="H736" t="s">
        <v>2289</v>
      </c>
      <c r="I736">
        <v>783</v>
      </c>
      <c r="J736" t="s">
        <v>2290</v>
      </c>
      <c r="K736" t="s">
        <v>2291</v>
      </c>
      <c r="L736" t="s">
        <v>2773</v>
      </c>
      <c r="M736" t="s">
        <v>2293</v>
      </c>
      <c r="N736">
        <v>-79.940178000000003</v>
      </c>
      <c r="O736">
        <v>40.426186000000001</v>
      </c>
      <c r="P736" t="s">
        <v>2292</v>
      </c>
      <c r="Q736" s="6" t="s">
        <v>2906</v>
      </c>
      <c r="R736" s="6" t="s">
        <v>2905</v>
      </c>
      <c r="S736" s="6" t="s">
        <v>2784</v>
      </c>
      <c r="T736" s="6" t="s">
        <v>2907</v>
      </c>
      <c r="U736" s="6" t="s">
        <v>2975</v>
      </c>
      <c r="V736" s="3" t="str">
        <f>INDEX(Groups!I$2:'Groups'!I$228, MATCH(A736, Groups!A$2:'Groups'!A$228,0))</f>
        <v>Pittsburgh</v>
      </c>
      <c r="W736" s="3" t="str">
        <f>INDEX(Groups!J$2:'Groups'!J$228, MATCH(A736, Groups!A$2:'Groups'!A$228,0))</f>
        <v>Sub-county</v>
      </c>
      <c r="X736" s="8">
        <f t="shared" si="24"/>
        <v>1</v>
      </c>
      <c r="Y736" s="8" t="b">
        <f>ISNUMBER(SEARCH(V736,T736))</f>
        <v>1</v>
      </c>
      <c r="AC736" s="8">
        <v>1</v>
      </c>
      <c r="AD736" s="8">
        <v>1</v>
      </c>
    </row>
    <row r="737" spans="1:30" x14ac:dyDescent="0.2">
      <c r="A737">
        <v>10735312</v>
      </c>
      <c r="B737">
        <v>1</v>
      </c>
      <c r="C737" t="s">
        <v>2313</v>
      </c>
      <c r="D737" t="s">
        <v>1</v>
      </c>
      <c r="E737" t="s">
        <v>3075</v>
      </c>
      <c r="F737">
        <v>-79.949996948199995</v>
      </c>
      <c r="G737">
        <v>40.439998626700003</v>
      </c>
      <c r="H737" t="s">
        <v>2314</v>
      </c>
      <c r="I737">
        <v>788</v>
      </c>
      <c r="J737" t="s">
        <v>2315</v>
      </c>
      <c r="K737" t="s">
        <v>2316</v>
      </c>
      <c r="L737" t="s">
        <v>2773</v>
      </c>
      <c r="M737" t="s">
        <v>2318</v>
      </c>
      <c r="N737">
        <v>-79.949150000000003</v>
      </c>
      <c r="O737">
        <v>40.445521999999997</v>
      </c>
      <c r="P737" t="s">
        <v>2317</v>
      </c>
      <c r="Q737" s="6" t="s">
        <v>2906</v>
      </c>
      <c r="R737" s="6" t="s">
        <v>2905</v>
      </c>
      <c r="S737" s="6" t="s">
        <v>2784</v>
      </c>
      <c r="T737" s="6" t="s">
        <v>2907</v>
      </c>
      <c r="U737" s="6" t="s">
        <v>2904</v>
      </c>
      <c r="V737" s="3" t="str">
        <f>INDEX(Groups!I$2:'Groups'!I$228, MATCH(A737, Groups!A$2:'Groups'!A$228,0))</f>
        <v>Pittsburgh</v>
      </c>
      <c r="W737" s="3" t="str">
        <f>INDEX(Groups!J$2:'Groups'!J$228, MATCH(A737, Groups!A$2:'Groups'!A$228,0))</f>
        <v>Sub-county</v>
      </c>
      <c r="X737" s="8">
        <f t="shared" si="24"/>
        <v>1</v>
      </c>
      <c r="Y737" s="8" t="b">
        <f>ISNUMBER(SEARCH(V737,T737))</f>
        <v>1</v>
      </c>
      <c r="AC737" s="8">
        <v>1</v>
      </c>
      <c r="AD737" s="8">
        <v>1</v>
      </c>
    </row>
    <row r="738" spans="1:30" x14ac:dyDescent="0.2">
      <c r="A738">
        <v>303820</v>
      </c>
      <c r="B738">
        <v>1</v>
      </c>
      <c r="C738" t="s">
        <v>2324</v>
      </c>
      <c r="D738" t="s">
        <v>1</v>
      </c>
      <c r="E738" t="s">
        <v>3094</v>
      </c>
      <c r="F738">
        <v>-79.949996948199995</v>
      </c>
      <c r="G738">
        <v>40.439998626700003</v>
      </c>
      <c r="H738" t="s">
        <v>2325</v>
      </c>
      <c r="I738">
        <v>790</v>
      </c>
      <c r="J738" t="s">
        <v>2326</v>
      </c>
      <c r="K738" t="s">
        <v>2327</v>
      </c>
      <c r="L738" t="s">
        <v>2773</v>
      </c>
      <c r="M738" t="s">
        <v>2329</v>
      </c>
      <c r="N738">
        <v>-79.941635000000005</v>
      </c>
      <c r="O738">
        <v>40.456040000000002</v>
      </c>
      <c r="P738" t="s">
        <v>2328</v>
      </c>
      <c r="Q738" s="6" t="s">
        <v>2906</v>
      </c>
      <c r="R738" s="6" t="s">
        <v>2905</v>
      </c>
      <c r="S738" s="6" t="s">
        <v>2784</v>
      </c>
      <c r="T738" s="6" t="s">
        <v>2907</v>
      </c>
      <c r="U738" s="6" t="s">
        <v>2926</v>
      </c>
      <c r="V738" s="3" t="str">
        <f>INDEX(Groups!I$2:'Groups'!I$228, MATCH(A738, Groups!A$2:'Groups'!A$228,0))</f>
        <v>Pittsburgh</v>
      </c>
      <c r="W738" s="3" t="str">
        <f>INDEX(Groups!J$2:'Groups'!J$228, MATCH(A738, Groups!A$2:'Groups'!A$228,0))</f>
        <v>Sub-county</v>
      </c>
      <c r="X738" s="8">
        <f t="shared" si="24"/>
        <v>1</v>
      </c>
      <c r="Y738" s="8" t="b">
        <f>ISNUMBER(SEARCH(V738,T738))</f>
        <v>1</v>
      </c>
      <c r="AC738" s="8">
        <v>1</v>
      </c>
      <c r="AD738" s="8">
        <v>1</v>
      </c>
    </row>
    <row r="739" spans="1:30" x14ac:dyDescent="0.2">
      <c r="A739">
        <v>13043382</v>
      </c>
      <c r="B739">
        <v>1</v>
      </c>
      <c r="C739" t="s">
        <v>2336</v>
      </c>
      <c r="D739" t="s">
        <v>1</v>
      </c>
      <c r="E739" t="s">
        <v>3075</v>
      </c>
      <c r="F739">
        <v>-79.989997863799999</v>
      </c>
      <c r="G739">
        <v>40.450000762899997</v>
      </c>
      <c r="H739" t="s">
        <v>2337</v>
      </c>
      <c r="I739">
        <v>792</v>
      </c>
      <c r="J739" t="s">
        <v>2338</v>
      </c>
      <c r="K739" t="s">
        <v>2339</v>
      </c>
      <c r="L739" t="s">
        <v>2773</v>
      </c>
      <c r="M739" t="s">
        <v>2341</v>
      </c>
      <c r="N739">
        <v>-79.997710999999995</v>
      </c>
      <c r="O739">
        <v>40.440193000000001</v>
      </c>
      <c r="P739" t="s">
        <v>2340</v>
      </c>
      <c r="Q739" s="6" t="s">
        <v>2906</v>
      </c>
      <c r="R739" s="6" t="s">
        <v>2905</v>
      </c>
      <c r="S739" s="6" t="s">
        <v>2784</v>
      </c>
      <c r="T739" s="6" t="s">
        <v>2907</v>
      </c>
      <c r="U739" s="6" t="s">
        <v>2910</v>
      </c>
      <c r="V739" s="3" t="str">
        <f>INDEX(Groups!I$2:'Groups'!I$228, MATCH(A739, Groups!A$2:'Groups'!A$228,0))</f>
        <v>Pittsburgh</v>
      </c>
      <c r="W739" s="3" t="str">
        <f>INDEX(Groups!J$2:'Groups'!J$228, MATCH(A739, Groups!A$2:'Groups'!A$228,0))</f>
        <v>Sub-county</v>
      </c>
      <c r="X739" s="8">
        <f t="shared" si="24"/>
        <v>1</v>
      </c>
      <c r="Y739" s="8" t="b">
        <f>ISNUMBER(SEARCH(V739,T739))</f>
        <v>1</v>
      </c>
      <c r="AC739" s="8">
        <v>1</v>
      </c>
      <c r="AD739" s="8">
        <v>1</v>
      </c>
    </row>
    <row r="740" spans="1:30" x14ac:dyDescent="0.2">
      <c r="A740">
        <v>302192</v>
      </c>
      <c r="B740">
        <v>1</v>
      </c>
      <c r="C740" t="s">
        <v>2368</v>
      </c>
      <c r="D740" t="s">
        <v>1</v>
      </c>
      <c r="E740" t="s">
        <v>3085</v>
      </c>
      <c r="F740">
        <v>-79.980003356899999</v>
      </c>
      <c r="G740">
        <v>40.5</v>
      </c>
      <c r="H740" t="s">
        <v>2369</v>
      </c>
      <c r="I740">
        <v>798</v>
      </c>
      <c r="J740" t="s">
        <v>2370</v>
      </c>
      <c r="K740" t="s">
        <v>246</v>
      </c>
      <c r="L740" t="s">
        <v>2773</v>
      </c>
      <c r="M740" t="s">
        <v>885</v>
      </c>
      <c r="N740">
        <v>-80.110609999999994</v>
      </c>
      <c r="O740">
        <v>40.336674000000002</v>
      </c>
      <c r="P740" t="s">
        <v>135</v>
      </c>
      <c r="Q740" s="6" t="s">
        <v>2906</v>
      </c>
      <c r="R740" s="6" t="s">
        <v>2905</v>
      </c>
      <c r="S740" s="6" t="s">
        <v>2784</v>
      </c>
      <c r="T740" s="6" t="s">
        <v>2927</v>
      </c>
      <c r="V740" s="3" t="str">
        <f>INDEX(Groups!I$2:'Groups'!I$228, MATCH(A740, Groups!A$2:'Groups'!A$228,0))</f>
        <v>Pittsburgh</v>
      </c>
      <c r="W740" s="3" t="str">
        <f>INDEX(Groups!J$2:'Groups'!J$228, MATCH(A740, Groups!A$2:'Groups'!A$228,0))</f>
        <v>Sub-county</v>
      </c>
      <c r="X740" s="8">
        <f t="shared" si="24"/>
        <v>1</v>
      </c>
      <c r="Y740" s="8" t="b">
        <f>ISNUMBER(SEARCH(V740,T740))</f>
        <v>0</v>
      </c>
      <c r="AC740" s="8">
        <v>1</v>
      </c>
      <c r="AD740" s="8">
        <v>1</v>
      </c>
    </row>
    <row r="741" spans="1:30" x14ac:dyDescent="0.2">
      <c r="A741">
        <v>6504092</v>
      </c>
      <c r="B741">
        <v>1</v>
      </c>
      <c r="C741" t="s">
        <v>2371</v>
      </c>
      <c r="D741" t="s">
        <v>1</v>
      </c>
      <c r="E741" t="s">
        <v>3073</v>
      </c>
      <c r="F741">
        <v>-79.980003356899999</v>
      </c>
      <c r="G741">
        <v>40.419998168900001</v>
      </c>
      <c r="H741" t="s">
        <v>2372</v>
      </c>
      <c r="I741">
        <v>799</v>
      </c>
      <c r="J741" t="s">
        <v>2373</v>
      </c>
      <c r="K741" t="s">
        <v>2374</v>
      </c>
      <c r="L741" t="s">
        <v>2773</v>
      </c>
      <c r="M741" t="s">
        <v>26</v>
      </c>
      <c r="N741">
        <v>-79.982551999999998</v>
      </c>
      <c r="O741">
        <v>40.428871000000001</v>
      </c>
      <c r="P741" t="s">
        <v>25</v>
      </c>
      <c r="Q741" s="6" t="s">
        <v>2906</v>
      </c>
      <c r="R741" s="6" t="s">
        <v>2905</v>
      </c>
      <c r="S741" s="6" t="s">
        <v>2784</v>
      </c>
      <c r="T741" s="6" t="s">
        <v>2907</v>
      </c>
      <c r="U741" s="6" t="s">
        <v>2911</v>
      </c>
      <c r="V741" s="3" t="str">
        <f>INDEX(Groups!I$2:'Groups'!I$228, MATCH(A741, Groups!A$2:'Groups'!A$228,0))</f>
        <v>Pittsburgh</v>
      </c>
      <c r="W741" s="3" t="str">
        <f>INDEX(Groups!J$2:'Groups'!J$228, MATCH(A741, Groups!A$2:'Groups'!A$228,0))</f>
        <v>Sub-county</v>
      </c>
      <c r="X741" s="8">
        <f t="shared" si="24"/>
        <v>1</v>
      </c>
      <c r="Y741" s="8" t="b">
        <f>ISNUMBER(SEARCH(V741,T741))</f>
        <v>1</v>
      </c>
      <c r="AC741" s="8">
        <v>1</v>
      </c>
      <c r="AD741" s="8">
        <v>1</v>
      </c>
    </row>
    <row r="742" spans="1:30" x14ac:dyDescent="0.2">
      <c r="A742">
        <v>1792120</v>
      </c>
      <c r="B742">
        <v>1</v>
      </c>
      <c r="C742" t="s">
        <v>2401</v>
      </c>
      <c r="D742" t="s">
        <v>1</v>
      </c>
      <c r="E742" t="s">
        <v>3075</v>
      </c>
      <c r="F742">
        <v>-80.029998779300001</v>
      </c>
      <c r="G742">
        <v>40.459999084499998</v>
      </c>
      <c r="H742" t="s">
        <v>2402</v>
      </c>
      <c r="I742">
        <v>805</v>
      </c>
      <c r="J742" t="s">
        <v>2403</v>
      </c>
      <c r="K742" t="s">
        <v>2404</v>
      </c>
      <c r="L742" t="s">
        <v>2773</v>
      </c>
      <c r="M742" t="s">
        <v>2406</v>
      </c>
      <c r="N742">
        <v>-80.003815000000003</v>
      </c>
      <c r="O742">
        <v>40.433418000000003</v>
      </c>
      <c r="P742" t="s">
        <v>2405</v>
      </c>
      <c r="Q742" s="6" t="s">
        <v>2906</v>
      </c>
      <c r="R742" s="6" t="s">
        <v>2905</v>
      </c>
      <c r="S742" s="6" t="s">
        <v>2784</v>
      </c>
      <c r="T742" s="6" t="s">
        <v>2907</v>
      </c>
      <c r="U742" s="6" t="s">
        <v>2931</v>
      </c>
      <c r="V742" s="3" t="str">
        <f>INDEX(Groups!I$2:'Groups'!I$228, MATCH(A742, Groups!A$2:'Groups'!A$228,0))</f>
        <v>Pittsburgh</v>
      </c>
      <c r="W742" s="3" t="str">
        <f>INDEX(Groups!J$2:'Groups'!J$228, MATCH(A742, Groups!A$2:'Groups'!A$228,0))</f>
        <v>Sub-county</v>
      </c>
      <c r="X742" s="8">
        <f t="shared" si="24"/>
        <v>1</v>
      </c>
      <c r="Y742" s="8" t="b">
        <f>ISNUMBER(SEARCH(V742,T742))</f>
        <v>1</v>
      </c>
      <c r="AC742" s="8">
        <v>1</v>
      </c>
      <c r="AD742" s="8">
        <v>1</v>
      </c>
    </row>
    <row r="743" spans="1:30" x14ac:dyDescent="0.2">
      <c r="A743">
        <v>999505</v>
      </c>
      <c r="B743">
        <v>1</v>
      </c>
      <c r="C743" t="s">
        <v>2431</v>
      </c>
      <c r="D743" t="s">
        <v>1</v>
      </c>
      <c r="E743" t="s">
        <v>3079</v>
      </c>
      <c r="F743">
        <v>-79.949996948199995</v>
      </c>
      <c r="G743">
        <v>40.470001220699999</v>
      </c>
      <c r="H743" t="s">
        <v>2432</v>
      </c>
      <c r="I743">
        <v>811</v>
      </c>
      <c r="J743" t="s">
        <v>989</v>
      </c>
      <c r="K743" t="s">
        <v>990</v>
      </c>
      <c r="L743" t="s">
        <v>2773</v>
      </c>
      <c r="M743" t="s">
        <v>2434</v>
      </c>
      <c r="N743">
        <v>-79.965050000000005</v>
      </c>
      <c r="O743">
        <v>40.428066000000001</v>
      </c>
      <c r="P743" t="s">
        <v>2433</v>
      </c>
      <c r="Q743" s="6" t="s">
        <v>2906</v>
      </c>
      <c r="R743" s="6" t="s">
        <v>2905</v>
      </c>
      <c r="S743" s="6" t="s">
        <v>2784</v>
      </c>
      <c r="T743" s="6" t="s">
        <v>2907</v>
      </c>
      <c r="U743" s="6" t="s">
        <v>2911</v>
      </c>
      <c r="V743" s="3" t="str">
        <f>INDEX(Groups!I$2:'Groups'!I$228, MATCH(A743, Groups!A$2:'Groups'!A$228,0))</f>
        <v>Pittsburgh</v>
      </c>
      <c r="W743" s="3" t="str">
        <f>INDEX(Groups!J$2:'Groups'!J$228, MATCH(A743, Groups!A$2:'Groups'!A$228,0))</f>
        <v>Sub-county</v>
      </c>
      <c r="X743" s="8">
        <f t="shared" si="24"/>
        <v>1</v>
      </c>
      <c r="Y743" s="8" t="b">
        <f>ISNUMBER(SEARCH(V743,T743))</f>
        <v>1</v>
      </c>
      <c r="AC743" s="8">
        <v>1</v>
      </c>
      <c r="AD743" s="8">
        <v>1</v>
      </c>
    </row>
    <row r="744" spans="1:30" x14ac:dyDescent="0.2">
      <c r="A744">
        <v>13049922</v>
      </c>
      <c r="B744">
        <v>1</v>
      </c>
      <c r="C744" t="s">
        <v>2449</v>
      </c>
      <c r="D744" t="s">
        <v>1</v>
      </c>
      <c r="E744" t="s">
        <v>3075</v>
      </c>
      <c r="F744">
        <v>-79.989997863799999</v>
      </c>
      <c r="G744">
        <v>40.450000762899997</v>
      </c>
      <c r="H744" t="s">
        <v>2450</v>
      </c>
      <c r="I744">
        <v>815</v>
      </c>
      <c r="J744" t="s">
        <v>2451</v>
      </c>
      <c r="K744" t="s">
        <v>2452</v>
      </c>
      <c r="L744" t="s">
        <v>2773</v>
      </c>
      <c r="M744" t="s">
        <v>2453</v>
      </c>
      <c r="N744">
        <v>-79.915756000000002</v>
      </c>
      <c r="O744">
        <v>40.457050000000002</v>
      </c>
      <c r="P744" t="s">
        <v>2156</v>
      </c>
      <c r="Q744" s="6" t="s">
        <v>2906</v>
      </c>
      <c r="R744" s="6" t="s">
        <v>2905</v>
      </c>
      <c r="S744" s="6" t="s">
        <v>2784</v>
      </c>
      <c r="T744" s="6" t="s">
        <v>2907</v>
      </c>
      <c r="U744" s="6" t="s">
        <v>2929</v>
      </c>
      <c r="V744" s="3" t="str">
        <f>INDEX(Groups!I$2:'Groups'!I$228, MATCH(A744, Groups!A$2:'Groups'!A$228,0))</f>
        <v>Pittsburgh</v>
      </c>
      <c r="W744" s="3" t="str">
        <f>INDEX(Groups!J$2:'Groups'!J$228, MATCH(A744, Groups!A$2:'Groups'!A$228,0))</f>
        <v>Sub-county</v>
      </c>
      <c r="X744" s="8">
        <f t="shared" si="24"/>
        <v>1</v>
      </c>
      <c r="Y744" s="8" t="b">
        <f>ISNUMBER(SEARCH(V744,T744))</f>
        <v>1</v>
      </c>
      <c r="AC744" s="8">
        <v>1</v>
      </c>
      <c r="AD744" s="8">
        <v>1</v>
      </c>
    </row>
    <row r="745" spans="1:30" x14ac:dyDescent="0.2">
      <c r="A745">
        <v>16142882</v>
      </c>
      <c r="B745">
        <v>1</v>
      </c>
      <c r="C745" t="s">
        <v>2476</v>
      </c>
      <c r="D745" t="s">
        <v>1</v>
      </c>
      <c r="E745" t="s">
        <v>3071</v>
      </c>
      <c r="F745">
        <v>-79.980003356899999</v>
      </c>
      <c r="G745">
        <v>40.450000762899997</v>
      </c>
      <c r="H745" t="s">
        <v>2477</v>
      </c>
      <c r="I745">
        <v>820</v>
      </c>
      <c r="J745" t="s">
        <v>2478</v>
      </c>
      <c r="K745" t="s">
        <v>2479</v>
      </c>
      <c r="L745" t="s">
        <v>2773</v>
      </c>
      <c r="M745" t="s">
        <v>2481</v>
      </c>
      <c r="N745">
        <v>-79.993026999999998</v>
      </c>
      <c r="O745">
        <v>40.452621000000001</v>
      </c>
      <c r="P745" t="s">
        <v>2480</v>
      </c>
      <c r="Q745" s="6" t="s">
        <v>2906</v>
      </c>
      <c r="R745" s="6" t="s">
        <v>2905</v>
      </c>
      <c r="S745" s="6" t="s">
        <v>2784</v>
      </c>
      <c r="T745" s="6" t="s">
        <v>2907</v>
      </c>
      <c r="U745" s="6" t="s">
        <v>2942</v>
      </c>
      <c r="V745" s="3" t="str">
        <f>INDEX(Groups!I$2:'Groups'!I$228, MATCH(A745, Groups!A$2:'Groups'!A$228,0))</f>
        <v>Pittsburgh</v>
      </c>
      <c r="W745" s="3" t="str">
        <f>INDEX(Groups!J$2:'Groups'!J$228, MATCH(A745, Groups!A$2:'Groups'!A$228,0))</f>
        <v>Sub-county</v>
      </c>
      <c r="X745" s="8">
        <f t="shared" si="24"/>
        <v>1</v>
      </c>
      <c r="Y745" s="8" t="b">
        <f>ISNUMBER(SEARCH(V745,T745))</f>
        <v>1</v>
      </c>
      <c r="AC745" s="8">
        <v>1</v>
      </c>
      <c r="AD745" s="8">
        <v>1</v>
      </c>
    </row>
    <row r="746" spans="1:30" x14ac:dyDescent="0.2">
      <c r="A746">
        <v>18680854</v>
      </c>
      <c r="B746">
        <v>1</v>
      </c>
      <c r="C746" t="s">
        <v>2499</v>
      </c>
      <c r="D746" t="s">
        <v>1</v>
      </c>
      <c r="E746" t="s">
        <v>3075</v>
      </c>
      <c r="F746">
        <v>-79.949996948199995</v>
      </c>
      <c r="G746">
        <v>40.470001220699999</v>
      </c>
      <c r="H746" t="s">
        <v>2500</v>
      </c>
      <c r="I746">
        <v>824</v>
      </c>
      <c r="J746" t="s">
        <v>2501</v>
      </c>
      <c r="K746" t="s">
        <v>2502</v>
      </c>
      <c r="L746" t="s">
        <v>2773</v>
      </c>
      <c r="M746" t="s">
        <v>922</v>
      </c>
      <c r="N746">
        <v>-79.923050000000003</v>
      </c>
      <c r="O746">
        <v>40.437514999999998</v>
      </c>
      <c r="P746" t="s">
        <v>921</v>
      </c>
      <c r="Q746" s="6" t="s">
        <v>2906</v>
      </c>
      <c r="R746" s="6" t="s">
        <v>2905</v>
      </c>
      <c r="S746" s="6" t="s">
        <v>2784</v>
      </c>
      <c r="T746" s="6" t="s">
        <v>2907</v>
      </c>
      <c r="U746" s="6" t="s">
        <v>2909</v>
      </c>
      <c r="V746" s="3" t="str">
        <f>INDEX(Groups!I$2:'Groups'!I$228, MATCH(A746, Groups!A$2:'Groups'!A$228,0))</f>
        <v>Pittsburgh</v>
      </c>
      <c r="W746" s="3" t="str">
        <f>INDEX(Groups!J$2:'Groups'!J$228, MATCH(A746, Groups!A$2:'Groups'!A$228,0))</f>
        <v>Sub-county</v>
      </c>
      <c r="X746" s="8">
        <f t="shared" si="24"/>
        <v>1</v>
      </c>
      <c r="Y746" s="8" t="b">
        <f>ISNUMBER(SEARCH(V746,T746))</f>
        <v>1</v>
      </c>
      <c r="AC746" s="8">
        <v>1</v>
      </c>
      <c r="AD746" s="8">
        <v>1</v>
      </c>
    </row>
    <row r="747" spans="1:30" x14ac:dyDescent="0.2">
      <c r="A747">
        <v>5000722</v>
      </c>
      <c r="B747">
        <v>1</v>
      </c>
      <c r="C747" t="s">
        <v>2503</v>
      </c>
      <c r="D747" t="s">
        <v>1</v>
      </c>
      <c r="E747" t="s">
        <v>3073</v>
      </c>
      <c r="F747">
        <v>-80.019996643100001</v>
      </c>
      <c r="G747">
        <v>40.470001220699999</v>
      </c>
      <c r="H747" t="s">
        <v>2504</v>
      </c>
      <c r="I747">
        <v>825</v>
      </c>
      <c r="J747" t="s">
        <v>2505</v>
      </c>
      <c r="K747" t="s">
        <v>465</v>
      </c>
      <c r="L747" t="s">
        <v>2773</v>
      </c>
      <c r="M747" t="s">
        <v>2506</v>
      </c>
      <c r="N747">
        <v>-79.913252499999999</v>
      </c>
      <c r="O747">
        <v>40.411323600000003</v>
      </c>
      <c r="P747" t="s">
        <v>784</v>
      </c>
      <c r="Q747" s="6" t="s">
        <v>2906</v>
      </c>
      <c r="R747" s="6" t="s">
        <v>2905</v>
      </c>
      <c r="S747" s="6" t="s">
        <v>2784</v>
      </c>
      <c r="T747" s="6" t="s">
        <v>2967</v>
      </c>
      <c r="V747" s="3" t="str">
        <f>INDEX(Groups!I$2:'Groups'!I$228, MATCH(A747, Groups!A$2:'Groups'!A$228,0))</f>
        <v>Pittsburgh</v>
      </c>
      <c r="W747" s="3" t="str">
        <f>INDEX(Groups!J$2:'Groups'!J$228, MATCH(A747, Groups!A$2:'Groups'!A$228,0))</f>
        <v>Sub-county</v>
      </c>
      <c r="X747" s="8">
        <f t="shared" si="24"/>
        <v>1</v>
      </c>
      <c r="Y747" s="8" t="b">
        <f>ISNUMBER(SEARCH(V747,T747))</f>
        <v>0</v>
      </c>
      <c r="AC747" s="8">
        <v>1</v>
      </c>
      <c r="AD747" s="8">
        <v>1</v>
      </c>
    </row>
    <row r="748" spans="1:30" x14ac:dyDescent="0.2">
      <c r="A748">
        <v>1500687</v>
      </c>
      <c r="B748">
        <v>1</v>
      </c>
      <c r="C748" t="s">
        <v>2507</v>
      </c>
      <c r="D748" t="s">
        <v>1</v>
      </c>
      <c r="E748" t="s">
        <v>3077</v>
      </c>
      <c r="F748">
        <v>-79.989997863799999</v>
      </c>
      <c r="G748">
        <v>40.450000762899997</v>
      </c>
      <c r="H748" t="s">
        <v>2508</v>
      </c>
      <c r="I748">
        <v>826</v>
      </c>
      <c r="J748" t="s">
        <v>2509</v>
      </c>
      <c r="K748" t="s">
        <v>2510</v>
      </c>
      <c r="L748" t="s">
        <v>2773</v>
      </c>
      <c r="M748" t="s">
        <v>2512</v>
      </c>
      <c r="N748">
        <v>-79.946219999999997</v>
      </c>
      <c r="O748">
        <v>40.449370000000002</v>
      </c>
      <c r="P748" t="s">
        <v>2511</v>
      </c>
      <c r="Q748" s="6" t="s">
        <v>2906</v>
      </c>
      <c r="R748" s="6" t="s">
        <v>2905</v>
      </c>
      <c r="S748" s="6" t="s">
        <v>2784</v>
      </c>
      <c r="T748" s="6" t="s">
        <v>2907</v>
      </c>
      <c r="U748" s="6" t="s">
        <v>2938</v>
      </c>
      <c r="V748" s="3" t="str">
        <f>INDEX(Groups!I$2:'Groups'!I$228, MATCH(A748, Groups!A$2:'Groups'!A$228,0))</f>
        <v>Pittsburgh</v>
      </c>
      <c r="W748" s="3" t="str">
        <f>INDEX(Groups!J$2:'Groups'!J$228, MATCH(A748, Groups!A$2:'Groups'!A$228,0))</f>
        <v>Sub-county</v>
      </c>
      <c r="X748" s="8">
        <f t="shared" si="24"/>
        <v>1</v>
      </c>
      <c r="Y748" s="8" t="b">
        <f>ISNUMBER(SEARCH(V748,T748))</f>
        <v>1</v>
      </c>
      <c r="AC748" s="8">
        <v>1</v>
      </c>
      <c r="AD748" s="8">
        <v>1</v>
      </c>
    </row>
    <row r="749" spans="1:30" x14ac:dyDescent="0.2">
      <c r="A749">
        <v>18700297</v>
      </c>
      <c r="B749">
        <v>1</v>
      </c>
      <c r="C749" t="s">
        <v>2513</v>
      </c>
      <c r="D749" t="s">
        <v>1</v>
      </c>
      <c r="E749" t="s">
        <v>3073</v>
      </c>
      <c r="F749">
        <v>-79.949996948199995</v>
      </c>
      <c r="G749">
        <v>40.470001220699999</v>
      </c>
      <c r="H749" t="s">
        <v>2514</v>
      </c>
      <c r="I749">
        <v>827</v>
      </c>
      <c r="J749" t="s">
        <v>2515</v>
      </c>
      <c r="K749" t="s">
        <v>2516</v>
      </c>
      <c r="L749" t="s">
        <v>2773</v>
      </c>
      <c r="M749" t="s">
        <v>2518</v>
      </c>
      <c r="N749">
        <v>-80.003815000000003</v>
      </c>
      <c r="O749">
        <v>40.433418000000003</v>
      </c>
      <c r="P749" t="s">
        <v>2517</v>
      </c>
      <c r="Q749" s="6" t="s">
        <v>2906</v>
      </c>
      <c r="R749" s="6" t="s">
        <v>2905</v>
      </c>
      <c r="S749" s="6" t="s">
        <v>2784</v>
      </c>
      <c r="T749" s="6" t="s">
        <v>2907</v>
      </c>
      <c r="U749" s="6" t="s">
        <v>2931</v>
      </c>
      <c r="V749" s="3" t="str">
        <f>INDEX(Groups!I$2:'Groups'!I$228, MATCH(A749, Groups!A$2:'Groups'!A$228,0))</f>
        <v>Pittsburgh</v>
      </c>
      <c r="W749" s="3" t="str">
        <f>INDEX(Groups!J$2:'Groups'!J$228, MATCH(A749, Groups!A$2:'Groups'!A$228,0))</f>
        <v>Sub-county</v>
      </c>
      <c r="X749" s="8">
        <f t="shared" si="24"/>
        <v>1</v>
      </c>
      <c r="Y749" s="8" t="b">
        <f>ISNUMBER(SEARCH(V749,T749))</f>
        <v>1</v>
      </c>
      <c r="AC749" s="8">
        <v>1</v>
      </c>
      <c r="AD749" s="8">
        <v>1</v>
      </c>
    </row>
    <row r="750" spans="1:30" x14ac:dyDescent="0.2">
      <c r="A750">
        <v>3170512</v>
      </c>
      <c r="B750">
        <v>31</v>
      </c>
      <c r="C750" t="s">
        <v>377</v>
      </c>
      <c r="D750" t="s">
        <v>1</v>
      </c>
      <c r="E750" t="s">
        <v>3071</v>
      </c>
      <c r="F750">
        <v>-80.040000915500002</v>
      </c>
      <c r="G750">
        <v>40.549999237100003</v>
      </c>
      <c r="H750" t="s">
        <v>378</v>
      </c>
      <c r="I750">
        <v>145</v>
      </c>
      <c r="J750" t="s">
        <v>411</v>
      </c>
      <c r="K750" t="s">
        <v>412</v>
      </c>
      <c r="P750" t="s">
        <v>386</v>
      </c>
      <c r="Q750" s="6">
        <v>0</v>
      </c>
      <c r="R750" s="6">
        <v>0</v>
      </c>
      <c r="S750" s="6">
        <v>0</v>
      </c>
      <c r="T750" s="6">
        <v>0</v>
      </c>
      <c r="U750" s="6">
        <v>0</v>
      </c>
      <c r="V750" s="3" t="str">
        <f>INDEX(Groups!I$2:'Groups'!I$228, MATCH(A750, Groups!A$2:'Groups'!A$228,0))</f>
        <v>Pittsburgh</v>
      </c>
      <c r="W750" s="3" t="str">
        <f>INDEX(Groups!J$2:'Groups'!J$228, MATCH(A750, Groups!A$2:'Groups'!A$228,0))</f>
        <v>Sub-county</v>
      </c>
      <c r="AC750" s="8">
        <v>1</v>
      </c>
      <c r="AD750" s="8">
        <v>1</v>
      </c>
    </row>
    <row r="751" spans="1:30" x14ac:dyDescent="0.2">
      <c r="A751">
        <v>1782914</v>
      </c>
      <c r="B751">
        <v>20</v>
      </c>
      <c r="C751" t="s">
        <v>437</v>
      </c>
      <c r="D751" t="s">
        <v>1</v>
      </c>
      <c r="E751" t="s">
        <v>3082</v>
      </c>
      <c r="F751">
        <v>-79.949996948199995</v>
      </c>
      <c r="G751">
        <v>40.439998626700003</v>
      </c>
      <c r="H751" t="s">
        <v>438</v>
      </c>
      <c r="I751">
        <v>202</v>
      </c>
      <c r="J751" t="s">
        <v>458</v>
      </c>
      <c r="K751" t="s">
        <v>459</v>
      </c>
      <c r="P751" t="s">
        <v>386</v>
      </c>
      <c r="Q751" s="6">
        <v>0</v>
      </c>
      <c r="R751" s="6">
        <v>0</v>
      </c>
      <c r="S751" s="6">
        <v>0</v>
      </c>
      <c r="T751" s="6">
        <v>0</v>
      </c>
      <c r="U751" s="6">
        <v>0</v>
      </c>
      <c r="V751" s="3" t="str">
        <f>INDEX(Groups!I$2:'Groups'!I$228, MATCH(A751, Groups!A$2:'Groups'!A$228,0))</f>
        <v>Pittsburgh</v>
      </c>
      <c r="W751" s="3" t="str">
        <f>INDEX(Groups!J$2:'Groups'!J$228, MATCH(A751, Groups!A$2:'Groups'!A$228,0))</f>
        <v>Sub-county</v>
      </c>
      <c r="AC751" s="8">
        <v>1</v>
      </c>
      <c r="AD751" s="8">
        <v>1</v>
      </c>
    </row>
    <row r="752" spans="1:30" x14ac:dyDescent="0.2">
      <c r="A752">
        <v>1791087</v>
      </c>
      <c r="B752">
        <v>10</v>
      </c>
      <c r="C752" t="s">
        <v>750</v>
      </c>
      <c r="D752" t="s">
        <v>1</v>
      </c>
      <c r="E752" t="s">
        <v>3076</v>
      </c>
      <c r="F752">
        <v>-79.919998168899994</v>
      </c>
      <c r="G752">
        <v>40.470001220699999</v>
      </c>
      <c r="H752" t="s">
        <v>751</v>
      </c>
      <c r="I752">
        <v>329</v>
      </c>
      <c r="J752" t="s">
        <v>756</v>
      </c>
      <c r="K752" t="s">
        <v>757</v>
      </c>
      <c r="P752" t="s">
        <v>386</v>
      </c>
      <c r="Q752" s="6">
        <v>0</v>
      </c>
      <c r="R752" s="6">
        <v>0</v>
      </c>
      <c r="S752" s="6">
        <v>0</v>
      </c>
      <c r="T752" s="6">
        <v>0</v>
      </c>
      <c r="U752" s="6">
        <v>0</v>
      </c>
      <c r="V752" s="3" t="str">
        <f>INDEX(Groups!I$2:'Groups'!I$228, MATCH(A752, Groups!A$2:'Groups'!A$228,0))</f>
        <v>Pittsburgh</v>
      </c>
      <c r="W752" s="3" t="str">
        <f>INDEX(Groups!J$2:'Groups'!J$228, MATCH(A752, Groups!A$2:'Groups'!A$228,0))</f>
        <v>Sub-county</v>
      </c>
      <c r="AC752" s="8">
        <v>1</v>
      </c>
      <c r="AD752" s="8">
        <v>1</v>
      </c>
    </row>
    <row r="753" spans="1:30" x14ac:dyDescent="0.2">
      <c r="A753">
        <v>1791087</v>
      </c>
      <c r="B753">
        <v>10</v>
      </c>
      <c r="C753" t="s">
        <v>750</v>
      </c>
      <c r="D753" t="s">
        <v>1</v>
      </c>
      <c r="E753" t="s">
        <v>3076</v>
      </c>
      <c r="F753">
        <v>-79.919998168899994</v>
      </c>
      <c r="G753">
        <v>40.470001220699999</v>
      </c>
      <c r="H753" t="s">
        <v>751</v>
      </c>
      <c r="I753">
        <v>335</v>
      </c>
      <c r="J753" t="s">
        <v>756</v>
      </c>
      <c r="K753" t="s">
        <v>757</v>
      </c>
      <c r="P753" t="s">
        <v>386</v>
      </c>
      <c r="Q753" s="6">
        <v>0</v>
      </c>
      <c r="R753" s="6">
        <v>0</v>
      </c>
      <c r="S753" s="6">
        <v>0</v>
      </c>
      <c r="T753" s="6">
        <v>0</v>
      </c>
      <c r="U753" s="6">
        <v>0</v>
      </c>
      <c r="V753" s="3" t="str">
        <f>INDEX(Groups!I$2:'Groups'!I$228, MATCH(A753, Groups!A$2:'Groups'!A$228,0))</f>
        <v>Pittsburgh</v>
      </c>
      <c r="W753" s="3" t="str">
        <f>INDEX(Groups!J$2:'Groups'!J$228, MATCH(A753, Groups!A$2:'Groups'!A$228,0))</f>
        <v>Sub-county</v>
      </c>
      <c r="AC753" s="8">
        <v>1</v>
      </c>
      <c r="AD753" s="8">
        <v>1</v>
      </c>
    </row>
    <row r="754" spans="1:30" x14ac:dyDescent="0.2">
      <c r="A754">
        <v>17099012</v>
      </c>
      <c r="B754">
        <v>9</v>
      </c>
      <c r="C754" t="s">
        <v>780</v>
      </c>
      <c r="D754" t="s">
        <v>1</v>
      </c>
      <c r="E754" t="s">
        <v>3090</v>
      </c>
      <c r="F754">
        <v>-79.949996948199995</v>
      </c>
      <c r="G754">
        <v>40.470001220699999</v>
      </c>
      <c r="H754" t="s">
        <v>781</v>
      </c>
      <c r="I754">
        <v>352</v>
      </c>
      <c r="J754" t="s">
        <v>802</v>
      </c>
      <c r="K754" t="s">
        <v>803</v>
      </c>
      <c r="P754" t="s">
        <v>386</v>
      </c>
      <c r="Q754" s="6">
        <v>0</v>
      </c>
      <c r="R754" s="6">
        <v>0</v>
      </c>
      <c r="S754" s="6">
        <v>0</v>
      </c>
      <c r="T754" s="6">
        <v>0</v>
      </c>
      <c r="U754" s="6">
        <v>0</v>
      </c>
      <c r="V754" s="3" t="str">
        <f>INDEX(Groups!I$2:'Groups'!I$228, MATCH(A754, Groups!A$2:'Groups'!A$228,0))</f>
        <v>Pittsburgh</v>
      </c>
      <c r="W754" s="3" t="str">
        <f>INDEX(Groups!J$2:'Groups'!J$228, MATCH(A754, Groups!A$2:'Groups'!A$228,0))</f>
        <v>Sub-county</v>
      </c>
      <c r="AC754" s="8">
        <v>1</v>
      </c>
      <c r="AD754" s="8">
        <v>1</v>
      </c>
    </row>
    <row r="755" spans="1:30" x14ac:dyDescent="0.2">
      <c r="A755">
        <v>17099012</v>
      </c>
      <c r="B755">
        <v>9</v>
      </c>
      <c r="C755" t="s">
        <v>780</v>
      </c>
      <c r="D755" t="s">
        <v>1</v>
      </c>
      <c r="E755" t="s">
        <v>3090</v>
      </c>
      <c r="F755">
        <v>-79.949996948199995</v>
      </c>
      <c r="G755">
        <v>40.470001220699999</v>
      </c>
      <c r="H755" t="s">
        <v>781</v>
      </c>
      <c r="I755">
        <v>353</v>
      </c>
      <c r="J755" t="s">
        <v>804</v>
      </c>
      <c r="K755" t="s">
        <v>805</v>
      </c>
      <c r="P755" t="s">
        <v>386</v>
      </c>
      <c r="Q755" s="6">
        <v>0</v>
      </c>
      <c r="R755" s="6">
        <v>0</v>
      </c>
      <c r="S755" s="6">
        <v>0</v>
      </c>
      <c r="T755" s="6">
        <v>0</v>
      </c>
      <c r="U755" s="6">
        <v>0</v>
      </c>
      <c r="V755" s="3" t="str">
        <f>INDEX(Groups!I$2:'Groups'!I$228, MATCH(A755, Groups!A$2:'Groups'!A$228,0))</f>
        <v>Pittsburgh</v>
      </c>
      <c r="W755" s="3" t="str">
        <f>INDEX(Groups!J$2:'Groups'!J$228, MATCH(A755, Groups!A$2:'Groups'!A$228,0))</f>
        <v>Sub-county</v>
      </c>
      <c r="AC755" s="8">
        <v>1</v>
      </c>
      <c r="AD755" s="8">
        <v>1</v>
      </c>
    </row>
    <row r="756" spans="1:30" x14ac:dyDescent="0.2">
      <c r="A756">
        <v>1349042</v>
      </c>
      <c r="B756">
        <v>8</v>
      </c>
      <c r="C756" t="s">
        <v>840</v>
      </c>
      <c r="D756" t="s">
        <v>1</v>
      </c>
      <c r="E756" t="s">
        <v>3077</v>
      </c>
      <c r="F756">
        <v>-79.919998168899994</v>
      </c>
      <c r="G756">
        <v>40.430000305199997</v>
      </c>
      <c r="H756" t="s">
        <v>841</v>
      </c>
      <c r="I756">
        <v>365</v>
      </c>
      <c r="J756" t="s">
        <v>842</v>
      </c>
      <c r="K756" t="s">
        <v>843</v>
      </c>
      <c r="P756" t="s">
        <v>386</v>
      </c>
      <c r="Q756" s="6">
        <v>0</v>
      </c>
      <c r="R756" s="6">
        <v>0</v>
      </c>
      <c r="S756" s="6">
        <v>0</v>
      </c>
      <c r="T756" s="6">
        <v>0</v>
      </c>
      <c r="U756" s="6">
        <v>0</v>
      </c>
      <c r="V756" s="3" t="str">
        <f>INDEX(Groups!I$2:'Groups'!I$228, MATCH(A756, Groups!A$2:'Groups'!A$228,0))</f>
        <v>Pittsburgh</v>
      </c>
      <c r="W756" s="3" t="str">
        <f>INDEX(Groups!J$2:'Groups'!J$228, MATCH(A756, Groups!A$2:'Groups'!A$228,0))</f>
        <v>Sub-county</v>
      </c>
      <c r="AC756" s="8">
        <v>1</v>
      </c>
      <c r="AD756" s="8">
        <v>1</v>
      </c>
    </row>
    <row r="757" spans="1:30" x14ac:dyDescent="0.2">
      <c r="A757">
        <v>4695962</v>
      </c>
      <c r="B757">
        <v>6</v>
      </c>
      <c r="C757" t="s">
        <v>1093</v>
      </c>
      <c r="D757" t="s">
        <v>996</v>
      </c>
      <c r="E757" t="s">
        <v>3080</v>
      </c>
      <c r="F757">
        <v>-80.110000610399993</v>
      </c>
      <c r="G757">
        <v>40.3600006104</v>
      </c>
      <c r="H757" t="s">
        <v>1094</v>
      </c>
      <c r="I757">
        <v>456</v>
      </c>
      <c r="J757" t="s">
        <v>1099</v>
      </c>
      <c r="K757" t="s">
        <v>1100</v>
      </c>
      <c r="P757" t="s">
        <v>386</v>
      </c>
      <c r="Q757" s="6">
        <v>0</v>
      </c>
      <c r="R757" s="6">
        <v>0</v>
      </c>
      <c r="S757" s="6">
        <v>0</v>
      </c>
      <c r="T757" s="6">
        <v>0</v>
      </c>
      <c r="U757" s="6">
        <v>0</v>
      </c>
      <c r="V757" s="3" t="str">
        <f>INDEX(Groups!I$2:'Groups'!I$228, MATCH(A757, Groups!A$2:'Groups'!A$228,0))</f>
        <v>Pittsburgh</v>
      </c>
      <c r="W757" s="3" t="str">
        <f>INDEX(Groups!J$2:'Groups'!J$228, MATCH(A757, Groups!A$2:'Groups'!A$228,0))</f>
        <v>Sub-county</v>
      </c>
      <c r="AC757" s="8">
        <v>1</v>
      </c>
      <c r="AD757" s="8">
        <v>1</v>
      </c>
    </row>
    <row r="758" spans="1:30" x14ac:dyDescent="0.2">
      <c r="A758">
        <v>4695962</v>
      </c>
      <c r="B758">
        <v>6</v>
      </c>
      <c r="C758" t="s">
        <v>1093</v>
      </c>
      <c r="D758" t="s">
        <v>996</v>
      </c>
      <c r="E758" t="s">
        <v>3080</v>
      </c>
      <c r="F758">
        <v>-80.110000610399993</v>
      </c>
      <c r="G758">
        <v>40.3600006104</v>
      </c>
      <c r="H758" t="s">
        <v>1094</v>
      </c>
      <c r="I758">
        <v>459</v>
      </c>
      <c r="J758" t="s">
        <v>1103</v>
      </c>
      <c r="K758" t="s">
        <v>1104</v>
      </c>
      <c r="P758" t="s">
        <v>386</v>
      </c>
      <c r="Q758" s="6">
        <v>0</v>
      </c>
      <c r="R758" s="6">
        <v>0</v>
      </c>
      <c r="S758" s="6">
        <v>0</v>
      </c>
      <c r="T758" s="6">
        <v>0</v>
      </c>
      <c r="U758" s="6">
        <v>0</v>
      </c>
      <c r="V758" s="3" t="str">
        <f>INDEX(Groups!I$2:'Groups'!I$228, MATCH(A758, Groups!A$2:'Groups'!A$228,0))</f>
        <v>Pittsburgh</v>
      </c>
      <c r="W758" s="3" t="str">
        <f>INDEX(Groups!J$2:'Groups'!J$228, MATCH(A758, Groups!A$2:'Groups'!A$228,0))</f>
        <v>Sub-county</v>
      </c>
      <c r="AC758" s="8">
        <v>1</v>
      </c>
      <c r="AD758" s="8">
        <v>1</v>
      </c>
    </row>
    <row r="759" spans="1:30" x14ac:dyDescent="0.2">
      <c r="A759">
        <v>126428</v>
      </c>
      <c r="B759">
        <v>4</v>
      </c>
      <c r="C759" t="s">
        <v>1249</v>
      </c>
      <c r="D759" t="s">
        <v>1</v>
      </c>
      <c r="E759" t="s">
        <v>3085</v>
      </c>
      <c r="F759">
        <v>-79.989997863799999</v>
      </c>
      <c r="G759">
        <v>40.450000762899997</v>
      </c>
      <c r="H759" t="s">
        <v>1250</v>
      </c>
      <c r="I759">
        <v>517</v>
      </c>
      <c r="J759" t="s">
        <v>1255</v>
      </c>
      <c r="K759" t="s">
        <v>1256</v>
      </c>
      <c r="N759">
        <v>-80.003148999999993</v>
      </c>
      <c r="O759">
        <v>40.601163999999997</v>
      </c>
      <c r="P759" t="s">
        <v>2897</v>
      </c>
      <c r="Q759" s="6" t="s">
        <v>2906</v>
      </c>
      <c r="R759" s="6" t="s">
        <v>2905</v>
      </c>
      <c r="S759" s="6" t="s">
        <v>2784</v>
      </c>
      <c r="T759" s="6" t="s">
        <v>2913</v>
      </c>
      <c r="V759" s="3" t="str">
        <f>INDEX(Groups!I$2:'Groups'!I$228, MATCH(A759, Groups!A$2:'Groups'!A$228,0))</f>
        <v>Pittsburgh</v>
      </c>
      <c r="W759" s="3" t="str">
        <f>INDEX(Groups!J$2:'Groups'!J$228, MATCH(A759, Groups!A$2:'Groups'!A$228,0))</f>
        <v>Sub-county</v>
      </c>
      <c r="X759" s="8">
        <f t="shared" ref="X759" si="25">IF(S759="Allegheny County", 1, )</f>
        <v>1</v>
      </c>
      <c r="Y759" s="8" t="b">
        <f>ISNUMBER(SEARCH(V759,T759))</f>
        <v>0</v>
      </c>
      <c r="AC759" s="8">
        <v>1</v>
      </c>
      <c r="AD759" s="8">
        <v>1</v>
      </c>
    </row>
    <row r="760" spans="1:30" x14ac:dyDescent="0.2">
      <c r="A760">
        <v>8404922</v>
      </c>
      <c r="B760">
        <v>4</v>
      </c>
      <c r="C760" t="s">
        <v>1300</v>
      </c>
      <c r="D760" t="s">
        <v>1</v>
      </c>
      <c r="E760" t="s">
        <v>3079</v>
      </c>
      <c r="F760">
        <v>-79.910003662099996</v>
      </c>
      <c r="G760">
        <v>40.450000762899997</v>
      </c>
      <c r="H760" t="s">
        <v>1301</v>
      </c>
      <c r="I760">
        <v>528</v>
      </c>
      <c r="J760" t="s">
        <v>1302</v>
      </c>
      <c r="K760" t="s">
        <v>1303</v>
      </c>
      <c r="P760" t="s">
        <v>386</v>
      </c>
      <c r="Q760" s="6">
        <v>0</v>
      </c>
      <c r="R760" s="6">
        <v>0</v>
      </c>
      <c r="S760" s="6">
        <v>0</v>
      </c>
      <c r="T760" s="6">
        <v>0</v>
      </c>
      <c r="U760" s="6">
        <v>0</v>
      </c>
      <c r="V760" s="3" t="str">
        <f>INDEX(Groups!I$2:'Groups'!I$228, MATCH(A760, Groups!A$2:'Groups'!A$228,0))</f>
        <v>Pittsburgh</v>
      </c>
      <c r="W760" s="3" t="str">
        <f>INDEX(Groups!J$2:'Groups'!J$228, MATCH(A760, Groups!A$2:'Groups'!A$228,0))</f>
        <v>Sub-county</v>
      </c>
      <c r="AC760" s="8">
        <v>1</v>
      </c>
      <c r="AD760" s="8">
        <v>1</v>
      </c>
    </row>
    <row r="761" spans="1:30" x14ac:dyDescent="0.2">
      <c r="A761">
        <v>8404922</v>
      </c>
      <c r="B761">
        <v>4</v>
      </c>
      <c r="C761" t="s">
        <v>1300</v>
      </c>
      <c r="D761" t="s">
        <v>1</v>
      </c>
      <c r="E761" t="s">
        <v>3079</v>
      </c>
      <c r="F761">
        <v>-79.910003662099996</v>
      </c>
      <c r="G761">
        <v>40.450000762899997</v>
      </c>
      <c r="H761" t="s">
        <v>1301</v>
      </c>
      <c r="I761">
        <v>530</v>
      </c>
      <c r="J761" t="s">
        <v>1302</v>
      </c>
      <c r="K761" t="s">
        <v>1308</v>
      </c>
      <c r="P761" t="s">
        <v>386</v>
      </c>
      <c r="Q761" s="6">
        <v>0</v>
      </c>
      <c r="R761" s="6">
        <v>0</v>
      </c>
      <c r="S761" s="6">
        <v>0</v>
      </c>
      <c r="T761" s="6">
        <v>0</v>
      </c>
      <c r="U761" s="6">
        <v>0</v>
      </c>
      <c r="V761" s="3" t="str">
        <f>INDEX(Groups!I$2:'Groups'!I$228, MATCH(A761, Groups!A$2:'Groups'!A$228,0))</f>
        <v>Pittsburgh</v>
      </c>
      <c r="W761" s="3" t="str">
        <f>INDEX(Groups!J$2:'Groups'!J$228, MATCH(A761, Groups!A$2:'Groups'!A$228,0))</f>
        <v>Sub-county</v>
      </c>
      <c r="AC761" s="8">
        <v>1</v>
      </c>
      <c r="AD761" s="8">
        <v>1</v>
      </c>
    </row>
    <row r="762" spans="1:30" x14ac:dyDescent="0.2">
      <c r="A762">
        <v>54637</v>
      </c>
      <c r="B762">
        <v>4</v>
      </c>
      <c r="C762" t="s">
        <v>1338</v>
      </c>
      <c r="D762" t="s">
        <v>1</v>
      </c>
      <c r="E762" t="s">
        <v>3073</v>
      </c>
      <c r="F762">
        <v>-79.949996948199995</v>
      </c>
      <c r="G762">
        <v>40.470001220699999</v>
      </c>
      <c r="H762" t="s">
        <v>1339</v>
      </c>
      <c r="I762">
        <v>546</v>
      </c>
      <c r="J762" t="s">
        <v>1344</v>
      </c>
      <c r="K762" t="s">
        <v>1345</v>
      </c>
      <c r="P762" t="s">
        <v>386</v>
      </c>
      <c r="Q762" s="6">
        <v>0</v>
      </c>
      <c r="R762" s="6">
        <v>0</v>
      </c>
      <c r="S762" s="6">
        <v>0</v>
      </c>
      <c r="T762" s="6">
        <v>0</v>
      </c>
      <c r="U762" s="6">
        <v>0</v>
      </c>
      <c r="V762" s="3" t="str">
        <f>INDEX(Groups!I$2:'Groups'!I$228, MATCH(A762, Groups!A$2:'Groups'!A$228,0))</f>
        <v>Pittsburgh</v>
      </c>
      <c r="W762" s="3" t="str">
        <f>INDEX(Groups!J$2:'Groups'!J$228, MATCH(A762, Groups!A$2:'Groups'!A$228,0))</f>
        <v>Sub-county</v>
      </c>
      <c r="AC762" s="8">
        <v>1</v>
      </c>
      <c r="AD762" s="8">
        <v>1</v>
      </c>
    </row>
    <row r="763" spans="1:30" x14ac:dyDescent="0.2">
      <c r="A763">
        <v>16778812</v>
      </c>
      <c r="B763">
        <v>3</v>
      </c>
      <c r="C763" t="s">
        <v>1575</v>
      </c>
      <c r="D763" t="s">
        <v>1</v>
      </c>
      <c r="E763" t="s">
        <v>3088</v>
      </c>
      <c r="F763">
        <v>-79.949996948199995</v>
      </c>
      <c r="G763">
        <v>40.439998626700003</v>
      </c>
      <c r="H763" t="s">
        <v>1576</v>
      </c>
      <c r="I763">
        <v>620</v>
      </c>
      <c r="J763" t="s">
        <v>1577</v>
      </c>
      <c r="K763" t="s">
        <v>1578</v>
      </c>
      <c r="P763" t="s">
        <v>386</v>
      </c>
      <c r="Q763" s="6">
        <v>0</v>
      </c>
      <c r="R763" s="6">
        <v>0</v>
      </c>
      <c r="S763" s="6">
        <v>0</v>
      </c>
      <c r="T763" s="6">
        <v>0</v>
      </c>
      <c r="U763" s="6">
        <v>0</v>
      </c>
      <c r="V763" s="3" t="str">
        <f>INDEX(Groups!I$2:'Groups'!I$228, MATCH(A763, Groups!A$2:'Groups'!A$228,0))</f>
        <v>Pittsburgh</v>
      </c>
      <c r="W763" s="3" t="str">
        <f>INDEX(Groups!J$2:'Groups'!J$228, MATCH(A763, Groups!A$2:'Groups'!A$228,0))</f>
        <v>Sub-county</v>
      </c>
      <c r="AC763" s="8">
        <v>1</v>
      </c>
      <c r="AD763" s="8">
        <v>1</v>
      </c>
    </row>
    <row r="764" spans="1:30" x14ac:dyDescent="0.2">
      <c r="A764">
        <v>18370065</v>
      </c>
      <c r="B764">
        <v>3</v>
      </c>
      <c r="C764" t="s">
        <v>1621</v>
      </c>
      <c r="D764" t="s">
        <v>1</v>
      </c>
      <c r="E764" t="s">
        <v>3072</v>
      </c>
      <c r="F764">
        <v>-79.989997863799999</v>
      </c>
      <c r="G764">
        <v>40.450000762899997</v>
      </c>
      <c r="H764" t="s">
        <v>1622</v>
      </c>
      <c r="I764">
        <v>632</v>
      </c>
      <c r="J764" t="s">
        <v>1623</v>
      </c>
      <c r="K764" t="s">
        <v>1624</v>
      </c>
      <c r="P764" t="s">
        <v>386</v>
      </c>
      <c r="Q764" s="6">
        <v>0</v>
      </c>
      <c r="R764" s="6">
        <v>0</v>
      </c>
      <c r="S764" s="6">
        <v>0</v>
      </c>
      <c r="T764" s="6">
        <v>0</v>
      </c>
      <c r="U764" s="6">
        <v>0</v>
      </c>
      <c r="V764" s="3" t="str">
        <f>INDEX(Groups!I$2:'Groups'!I$228, MATCH(A764, Groups!A$2:'Groups'!A$228,0))</f>
        <v>Pittsburgh</v>
      </c>
      <c r="W764" s="3" t="str">
        <f>INDEX(Groups!J$2:'Groups'!J$228, MATCH(A764, Groups!A$2:'Groups'!A$228,0))</f>
        <v>Sub-county</v>
      </c>
      <c r="AC764" s="8">
        <v>1</v>
      </c>
      <c r="AD764" s="8">
        <v>1</v>
      </c>
    </row>
    <row r="765" spans="1:30" x14ac:dyDescent="0.2">
      <c r="A765">
        <v>18799529</v>
      </c>
      <c r="B765">
        <v>2</v>
      </c>
      <c r="C765" t="s">
        <v>1662</v>
      </c>
      <c r="D765" t="s">
        <v>1</v>
      </c>
      <c r="E765" t="s">
        <v>3077</v>
      </c>
      <c r="F765">
        <v>-79.949996948199995</v>
      </c>
      <c r="G765">
        <v>40.439998626700003</v>
      </c>
      <c r="H765" t="s">
        <v>1663</v>
      </c>
      <c r="I765">
        <v>644</v>
      </c>
      <c r="J765" t="s">
        <v>1664</v>
      </c>
      <c r="K765" t="s">
        <v>1665</v>
      </c>
      <c r="P765" t="s">
        <v>386</v>
      </c>
      <c r="Q765" s="6">
        <v>0</v>
      </c>
      <c r="R765" s="6">
        <v>0</v>
      </c>
      <c r="S765" s="6">
        <v>0</v>
      </c>
      <c r="T765" s="6">
        <v>0</v>
      </c>
      <c r="U765" s="6">
        <v>0</v>
      </c>
      <c r="V765" s="3" t="str">
        <f>INDEX(Groups!I$2:'Groups'!I$228, MATCH(A765, Groups!A$2:'Groups'!A$228,0))</f>
        <v>Pittsburgh</v>
      </c>
      <c r="W765" s="3" t="str">
        <f>INDEX(Groups!J$2:'Groups'!J$228, MATCH(A765, Groups!A$2:'Groups'!A$228,0))</f>
        <v>Sub-county</v>
      </c>
      <c r="AC765" s="8">
        <v>1</v>
      </c>
      <c r="AD765" s="8">
        <v>1</v>
      </c>
    </row>
    <row r="766" spans="1:30" x14ac:dyDescent="0.2">
      <c r="A766">
        <v>18799529</v>
      </c>
      <c r="B766">
        <v>2</v>
      </c>
      <c r="C766" t="s">
        <v>1662</v>
      </c>
      <c r="D766" t="s">
        <v>1</v>
      </c>
      <c r="E766" t="s">
        <v>3077</v>
      </c>
      <c r="F766">
        <v>-79.949996948199995</v>
      </c>
      <c r="G766">
        <v>40.439998626700003</v>
      </c>
      <c r="H766" t="s">
        <v>1663</v>
      </c>
      <c r="I766">
        <v>645</v>
      </c>
      <c r="J766" t="s">
        <v>1666</v>
      </c>
      <c r="K766" t="s">
        <v>1667</v>
      </c>
      <c r="P766" t="s">
        <v>386</v>
      </c>
      <c r="Q766" s="6">
        <v>0</v>
      </c>
      <c r="R766" s="6">
        <v>0</v>
      </c>
      <c r="S766" s="6">
        <v>0</v>
      </c>
      <c r="T766" s="6">
        <v>0</v>
      </c>
      <c r="U766" s="6">
        <v>0</v>
      </c>
      <c r="V766" s="3" t="str">
        <f>INDEX(Groups!I$2:'Groups'!I$228, MATCH(A766, Groups!A$2:'Groups'!A$228,0))</f>
        <v>Pittsburgh</v>
      </c>
      <c r="W766" s="3" t="str">
        <f>INDEX(Groups!J$2:'Groups'!J$228, MATCH(A766, Groups!A$2:'Groups'!A$228,0))</f>
        <v>Sub-county</v>
      </c>
      <c r="AC766" s="8">
        <v>1</v>
      </c>
      <c r="AD766" s="8">
        <v>1</v>
      </c>
    </row>
    <row r="767" spans="1:30" x14ac:dyDescent="0.2">
      <c r="A767">
        <v>3898462</v>
      </c>
      <c r="B767">
        <v>2</v>
      </c>
      <c r="C767" t="s">
        <v>1862</v>
      </c>
      <c r="D767" t="s">
        <v>1</v>
      </c>
      <c r="E767" t="s">
        <v>3091</v>
      </c>
      <c r="F767">
        <v>-79.989997863799999</v>
      </c>
      <c r="G767">
        <v>40.450000762899997</v>
      </c>
      <c r="H767" t="s">
        <v>1863</v>
      </c>
      <c r="I767">
        <v>694</v>
      </c>
      <c r="J767" t="s">
        <v>1864</v>
      </c>
      <c r="K767" t="s">
        <v>1865</v>
      </c>
      <c r="P767" t="s">
        <v>386</v>
      </c>
      <c r="Q767" s="6">
        <v>0</v>
      </c>
      <c r="R767" s="6">
        <v>0</v>
      </c>
      <c r="S767" s="6">
        <v>0</v>
      </c>
      <c r="T767" s="6">
        <v>0</v>
      </c>
      <c r="U767" s="6">
        <v>0</v>
      </c>
      <c r="V767" s="3" t="str">
        <f>INDEX(Groups!I$2:'Groups'!I$228, MATCH(A767, Groups!A$2:'Groups'!A$228,0))</f>
        <v>Pittsburgh</v>
      </c>
      <c r="W767" s="3" t="str">
        <f>INDEX(Groups!J$2:'Groups'!J$228, MATCH(A767, Groups!A$2:'Groups'!A$228,0))</f>
        <v>Sub-county</v>
      </c>
      <c r="AC767" s="8">
        <v>1</v>
      </c>
      <c r="AD767" s="8">
        <v>1</v>
      </c>
    </row>
    <row r="768" spans="1:30" x14ac:dyDescent="0.2">
      <c r="A768">
        <v>3898462</v>
      </c>
      <c r="B768">
        <v>2</v>
      </c>
      <c r="C768" t="s">
        <v>1862</v>
      </c>
      <c r="D768" t="s">
        <v>1</v>
      </c>
      <c r="E768" t="s">
        <v>3091</v>
      </c>
      <c r="F768">
        <v>-79.989997863799999</v>
      </c>
      <c r="G768">
        <v>40.450000762899997</v>
      </c>
      <c r="H768" t="s">
        <v>1863</v>
      </c>
      <c r="I768">
        <v>695</v>
      </c>
      <c r="J768" t="s">
        <v>1866</v>
      </c>
      <c r="K768" t="s">
        <v>1867</v>
      </c>
      <c r="P768" t="s">
        <v>386</v>
      </c>
      <c r="Q768" s="6">
        <v>0</v>
      </c>
      <c r="R768" s="6">
        <v>0</v>
      </c>
      <c r="S768" s="6">
        <v>0</v>
      </c>
      <c r="T768" s="6">
        <v>0</v>
      </c>
      <c r="U768" s="6">
        <v>0</v>
      </c>
      <c r="V768" s="3" t="str">
        <f>INDEX(Groups!I$2:'Groups'!I$228, MATCH(A768, Groups!A$2:'Groups'!A$228,0))</f>
        <v>Pittsburgh</v>
      </c>
      <c r="W768" s="3" t="str">
        <f>INDEX(Groups!J$2:'Groups'!J$228, MATCH(A768, Groups!A$2:'Groups'!A$228,0))</f>
        <v>Sub-county</v>
      </c>
      <c r="AC768" s="8">
        <v>1</v>
      </c>
      <c r="AD768" s="8">
        <v>1</v>
      </c>
    </row>
    <row r="769" spans="1:30" x14ac:dyDescent="0.2">
      <c r="A769">
        <v>18557021</v>
      </c>
      <c r="B769">
        <v>2</v>
      </c>
      <c r="C769" t="s">
        <v>1868</v>
      </c>
      <c r="D769" t="s">
        <v>1</v>
      </c>
      <c r="E769" t="s">
        <v>3075</v>
      </c>
      <c r="F769">
        <v>-79.949996948199995</v>
      </c>
      <c r="G769">
        <v>40.470001220699999</v>
      </c>
      <c r="H769" t="s">
        <v>1869</v>
      </c>
      <c r="I769">
        <v>696</v>
      </c>
      <c r="J769" t="s">
        <v>1870</v>
      </c>
      <c r="K769" t="s">
        <v>1871</v>
      </c>
      <c r="P769" t="s">
        <v>386</v>
      </c>
      <c r="Q769" s="6">
        <v>0</v>
      </c>
      <c r="R769" s="6">
        <v>0</v>
      </c>
      <c r="S769" s="6">
        <v>0</v>
      </c>
      <c r="T769" s="6">
        <v>0</v>
      </c>
      <c r="U769" s="6">
        <v>0</v>
      </c>
      <c r="V769" s="3" t="str">
        <f>INDEX(Groups!I$2:'Groups'!I$228, MATCH(A769, Groups!A$2:'Groups'!A$228,0))</f>
        <v>Pittsburgh</v>
      </c>
      <c r="W769" s="3" t="str">
        <f>INDEX(Groups!J$2:'Groups'!J$228, MATCH(A769, Groups!A$2:'Groups'!A$228,0))</f>
        <v>Sub-county</v>
      </c>
      <c r="AC769" s="8">
        <v>1</v>
      </c>
      <c r="AD769" s="8">
        <v>1</v>
      </c>
    </row>
    <row r="770" spans="1:30" x14ac:dyDescent="0.2">
      <c r="A770">
        <v>18557021</v>
      </c>
      <c r="B770">
        <v>2</v>
      </c>
      <c r="C770" t="s">
        <v>1868</v>
      </c>
      <c r="D770" t="s">
        <v>1</v>
      </c>
      <c r="E770" t="s">
        <v>3075</v>
      </c>
      <c r="F770">
        <v>-79.949996948199995</v>
      </c>
      <c r="G770">
        <v>40.470001220699999</v>
      </c>
      <c r="H770" t="s">
        <v>1869</v>
      </c>
      <c r="I770">
        <v>697</v>
      </c>
      <c r="J770" t="s">
        <v>1872</v>
      </c>
      <c r="K770" t="s">
        <v>1873</v>
      </c>
      <c r="P770" t="s">
        <v>386</v>
      </c>
      <c r="Q770" s="6">
        <v>0</v>
      </c>
      <c r="R770" s="6">
        <v>0</v>
      </c>
      <c r="S770" s="6">
        <v>0</v>
      </c>
      <c r="T770" s="6">
        <v>0</v>
      </c>
      <c r="U770" s="6">
        <v>0</v>
      </c>
      <c r="V770" s="3" t="str">
        <f>INDEX(Groups!I$2:'Groups'!I$228, MATCH(A770, Groups!A$2:'Groups'!A$228,0))</f>
        <v>Pittsburgh</v>
      </c>
      <c r="W770" s="3" t="str">
        <f>INDEX(Groups!J$2:'Groups'!J$228, MATCH(A770, Groups!A$2:'Groups'!A$228,0))</f>
        <v>Sub-county</v>
      </c>
      <c r="AC770" s="8">
        <v>1</v>
      </c>
      <c r="AD770" s="8">
        <v>1</v>
      </c>
    </row>
    <row r="771" spans="1:30" x14ac:dyDescent="0.2">
      <c r="A771">
        <v>3600472</v>
      </c>
      <c r="B771">
        <v>2</v>
      </c>
      <c r="C771" t="s">
        <v>1874</v>
      </c>
      <c r="D771" t="s">
        <v>1</v>
      </c>
      <c r="E771" t="s">
        <v>3071</v>
      </c>
      <c r="F771">
        <v>-79.949996948199995</v>
      </c>
      <c r="G771">
        <v>40.439998626700003</v>
      </c>
      <c r="H771" t="s">
        <v>1875</v>
      </c>
      <c r="I771">
        <v>698</v>
      </c>
      <c r="J771" t="s">
        <v>1876</v>
      </c>
      <c r="K771" t="s">
        <v>1877</v>
      </c>
      <c r="P771" t="s">
        <v>386</v>
      </c>
      <c r="Q771" s="6">
        <v>0</v>
      </c>
      <c r="R771" s="6">
        <v>0</v>
      </c>
      <c r="S771" s="6">
        <v>0</v>
      </c>
      <c r="T771" s="6">
        <v>0</v>
      </c>
      <c r="U771" s="6">
        <v>0</v>
      </c>
      <c r="V771" s="3" t="str">
        <f>INDEX(Groups!I$2:'Groups'!I$228, MATCH(A771, Groups!A$2:'Groups'!A$228,0))</f>
        <v>Pittsburgh</v>
      </c>
      <c r="W771" s="3" t="str">
        <f>INDEX(Groups!J$2:'Groups'!J$228, MATCH(A771, Groups!A$2:'Groups'!A$228,0))</f>
        <v>Sub-county</v>
      </c>
      <c r="AC771" s="8">
        <v>1</v>
      </c>
      <c r="AD771" s="8">
        <v>1</v>
      </c>
    </row>
    <row r="772" spans="1:30" x14ac:dyDescent="0.2">
      <c r="A772">
        <v>3600472</v>
      </c>
      <c r="B772">
        <v>2</v>
      </c>
      <c r="C772" t="s">
        <v>1874</v>
      </c>
      <c r="D772" t="s">
        <v>1</v>
      </c>
      <c r="E772" t="s">
        <v>3071</v>
      </c>
      <c r="F772">
        <v>-79.949996948199995</v>
      </c>
      <c r="G772">
        <v>40.439998626700003</v>
      </c>
      <c r="H772" t="s">
        <v>1875</v>
      </c>
      <c r="I772">
        <v>699</v>
      </c>
      <c r="J772" t="s">
        <v>1878</v>
      </c>
      <c r="K772" t="s">
        <v>1879</v>
      </c>
      <c r="P772" t="s">
        <v>386</v>
      </c>
      <c r="Q772" s="6">
        <v>0</v>
      </c>
      <c r="R772" s="6">
        <v>0</v>
      </c>
      <c r="S772" s="6">
        <v>0</v>
      </c>
      <c r="T772" s="6">
        <v>0</v>
      </c>
      <c r="U772" s="6">
        <v>0</v>
      </c>
      <c r="V772" s="3" t="str">
        <f>INDEX(Groups!I$2:'Groups'!I$228, MATCH(A772, Groups!A$2:'Groups'!A$228,0))</f>
        <v>Pittsburgh</v>
      </c>
      <c r="W772" s="3" t="str">
        <f>INDEX(Groups!J$2:'Groups'!J$228, MATCH(A772, Groups!A$2:'Groups'!A$228,0))</f>
        <v>Sub-county</v>
      </c>
      <c r="AC772" s="8">
        <v>1</v>
      </c>
      <c r="AD772" s="8">
        <v>1</v>
      </c>
    </row>
    <row r="773" spans="1:30" x14ac:dyDescent="0.2">
      <c r="A773">
        <v>1530942</v>
      </c>
      <c r="B773">
        <v>2</v>
      </c>
      <c r="C773" t="s">
        <v>1889</v>
      </c>
      <c r="D773" t="s">
        <v>1</v>
      </c>
      <c r="E773" t="s">
        <v>3075</v>
      </c>
      <c r="F773">
        <v>-79.949996948199995</v>
      </c>
      <c r="G773">
        <v>40.439998626700003</v>
      </c>
      <c r="H773" t="s">
        <v>1890</v>
      </c>
      <c r="I773">
        <v>702</v>
      </c>
      <c r="J773" t="s">
        <v>1870</v>
      </c>
      <c r="K773" t="s">
        <v>1891</v>
      </c>
      <c r="P773" t="s">
        <v>386</v>
      </c>
      <c r="Q773" s="6">
        <v>0</v>
      </c>
      <c r="R773" s="6">
        <v>0</v>
      </c>
      <c r="S773" s="6">
        <v>0</v>
      </c>
      <c r="T773" s="6">
        <v>0</v>
      </c>
      <c r="U773" s="6">
        <v>0</v>
      </c>
      <c r="V773" s="3" t="str">
        <f>INDEX(Groups!I$2:'Groups'!I$228, MATCH(A773, Groups!A$2:'Groups'!A$228,0))</f>
        <v>Pittsburgh</v>
      </c>
      <c r="W773" s="3" t="str">
        <f>INDEX(Groups!J$2:'Groups'!J$228, MATCH(A773, Groups!A$2:'Groups'!A$228,0))</f>
        <v>Sub-county</v>
      </c>
      <c r="AC773" s="8">
        <v>1</v>
      </c>
      <c r="AD773" s="8">
        <v>1</v>
      </c>
    </row>
    <row r="774" spans="1:30" x14ac:dyDescent="0.2">
      <c r="A774">
        <v>1530942</v>
      </c>
      <c r="B774">
        <v>2</v>
      </c>
      <c r="C774" t="s">
        <v>1889</v>
      </c>
      <c r="D774" t="s">
        <v>1</v>
      </c>
      <c r="E774" t="s">
        <v>3075</v>
      </c>
      <c r="F774">
        <v>-79.949996948199995</v>
      </c>
      <c r="G774">
        <v>40.439998626700003</v>
      </c>
      <c r="H774" t="s">
        <v>1890</v>
      </c>
      <c r="I774">
        <v>703</v>
      </c>
      <c r="J774" t="s">
        <v>1872</v>
      </c>
      <c r="K774" t="s">
        <v>1892</v>
      </c>
      <c r="P774" t="s">
        <v>386</v>
      </c>
      <c r="Q774" s="6">
        <v>0</v>
      </c>
      <c r="R774" s="6">
        <v>0</v>
      </c>
      <c r="S774" s="6">
        <v>0</v>
      </c>
      <c r="T774" s="6">
        <v>0</v>
      </c>
      <c r="U774" s="6">
        <v>0</v>
      </c>
      <c r="V774" s="3" t="str">
        <f>INDEX(Groups!I$2:'Groups'!I$228, MATCH(A774, Groups!A$2:'Groups'!A$228,0))</f>
        <v>Pittsburgh</v>
      </c>
      <c r="W774" s="3" t="str">
        <f>INDEX(Groups!J$2:'Groups'!J$228, MATCH(A774, Groups!A$2:'Groups'!A$228,0))</f>
        <v>Sub-county</v>
      </c>
      <c r="AC774" s="8">
        <v>1</v>
      </c>
      <c r="AD774" s="8">
        <v>1</v>
      </c>
    </row>
    <row r="775" spans="1:30" x14ac:dyDescent="0.2">
      <c r="A775">
        <v>13981532</v>
      </c>
      <c r="B775">
        <v>2</v>
      </c>
      <c r="C775" t="s">
        <v>1903</v>
      </c>
      <c r="D775" t="s">
        <v>1</v>
      </c>
      <c r="E775" t="s">
        <v>3088</v>
      </c>
      <c r="F775">
        <v>-80.019996643100001</v>
      </c>
      <c r="G775">
        <v>40.470001220699999</v>
      </c>
      <c r="H775" t="s">
        <v>1904</v>
      </c>
      <c r="I775">
        <v>706</v>
      </c>
      <c r="J775" t="s">
        <v>1905</v>
      </c>
      <c r="K775" t="s">
        <v>1906</v>
      </c>
      <c r="P775" t="s">
        <v>386</v>
      </c>
      <c r="Q775" s="6">
        <v>0</v>
      </c>
      <c r="R775" s="6">
        <v>0</v>
      </c>
      <c r="S775" s="6">
        <v>0</v>
      </c>
      <c r="T775" s="6">
        <v>0</v>
      </c>
      <c r="U775" s="6">
        <v>0</v>
      </c>
      <c r="V775" s="3" t="str">
        <f>INDEX(Groups!I$2:'Groups'!I$228, MATCH(A775, Groups!A$2:'Groups'!A$228,0))</f>
        <v>Pittsburgh</v>
      </c>
      <c r="W775" s="3" t="str">
        <f>INDEX(Groups!J$2:'Groups'!J$228, MATCH(A775, Groups!A$2:'Groups'!A$228,0))</f>
        <v>Sub-county</v>
      </c>
      <c r="AC775" s="8">
        <v>1</v>
      </c>
      <c r="AD775" s="8">
        <v>1</v>
      </c>
    </row>
    <row r="776" spans="1:30" x14ac:dyDescent="0.2">
      <c r="A776">
        <v>18629323</v>
      </c>
      <c r="B776">
        <v>1</v>
      </c>
      <c r="C776" t="s">
        <v>1966</v>
      </c>
      <c r="D776" t="s">
        <v>1</v>
      </c>
      <c r="E776" t="s">
        <v>3081</v>
      </c>
      <c r="F776">
        <v>-80.040000915500002</v>
      </c>
      <c r="G776">
        <v>40.520000457800002</v>
      </c>
      <c r="H776" t="s">
        <v>1967</v>
      </c>
      <c r="I776">
        <v>722</v>
      </c>
      <c r="J776" t="s">
        <v>1968</v>
      </c>
      <c r="K776" t="s">
        <v>1969</v>
      </c>
      <c r="P776" t="s">
        <v>386</v>
      </c>
      <c r="Q776" s="6">
        <v>0</v>
      </c>
      <c r="R776" s="6">
        <v>0</v>
      </c>
      <c r="S776" s="6">
        <v>0</v>
      </c>
      <c r="T776" s="6">
        <v>0</v>
      </c>
      <c r="U776" s="6">
        <v>0</v>
      </c>
      <c r="V776" s="3" t="str">
        <f>INDEX(Groups!I$2:'Groups'!I$228, MATCH(A776, Groups!A$2:'Groups'!A$228,0))</f>
        <v>Pittsburgh</v>
      </c>
      <c r="W776" s="3" t="str">
        <f>INDEX(Groups!J$2:'Groups'!J$228, MATCH(A776, Groups!A$2:'Groups'!A$228,0))</f>
        <v>Sub-county</v>
      </c>
      <c r="AC776" s="8">
        <v>1</v>
      </c>
      <c r="AD776" s="8">
        <v>1</v>
      </c>
    </row>
    <row r="777" spans="1:30" x14ac:dyDescent="0.2">
      <c r="A777">
        <v>163783</v>
      </c>
      <c r="B777">
        <v>1</v>
      </c>
      <c r="C777" t="s">
        <v>2008</v>
      </c>
      <c r="D777" t="s">
        <v>1</v>
      </c>
      <c r="E777" t="s">
        <v>3075</v>
      </c>
      <c r="F777">
        <v>-79.949996948199995</v>
      </c>
      <c r="G777">
        <v>40.470001220699999</v>
      </c>
      <c r="H777" t="s">
        <v>2009</v>
      </c>
      <c r="I777">
        <v>730</v>
      </c>
      <c r="J777" t="s">
        <v>2010</v>
      </c>
      <c r="K777" t="s">
        <v>465</v>
      </c>
      <c r="P777" t="s">
        <v>386</v>
      </c>
      <c r="Q777" s="6">
        <v>0</v>
      </c>
      <c r="R777" s="6">
        <v>0</v>
      </c>
      <c r="S777" s="6">
        <v>0</v>
      </c>
      <c r="T777" s="6">
        <v>0</v>
      </c>
      <c r="U777" s="6">
        <v>0</v>
      </c>
      <c r="V777" s="3" t="str">
        <f>INDEX(Groups!I$2:'Groups'!I$228, MATCH(A777, Groups!A$2:'Groups'!A$228,0))</f>
        <v>Pittsburgh</v>
      </c>
      <c r="W777" s="3" t="str">
        <f>INDEX(Groups!J$2:'Groups'!J$228, MATCH(A777, Groups!A$2:'Groups'!A$228,0))</f>
        <v>Sub-county</v>
      </c>
      <c r="AC777" s="8">
        <v>1</v>
      </c>
      <c r="AD777" s="8">
        <v>1</v>
      </c>
    </row>
    <row r="778" spans="1:30" x14ac:dyDescent="0.2">
      <c r="A778">
        <v>18528433</v>
      </c>
      <c r="B778">
        <v>1</v>
      </c>
      <c r="C778" t="s">
        <v>2348</v>
      </c>
      <c r="D778" t="s">
        <v>1</v>
      </c>
      <c r="E778" t="s">
        <v>3084</v>
      </c>
      <c r="F778">
        <v>-79.949996948199995</v>
      </c>
      <c r="G778">
        <v>40.470001220699999</v>
      </c>
      <c r="H778" t="s">
        <v>2349</v>
      </c>
      <c r="I778">
        <v>794</v>
      </c>
      <c r="J778" t="s">
        <v>2350</v>
      </c>
      <c r="K778" t="s">
        <v>2351</v>
      </c>
      <c r="P778" t="s">
        <v>386</v>
      </c>
      <c r="Q778" s="6">
        <v>0</v>
      </c>
      <c r="R778" s="6">
        <v>0</v>
      </c>
      <c r="S778" s="6">
        <v>0</v>
      </c>
      <c r="T778" s="6">
        <v>0</v>
      </c>
      <c r="U778" s="6">
        <v>0</v>
      </c>
      <c r="V778" s="3" t="str">
        <f>INDEX(Groups!I$2:'Groups'!I$228, MATCH(A778, Groups!A$2:'Groups'!A$228,0))</f>
        <v>Pittsburgh</v>
      </c>
      <c r="W778" s="3" t="str">
        <f>INDEX(Groups!J$2:'Groups'!J$228, MATCH(A778, Groups!A$2:'Groups'!A$228,0))</f>
        <v>Sub-county</v>
      </c>
      <c r="AC778" s="8">
        <v>1</v>
      </c>
      <c r="AD778" s="8">
        <v>1</v>
      </c>
    </row>
    <row r="779" spans="1:30" x14ac:dyDescent="0.2">
      <c r="A779">
        <v>18494579</v>
      </c>
      <c r="B779">
        <v>1</v>
      </c>
      <c r="C779" t="s">
        <v>2407</v>
      </c>
      <c r="D779" t="s">
        <v>1</v>
      </c>
      <c r="E779" t="s">
        <v>3070</v>
      </c>
      <c r="F779">
        <v>-79.949996948199995</v>
      </c>
      <c r="G779">
        <v>40.470001220699999</v>
      </c>
      <c r="H779" t="s">
        <v>2408</v>
      </c>
      <c r="I779">
        <v>806</v>
      </c>
      <c r="J779" t="s">
        <v>2409</v>
      </c>
      <c r="K779" t="s">
        <v>2410</v>
      </c>
      <c r="P779" t="s">
        <v>386</v>
      </c>
      <c r="Q779" s="6">
        <v>0</v>
      </c>
      <c r="R779" s="6">
        <v>0</v>
      </c>
      <c r="S779" s="6">
        <v>0</v>
      </c>
      <c r="T779" s="6">
        <v>0</v>
      </c>
      <c r="U779" s="6">
        <v>0</v>
      </c>
      <c r="V779" s="3" t="str">
        <f>INDEX(Groups!I$2:'Groups'!I$228, MATCH(A779, Groups!A$2:'Groups'!A$228,0))</f>
        <v>Pittsburgh</v>
      </c>
      <c r="W779" s="3" t="str">
        <f>INDEX(Groups!J$2:'Groups'!J$228, MATCH(A779, Groups!A$2:'Groups'!A$228,0))</f>
        <v>Sub-county</v>
      </c>
      <c r="AC779" s="8">
        <v>1</v>
      </c>
      <c r="AD779" s="8">
        <v>1</v>
      </c>
    </row>
    <row r="780" spans="1:30" x14ac:dyDescent="0.2">
      <c r="A780">
        <v>11512432</v>
      </c>
      <c r="B780">
        <v>1</v>
      </c>
      <c r="C780" t="s">
        <v>2421</v>
      </c>
      <c r="D780" t="s">
        <v>1</v>
      </c>
      <c r="E780" t="s">
        <v>3081</v>
      </c>
      <c r="F780">
        <v>-79.919998168899994</v>
      </c>
      <c r="G780">
        <v>40.470001220699999</v>
      </c>
      <c r="H780" t="s">
        <v>2422</v>
      </c>
      <c r="I780">
        <v>809</v>
      </c>
      <c r="J780" t="s">
        <v>2423</v>
      </c>
      <c r="K780" t="s">
        <v>2424</v>
      </c>
      <c r="P780" t="s">
        <v>386</v>
      </c>
      <c r="Q780" s="6">
        <v>0</v>
      </c>
      <c r="R780" s="6">
        <v>0</v>
      </c>
      <c r="S780" s="6">
        <v>0</v>
      </c>
      <c r="T780" s="6">
        <v>0</v>
      </c>
      <c r="U780" s="6">
        <v>0</v>
      </c>
      <c r="V780" s="3" t="str">
        <f>INDEX(Groups!I$2:'Groups'!I$228, MATCH(A780, Groups!A$2:'Groups'!A$228,0))</f>
        <v>Pittsburgh</v>
      </c>
      <c r="W780" s="3" t="str">
        <f>INDEX(Groups!J$2:'Groups'!J$228, MATCH(A780, Groups!A$2:'Groups'!A$228,0))</f>
        <v>Sub-county</v>
      </c>
      <c r="AC780" s="8">
        <v>1</v>
      </c>
      <c r="AD780" s="8">
        <v>1</v>
      </c>
    </row>
    <row r="781" spans="1:30" x14ac:dyDescent="0.2">
      <c r="A781">
        <v>428580</v>
      </c>
      <c r="B781">
        <v>1</v>
      </c>
      <c r="C781" t="s">
        <v>2472</v>
      </c>
      <c r="D781" t="s">
        <v>207</v>
      </c>
      <c r="E781" t="s">
        <v>3074</v>
      </c>
      <c r="F781">
        <v>-80.059997558600003</v>
      </c>
      <c r="G781">
        <v>40.6199989319</v>
      </c>
      <c r="H781" t="s">
        <v>2473</v>
      </c>
      <c r="I781">
        <v>819</v>
      </c>
      <c r="J781" t="s">
        <v>2474</v>
      </c>
      <c r="K781" t="s">
        <v>2475</v>
      </c>
      <c r="P781" t="s">
        <v>386</v>
      </c>
      <c r="Q781" s="6">
        <v>0</v>
      </c>
      <c r="R781" s="6">
        <v>0</v>
      </c>
      <c r="S781" s="6">
        <v>0</v>
      </c>
      <c r="T781" s="6">
        <v>0</v>
      </c>
      <c r="U781" s="6">
        <v>0</v>
      </c>
      <c r="V781" s="3" t="str">
        <f>INDEX(Groups!I$2:'Groups'!I$228, MATCH(A781, Groups!A$2:'Groups'!A$228,0))</f>
        <v>Pittsburgh</v>
      </c>
      <c r="W781" s="3" t="str">
        <f>INDEX(Groups!J$2:'Groups'!J$228, MATCH(A781, Groups!A$2:'Groups'!A$228,0))</f>
        <v>Sub-county</v>
      </c>
      <c r="AC781" s="8">
        <v>1</v>
      </c>
      <c r="AD781" s="8">
        <v>1</v>
      </c>
    </row>
    <row r="782" spans="1:30" x14ac:dyDescent="0.2">
      <c r="A782">
        <v>13734632</v>
      </c>
      <c r="B782">
        <v>4</v>
      </c>
      <c r="C782" t="s">
        <v>1327</v>
      </c>
      <c r="D782" t="s">
        <v>1</v>
      </c>
      <c r="E782" t="s">
        <v>3076</v>
      </c>
      <c r="F782">
        <v>-79.919998168899994</v>
      </c>
      <c r="G782">
        <v>40.470001220699999</v>
      </c>
      <c r="H782" t="s">
        <v>1328</v>
      </c>
      <c r="I782">
        <v>540</v>
      </c>
      <c r="J782" t="s">
        <v>1329</v>
      </c>
      <c r="K782" t="s">
        <v>465</v>
      </c>
      <c r="L782" t="s">
        <v>2773</v>
      </c>
      <c r="M782" t="s">
        <v>1331</v>
      </c>
      <c r="N782">
        <v>-79.917595000000006</v>
      </c>
      <c r="O782">
        <v>40.458888999999999</v>
      </c>
      <c r="P782" t="s">
        <v>1330</v>
      </c>
      <c r="Q782" s="6" t="s">
        <v>2906</v>
      </c>
      <c r="R782" s="6" t="s">
        <v>2905</v>
      </c>
      <c r="S782" s="6" t="s">
        <v>2784</v>
      </c>
      <c r="T782" s="6" t="s">
        <v>2907</v>
      </c>
      <c r="U782" s="6" t="s">
        <v>2840</v>
      </c>
      <c r="V782" s="3" t="str">
        <f>INDEX(Groups!I$2:'Groups'!I$228, MATCH(A782, Groups!A$2:'Groups'!A$228,0))</f>
        <v>Pittsburgh (fixed routes)</v>
      </c>
      <c r="W782" s="3" t="str">
        <f>INDEX(Groups!J$2:'Groups'!J$228, MATCH(A782, Groups!A$2:'Groups'!A$228,0))</f>
        <v>Sub-county</v>
      </c>
      <c r="X782" s="8">
        <f t="shared" ref="X782:X803" si="26">IF(S782="Allegheny County", 1, )</f>
        <v>1</v>
      </c>
      <c r="Y782" s="8" t="b">
        <f>ISNUMBER(SEARCH(V782,T782))</f>
        <v>0</v>
      </c>
      <c r="AC782" s="8">
        <v>1</v>
      </c>
      <c r="AD782" s="8">
        <v>1</v>
      </c>
    </row>
    <row r="783" spans="1:30" x14ac:dyDescent="0.2">
      <c r="A783">
        <v>13734632</v>
      </c>
      <c r="B783">
        <v>4</v>
      </c>
      <c r="C783" t="s">
        <v>1327</v>
      </c>
      <c r="D783" t="s">
        <v>1</v>
      </c>
      <c r="E783" t="s">
        <v>3076</v>
      </c>
      <c r="F783">
        <v>-79.919998168899994</v>
      </c>
      <c r="G783">
        <v>40.470001220699999</v>
      </c>
      <c r="H783" t="s">
        <v>1328</v>
      </c>
      <c r="I783">
        <v>541</v>
      </c>
      <c r="J783" t="s">
        <v>1332</v>
      </c>
      <c r="K783" t="s">
        <v>1333</v>
      </c>
      <c r="L783" t="s">
        <v>2773</v>
      </c>
      <c r="M783" t="s">
        <v>1331</v>
      </c>
      <c r="N783">
        <v>-79.917595000000006</v>
      </c>
      <c r="O783">
        <v>40.458888999999999</v>
      </c>
      <c r="P783" t="s">
        <v>1330</v>
      </c>
      <c r="Q783" s="6" t="s">
        <v>2906</v>
      </c>
      <c r="R783" s="6" t="s">
        <v>2905</v>
      </c>
      <c r="S783" s="6" t="s">
        <v>2784</v>
      </c>
      <c r="T783" s="6" t="s">
        <v>2907</v>
      </c>
      <c r="U783" s="6" t="s">
        <v>2840</v>
      </c>
      <c r="V783" s="3" t="str">
        <f>INDEX(Groups!I$2:'Groups'!I$228, MATCH(A783, Groups!A$2:'Groups'!A$228,0))</f>
        <v>Pittsburgh (fixed routes)</v>
      </c>
      <c r="W783" s="3" t="str">
        <f>INDEX(Groups!J$2:'Groups'!J$228, MATCH(A783, Groups!A$2:'Groups'!A$228,0))</f>
        <v>Sub-county</v>
      </c>
      <c r="X783" s="8">
        <f t="shared" si="26"/>
        <v>1</v>
      </c>
      <c r="Y783" s="8" t="b">
        <f>ISNUMBER(SEARCH(V783,T783))</f>
        <v>0</v>
      </c>
      <c r="AC783" s="8">
        <v>1</v>
      </c>
      <c r="AD783" s="8">
        <v>1</v>
      </c>
    </row>
    <row r="784" spans="1:30" x14ac:dyDescent="0.2">
      <c r="A784">
        <v>13734632</v>
      </c>
      <c r="B784">
        <v>4</v>
      </c>
      <c r="C784" t="s">
        <v>1327</v>
      </c>
      <c r="D784" t="s">
        <v>1</v>
      </c>
      <c r="E784" t="s">
        <v>3076</v>
      </c>
      <c r="F784">
        <v>-79.919998168899994</v>
      </c>
      <c r="G784">
        <v>40.470001220699999</v>
      </c>
      <c r="H784" t="s">
        <v>1328</v>
      </c>
      <c r="I784">
        <v>542</v>
      </c>
      <c r="J784" t="s">
        <v>1334</v>
      </c>
      <c r="K784" t="s">
        <v>1335</v>
      </c>
      <c r="L784" t="s">
        <v>2773</v>
      </c>
      <c r="M784" t="s">
        <v>1331</v>
      </c>
      <c r="N784">
        <v>-79.917595000000006</v>
      </c>
      <c r="O784">
        <v>40.458888999999999</v>
      </c>
      <c r="P784" t="s">
        <v>1330</v>
      </c>
      <c r="Q784" s="6" t="s">
        <v>2906</v>
      </c>
      <c r="R784" s="6" t="s">
        <v>2905</v>
      </c>
      <c r="S784" s="6" t="s">
        <v>2784</v>
      </c>
      <c r="T784" s="6" t="s">
        <v>2907</v>
      </c>
      <c r="U784" s="6" t="s">
        <v>2840</v>
      </c>
      <c r="V784" s="3" t="str">
        <f>INDEX(Groups!I$2:'Groups'!I$228, MATCH(A784, Groups!A$2:'Groups'!A$228,0))</f>
        <v>Pittsburgh (fixed routes)</v>
      </c>
      <c r="W784" s="3" t="str">
        <f>INDEX(Groups!J$2:'Groups'!J$228, MATCH(A784, Groups!A$2:'Groups'!A$228,0))</f>
        <v>Sub-county</v>
      </c>
      <c r="X784" s="8">
        <f t="shared" si="26"/>
        <v>1</v>
      </c>
      <c r="Y784" s="8" t="b">
        <f>ISNUMBER(SEARCH(V784,T784))</f>
        <v>0</v>
      </c>
      <c r="AC784" s="8">
        <v>1</v>
      </c>
      <c r="AD784" s="8">
        <v>1</v>
      </c>
    </row>
    <row r="785" spans="1:30" x14ac:dyDescent="0.2">
      <c r="A785">
        <v>13734632</v>
      </c>
      <c r="B785">
        <v>4</v>
      </c>
      <c r="C785" t="s">
        <v>1327</v>
      </c>
      <c r="D785" t="s">
        <v>1</v>
      </c>
      <c r="E785" t="s">
        <v>3076</v>
      </c>
      <c r="F785">
        <v>-79.919998168899994</v>
      </c>
      <c r="G785">
        <v>40.470001220699999</v>
      </c>
      <c r="H785" t="s">
        <v>1328</v>
      </c>
      <c r="I785">
        <v>543</v>
      </c>
      <c r="J785" t="s">
        <v>1336</v>
      </c>
      <c r="K785" t="s">
        <v>1337</v>
      </c>
      <c r="L785" t="s">
        <v>2773</v>
      </c>
      <c r="M785" t="s">
        <v>1331</v>
      </c>
      <c r="N785">
        <v>-79.917595000000006</v>
      </c>
      <c r="O785">
        <v>40.458888999999999</v>
      </c>
      <c r="P785" t="s">
        <v>1330</v>
      </c>
      <c r="Q785" s="6" t="s">
        <v>2906</v>
      </c>
      <c r="R785" s="6" t="s">
        <v>2905</v>
      </c>
      <c r="S785" s="6" t="s">
        <v>2784</v>
      </c>
      <c r="T785" s="6" t="s">
        <v>2907</v>
      </c>
      <c r="U785" s="6" t="s">
        <v>2840</v>
      </c>
      <c r="V785" s="3" t="str">
        <f>INDEX(Groups!I$2:'Groups'!I$228, MATCH(A785, Groups!A$2:'Groups'!A$228,0))</f>
        <v>Pittsburgh (fixed routes)</v>
      </c>
      <c r="W785" s="3" t="str">
        <f>INDEX(Groups!J$2:'Groups'!J$228, MATCH(A785, Groups!A$2:'Groups'!A$228,0))</f>
        <v>Sub-county</v>
      </c>
      <c r="X785" s="8">
        <f t="shared" si="26"/>
        <v>1</v>
      </c>
      <c r="Y785" s="8" t="b">
        <f>ISNUMBER(SEARCH(V785,T785))</f>
        <v>0</v>
      </c>
      <c r="AC785" s="8">
        <v>1</v>
      </c>
      <c r="AD785" s="8">
        <v>1</v>
      </c>
    </row>
    <row r="786" spans="1:30" x14ac:dyDescent="0.2">
      <c r="A786">
        <v>1519036</v>
      </c>
      <c r="B786">
        <v>6</v>
      </c>
      <c r="C786" t="s">
        <v>1075</v>
      </c>
      <c r="D786" t="s">
        <v>1</v>
      </c>
      <c r="E786" t="s">
        <v>3091</v>
      </c>
      <c r="F786">
        <v>-79.980003356899999</v>
      </c>
      <c r="G786">
        <v>40.450000762899997</v>
      </c>
      <c r="H786" t="s">
        <v>1076</v>
      </c>
      <c r="I786">
        <v>448</v>
      </c>
      <c r="J786" t="s">
        <v>1077</v>
      </c>
      <c r="K786" t="s">
        <v>1078</v>
      </c>
      <c r="L786" t="s">
        <v>2773</v>
      </c>
      <c r="M786" t="s">
        <v>1080</v>
      </c>
      <c r="N786">
        <v>-79.995887999999994</v>
      </c>
      <c r="O786">
        <v>40.440624</v>
      </c>
      <c r="P786" t="s">
        <v>1079</v>
      </c>
      <c r="Q786" s="6" t="s">
        <v>2906</v>
      </c>
      <c r="R786" s="6" t="s">
        <v>2905</v>
      </c>
      <c r="S786" s="6" t="s">
        <v>2784</v>
      </c>
      <c r="T786" s="6" t="s">
        <v>2907</v>
      </c>
      <c r="U786" s="6" t="s">
        <v>2910</v>
      </c>
      <c r="V786" s="3" t="str">
        <f>INDEX(Groups!I$2:'Groups'!I$228, MATCH(A786, Groups!A$2:'Groups'!A$228,0))</f>
        <v>Pittsburgh + other venues</v>
      </c>
      <c r="W786" s="3" t="str">
        <f>INDEX(Groups!J$2:'Groups'!J$228, MATCH(A786, Groups!A$2:'Groups'!A$228,0))</f>
        <v>Sub-county</v>
      </c>
      <c r="X786" s="8">
        <f t="shared" si="26"/>
        <v>1</v>
      </c>
      <c r="Y786" s="8" t="b">
        <f>ISNUMBER(SEARCH(V786,T786))</f>
        <v>0</v>
      </c>
      <c r="AC786" s="8">
        <v>1</v>
      </c>
      <c r="AD786" s="8">
        <v>1</v>
      </c>
    </row>
    <row r="787" spans="1:30" x14ac:dyDescent="0.2">
      <c r="A787">
        <v>1519036</v>
      </c>
      <c r="B787">
        <v>6</v>
      </c>
      <c r="C787" t="s">
        <v>1075</v>
      </c>
      <c r="D787" t="s">
        <v>1</v>
      </c>
      <c r="E787" t="s">
        <v>3091</v>
      </c>
      <c r="F787">
        <v>-79.980003356899999</v>
      </c>
      <c r="G787">
        <v>40.450000762899997</v>
      </c>
      <c r="H787" t="s">
        <v>1076</v>
      </c>
      <c r="I787">
        <v>449</v>
      </c>
      <c r="J787" t="s">
        <v>1081</v>
      </c>
      <c r="K787" t="s">
        <v>1082</v>
      </c>
      <c r="L787" t="s">
        <v>2773</v>
      </c>
      <c r="M787" t="s">
        <v>1080</v>
      </c>
      <c r="N787">
        <v>-79.995887999999994</v>
      </c>
      <c r="O787">
        <v>40.440624</v>
      </c>
      <c r="P787" t="s">
        <v>1079</v>
      </c>
      <c r="Q787" s="6" t="s">
        <v>2906</v>
      </c>
      <c r="R787" s="6" t="s">
        <v>2905</v>
      </c>
      <c r="S787" s="6" t="s">
        <v>2784</v>
      </c>
      <c r="T787" s="6" t="s">
        <v>2907</v>
      </c>
      <c r="U787" s="6" t="s">
        <v>2910</v>
      </c>
      <c r="V787" s="3" t="str">
        <f>INDEX(Groups!I$2:'Groups'!I$228, MATCH(A787, Groups!A$2:'Groups'!A$228,0))</f>
        <v>Pittsburgh + other venues</v>
      </c>
      <c r="W787" s="3" t="str">
        <f>INDEX(Groups!J$2:'Groups'!J$228, MATCH(A787, Groups!A$2:'Groups'!A$228,0))</f>
        <v>Sub-county</v>
      </c>
      <c r="X787" s="8">
        <f t="shared" si="26"/>
        <v>1</v>
      </c>
      <c r="Y787" s="8" t="b">
        <f>ISNUMBER(SEARCH(V787,T787))</f>
        <v>0</v>
      </c>
      <c r="AC787" s="8">
        <v>1</v>
      </c>
      <c r="AD787" s="8">
        <v>1</v>
      </c>
    </row>
    <row r="788" spans="1:30" x14ac:dyDescent="0.2">
      <c r="A788">
        <v>1519036</v>
      </c>
      <c r="B788">
        <v>6</v>
      </c>
      <c r="C788" t="s">
        <v>1075</v>
      </c>
      <c r="D788" t="s">
        <v>1</v>
      </c>
      <c r="E788" t="s">
        <v>3091</v>
      </c>
      <c r="F788">
        <v>-79.980003356899999</v>
      </c>
      <c r="G788">
        <v>40.450000762899997</v>
      </c>
      <c r="H788" t="s">
        <v>1076</v>
      </c>
      <c r="I788">
        <v>450</v>
      </c>
      <c r="J788" t="s">
        <v>1083</v>
      </c>
      <c r="K788" t="s">
        <v>1084</v>
      </c>
      <c r="L788" t="s">
        <v>2773</v>
      </c>
      <c r="M788" t="s">
        <v>1086</v>
      </c>
      <c r="N788">
        <v>-80.049942000000001</v>
      </c>
      <c r="O788">
        <v>40.421661</v>
      </c>
      <c r="P788" t="s">
        <v>1085</v>
      </c>
      <c r="Q788" s="6" t="s">
        <v>2906</v>
      </c>
      <c r="R788" s="6" t="s">
        <v>2905</v>
      </c>
      <c r="S788" s="6" t="s">
        <v>2784</v>
      </c>
      <c r="T788" s="6" t="s">
        <v>2983</v>
      </c>
      <c r="V788" s="3" t="str">
        <f>INDEX(Groups!I$2:'Groups'!I$228, MATCH(A788, Groups!A$2:'Groups'!A$228,0))</f>
        <v>Pittsburgh + other venues</v>
      </c>
      <c r="W788" s="3" t="str">
        <f>INDEX(Groups!J$2:'Groups'!J$228, MATCH(A788, Groups!A$2:'Groups'!A$228,0))</f>
        <v>Sub-county</v>
      </c>
      <c r="X788" s="8">
        <f t="shared" si="26"/>
        <v>1</v>
      </c>
      <c r="Y788" s="8" t="b">
        <f>ISNUMBER(SEARCH(V788,T788))</f>
        <v>0</v>
      </c>
      <c r="AC788" s="8">
        <v>1</v>
      </c>
      <c r="AD788" s="8">
        <v>1</v>
      </c>
    </row>
    <row r="789" spans="1:30" x14ac:dyDescent="0.2">
      <c r="A789">
        <v>1519036</v>
      </c>
      <c r="B789">
        <v>6</v>
      </c>
      <c r="C789" t="s">
        <v>1075</v>
      </c>
      <c r="D789" t="s">
        <v>1</v>
      </c>
      <c r="E789" t="s">
        <v>3091</v>
      </c>
      <c r="F789">
        <v>-79.980003356899999</v>
      </c>
      <c r="G789">
        <v>40.450000762899997</v>
      </c>
      <c r="H789" t="s">
        <v>1076</v>
      </c>
      <c r="I789">
        <v>451</v>
      </c>
      <c r="J789" t="s">
        <v>1087</v>
      </c>
      <c r="K789" t="s">
        <v>1088</v>
      </c>
      <c r="L789" t="s">
        <v>2773</v>
      </c>
      <c r="M789" t="s">
        <v>1080</v>
      </c>
      <c r="N789">
        <v>-79.995887999999994</v>
      </c>
      <c r="O789">
        <v>40.440624</v>
      </c>
      <c r="P789" t="s">
        <v>1079</v>
      </c>
      <c r="Q789" s="6" t="s">
        <v>2906</v>
      </c>
      <c r="R789" s="6" t="s">
        <v>2905</v>
      </c>
      <c r="S789" s="6" t="s">
        <v>2784</v>
      </c>
      <c r="T789" s="6" t="s">
        <v>2907</v>
      </c>
      <c r="U789" s="6" t="s">
        <v>2910</v>
      </c>
      <c r="V789" s="3" t="str">
        <f>INDEX(Groups!I$2:'Groups'!I$228, MATCH(A789, Groups!A$2:'Groups'!A$228,0))</f>
        <v>Pittsburgh + other venues</v>
      </c>
      <c r="W789" s="3" t="str">
        <f>INDEX(Groups!J$2:'Groups'!J$228, MATCH(A789, Groups!A$2:'Groups'!A$228,0))</f>
        <v>Sub-county</v>
      </c>
      <c r="X789" s="8">
        <f t="shared" si="26"/>
        <v>1</v>
      </c>
      <c r="Y789" s="8" t="b">
        <f>ISNUMBER(SEARCH(V789,T789))</f>
        <v>0</v>
      </c>
      <c r="AC789" s="8">
        <v>1</v>
      </c>
      <c r="AD789" s="8">
        <v>1</v>
      </c>
    </row>
    <row r="790" spans="1:30" x14ac:dyDescent="0.2">
      <c r="A790">
        <v>1519036</v>
      </c>
      <c r="B790">
        <v>6</v>
      </c>
      <c r="C790" t="s">
        <v>1075</v>
      </c>
      <c r="D790" t="s">
        <v>1</v>
      </c>
      <c r="E790" t="s">
        <v>3091</v>
      </c>
      <c r="F790">
        <v>-79.980003356899999</v>
      </c>
      <c r="G790">
        <v>40.450000762899997</v>
      </c>
      <c r="H790" t="s">
        <v>1076</v>
      </c>
      <c r="I790">
        <v>453</v>
      </c>
      <c r="J790" t="s">
        <v>1091</v>
      </c>
      <c r="K790" t="s">
        <v>1092</v>
      </c>
      <c r="L790" t="s">
        <v>2773</v>
      </c>
      <c r="M790" t="s">
        <v>1080</v>
      </c>
      <c r="N790">
        <v>-79.995887999999994</v>
      </c>
      <c r="O790">
        <v>40.440624</v>
      </c>
      <c r="P790" t="s">
        <v>1079</v>
      </c>
      <c r="Q790" s="6" t="s">
        <v>2906</v>
      </c>
      <c r="R790" s="6" t="s">
        <v>2905</v>
      </c>
      <c r="S790" s="6" t="s">
        <v>2784</v>
      </c>
      <c r="T790" s="6" t="s">
        <v>2907</v>
      </c>
      <c r="U790" s="6" t="s">
        <v>2910</v>
      </c>
      <c r="V790" s="3" t="str">
        <f>INDEX(Groups!I$2:'Groups'!I$228, MATCH(A790, Groups!A$2:'Groups'!A$228,0))</f>
        <v>Pittsburgh + other venues</v>
      </c>
      <c r="W790" s="3" t="str">
        <f>INDEX(Groups!J$2:'Groups'!J$228, MATCH(A790, Groups!A$2:'Groups'!A$228,0))</f>
        <v>Sub-county</v>
      </c>
      <c r="X790" s="8">
        <f t="shared" si="26"/>
        <v>1</v>
      </c>
      <c r="Y790" s="8" t="b">
        <f>ISNUMBER(SEARCH(V790,T790))</f>
        <v>0</v>
      </c>
      <c r="AC790" s="8">
        <v>1</v>
      </c>
      <c r="AD790" s="8">
        <v>1</v>
      </c>
    </row>
    <row r="791" spans="1:30" x14ac:dyDescent="0.2">
      <c r="A791">
        <v>1519036</v>
      </c>
      <c r="B791">
        <v>6</v>
      </c>
      <c r="C791" t="s">
        <v>1075</v>
      </c>
      <c r="D791" t="s">
        <v>1</v>
      </c>
      <c r="E791" t="s">
        <v>3091</v>
      </c>
      <c r="F791">
        <v>-79.980003356899999</v>
      </c>
      <c r="G791">
        <v>40.450000762899997</v>
      </c>
      <c r="H791" t="s">
        <v>1076</v>
      </c>
      <c r="I791">
        <v>452</v>
      </c>
      <c r="J791" t="s">
        <v>1089</v>
      </c>
      <c r="K791" t="s">
        <v>1090</v>
      </c>
      <c r="P791" t="s">
        <v>386</v>
      </c>
      <c r="Q791" s="6">
        <v>0</v>
      </c>
      <c r="R791" s="6">
        <v>0</v>
      </c>
      <c r="S791" s="6">
        <v>0</v>
      </c>
      <c r="T791" s="6">
        <v>0</v>
      </c>
      <c r="U791" s="6">
        <v>0</v>
      </c>
      <c r="V791" s="3" t="str">
        <f>INDEX(Groups!I$2:'Groups'!I$228, MATCH(A791, Groups!A$2:'Groups'!A$228,0))</f>
        <v>Pittsburgh + other venues</v>
      </c>
      <c r="W791" s="3" t="str">
        <f>INDEX(Groups!J$2:'Groups'!J$228, MATCH(A791, Groups!A$2:'Groups'!A$228,0))</f>
        <v>Sub-county</v>
      </c>
      <c r="AC791" s="8">
        <v>1</v>
      </c>
      <c r="AD791" s="8">
        <v>1</v>
      </c>
    </row>
    <row r="792" spans="1:30" x14ac:dyDescent="0.2">
      <c r="A792">
        <v>10366</v>
      </c>
      <c r="B792">
        <v>4</v>
      </c>
      <c r="C792" t="s">
        <v>1372</v>
      </c>
      <c r="D792" t="s">
        <v>1</v>
      </c>
      <c r="E792" t="s">
        <v>3074</v>
      </c>
      <c r="F792">
        <v>-79.919998168899994</v>
      </c>
      <c r="G792">
        <v>40.430000305199997</v>
      </c>
      <c r="H792" t="s">
        <v>1373</v>
      </c>
      <c r="I792">
        <v>557</v>
      </c>
      <c r="J792" t="s">
        <v>1374</v>
      </c>
      <c r="K792" t="s">
        <v>1375</v>
      </c>
      <c r="L792" t="s">
        <v>1378</v>
      </c>
      <c r="M792" t="s">
        <v>1379</v>
      </c>
      <c r="N792">
        <v>-79.956929000000002</v>
      </c>
      <c r="O792">
        <v>40.441560000000003</v>
      </c>
      <c r="P792" t="s">
        <v>145</v>
      </c>
      <c r="Q792" s="6" t="s">
        <v>2906</v>
      </c>
      <c r="R792" s="6" t="s">
        <v>2905</v>
      </c>
      <c r="S792" s="6" t="s">
        <v>2784</v>
      </c>
      <c r="T792" s="6" t="s">
        <v>2907</v>
      </c>
      <c r="U792" s="6" t="s">
        <v>2930</v>
      </c>
      <c r="V792" s="3" t="str">
        <f>INDEX(Groups!I$2:'Groups'!I$228, MATCH(A792, Groups!A$2:'Groups'!A$228,0))</f>
        <v>Pittsburgh and Wexford</v>
      </c>
      <c r="W792" s="3" t="str">
        <f>INDEX(Groups!J$2:'Groups'!J$228, MATCH(A792, Groups!A$2:'Groups'!A$228,0))</f>
        <v>Sub-county</v>
      </c>
      <c r="X792" s="8">
        <f t="shared" si="26"/>
        <v>1</v>
      </c>
      <c r="Y792" s="8" t="b">
        <f>ISNUMBER(SEARCH(V792,T792))</f>
        <v>0</v>
      </c>
      <c r="AC792" s="8">
        <v>1</v>
      </c>
      <c r="AD792" s="8">
        <v>1</v>
      </c>
    </row>
    <row r="793" spans="1:30" x14ac:dyDescent="0.2">
      <c r="A793">
        <v>10366</v>
      </c>
      <c r="B793">
        <v>4</v>
      </c>
      <c r="C793" t="s">
        <v>1372</v>
      </c>
      <c r="D793" t="s">
        <v>1</v>
      </c>
      <c r="E793" t="s">
        <v>3074</v>
      </c>
      <c r="F793">
        <v>-79.919998168899994</v>
      </c>
      <c r="G793">
        <v>40.430000305199997</v>
      </c>
      <c r="H793" t="s">
        <v>1373</v>
      </c>
      <c r="I793">
        <v>556</v>
      </c>
      <c r="J793" t="s">
        <v>1374</v>
      </c>
      <c r="K793" t="s">
        <v>1375</v>
      </c>
      <c r="L793" t="s">
        <v>2773</v>
      </c>
      <c r="M793" t="s">
        <v>1377</v>
      </c>
      <c r="N793">
        <v>-79.949496999999994</v>
      </c>
      <c r="O793">
        <v>40.445650999999998</v>
      </c>
      <c r="P793" t="s">
        <v>1376</v>
      </c>
      <c r="Q793" s="6" t="s">
        <v>2906</v>
      </c>
      <c r="R793" s="6" t="s">
        <v>2905</v>
      </c>
      <c r="S793" s="6" t="s">
        <v>2784</v>
      </c>
      <c r="T793" s="6" t="s">
        <v>2907</v>
      </c>
      <c r="U793" s="6" t="s">
        <v>2904</v>
      </c>
      <c r="V793" s="3" t="str">
        <f>INDEX(Groups!I$2:'Groups'!I$228, MATCH(A793, Groups!A$2:'Groups'!A$228,0))</f>
        <v>Pittsburgh and Wexford</v>
      </c>
      <c r="W793" s="3" t="str">
        <f>INDEX(Groups!J$2:'Groups'!J$228, MATCH(A793, Groups!A$2:'Groups'!A$228,0))</f>
        <v>Sub-county</v>
      </c>
      <c r="X793" s="8">
        <f t="shared" si="26"/>
        <v>1</v>
      </c>
      <c r="Y793" s="8" t="b">
        <f>ISNUMBER(SEARCH(V793,T793))</f>
        <v>0</v>
      </c>
      <c r="AC793" s="8">
        <v>1</v>
      </c>
      <c r="AD793" s="8">
        <v>1</v>
      </c>
    </row>
    <row r="794" spans="1:30" x14ac:dyDescent="0.2">
      <c r="A794">
        <v>10366</v>
      </c>
      <c r="B794">
        <v>4</v>
      </c>
      <c r="C794" t="s">
        <v>1372</v>
      </c>
      <c r="D794" t="s">
        <v>1</v>
      </c>
      <c r="E794" t="s">
        <v>3074</v>
      </c>
      <c r="F794">
        <v>-79.919998168899994</v>
      </c>
      <c r="G794">
        <v>40.430000305199997</v>
      </c>
      <c r="H794" t="s">
        <v>1373</v>
      </c>
      <c r="I794">
        <v>558</v>
      </c>
      <c r="J794" t="s">
        <v>1374</v>
      </c>
      <c r="K794" t="s">
        <v>1375</v>
      </c>
      <c r="L794" t="s">
        <v>2773</v>
      </c>
      <c r="M794" t="s">
        <v>1377</v>
      </c>
      <c r="N794">
        <v>-79.949496999999994</v>
      </c>
      <c r="O794">
        <v>40.445650999999998</v>
      </c>
      <c r="P794" t="s">
        <v>1376</v>
      </c>
      <c r="Q794" s="6" t="s">
        <v>2906</v>
      </c>
      <c r="R794" s="6" t="s">
        <v>2905</v>
      </c>
      <c r="S794" s="6" t="s">
        <v>2784</v>
      </c>
      <c r="T794" s="6" t="s">
        <v>2907</v>
      </c>
      <c r="U794" s="6" t="s">
        <v>2904</v>
      </c>
      <c r="V794" s="3" t="str">
        <f>INDEX(Groups!I$2:'Groups'!I$228, MATCH(A794, Groups!A$2:'Groups'!A$228,0))</f>
        <v>Pittsburgh and Wexford</v>
      </c>
      <c r="W794" s="3" t="str">
        <f>INDEX(Groups!J$2:'Groups'!J$228, MATCH(A794, Groups!A$2:'Groups'!A$228,0))</f>
        <v>Sub-county</v>
      </c>
      <c r="X794" s="8">
        <f t="shared" si="26"/>
        <v>1</v>
      </c>
      <c r="Y794" s="8" t="b">
        <f>ISNUMBER(SEARCH(V794,T794))</f>
        <v>0</v>
      </c>
      <c r="AC794" s="8">
        <v>1</v>
      </c>
      <c r="AD794" s="8">
        <v>1</v>
      </c>
    </row>
    <row r="795" spans="1:30" x14ac:dyDescent="0.2">
      <c r="A795">
        <v>10366</v>
      </c>
      <c r="B795">
        <v>4</v>
      </c>
      <c r="C795" t="s">
        <v>1372</v>
      </c>
      <c r="D795" t="s">
        <v>1</v>
      </c>
      <c r="E795" t="s">
        <v>3074</v>
      </c>
      <c r="F795">
        <v>-79.919998168899994</v>
      </c>
      <c r="G795">
        <v>40.430000305199997</v>
      </c>
      <c r="H795" t="s">
        <v>1373</v>
      </c>
      <c r="I795">
        <v>559</v>
      </c>
      <c r="J795" t="s">
        <v>1374</v>
      </c>
      <c r="K795" t="s">
        <v>1375</v>
      </c>
      <c r="L795" t="s">
        <v>2773</v>
      </c>
      <c r="M795" t="s">
        <v>1381</v>
      </c>
      <c r="N795">
        <v>-79.965430999999995</v>
      </c>
      <c r="O795">
        <v>40.426212</v>
      </c>
      <c r="P795" t="s">
        <v>1380</v>
      </c>
      <c r="Q795" s="6" t="s">
        <v>2906</v>
      </c>
      <c r="R795" s="6" t="s">
        <v>2905</v>
      </c>
      <c r="S795" s="6" t="s">
        <v>2784</v>
      </c>
      <c r="T795" s="6" t="s">
        <v>2907</v>
      </c>
      <c r="U795" s="6" t="s">
        <v>2911</v>
      </c>
      <c r="V795" s="3" t="str">
        <f>INDEX(Groups!I$2:'Groups'!I$228, MATCH(A795, Groups!A$2:'Groups'!A$228,0))</f>
        <v>Pittsburgh and Wexford</v>
      </c>
      <c r="W795" s="3" t="str">
        <f>INDEX(Groups!J$2:'Groups'!J$228, MATCH(A795, Groups!A$2:'Groups'!A$228,0))</f>
        <v>Sub-county</v>
      </c>
      <c r="X795" s="8">
        <f t="shared" si="26"/>
        <v>1</v>
      </c>
      <c r="Y795" s="8" t="b">
        <f>ISNUMBER(SEARCH(V795,T795))</f>
        <v>0</v>
      </c>
      <c r="AC795" s="8">
        <v>1</v>
      </c>
      <c r="AD795" s="8">
        <v>1</v>
      </c>
    </row>
    <row r="796" spans="1:30" x14ac:dyDescent="0.2">
      <c r="A796">
        <v>18262255</v>
      </c>
      <c r="B796">
        <v>1</v>
      </c>
      <c r="C796" t="s">
        <v>2272</v>
      </c>
      <c r="D796" t="s">
        <v>207</v>
      </c>
      <c r="E796" t="s">
        <v>3074</v>
      </c>
      <c r="F796">
        <v>-80.059997558600003</v>
      </c>
      <c r="G796">
        <v>40.6199989319</v>
      </c>
      <c r="H796" t="s">
        <v>2273</v>
      </c>
      <c r="I796">
        <v>780</v>
      </c>
      <c r="J796" t="s">
        <v>2274</v>
      </c>
      <c r="K796" t="s">
        <v>2275</v>
      </c>
      <c r="L796" t="s">
        <v>2901</v>
      </c>
      <c r="N796">
        <v>-79.968297000000007</v>
      </c>
      <c r="O796">
        <v>40.535558000000002</v>
      </c>
      <c r="P796" t="s">
        <v>386</v>
      </c>
      <c r="Q796" s="6" t="s">
        <v>2906</v>
      </c>
      <c r="R796" s="6" t="s">
        <v>2905</v>
      </c>
      <c r="S796" s="6" t="s">
        <v>2784</v>
      </c>
      <c r="T796" s="6" t="s">
        <v>3023</v>
      </c>
      <c r="V796" s="3" t="str">
        <f>INDEX(Groups!I$2:'Groups'!I$228, MATCH(A796, Groups!A$2:'Groups'!A$228,0))</f>
        <v>Wexford</v>
      </c>
      <c r="W796" s="3" t="str">
        <f>INDEX(Groups!J$2:'Groups'!J$228, MATCH(A796, Groups!A$2:'Groups'!A$228,0))</f>
        <v>Sub-county</v>
      </c>
      <c r="X796" s="8">
        <f t="shared" si="26"/>
        <v>1</v>
      </c>
      <c r="Y796" s="8" t="b">
        <f>ISNUMBER(SEARCH(V796,T796))</f>
        <v>0</v>
      </c>
      <c r="AC796" s="8">
        <v>1</v>
      </c>
      <c r="AD796" s="8">
        <v>1</v>
      </c>
    </row>
    <row r="797" spans="1:30" x14ac:dyDescent="0.2">
      <c r="A797">
        <v>18727432</v>
      </c>
      <c r="B797">
        <v>2</v>
      </c>
      <c r="C797" t="s">
        <v>1932</v>
      </c>
      <c r="D797" t="s">
        <v>1933</v>
      </c>
      <c r="E797" t="s">
        <v>3078</v>
      </c>
      <c r="F797">
        <v>-79.809997558600003</v>
      </c>
      <c r="G797">
        <v>40.330001831099999</v>
      </c>
      <c r="H797" t="s">
        <v>1934</v>
      </c>
      <c r="I797">
        <v>714</v>
      </c>
      <c r="J797" t="s">
        <v>1935</v>
      </c>
      <c r="K797" t="s">
        <v>1936</v>
      </c>
      <c r="L797" t="s">
        <v>2893</v>
      </c>
      <c r="M797" t="s">
        <v>1938</v>
      </c>
      <c r="N797">
        <v>-79.823233899999906</v>
      </c>
      <c r="O797">
        <v>40.3539818</v>
      </c>
      <c r="P797" t="s">
        <v>1937</v>
      </c>
      <c r="Q797" s="6" t="s">
        <v>2906</v>
      </c>
      <c r="R797" s="6" t="s">
        <v>2905</v>
      </c>
      <c r="S797" s="6" t="s">
        <v>2784</v>
      </c>
      <c r="T797" s="6" t="s">
        <v>2992</v>
      </c>
      <c r="V797" s="3" t="str">
        <f>INDEX(Groups!I$2:'Groups'!I$228, MATCH(A797, Groups!A$2:'Groups'!A$228,0))</f>
        <v>White Oak</v>
      </c>
      <c r="W797" s="3" t="str">
        <f>INDEX(Groups!J$2:'Groups'!J$228, MATCH(A797, Groups!A$2:'Groups'!A$228,0))</f>
        <v>Sub-county</v>
      </c>
      <c r="X797" s="8">
        <f t="shared" si="26"/>
        <v>1</v>
      </c>
      <c r="Y797" s="8" t="b">
        <f>ISNUMBER(SEARCH(V797,T797))</f>
        <v>1</v>
      </c>
      <c r="AC797" s="8">
        <v>1</v>
      </c>
      <c r="AD797" s="8">
        <v>1</v>
      </c>
    </row>
    <row r="798" spans="1:30" x14ac:dyDescent="0.2">
      <c r="A798">
        <v>18727432</v>
      </c>
      <c r="B798">
        <v>2</v>
      </c>
      <c r="C798" t="s">
        <v>1932</v>
      </c>
      <c r="D798" t="s">
        <v>1933</v>
      </c>
      <c r="E798" t="s">
        <v>3078</v>
      </c>
      <c r="F798">
        <v>-79.809997558600003</v>
      </c>
      <c r="G798">
        <v>40.330001831099999</v>
      </c>
      <c r="H798" t="s">
        <v>1934</v>
      </c>
      <c r="I798">
        <v>715</v>
      </c>
      <c r="J798" t="s">
        <v>1939</v>
      </c>
      <c r="K798" t="s">
        <v>1940</v>
      </c>
      <c r="L798" t="s">
        <v>2893</v>
      </c>
      <c r="M798" t="s">
        <v>1938</v>
      </c>
      <c r="N798">
        <v>-79.823233899999906</v>
      </c>
      <c r="O798">
        <v>40.3539818</v>
      </c>
      <c r="P798" t="s">
        <v>1937</v>
      </c>
      <c r="Q798" s="6" t="s">
        <v>2906</v>
      </c>
      <c r="R798" s="6" t="s">
        <v>2905</v>
      </c>
      <c r="S798" s="6" t="s">
        <v>2784</v>
      </c>
      <c r="T798" s="6" t="s">
        <v>2992</v>
      </c>
      <c r="V798" s="3" t="str">
        <f>INDEX(Groups!I$2:'Groups'!I$228, MATCH(A798, Groups!A$2:'Groups'!A$228,0))</f>
        <v>White Oak</v>
      </c>
      <c r="W798" s="3" t="str">
        <f>INDEX(Groups!J$2:'Groups'!J$228, MATCH(A798, Groups!A$2:'Groups'!A$228,0))</f>
        <v>Sub-county</v>
      </c>
      <c r="X798" s="8">
        <f t="shared" si="26"/>
        <v>1</v>
      </c>
      <c r="Y798" s="8" t="b">
        <f>ISNUMBER(SEARCH(V798,T798))</f>
        <v>1</v>
      </c>
      <c r="AC798" s="8">
        <v>1</v>
      </c>
      <c r="AD798" s="8">
        <v>1</v>
      </c>
    </row>
    <row r="799" spans="1:30" x14ac:dyDescent="0.2">
      <c r="A799">
        <v>18687399</v>
      </c>
      <c r="B799">
        <v>3</v>
      </c>
      <c r="C799" t="s">
        <v>1429</v>
      </c>
      <c r="D799" t="s">
        <v>1</v>
      </c>
      <c r="E799" t="s">
        <v>3078</v>
      </c>
      <c r="F799">
        <v>-79.949996948199995</v>
      </c>
      <c r="G799">
        <v>40.470001220699999</v>
      </c>
      <c r="H799" t="s">
        <v>1430</v>
      </c>
      <c r="I799">
        <v>578</v>
      </c>
      <c r="J799" t="s">
        <v>1431</v>
      </c>
      <c r="K799" t="s">
        <v>1432</v>
      </c>
      <c r="L799" t="s">
        <v>2773</v>
      </c>
      <c r="M799" t="s">
        <v>1434</v>
      </c>
      <c r="N799">
        <v>-80.001198000000002</v>
      </c>
      <c r="O799">
        <v>40.454208000000001</v>
      </c>
      <c r="P799" t="s">
        <v>1433</v>
      </c>
      <c r="Q799" s="6" t="s">
        <v>2906</v>
      </c>
      <c r="R799" s="6" t="s">
        <v>2905</v>
      </c>
      <c r="S799" s="6" t="s">
        <v>2784</v>
      </c>
      <c r="T799" s="6" t="s">
        <v>2907</v>
      </c>
      <c r="U799" s="6" t="s">
        <v>2915</v>
      </c>
      <c r="V799" s="3" t="str">
        <f>INDEX(Groups!I$2:'Groups'!I$228, MATCH(A799, Groups!A$2:'Groups'!A$228,0))</f>
        <v>A Pub in James Street</v>
      </c>
      <c r="W799" s="3" t="str">
        <f>INDEX(Groups!J$2:'Groups'!J$228, MATCH(A799, Groups!A$2:'Groups'!A$228,0))</f>
        <v>Venue</v>
      </c>
      <c r="X799" s="8">
        <f t="shared" si="26"/>
        <v>1</v>
      </c>
      <c r="AB799" s="8">
        <v>1</v>
      </c>
      <c r="AC799" s="8">
        <v>1</v>
      </c>
      <c r="AD799" s="8">
        <v>1</v>
      </c>
    </row>
    <row r="800" spans="1:30" x14ac:dyDescent="0.2">
      <c r="A800">
        <v>18687399</v>
      </c>
      <c r="B800">
        <v>3</v>
      </c>
      <c r="C800" t="s">
        <v>1429</v>
      </c>
      <c r="D800" t="s">
        <v>1</v>
      </c>
      <c r="E800" t="s">
        <v>3078</v>
      </c>
      <c r="F800">
        <v>-79.949996948199995</v>
      </c>
      <c r="G800">
        <v>40.470001220699999</v>
      </c>
      <c r="H800" t="s">
        <v>1430</v>
      </c>
      <c r="I800">
        <v>579</v>
      </c>
      <c r="J800" t="s">
        <v>1431</v>
      </c>
      <c r="K800" t="s">
        <v>1435</v>
      </c>
      <c r="L800" t="s">
        <v>2773</v>
      </c>
      <c r="M800" t="s">
        <v>1434</v>
      </c>
      <c r="N800">
        <v>-80.001198000000002</v>
      </c>
      <c r="O800">
        <v>40.454208000000001</v>
      </c>
      <c r="P800" t="s">
        <v>1433</v>
      </c>
      <c r="Q800" s="6" t="s">
        <v>2906</v>
      </c>
      <c r="R800" s="6" t="s">
        <v>2905</v>
      </c>
      <c r="S800" s="6" t="s">
        <v>2784</v>
      </c>
      <c r="T800" s="6" t="s">
        <v>2907</v>
      </c>
      <c r="U800" s="6" t="s">
        <v>2915</v>
      </c>
      <c r="V800" s="3" t="str">
        <f>INDEX(Groups!I$2:'Groups'!I$228, MATCH(A800, Groups!A$2:'Groups'!A$228,0))</f>
        <v>A Pub in James Street</v>
      </c>
      <c r="W800" s="3" t="str">
        <f>INDEX(Groups!J$2:'Groups'!J$228, MATCH(A800, Groups!A$2:'Groups'!A$228,0))</f>
        <v>Venue</v>
      </c>
      <c r="X800" s="8">
        <f t="shared" si="26"/>
        <v>1</v>
      </c>
      <c r="AB800" s="8">
        <v>1</v>
      </c>
      <c r="AC800" s="8">
        <v>1</v>
      </c>
      <c r="AD800" s="8">
        <v>1</v>
      </c>
    </row>
    <row r="801" spans="1:30" x14ac:dyDescent="0.2">
      <c r="A801">
        <v>18687399</v>
      </c>
      <c r="B801">
        <v>3</v>
      </c>
      <c r="C801" t="s">
        <v>1429</v>
      </c>
      <c r="D801" t="s">
        <v>1</v>
      </c>
      <c r="E801" t="s">
        <v>3078</v>
      </c>
      <c r="F801">
        <v>-79.949996948199995</v>
      </c>
      <c r="G801">
        <v>40.470001220699999</v>
      </c>
      <c r="H801" t="s">
        <v>1430</v>
      </c>
      <c r="I801">
        <v>580</v>
      </c>
      <c r="J801" t="s">
        <v>1436</v>
      </c>
      <c r="K801" t="s">
        <v>1437</v>
      </c>
      <c r="L801" t="s">
        <v>2773</v>
      </c>
      <c r="M801" t="s">
        <v>1434</v>
      </c>
      <c r="N801">
        <v>-80.001198000000002</v>
      </c>
      <c r="O801">
        <v>40.454208000000001</v>
      </c>
      <c r="P801" t="s">
        <v>1433</v>
      </c>
      <c r="Q801" s="6" t="s">
        <v>2906</v>
      </c>
      <c r="R801" s="6" t="s">
        <v>2905</v>
      </c>
      <c r="S801" s="6" t="s">
        <v>2784</v>
      </c>
      <c r="T801" s="6" t="s">
        <v>2907</v>
      </c>
      <c r="U801" s="6" t="s">
        <v>2915</v>
      </c>
      <c r="V801" s="3" t="str">
        <f>INDEX(Groups!I$2:'Groups'!I$228, MATCH(A801, Groups!A$2:'Groups'!A$228,0))</f>
        <v>A Pub in James Street</v>
      </c>
      <c r="W801" s="3" t="str">
        <f>INDEX(Groups!J$2:'Groups'!J$228, MATCH(A801, Groups!A$2:'Groups'!A$228,0))</f>
        <v>Venue</v>
      </c>
      <c r="X801" s="8">
        <f t="shared" si="26"/>
        <v>1</v>
      </c>
      <c r="AB801" s="8">
        <v>1</v>
      </c>
      <c r="AC801" s="8">
        <v>1</v>
      </c>
      <c r="AD801" s="8">
        <v>1</v>
      </c>
    </row>
    <row r="802" spans="1:30" x14ac:dyDescent="0.2">
      <c r="A802">
        <v>18579083</v>
      </c>
      <c r="B802">
        <v>1</v>
      </c>
      <c r="C802" t="s">
        <v>2375</v>
      </c>
      <c r="D802" t="s">
        <v>1</v>
      </c>
      <c r="E802" t="s">
        <v>3078</v>
      </c>
      <c r="F802">
        <v>-80.010002136200001</v>
      </c>
      <c r="G802">
        <v>40.439998626700003</v>
      </c>
      <c r="H802" t="s">
        <v>2376</v>
      </c>
      <c r="I802">
        <v>800</v>
      </c>
      <c r="J802" t="s">
        <v>2377</v>
      </c>
      <c r="K802" t="s">
        <v>2378</v>
      </c>
      <c r="L802" t="s">
        <v>2773</v>
      </c>
      <c r="M802" t="s">
        <v>773</v>
      </c>
      <c r="N802">
        <v>-79.909981000000002</v>
      </c>
      <c r="O802">
        <v>40.457625999999998</v>
      </c>
      <c r="P802" t="s">
        <v>2379</v>
      </c>
      <c r="Q802" s="6" t="s">
        <v>2906</v>
      </c>
      <c r="R802" s="6" t="s">
        <v>2905</v>
      </c>
      <c r="S802" s="6" t="s">
        <v>2784</v>
      </c>
      <c r="T802" s="6" t="s">
        <v>2907</v>
      </c>
      <c r="U802" s="6" t="s">
        <v>2929</v>
      </c>
      <c r="V802" s="3" t="str">
        <f>INDEX(Groups!I$2:'Groups'!I$228, MATCH(A802, Groups!A$2:'Groups'!A$228,0))</f>
        <v>Absolute Ballroom Dance Center</v>
      </c>
      <c r="W802" s="3" t="str">
        <f>INDEX(Groups!J$2:'Groups'!J$228, MATCH(A802, Groups!A$2:'Groups'!A$228,0))</f>
        <v>Venue</v>
      </c>
      <c r="X802" s="8">
        <f t="shared" si="26"/>
        <v>1</v>
      </c>
      <c r="AB802" s="8">
        <v>1</v>
      </c>
      <c r="AC802" s="8">
        <v>1</v>
      </c>
      <c r="AD802" s="8">
        <v>1</v>
      </c>
    </row>
    <row r="803" spans="1:30" x14ac:dyDescent="0.2">
      <c r="A803">
        <v>7650512</v>
      </c>
      <c r="B803">
        <v>1</v>
      </c>
      <c r="C803" t="s">
        <v>2437</v>
      </c>
      <c r="D803" t="s">
        <v>1</v>
      </c>
      <c r="E803" t="s">
        <v>3081</v>
      </c>
      <c r="F803">
        <v>-79.989997863799999</v>
      </c>
      <c r="G803">
        <v>40.450000762899997</v>
      </c>
      <c r="H803" t="s">
        <v>2438</v>
      </c>
      <c r="I803">
        <v>813</v>
      </c>
      <c r="J803" t="s">
        <v>2439</v>
      </c>
      <c r="K803" t="s">
        <v>2440</v>
      </c>
      <c r="L803" t="s">
        <v>2877</v>
      </c>
      <c r="M803" t="s">
        <v>2442</v>
      </c>
      <c r="N803">
        <v>-80.105179000000007</v>
      </c>
      <c r="O803">
        <v>40.690860999999998</v>
      </c>
      <c r="P803" t="s">
        <v>2441</v>
      </c>
      <c r="Q803" s="6" t="s">
        <v>2906</v>
      </c>
      <c r="R803" s="6" t="s">
        <v>2905</v>
      </c>
      <c r="S803" s="6" t="s">
        <v>2933</v>
      </c>
      <c r="T803" s="6" t="s">
        <v>2932</v>
      </c>
      <c r="V803" s="3" t="str">
        <f>INDEX(Groups!I$2:'Groups'!I$228, MATCH(A803, Groups!A$2:'Groups'!A$228,0))</f>
        <v>Barnes and Noble Store, Robinson Township</v>
      </c>
      <c r="W803" s="3" t="str">
        <f>INDEX(Groups!J$2:'Groups'!J$228, MATCH(A803, Groups!A$2:'Groups'!A$228,0))</f>
        <v>Venue</v>
      </c>
      <c r="X803" s="8">
        <f t="shared" si="26"/>
        <v>0</v>
      </c>
      <c r="Y803" s="8" t="b">
        <v>0</v>
      </c>
      <c r="AB803" s="8">
        <v>0</v>
      </c>
      <c r="AC803" s="8">
        <v>1</v>
      </c>
      <c r="AD803" s="8">
        <v>1</v>
      </c>
    </row>
    <row r="804" spans="1:30" x14ac:dyDescent="0.2">
      <c r="A804">
        <v>12338002</v>
      </c>
      <c r="B804">
        <v>5</v>
      </c>
      <c r="C804" t="s">
        <v>1178</v>
      </c>
      <c r="D804" t="s">
        <v>294</v>
      </c>
      <c r="E804" t="s">
        <v>3072</v>
      </c>
      <c r="F804">
        <v>-80.150001525899995</v>
      </c>
      <c r="G804">
        <v>40.270000457800002</v>
      </c>
      <c r="H804" t="s">
        <v>1179</v>
      </c>
      <c r="I804">
        <v>495</v>
      </c>
      <c r="J804" t="s">
        <v>1186</v>
      </c>
      <c r="K804" t="s">
        <v>1187</v>
      </c>
      <c r="L804" t="s">
        <v>382</v>
      </c>
      <c r="M804" t="s">
        <v>1189</v>
      </c>
      <c r="N804">
        <v>-80.221908999999997</v>
      </c>
      <c r="O804">
        <v>40.502056000000003</v>
      </c>
      <c r="P804" t="s">
        <v>1188</v>
      </c>
      <c r="Q804" s="6" t="s">
        <v>2906</v>
      </c>
      <c r="R804" s="6" t="s">
        <v>2905</v>
      </c>
      <c r="S804" s="6" t="s">
        <v>2784</v>
      </c>
      <c r="T804" s="6" t="s">
        <v>2808</v>
      </c>
      <c r="V804" s="3" t="str">
        <f>INDEX(Groups!I$2:'Groups'!I$228, MATCH(A804, Groups!A$2:'Groups'!A$228,0))</f>
        <v xml:space="preserve">Canonsburg (community) Kings restaurant, Moon (township) Eat n Park, Wexford (community) Kings </v>
      </c>
      <c r="W804" s="3" t="str">
        <f>INDEX(Groups!J$2:'Groups'!J$228, MATCH(A804, Groups!A$2:'Groups'!A$228,0))</f>
        <v>Venue</v>
      </c>
      <c r="X804" s="8">
        <v>1</v>
      </c>
      <c r="Y804" s="8" t="b">
        <v>1</v>
      </c>
      <c r="AB804" s="8">
        <v>1</v>
      </c>
      <c r="AC804" s="8">
        <v>1</v>
      </c>
      <c r="AD804" s="8">
        <v>1</v>
      </c>
    </row>
    <row r="805" spans="1:30" x14ac:dyDescent="0.2">
      <c r="A805">
        <v>12338002</v>
      </c>
      <c r="B805">
        <v>5</v>
      </c>
      <c r="C805" t="s">
        <v>1178</v>
      </c>
      <c r="D805" t="s">
        <v>294</v>
      </c>
      <c r="E805" t="s">
        <v>3072</v>
      </c>
      <c r="F805">
        <v>-80.150001525899995</v>
      </c>
      <c r="G805">
        <v>40.270000457800002</v>
      </c>
      <c r="H805" t="s">
        <v>1179</v>
      </c>
      <c r="I805">
        <v>496</v>
      </c>
      <c r="J805" t="s">
        <v>1186</v>
      </c>
      <c r="K805" t="s">
        <v>1187</v>
      </c>
      <c r="L805" t="s">
        <v>382</v>
      </c>
      <c r="M805" t="s">
        <v>1189</v>
      </c>
      <c r="N805">
        <v>-80.221908999999997</v>
      </c>
      <c r="O805">
        <v>40.502056000000003</v>
      </c>
      <c r="P805" t="s">
        <v>1188</v>
      </c>
      <c r="Q805" s="6" t="s">
        <v>2906</v>
      </c>
      <c r="R805" s="6" t="s">
        <v>2905</v>
      </c>
      <c r="S805" s="6" t="s">
        <v>2784</v>
      </c>
      <c r="T805" s="6" t="s">
        <v>2808</v>
      </c>
      <c r="V805" s="3" t="str">
        <f>INDEX(Groups!I$2:'Groups'!I$228, MATCH(A805, Groups!A$2:'Groups'!A$228,0))</f>
        <v xml:space="preserve">Canonsburg (community) Kings restaurant, Moon (township) Eat n Park, Wexford (community) Kings </v>
      </c>
      <c r="W805" s="3" t="str">
        <f>INDEX(Groups!J$2:'Groups'!J$228, MATCH(A805, Groups!A$2:'Groups'!A$228,0))</f>
        <v>Venue</v>
      </c>
      <c r="X805" s="8">
        <v>1</v>
      </c>
      <c r="Y805" s="8" t="b">
        <v>1</v>
      </c>
      <c r="AB805" s="8">
        <v>1</v>
      </c>
      <c r="AC805" s="8">
        <v>1</v>
      </c>
      <c r="AD805" s="8">
        <v>1</v>
      </c>
    </row>
    <row r="806" spans="1:30" x14ac:dyDescent="0.2">
      <c r="A806">
        <v>12338002</v>
      </c>
      <c r="B806">
        <v>5</v>
      </c>
      <c r="C806" t="s">
        <v>1178</v>
      </c>
      <c r="D806" t="s">
        <v>294</v>
      </c>
      <c r="E806" t="s">
        <v>3072</v>
      </c>
      <c r="F806">
        <v>-80.150001525899995</v>
      </c>
      <c r="G806">
        <v>40.270000457800002</v>
      </c>
      <c r="H806" t="s">
        <v>1179</v>
      </c>
      <c r="I806">
        <v>493</v>
      </c>
      <c r="J806" t="s">
        <v>1180</v>
      </c>
      <c r="K806" t="s">
        <v>1181</v>
      </c>
      <c r="L806" t="s">
        <v>2874</v>
      </c>
      <c r="M806" t="s">
        <v>1183</v>
      </c>
      <c r="N806">
        <v>-80.150963000000004</v>
      </c>
      <c r="O806">
        <v>40.256481000000001</v>
      </c>
      <c r="P806" t="s">
        <v>1182</v>
      </c>
      <c r="Q806" s="6" t="s">
        <v>2906</v>
      </c>
      <c r="R806" s="6" t="s">
        <v>2905</v>
      </c>
      <c r="S806" s="6" t="s">
        <v>2945</v>
      </c>
      <c r="T806" s="6" t="s">
        <v>2990</v>
      </c>
      <c r="V806" s="3" t="str">
        <f>INDEX(Groups!I$2:'Groups'!I$228, MATCH(A806, Groups!A$2:'Groups'!A$228,0))</f>
        <v xml:space="preserve">Canonsburg (community) Kings restaurant, Moon (township) Eat n Park, Wexford (community) Kings </v>
      </c>
      <c r="W806" s="3" t="str">
        <f>INDEX(Groups!J$2:'Groups'!J$228, MATCH(A806, Groups!A$2:'Groups'!A$228,0))</f>
        <v>Venue</v>
      </c>
      <c r="X806" s="8">
        <v>1</v>
      </c>
      <c r="Y806" s="8" t="b">
        <v>0</v>
      </c>
      <c r="AB806" s="8">
        <v>1</v>
      </c>
      <c r="AC806" s="8">
        <v>1</v>
      </c>
      <c r="AD806" s="8">
        <v>1</v>
      </c>
    </row>
    <row r="807" spans="1:30" x14ac:dyDescent="0.2">
      <c r="A807">
        <v>12338002</v>
      </c>
      <c r="B807">
        <v>5</v>
      </c>
      <c r="C807" t="s">
        <v>1178</v>
      </c>
      <c r="D807" t="s">
        <v>294</v>
      </c>
      <c r="E807" t="s">
        <v>3072</v>
      </c>
      <c r="F807">
        <v>-80.150001525899995</v>
      </c>
      <c r="G807">
        <v>40.270000457800002</v>
      </c>
      <c r="H807" t="s">
        <v>1179</v>
      </c>
      <c r="I807">
        <v>494</v>
      </c>
      <c r="J807" t="s">
        <v>1184</v>
      </c>
      <c r="K807" t="s">
        <v>1185</v>
      </c>
      <c r="L807" t="s">
        <v>2874</v>
      </c>
      <c r="M807" t="s">
        <v>1183</v>
      </c>
      <c r="N807">
        <v>-80.150963000000004</v>
      </c>
      <c r="O807">
        <v>40.256481000000001</v>
      </c>
      <c r="P807" t="s">
        <v>1182</v>
      </c>
      <c r="Q807" s="6" t="s">
        <v>2906</v>
      </c>
      <c r="R807" s="6" t="s">
        <v>2905</v>
      </c>
      <c r="S807" s="6" t="s">
        <v>2945</v>
      </c>
      <c r="T807" s="6" t="s">
        <v>2990</v>
      </c>
      <c r="V807" s="3" t="str">
        <f>INDEX(Groups!I$2:'Groups'!I$228, MATCH(A807, Groups!A$2:'Groups'!A$228,0))</f>
        <v xml:space="preserve">Canonsburg (community) Kings restaurant, Moon (township) Eat n Park, Wexford (community) Kings </v>
      </c>
      <c r="W807" s="3" t="str">
        <f>INDEX(Groups!J$2:'Groups'!J$228, MATCH(A807, Groups!A$2:'Groups'!A$228,0))</f>
        <v>Venue</v>
      </c>
      <c r="X807" s="8">
        <v>1</v>
      </c>
      <c r="Y807" s="8" t="b">
        <v>0</v>
      </c>
      <c r="AB807" s="8">
        <v>1</v>
      </c>
      <c r="AC807" s="8">
        <v>1</v>
      </c>
      <c r="AD807" s="8">
        <v>1</v>
      </c>
    </row>
    <row r="808" spans="1:30" x14ac:dyDescent="0.2">
      <c r="A808">
        <v>12338002</v>
      </c>
      <c r="B808">
        <v>5</v>
      </c>
      <c r="C808" t="s">
        <v>1178</v>
      </c>
      <c r="D808" t="s">
        <v>294</v>
      </c>
      <c r="E808" t="s">
        <v>3072</v>
      </c>
      <c r="F808">
        <v>-80.150001525899995</v>
      </c>
      <c r="G808">
        <v>40.270000457800002</v>
      </c>
      <c r="H808" t="s">
        <v>1179</v>
      </c>
      <c r="I808">
        <v>497</v>
      </c>
      <c r="J808" t="s">
        <v>1190</v>
      </c>
      <c r="K808" t="s">
        <v>1191</v>
      </c>
      <c r="L808" t="s">
        <v>2889</v>
      </c>
      <c r="M808" t="s">
        <v>1193</v>
      </c>
      <c r="N808">
        <v>-80.097449999999995</v>
      </c>
      <c r="O808">
        <v>40.303780000000003</v>
      </c>
      <c r="P808" t="s">
        <v>1192</v>
      </c>
      <c r="Q808" s="6" t="s">
        <v>2906</v>
      </c>
      <c r="R808" s="6" t="s">
        <v>2905</v>
      </c>
      <c r="S808" s="6" t="s">
        <v>2945</v>
      </c>
      <c r="T808" s="6" t="s">
        <v>2970</v>
      </c>
      <c r="V808" s="3" t="str">
        <f>INDEX(Groups!I$2:'Groups'!I$228, MATCH(A808, Groups!A$2:'Groups'!A$228,0))</f>
        <v xml:space="preserve">Canonsburg (community) Kings restaurant, Moon (township) Eat n Park, Wexford (community) Kings </v>
      </c>
      <c r="W808" s="3" t="str">
        <f>INDEX(Groups!J$2:'Groups'!J$228, MATCH(A808, Groups!A$2:'Groups'!A$228,0))</f>
        <v>Venue</v>
      </c>
      <c r="X808" s="8">
        <v>1</v>
      </c>
      <c r="Y808" s="8" t="b">
        <v>0</v>
      </c>
      <c r="AB808" s="8">
        <v>0</v>
      </c>
      <c r="AC808" s="8">
        <v>1</v>
      </c>
      <c r="AD808" s="8">
        <v>1</v>
      </c>
    </row>
    <row r="809" spans="1:30" x14ac:dyDescent="0.2">
      <c r="A809">
        <v>4544272</v>
      </c>
      <c r="B809">
        <v>1</v>
      </c>
      <c r="C809" t="s">
        <v>2213</v>
      </c>
      <c r="D809" t="s">
        <v>1</v>
      </c>
      <c r="E809" t="s">
        <v>3075</v>
      </c>
      <c r="F809">
        <v>-80.029998779300001</v>
      </c>
      <c r="G809">
        <v>40.459999084499998</v>
      </c>
      <c r="H809" t="s">
        <v>2214</v>
      </c>
      <c r="I809">
        <v>770</v>
      </c>
      <c r="J809" t="s">
        <v>2215</v>
      </c>
      <c r="K809" t="s">
        <v>2216</v>
      </c>
      <c r="L809" t="s">
        <v>2773</v>
      </c>
      <c r="M809" t="s">
        <v>1508</v>
      </c>
      <c r="N809">
        <v>-80.003135999999998</v>
      </c>
      <c r="O809">
        <v>40.448093</v>
      </c>
      <c r="P809" t="s">
        <v>1507</v>
      </c>
      <c r="Q809" s="6" t="s">
        <v>2906</v>
      </c>
      <c r="R809" s="6" t="s">
        <v>2905</v>
      </c>
      <c r="S809" s="6" t="s">
        <v>2784</v>
      </c>
      <c r="T809" s="6" t="s">
        <v>2907</v>
      </c>
      <c r="U809" s="6" t="s">
        <v>2942</v>
      </c>
      <c r="V809" s="3" t="str">
        <f>INDEX(Groups!I$2:'Groups'!I$228, MATCH(A809, Groups!A$2:'Groups'!A$228,0))</f>
        <v xml:space="preserve">Microsoft Office at 30 Isabella St </v>
      </c>
      <c r="W809" s="3" t="str">
        <f>INDEX(Groups!J$2:'Groups'!J$228, MATCH(A809, Groups!A$2:'Groups'!A$228,0))</f>
        <v>Venue</v>
      </c>
      <c r="X809" s="8">
        <v>1</v>
      </c>
      <c r="Y809" s="8" t="b">
        <v>1</v>
      </c>
      <c r="AB809" s="8">
        <v>1</v>
      </c>
      <c r="AC809" s="8">
        <v>1</v>
      </c>
      <c r="AD809" s="8">
        <v>1</v>
      </c>
    </row>
    <row r="810" spans="1:30" x14ac:dyDescent="0.2">
      <c r="A810">
        <v>1753834</v>
      </c>
      <c r="B810">
        <v>1</v>
      </c>
      <c r="C810" t="s">
        <v>2116</v>
      </c>
      <c r="D810" t="s">
        <v>1</v>
      </c>
      <c r="E810" t="s">
        <v>3081</v>
      </c>
      <c r="F810">
        <v>-80.040000915500002</v>
      </c>
      <c r="G810">
        <v>40.3800010681</v>
      </c>
      <c r="H810" t="s">
        <v>2117</v>
      </c>
      <c r="I810">
        <v>751</v>
      </c>
      <c r="J810" t="s">
        <v>2118</v>
      </c>
      <c r="K810" t="s">
        <v>2119</v>
      </c>
      <c r="L810" t="s">
        <v>2773</v>
      </c>
      <c r="M810" t="s">
        <v>2121</v>
      </c>
      <c r="N810">
        <v>-80.045383999999999</v>
      </c>
      <c r="O810">
        <v>40.377195</v>
      </c>
      <c r="P810" t="s">
        <v>2120</v>
      </c>
      <c r="Q810" s="6" t="s">
        <v>2906</v>
      </c>
      <c r="R810" s="6" t="s">
        <v>2905</v>
      </c>
      <c r="S810" s="6" t="s">
        <v>2784</v>
      </c>
      <c r="T810" s="6" t="s">
        <v>2964</v>
      </c>
      <c r="V810" s="3" t="str">
        <f>INDEX(Groups!I$2:'Groups'!I$228, MATCH(A810, Groups!A$2:'Groups'!A$228,0))</f>
        <v>Mt. Lebanon Library</v>
      </c>
      <c r="W810" s="3" t="str">
        <f>INDEX(Groups!J$2:'Groups'!J$228, MATCH(A810, Groups!A$2:'Groups'!A$228,0))</f>
        <v>Venue</v>
      </c>
      <c r="X810" s="8">
        <v>1</v>
      </c>
      <c r="Y810" s="8" t="b">
        <v>1</v>
      </c>
      <c r="AB810" s="8">
        <v>1</v>
      </c>
      <c r="AC810" s="8">
        <v>1</v>
      </c>
      <c r="AD810" s="8">
        <v>1</v>
      </c>
    </row>
    <row r="811" spans="1:30" x14ac:dyDescent="0.2">
      <c r="A811">
        <v>7809052</v>
      </c>
      <c r="B811">
        <v>2</v>
      </c>
      <c r="C811" t="s">
        <v>1910</v>
      </c>
      <c r="D811" t="s">
        <v>1</v>
      </c>
      <c r="E811" t="s">
        <v>3073</v>
      </c>
      <c r="F811">
        <v>-79.989997863799999</v>
      </c>
      <c r="G811">
        <v>40.450000762899997</v>
      </c>
      <c r="H811" t="s">
        <v>1911</v>
      </c>
      <c r="I811">
        <v>709</v>
      </c>
      <c r="J811" t="s">
        <v>1914</v>
      </c>
      <c r="K811" t="s">
        <v>1915</v>
      </c>
      <c r="L811" t="s">
        <v>2880</v>
      </c>
      <c r="M811" t="s">
        <v>226</v>
      </c>
      <c r="N811">
        <v>-79.752568999999994</v>
      </c>
      <c r="O811">
        <v>40.430062</v>
      </c>
      <c r="P811" t="s">
        <v>225</v>
      </c>
      <c r="Q811" s="6" t="s">
        <v>2906</v>
      </c>
      <c r="R811" s="6" t="s">
        <v>2905</v>
      </c>
      <c r="S811" s="6" t="s">
        <v>2784</v>
      </c>
      <c r="T811" s="6" t="s">
        <v>2941</v>
      </c>
      <c r="V811" s="3" t="str">
        <f>INDEX(Groups!I$2:'Groups'!I$228, MATCH(A811, Groups!A$2:'Groups'!A$228,0))</f>
        <v>Northland Library and Monroeville Library</v>
      </c>
      <c r="W811" s="3" t="str">
        <f>INDEX(Groups!J$2:'Groups'!J$228, MATCH(A811, Groups!A$2:'Groups'!A$228,0))</f>
        <v>Venue</v>
      </c>
      <c r="X811" s="8">
        <v>1</v>
      </c>
      <c r="Y811" s="8" t="b">
        <v>1</v>
      </c>
      <c r="AB811" s="8">
        <v>1</v>
      </c>
      <c r="AC811" s="8">
        <v>1</v>
      </c>
      <c r="AD811" s="8">
        <v>1</v>
      </c>
    </row>
    <row r="812" spans="1:30" x14ac:dyDescent="0.2">
      <c r="A812">
        <v>7809052</v>
      </c>
      <c r="B812">
        <v>2</v>
      </c>
      <c r="C812" t="s">
        <v>1910</v>
      </c>
      <c r="D812" t="s">
        <v>1</v>
      </c>
      <c r="E812" t="s">
        <v>3073</v>
      </c>
      <c r="F812">
        <v>-79.989997863799999</v>
      </c>
      <c r="G812">
        <v>40.450000762899997</v>
      </c>
      <c r="H812" t="s">
        <v>1911</v>
      </c>
      <c r="I812">
        <v>708</v>
      </c>
      <c r="J812" t="s">
        <v>1912</v>
      </c>
      <c r="K812" t="s">
        <v>1913</v>
      </c>
      <c r="L812" t="s">
        <v>2773</v>
      </c>
      <c r="M812" t="s">
        <v>170</v>
      </c>
      <c r="N812">
        <v>-80.034644999999998</v>
      </c>
      <c r="O812">
        <v>40.571002999999997</v>
      </c>
      <c r="P812" t="s">
        <v>169</v>
      </c>
      <c r="Q812" s="6" t="s">
        <v>2906</v>
      </c>
      <c r="R812" s="6" t="s">
        <v>2905</v>
      </c>
      <c r="S812" s="6" t="s">
        <v>2784</v>
      </c>
      <c r="T812" s="6" t="s">
        <v>2913</v>
      </c>
      <c r="V812" s="3" t="str">
        <f>INDEX(Groups!I$2:'Groups'!I$228, MATCH(A812, Groups!A$2:'Groups'!A$228,0))</f>
        <v>Northland Library and Monroeville Library</v>
      </c>
      <c r="W812" s="3" t="str">
        <f>INDEX(Groups!J$2:'Groups'!J$228, MATCH(A812, Groups!A$2:'Groups'!A$228,0))</f>
        <v>Venue</v>
      </c>
      <c r="X812" s="8">
        <v>1</v>
      </c>
      <c r="Y812" s="8" t="b">
        <v>1</v>
      </c>
      <c r="AB812" s="8">
        <v>1</v>
      </c>
      <c r="AC812" s="8">
        <v>1</v>
      </c>
      <c r="AD812" s="8">
        <v>1</v>
      </c>
    </row>
    <row r="813" spans="1:30" x14ac:dyDescent="0.2">
      <c r="A813">
        <v>18554626</v>
      </c>
      <c r="B813">
        <v>1</v>
      </c>
      <c r="C813" t="s">
        <v>2235</v>
      </c>
      <c r="D813" t="s">
        <v>1390</v>
      </c>
      <c r="E813" t="s">
        <v>3073</v>
      </c>
      <c r="F813">
        <v>-80.360000610399993</v>
      </c>
      <c r="G813">
        <v>40.700000762899997</v>
      </c>
      <c r="H813" t="s">
        <v>2236</v>
      </c>
      <c r="I813">
        <v>774</v>
      </c>
      <c r="J813" t="s">
        <v>2237</v>
      </c>
      <c r="K813" t="s">
        <v>2238</v>
      </c>
      <c r="L813" t="s">
        <v>2240</v>
      </c>
      <c r="M813" t="s">
        <v>2241</v>
      </c>
      <c r="N813">
        <v>-80.279769999999999</v>
      </c>
      <c r="O813">
        <v>40.698478999999999</v>
      </c>
      <c r="P813" t="s">
        <v>2239</v>
      </c>
      <c r="Q813" s="6" t="s">
        <v>2906</v>
      </c>
      <c r="R813" s="6" t="s">
        <v>2905</v>
      </c>
      <c r="S813" s="6" t="s">
        <v>2949</v>
      </c>
      <c r="T813" s="6" t="s">
        <v>3021</v>
      </c>
      <c r="V813" s="3" t="str">
        <f>INDEX(Groups!I$2:'Groups'!I$228, MATCH(A813, Groups!A$2:'Groups'!A$228,0))</f>
        <v>Northwood Realty Services office in Beaver</v>
      </c>
      <c r="W813" s="3" t="str">
        <f>INDEX(Groups!J$2:'Groups'!J$228, MATCH(A813, Groups!A$2:'Groups'!A$228,0))</f>
        <v>Venue</v>
      </c>
      <c r="X813" s="8">
        <v>1</v>
      </c>
      <c r="Y813" s="8" t="b">
        <v>0</v>
      </c>
      <c r="AB813" s="8">
        <v>0</v>
      </c>
      <c r="AC813" s="8">
        <v>1</v>
      </c>
      <c r="AD813" s="8">
        <v>1</v>
      </c>
    </row>
    <row r="814" spans="1:30" x14ac:dyDescent="0.2">
      <c r="A814">
        <v>12893402</v>
      </c>
      <c r="B814">
        <v>1</v>
      </c>
      <c r="C814" t="s">
        <v>2298</v>
      </c>
      <c r="D814" t="s">
        <v>1044</v>
      </c>
      <c r="E814" t="s">
        <v>3080</v>
      </c>
      <c r="F814">
        <v>-79.760002136200001</v>
      </c>
      <c r="G814">
        <v>40.430000305199997</v>
      </c>
      <c r="H814" t="s">
        <v>2299</v>
      </c>
      <c r="I814">
        <v>785</v>
      </c>
      <c r="J814" t="s">
        <v>2300</v>
      </c>
      <c r="K814" t="s">
        <v>465</v>
      </c>
      <c r="L814" t="s">
        <v>2888</v>
      </c>
      <c r="M814" t="s">
        <v>2302</v>
      </c>
      <c r="N814">
        <v>-79.679419999999993</v>
      </c>
      <c r="O814">
        <v>40.426566999999999</v>
      </c>
      <c r="P814" t="s">
        <v>2301</v>
      </c>
      <c r="Q814" s="6" t="s">
        <v>2906</v>
      </c>
      <c r="R814" s="6" t="s">
        <v>2905</v>
      </c>
      <c r="S814" s="6" t="s">
        <v>2919</v>
      </c>
      <c r="T814" s="6" t="s">
        <v>2939</v>
      </c>
      <c r="V814" s="3" t="str">
        <f>INDEX(Groups!I$2:'Groups'!I$228, MATCH(A814, Groups!A$2:'Groups'!A$228,0))</f>
        <v>Panera Bread in Miracle Mile Monroeville, The Gluten Free Zone in Murrysville, Panera in Penn Center or Panera in Greensburg</v>
      </c>
      <c r="W814" s="3" t="str">
        <f>INDEX(Groups!J$2:'Groups'!J$228, MATCH(A814, Groups!A$2:'Groups'!A$228,0))</f>
        <v>Venue</v>
      </c>
      <c r="X814" s="8">
        <v>1</v>
      </c>
      <c r="Y814" s="8" t="b">
        <v>1</v>
      </c>
      <c r="AB814" s="8">
        <v>1</v>
      </c>
      <c r="AC814" s="8">
        <v>1</v>
      </c>
      <c r="AD814" s="8">
        <v>1</v>
      </c>
    </row>
    <row r="815" spans="1:30" x14ac:dyDescent="0.2">
      <c r="A815">
        <v>18718827</v>
      </c>
      <c r="B815">
        <v>3</v>
      </c>
      <c r="C815" t="s">
        <v>1554</v>
      </c>
      <c r="D815" t="s">
        <v>1</v>
      </c>
      <c r="E815" t="s">
        <v>3084</v>
      </c>
      <c r="F815">
        <v>-79.919998168899994</v>
      </c>
      <c r="G815">
        <v>40.430000305199997</v>
      </c>
      <c r="H815" t="s">
        <v>1555</v>
      </c>
      <c r="I815">
        <v>614</v>
      </c>
      <c r="J815" t="s">
        <v>1556</v>
      </c>
      <c r="K815" t="s">
        <v>1557</v>
      </c>
      <c r="L815" t="s">
        <v>2773</v>
      </c>
      <c r="M815" t="s">
        <v>1559</v>
      </c>
      <c r="N815">
        <v>-79.922843999999998</v>
      </c>
      <c r="O815">
        <v>40.435763999999999</v>
      </c>
      <c r="P815" t="s">
        <v>1558</v>
      </c>
      <c r="Q815" s="6" t="s">
        <v>2906</v>
      </c>
      <c r="R815" s="6" t="s">
        <v>2905</v>
      </c>
      <c r="S815" s="6" t="s">
        <v>2784</v>
      </c>
      <c r="T815" s="6" t="s">
        <v>2907</v>
      </c>
      <c r="U815" s="6" t="s">
        <v>2909</v>
      </c>
      <c r="V815" s="3" t="str">
        <f>INDEX(Groups!I$2:'Groups'!I$228, MATCH(A815, Groups!A$2:'Groups'!A$228,0))</f>
        <v>Pastoli's</v>
      </c>
      <c r="W815" s="3" t="str">
        <f>INDEX(Groups!J$2:'Groups'!J$228, MATCH(A815, Groups!A$2:'Groups'!A$228,0))</f>
        <v>Venue</v>
      </c>
      <c r="X815" s="8">
        <v>1</v>
      </c>
      <c r="Y815" s="8" t="b">
        <v>1</v>
      </c>
      <c r="AB815" s="8">
        <v>1</v>
      </c>
      <c r="AC815" s="8">
        <v>1</v>
      </c>
      <c r="AD815" s="8">
        <v>1</v>
      </c>
    </row>
    <row r="816" spans="1:30" x14ac:dyDescent="0.2">
      <c r="A816">
        <v>18718827</v>
      </c>
      <c r="B816">
        <v>3</v>
      </c>
      <c r="C816" t="s">
        <v>1554</v>
      </c>
      <c r="D816" t="s">
        <v>1</v>
      </c>
      <c r="E816" t="s">
        <v>3084</v>
      </c>
      <c r="F816">
        <v>-79.919998168899994</v>
      </c>
      <c r="G816">
        <v>40.430000305199997</v>
      </c>
      <c r="H816" t="s">
        <v>1555</v>
      </c>
      <c r="I816">
        <v>615</v>
      </c>
      <c r="J816" t="s">
        <v>1560</v>
      </c>
      <c r="K816" t="s">
        <v>1561</v>
      </c>
      <c r="L816" t="s">
        <v>2773</v>
      </c>
      <c r="M816" t="s">
        <v>1559</v>
      </c>
      <c r="N816">
        <v>-79.922843999999998</v>
      </c>
      <c r="O816">
        <v>40.435763999999999</v>
      </c>
      <c r="P816" t="s">
        <v>1558</v>
      </c>
      <c r="Q816" s="6" t="s">
        <v>2906</v>
      </c>
      <c r="R816" s="6" t="s">
        <v>2905</v>
      </c>
      <c r="S816" s="6" t="s">
        <v>2784</v>
      </c>
      <c r="T816" s="6" t="s">
        <v>2907</v>
      </c>
      <c r="U816" s="6" t="s">
        <v>2909</v>
      </c>
      <c r="V816" s="3" t="str">
        <f>INDEX(Groups!I$2:'Groups'!I$228, MATCH(A816, Groups!A$2:'Groups'!A$228,0))</f>
        <v>Pastoli's</v>
      </c>
      <c r="W816" s="3" t="str">
        <f>INDEX(Groups!J$2:'Groups'!J$228, MATCH(A816, Groups!A$2:'Groups'!A$228,0))</f>
        <v>Venue</v>
      </c>
      <c r="X816" s="8">
        <v>1</v>
      </c>
      <c r="Y816" s="8" t="b">
        <v>1</v>
      </c>
      <c r="AB816" s="8">
        <v>1</v>
      </c>
      <c r="AC816" s="8">
        <v>1</v>
      </c>
      <c r="AD816" s="8">
        <v>1</v>
      </c>
    </row>
    <row r="817" spans="1:30" x14ac:dyDescent="0.2">
      <c r="A817">
        <v>18718827</v>
      </c>
      <c r="B817">
        <v>3</v>
      </c>
      <c r="C817" t="s">
        <v>1554</v>
      </c>
      <c r="D817" t="s">
        <v>1</v>
      </c>
      <c r="E817" t="s">
        <v>3084</v>
      </c>
      <c r="F817">
        <v>-79.919998168899994</v>
      </c>
      <c r="G817">
        <v>40.430000305199997</v>
      </c>
      <c r="H817" t="s">
        <v>1555</v>
      </c>
      <c r="I817">
        <v>616</v>
      </c>
      <c r="J817" t="s">
        <v>1562</v>
      </c>
      <c r="K817" t="s">
        <v>1563</v>
      </c>
      <c r="L817" t="s">
        <v>2773</v>
      </c>
      <c r="M817" t="s">
        <v>1559</v>
      </c>
      <c r="N817">
        <v>-79.922843999999998</v>
      </c>
      <c r="O817">
        <v>40.435763999999999</v>
      </c>
      <c r="P817" t="s">
        <v>1558</v>
      </c>
      <c r="Q817" s="6" t="s">
        <v>2906</v>
      </c>
      <c r="R817" s="6" t="s">
        <v>2905</v>
      </c>
      <c r="S817" s="6" t="s">
        <v>2784</v>
      </c>
      <c r="T817" s="6" t="s">
        <v>2907</v>
      </c>
      <c r="U817" s="6" t="s">
        <v>2909</v>
      </c>
      <c r="V817" s="3" t="str">
        <f>INDEX(Groups!I$2:'Groups'!I$228, MATCH(A817, Groups!A$2:'Groups'!A$228,0))</f>
        <v>Pastoli's</v>
      </c>
      <c r="W817" s="3" t="str">
        <f>INDEX(Groups!J$2:'Groups'!J$228, MATCH(A817, Groups!A$2:'Groups'!A$228,0))</f>
        <v>Venue</v>
      </c>
      <c r="X817" s="8">
        <v>1</v>
      </c>
      <c r="Y817" s="8" t="b">
        <v>1</v>
      </c>
      <c r="AB817" s="8">
        <v>1</v>
      </c>
      <c r="AC817" s="8">
        <v>1</v>
      </c>
      <c r="AD817" s="8">
        <v>1</v>
      </c>
    </row>
    <row r="818" spans="1:30" x14ac:dyDescent="0.2">
      <c r="A818">
        <v>9759622</v>
      </c>
      <c r="B818">
        <v>1</v>
      </c>
      <c r="C818" t="s">
        <v>2352</v>
      </c>
      <c r="D818" t="s">
        <v>1</v>
      </c>
      <c r="E818" t="s">
        <v>3093</v>
      </c>
      <c r="F818">
        <v>-79.949996948199995</v>
      </c>
      <c r="G818">
        <v>40.439998626700003</v>
      </c>
      <c r="H818" t="s">
        <v>2353</v>
      </c>
      <c r="I818">
        <v>795</v>
      </c>
      <c r="J818" t="s">
        <v>2354</v>
      </c>
      <c r="K818" t="s">
        <v>2355</v>
      </c>
      <c r="L818" t="s">
        <v>2773</v>
      </c>
      <c r="M818" t="s">
        <v>154</v>
      </c>
      <c r="N818">
        <v>-79.947379999999995</v>
      </c>
      <c r="O818">
        <v>40.439166999999998</v>
      </c>
      <c r="P818" t="s">
        <v>153</v>
      </c>
      <c r="Q818" s="6" t="s">
        <v>2906</v>
      </c>
      <c r="R818" s="6" t="s">
        <v>2905</v>
      </c>
      <c r="S818" s="6" t="s">
        <v>2784</v>
      </c>
      <c r="T818" s="6" t="s">
        <v>2907</v>
      </c>
      <c r="U818" s="6" t="s">
        <v>2909</v>
      </c>
      <c r="V818" s="3" t="str">
        <f>INDEX(Groups!I$2:'Groups'!I$228, MATCH(A818, Groups!A$2:'Groups'!A$228,0))</f>
        <v>Phipps Conservatory and Botanical Gardens</v>
      </c>
      <c r="W818" s="3" t="str">
        <f>INDEX(Groups!J$2:'Groups'!J$228, MATCH(A818, Groups!A$2:'Groups'!A$228,0))</f>
        <v>Venue</v>
      </c>
      <c r="X818" s="8">
        <v>1</v>
      </c>
      <c r="Y818" s="8" t="b">
        <v>1</v>
      </c>
      <c r="AB818" s="8">
        <v>1</v>
      </c>
      <c r="AC818" s="8">
        <v>1</v>
      </c>
      <c r="AD818" s="8">
        <v>1</v>
      </c>
    </row>
    <row r="819" spans="1:30" x14ac:dyDescent="0.2">
      <c r="A819">
        <v>13563532</v>
      </c>
      <c r="B819">
        <v>2</v>
      </c>
      <c r="C819" t="s">
        <v>1846</v>
      </c>
      <c r="D819" t="s">
        <v>1044</v>
      </c>
      <c r="E819" t="s">
        <v>3073</v>
      </c>
      <c r="F819">
        <v>-79.760002136200001</v>
      </c>
      <c r="G819">
        <v>40.430000305199997</v>
      </c>
      <c r="H819" t="s">
        <v>1847</v>
      </c>
      <c r="I819">
        <v>690</v>
      </c>
      <c r="J819" t="s">
        <v>1848</v>
      </c>
      <c r="K819" t="s">
        <v>1849</v>
      </c>
      <c r="L819" t="s">
        <v>2773</v>
      </c>
      <c r="M819" t="s">
        <v>1851</v>
      </c>
      <c r="N819">
        <v>-79.71302</v>
      </c>
      <c r="O819">
        <v>40.447395</v>
      </c>
      <c r="P819" t="s">
        <v>1850</v>
      </c>
      <c r="Q819" s="6" t="s">
        <v>2906</v>
      </c>
      <c r="R819" s="6" t="s">
        <v>2905</v>
      </c>
      <c r="S819" s="6" t="s">
        <v>2784</v>
      </c>
      <c r="T819" s="6" t="s">
        <v>3012</v>
      </c>
      <c r="V819" s="3" t="str">
        <f>INDEX(Groups!I$2:'Groups'!I$228, MATCH(A819, Groups!A$2:'Groups'!A$228,0))</f>
        <v>Pugliano's</v>
      </c>
      <c r="W819" s="3" t="str">
        <f>INDEX(Groups!J$2:'Groups'!J$228, MATCH(A819, Groups!A$2:'Groups'!A$228,0))</f>
        <v>Venue</v>
      </c>
      <c r="X819" s="8">
        <v>1</v>
      </c>
      <c r="Y819" s="8" t="b">
        <v>1</v>
      </c>
      <c r="AB819" s="8">
        <v>1</v>
      </c>
      <c r="AC819" s="8">
        <v>1</v>
      </c>
      <c r="AD819" s="8">
        <v>1</v>
      </c>
    </row>
    <row r="820" spans="1:30" x14ac:dyDescent="0.2">
      <c r="A820">
        <v>13563532</v>
      </c>
      <c r="B820">
        <v>2</v>
      </c>
      <c r="C820" t="s">
        <v>1846</v>
      </c>
      <c r="D820" t="s">
        <v>1044</v>
      </c>
      <c r="E820" t="s">
        <v>3073</v>
      </c>
      <c r="F820">
        <v>-79.760002136200001</v>
      </c>
      <c r="G820">
        <v>40.430000305199997</v>
      </c>
      <c r="H820" t="s">
        <v>1847</v>
      </c>
      <c r="I820">
        <v>691</v>
      </c>
      <c r="J820" t="s">
        <v>1852</v>
      </c>
      <c r="K820" t="s">
        <v>1853</v>
      </c>
      <c r="L820" t="s">
        <v>2773</v>
      </c>
      <c r="M820" t="s">
        <v>1851</v>
      </c>
      <c r="N820">
        <v>-79.71302</v>
      </c>
      <c r="O820">
        <v>40.447395</v>
      </c>
      <c r="P820" t="s">
        <v>1850</v>
      </c>
      <c r="Q820" s="6" t="s">
        <v>2906</v>
      </c>
      <c r="R820" s="6" t="s">
        <v>2905</v>
      </c>
      <c r="S820" s="6" t="s">
        <v>2784</v>
      </c>
      <c r="T820" s="6" t="s">
        <v>3012</v>
      </c>
      <c r="V820" s="3" t="str">
        <f>INDEX(Groups!I$2:'Groups'!I$228, MATCH(A820, Groups!A$2:'Groups'!A$228,0))</f>
        <v>Pugliano's</v>
      </c>
      <c r="W820" s="3" t="str">
        <f>INDEX(Groups!J$2:'Groups'!J$228, MATCH(A820, Groups!A$2:'Groups'!A$228,0))</f>
        <v>Venue</v>
      </c>
      <c r="X820" s="8">
        <v>1</v>
      </c>
      <c r="Y820" s="8" t="b">
        <v>1</v>
      </c>
      <c r="AB820" s="8">
        <v>1</v>
      </c>
      <c r="AC820" s="8">
        <v>1</v>
      </c>
      <c r="AD820" s="8">
        <v>1</v>
      </c>
    </row>
    <row r="821" spans="1:30" x14ac:dyDescent="0.2">
      <c r="A821">
        <v>7946662</v>
      </c>
      <c r="B821">
        <v>1</v>
      </c>
      <c r="C821" t="s">
        <v>1970</v>
      </c>
      <c r="D821" t="s">
        <v>1</v>
      </c>
      <c r="E821" t="s">
        <v>3081</v>
      </c>
      <c r="F821">
        <v>-79.919998168899994</v>
      </c>
      <c r="G821">
        <v>40.430000305199997</v>
      </c>
      <c r="H821" t="s">
        <v>1971</v>
      </c>
      <c r="I821">
        <v>723</v>
      </c>
      <c r="J821" t="s">
        <v>1972</v>
      </c>
      <c r="K821" t="s">
        <v>1973</v>
      </c>
      <c r="L821" t="s">
        <v>2773</v>
      </c>
      <c r="M821" t="s">
        <v>1975</v>
      </c>
      <c r="N821">
        <v>-79.946860999999998</v>
      </c>
      <c r="O821">
        <v>40.438229</v>
      </c>
      <c r="P821" t="s">
        <v>1974</v>
      </c>
      <c r="Q821" s="6" t="s">
        <v>2906</v>
      </c>
      <c r="R821" s="6" t="s">
        <v>2905</v>
      </c>
      <c r="S821" s="6" t="s">
        <v>2784</v>
      </c>
      <c r="T821" s="6" t="s">
        <v>2907</v>
      </c>
      <c r="U821" s="6" t="s">
        <v>2909</v>
      </c>
      <c r="V821" s="3" t="str">
        <f>INDEX(Groups!I$2:'Groups'!I$228, MATCH(A821, Groups!A$2:'Groups'!A$228,0))</f>
        <v>Schenley Park</v>
      </c>
      <c r="W821" s="3" t="str">
        <f>INDEX(Groups!J$2:'Groups'!J$228, MATCH(A821, Groups!A$2:'Groups'!A$228,0))</f>
        <v>Venue</v>
      </c>
      <c r="X821" s="8">
        <v>1</v>
      </c>
      <c r="Y821" s="8" t="b">
        <v>1</v>
      </c>
      <c r="AB821" s="8">
        <v>1</v>
      </c>
      <c r="AC821" s="8">
        <v>1</v>
      </c>
      <c r="AD821" s="8">
        <v>1</v>
      </c>
    </row>
    <row r="822" spans="1:30" x14ac:dyDescent="0.2">
      <c r="A822">
        <v>18468154</v>
      </c>
      <c r="B822">
        <v>1</v>
      </c>
      <c r="C822" t="s">
        <v>2167</v>
      </c>
      <c r="D822" t="s">
        <v>1</v>
      </c>
      <c r="E822" t="s">
        <v>3081</v>
      </c>
      <c r="F822">
        <v>-79.919998168899994</v>
      </c>
      <c r="G822">
        <v>40.430000305199997</v>
      </c>
      <c r="H822" t="s">
        <v>2168</v>
      </c>
      <c r="I822">
        <v>761</v>
      </c>
      <c r="J822" t="s">
        <v>2169</v>
      </c>
      <c r="K822" t="s">
        <v>2170</v>
      </c>
      <c r="L822" t="s">
        <v>2773</v>
      </c>
      <c r="M822" t="s">
        <v>2172</v>
      </c>
      <c r="N822">
        <v>-79.922545999999997</v>
      </c>
      <c r="O822">
        <v>40.438122</v>
      </c>
      <c r="P822" t="s">
        <v>2171</v>
      </c>
      <c r="Q822" s="6" t="s">
        <v>2906</v>
      </c>
      <c r="R822" s="6" t="s">
        <v>2905</v>
      </c>
      <c r="S822" s="6" t="s">
        <v>2784</v>
      </c>
      <c r="T822" s="6" t="s">
        <v>2907</v>
      </c>
      <c r="U822" s="6" t="s">
        <v>2946</v>
      </c>
      <c r="V822" s="3" t="str">
        <f>INDEX(Groups!I$2:'Groups'!I$228, MATCH(A822, Groups!A$2:'Groups'!A$228,0))</f>
        <v>Squirrel Hill Library</v>
      </c>
      <c r="W822" s="3" t="str">
        <f>INDEX(Groups!J$2:'Groups'!J$228, MATCH(A822, Groups!A$2:'Groups'!A$228,0))</f>
        <v>Venue</v>
      </c>
      <c r="X822" s="8">
        <v>1</v>
      </c>
      <c r="Y822" s="8" t="b">
        <v>1</v>
      </c>
      <c r="AB822" s="8">
        <v>1</v>
      </c>
      <c r="AC822" s="8">
        <v>1</v>
      </c>
      <c r="AD822" s="8">
        <v>1</v>
      </c>
    </row>
    <row r="823" spans="1:30" x14ac:dyDescent="0.2">
      <c r="A823">
        <v>16204522</v>
      </c>
      <c r="B823">
        <v>1</v>
      </c>
      <c r="C823" t="s">
        <v>2276</v>
      </c>
      <c r="D823" t="s">
        <v>1</v>
      </c>
      <c r="E823" t="s">
        <v>3088</v>
      </c>
      <c r="F823">
        <v>-79.919998168899994</v>
      </c>
      <c r="G823">
        <v>40.430000305199997</v>
      </c>
      <c r="H823" t="s">
        <v>2277</v>
      </c>
      <c r="I823">
        <v>781</v>
      </c>
      <c r="J823" t="s">
        <v>2278</v>
      </c>
      <c r="K823" t="s">
        <v>2279</v>
      </c>
      <c r="L823" t="s">
        <v>2773</v>
      </c>
      <c r="M823" t="s">
        <v>2281</v>
      </c>
      <c r="N823">
        <v>-79.922531000000006</v>
      </c>
      <c r="O823">
        <v>40.438118000000003</v>
      </c>
      <c r="P823" t="s">
        <v>2280</v>
      </c>
      <c r="Q823" s="6" t="s">
        <v>2906</v>
      </c>
      <c r="R823" s="6" t="s">
        <v>2905</v>
      </c>
      <c r="S823" s="6" t="s">
        <v>2784</v>
      </c>
      <c r="T823" s="6" t="s">
        <v>2907</v>
      </c>
      <c r="U823" s="6" t="s">
        <v>2946</v>
      </c>
      <c r="V823" s="3" t="str">
        <f>INDEX(Groups!I$2:'Groups'!I$228, MATCH(A823, Groups!A$2:'Groups'!A$228,0))</f>
        <v>Squirrel Hill library or in the Shadyside Panera Bread + outside Pitt</v>
      </c>
      <c r="W823" s="3" t="str">
        <f>INDEX(Groups!J$2:'Groups'!J$228, MATCH(A823, Groups!A$2:'Groups'!A$228,0))</f>
        <v>Venue</v>
      </c>
      <c r="X823" s="8">
        <v>1</v>
      </c>
      <c r="Y823" s="8" t="b">
        <v>1</v>
      </c>
      <c r="AB823" s="8">
        <v>1</v>
      </c>
      <c r="AC823" s="8">
        <v>1</v>
      </c>
      <c r="AD823" s="8">
        <v>1</v>
      </c>
    </row>
    <row r="824" spans="1:30" x14ac:dyDescent="0.2">
      <c r="A824">
        <v>16045572</v>
      </c>
      <c r="B824">
        <v>2</v>
      </c>
      <c r="C824" t="s">
        <v>1916</v>
      </c>
      <c r="D824" t="s">
        <v>1</v>
      </c>
      <c r="E824" t="s">
        <v>3078</v>
      </c>
      <c r="F824">
        <v>-79.949996948199995</v>
      </c>
      <c r="G824">
        <v>40.470001220699999</v>
      </c>
      <c r="H824" t="s">
        <v>1917</v>
      </c>
      <c r="I824">
        <v>710</v>
      </c>
      <c r="J824" t="s">
        <v>1918</v>
      </c>
      <c r="K824" t="s">
        <v>1919</v>
      </c>
      <c r="L824" t="s">
        <v>2773</v>
      </c>
      <c r="M824" t="s">
        <v>1921</v>
      </c>
      <c r="N824">
        <v>-79.901319999999998</v>
      </c>
      <c r="O824">
        <v>40.424453999999997</v>
      </c>
      <c r="P824" t="s">
        <v>1920</v>
      </c>
      <c r="Q824" s="6" t="s">
        <v>2906</v>
      </c>
      <c r="R824" s="6" t="s">
        <v>2905</v>
      </c>
      <c r="S824" s="6" t="s">
        <v>2784</v>
      </c>
      <c r="T824" s="6" t="s">
        <v>2907</v>
      </c>
      <c r="U824" s="6" t="s">
        <v>3015</v>
      </c>
      <c r="V824" s="3" t="str">
        <f>INDEX(Groups!I$2:'Groups'!I$228, MATCH(A824, Groups!A$2:'Groups'!A$228,0))</f>
        <v>the Swisshelm Park community center</v>
      </c>
      <c r="W824" s="3" t="str">
        <f>INDEX(Groups!J$2:'Groups'!J$228, MATCH(A824, Groups!A$2:'Groups'!A$228,0))</f>
        <v>Venue</v>
      </c>
      <c r="X824" s="8">
        <v>1</v>
      </c>
      <c r="Y824" s="8" t="b">
        <v>1</v>
      </c>
      <c r="AB824" s="8">
        <v>1</v>
      </c>
      <c r="AC824" s="8">
        <v>1</v>
      </c>
      <c r="AD824" s="8">
        <v>1</v>
      </c>
    </row>
    <row r="825" spans="1:30" x14ac:dyDescent="0.2">
      <c r="A825">
        <v>16045572</v>
      </c>
      <c r="B825">
        <v>2</v>
      </c>
      <c r="C825" t="s">
        <v>1916</v>
      </c>
      <c r="D825" t="s">
        <v>1</v>
      </c>
      <c r="E825" t="s">
        <v>3078</v>
      </c>
      <c r="F825">
        <v>-79.949996948199995</v>
      </c>
      <c r="G825">
        <v>40.470001220699999</v>
      </c>
      <c r="H825" t="s">
        <v>1917</v>
      </c>
      <c r="I825">
        <v>711</v>
      </c>
      <c r="J825" t="s">
        <v>1918</v>
      </c>
      <c r="K825" t="s">
        <v>1919</v>
      </c>
      <c r="L825" t="s">
        <v>2773</v>
      </c>
      <c r="M825" t="s">
        <v>1921</v>
      </c>
      <c r="N825">
        <v>-79.901319999999998</v>
      </c>
      <c r="O825">
        <v>40.424453999999997</v>
      </c>
      <c r="P825" t="s">
        <v>1920</v>
      </c>
      <c r="Q825" s="6" t="s">
        <v>2906</v>
      </c>
      <c r="R825" s="6" t="s">
        <v>2905</v>
      </c>
      <c r="S825" s="6" t="s">
        <v>2784</v>
      </c>
      <c r="T825" s="6" t="s">
        <v>2907</v>
      </c>
      <c r="U825" s="6" t="s">
        <v>3015</v>
      </c>
      <c r="V825" s="3" t="str">
        <f>INDEX(Groups!I$2:'Groups'!I$228, MATCH(A825, Groups!A$2:'Groups'!A$228,0))</f>
        <v>the Swisshelm Park community center</v>
      </c>
      <c r="W825" s="3" t="str">
        <f>INDEX(Groups!J$2:'Groups'!J$228, MATCH(A825, Groups!A$2:'Groups'!A$228,0))</f>
        <v>Venue</v>
      </c>
      <c r="X825" s="8">
        <v>1</v>
      </c>
      <c r="Y825" s="8" t="b">
        <v>1</v>
      </c>
      <c r="AB825" s="8">
        <v>1</v>
      </c>
      <c r="AC825" s="8">
        <v>1</v>
      </c>
      <c r="AD825" s="8">
        <v>1</v>
      </c>
    </row>
    <row r="826" spans="1:30" x14ac:dyDescent="0.2">
      <c r="A826">
        <v>6926022</v>
      </c>
      <c r="B826">
        <v>1</v>
      </c>
      <c r="C826" t="s">
        <v>2330</v>
      </c>
      <c r="D826" t="s">
        <v>1</v>
      </c>
      <c r="E826" t="s">
        <v>3076</v>
      </c>
      <c r="F826">
        <v>-79.930000305199997</v>
      </c>
      <c r="G826">
        <v>40.400001525900002</v>
      </c>
      <c r="H826" t="s">
        <v>2331</v>
      </c>
      <c r="I826">
        <v>791</v>
      </c>
      <c r="J826" t="s">
        <v>2332</v>
      </c>
      <c r="K826" t="s">
        <v>2333</v>
      </c>
      <c r="L826" t="s">
        <v>996</v>
      </c>
      <c r="M826" t="s">
        <v>2335</v>
      </c>
      <c r="N826">
        <v>-80.094559000000004</v>
      </c>
      <c r="O826">
        <v>40.382365999999998</v>
      </c>
      <c r="P826" t="s">
        <v>2334</v>
      </c>
      <c r="Q826" s="6" t="s">
        <v>2906</v>
      </c>
      <c r="R826" s="6" t="s">
        <v>2905</v>
      </c>
      <c r="S826" s="6" t="s">
        <v>2784</v>
      </c>
      <c r="T826" s="6" t="s">
        <v>3026</v>
      </c>
      <c r="V826" s="3" t="str">
        <f>INDEX(Groups!I$2:'Groups'!I$228, MATCH(A826, Groups!A$2:'Groups'!A$228,0))</f>
        <v>All</v>
      </c>
      <c r="W826" s="3" t="str">
        <f>INDEX(Groups!J$2:'Groups'!J$228, MATCH(A826, Groups!A$2:'Groups'!A$228,0))</f>
        <v>World</v>
      </c>
      <c r="AC826" s="8">
        <v>1</v>
      </c>
      <c r="AD826" s="8">
        <v>1</v>
      </c>
    </row>
    <row r="827" spans="1:30" x14ac:dyDescent="0.2">
      <c r="A827">
        <v>6049772</v>
      </c>
      <c r="B827">
        <v>1</v>
      </c>
      <c r="C827" t="s">
        <v>1961</v>
      </c>
      <c r="D827" t="s">
        <v>1962</v>
      </c>
      <c r="E827" t="s">
        <v>3076</v>
      </c>
      <c r="F827">
        <v>-79.919998168899994</v>
      </c>
      <c r="G827">
        <v>40.700000762899997</v>
      </c>
      <c r="H827" t="s">
        <v>1963</v>
      </c>
      <c r="I827">
        <v>721</v>
      </c>
      <c r="J827" t="s">
        <v>1964</v>
      </c>
      <c r="K827" t="s">
        <v>1965</v>
      </c>
      <c r="L827" t="s">
        <v>2780</v>
      </c>
      <c r="M827" t="s">
        <v>895</v>
      </c>
      <c r="N827">
        <v>-80.110771</v>
      </c>
      <c r="O827">
        <v>40.684620000000002</v>
      </c>
      <c r="P827" t="s">
        <v>894</v>
      </c>
      <c r="Q827" s="6" t="s">
        <v>2906</v>
      </c>
      <c r="R827" s="6" t="s">
        <v>2905</v>
      </c>
      <c r="S827" s="6" t="s">
        <v>2933</v>
      </c>
      <c r="T827" s="6" t="s">
        <v>2932</v>
      </c>
      <c r="V827" s="3" t="str">
        <f>INDEX(Groups!I$2:'Groups'!I$228, MATCH(A827, Groups!A$2:'Groups'!A$228,0))</f>
        <v>All</v>
      </c>
      <c r="W827" s="3" t="str">
        <f>INDEX(Groups!J$2:'Groups'!J$228, MATCH(A827, Groups!A$2:'Groups'!A$228,0))</f>
        <v>World</v>
      </c>
      <c r="AC827" s="8">
        <v>1</v>
      </c>
      <c r="AD827" s="8">
        <v>1</v>
      </c>
    </row>
    <row r="828" spans="1:30" x14ac:dyDescent="0.2">
      <c r="A828">
        <v>1764586</v>
      </c>
      <c r="B828">
        <v>1</v>
      </c>
      <c r="C828" t="s">
        <v>2303</v>
      </c>
      <c r="D828" t="s">
        <v>1</v>
      </c>
      <c r="E828" t="s">
        <v>3070</v>
      </c>
      <c r="F828">
        <v>-79.980003356899999</v>
      </c>
      <c r="G828">
        <v>40.450000762899997</v>
      </c>
      <c r="H828" t="s">
        <v>2304</v>
      </c>
      <c r="I828">
        <v>786</v>
      </c>
      <c r="J828" t="s">
        <v>1964</v>
      </c>
      <c r="K828" t="s">
        <v>2305</v>
      </c>
      <c r="L828" t="s">
        <v>2780</v>
      </c>
      <c r="M828" t="s">
        <v>895</v>
      </c>
      <c r="N828">
        <v>-80.110771</v>
      </c>
      <c r="O828">
        <v>40.684620000000002</v>
      </c>
      <c r="P828" t="s">
        <v>894</v>
      </c>
      <c r="Q828" s="6" t="s">
        <v>2906</v>
      </c>
      <c r="R828" s="6" t="s">
        <v>2905</v>
      </c>
      <c r="S828" s="6" t="s">
        <v>2933</v>
      </c>
      <c r="T828" s="6" t="s">
        <v>2932</v>
      </c>
      <c r="V828" s="3" t="str">
        <f>INDEX(Groups!I$2:'Groups'!I$228, MATCH(A828, Groups!A$2:'Groups'!A$228,0))</f>
        <v>All</v>
      </c>
      <c r="W828" s="3" t="str">
        <f>INDEX(Groups!J$2:'Groups'!J$228, MATCH(A828, Groups!A$2:'Groups'!A$228,0))</f>
        <v>World</v>
      </c>
      <c r="AC828" s="8">
        <v>1</v>
      </c>
      <c r="AD828" s="8">
        <v>1</v>
      </c>
    </row>
    <row r="830" spans="1:30" x14ac:dyDescent="0.2">
      <c r="W830" s="11" t="s">
        <v>3040</v>
      </c>
      <c r="X830" s="11" t="s">
        <v>3041</v>
      </c>
      <c r="Y830" s="11" t="s">
        <v>3042</v>
      </c>
      <c r="Z830" s="11" t="s">
        <v>3043</v>
      </c>
      <c r="AA830" s="11" t="s">
        <v>3044</v>
      </c>
      <c r="AB830" s="11" t="s">
        <v>3045</v>
      </c>
      <c r="AC830" s="8" t="s">
        <v>3058</v>
      </c>
    </row>
    <row r="831" spans="1:30" x14ac:dyDescent="0.2">
      <c r="V831" s="14" t="s">
        <v>2831</v>
      </c>
      <c r="W831">
        <f>COUNTIF(W$2:W$828, V831)</f>
        <v>3</v>
      </c>
      <c r="X831" s="8">
        <f>COUNTIFS(W$2:W$828, V831, X$2:X$828, 1)</f>
        <v>0</v>
      </c>
      <c r="Y831" s="9">
        <f t="shared" ref="Y831:Y832" si="27">COUNTIFS($W$2:$W$828, $V831, Y$2:Y$828, "Pittsburgh City")</f>
        <v>0</v>
      </c>
      <c r="Z831" s="8">
        <f t="shared" ref="Z831" si="28">COUNTIFS($W$2:$W$828, $V831, Z$2:Z$828, TRUE)</f>
        <v>0</v>
      </c>
      <c r="AA831" s="8">
        <f>COUNTIFS($W$2:$W$828, $V831, AA$2:AA$828, 1)</f>
        <v>0</v>
      </c>
      <c r="AB831" s="8">
        <f>COUNTIFS($W$2:$W$828, $V831, AB$2:AB$828, 1)</f>
        <v>0</v>
      </c>
      <c r="AC831" s="8">
        <v>3</v>
      </c>
    </row>
    <row r="832" spans="1:30" x14ac:dyDescent="0.2">
      <c r="V832" s="14" t="s">
        <v>2867</v>
      </c>
      <c r="W832">
        <f>COUNTIF(W$2:W$828, V832)</f>
        <v>9</v>
      </c>
      <c r="X832" s="8">
        <f>COUNTIFS(W$2:W$828, V832, X$2:X$828, 1)</f>
        <v>5</v>
      </c>
      <c r="Y832" s="9">
        <f t="shared" si="27"/>
        <v>1</v>
      </c>
      <c r="Z832" s="8">
        <f t="shared" ref="Y832:Z840" si="29">COUNTIFS($W$2:$W$828, $V832, Z$2:Z$828, TRUE)</f>
        <v>0</v>
      </c>
      <c r="AA832" s="8">
        <f t="shared" ref="AA832:AA840" si="30">COUNTIFS($W$2:$W$828, $V832, AA$2:AA$828, 1)</f>
        <v>0</v>
      </c>
      <c r="AB832" s="8">
        <f t="shared" ref="AB832:AB840" si="31">COUNTIFS($W$2:$W$828, $V832, AB$2:AB$828, 1)</f>
        <v>0</v>
      </c>
      <c r="AC832" s="8">
        <v>5</v>
      </c>
    </row>
    <row r="833" spans="22:29" x14ac:dyDescent="0.2">
      <c r="V833" s="14" t="s">
        <v>2902</v>
      </c>
      <c r="W833">
        <f>COUNTIF(W$2:W$828, V833)</f>
        <v>1</v>
      </c>
      <c r="X833" s="8">
        <f>COUNTIFS(W$2:W$828, V833, X$2:X$828, 1)</f>
        <v>1</v>
      </c>
      <c r="Y833" s="9">
        <f>COUNTIFS($W$2:$W$828, $V833, Y$2:Y$828, "Pittsburgh City")</f>
        <v>1</v>
      </c>
      <c r="Z833" s="8">
        <f t="shared" si="29"/>
        <v>0</v>
      </c>
      <c r="AA833" s="8">
        <f t="shared" si="30"/>
        <v>0</v>
      </c>
      <c r="AB833" s="8">
        <f t="shared" si="31"/>
        <v>0</v>
      </c>
      <c r="AC833" s="8">
        <v>1</v>
      </c>
    </row>
    <row r="834" spans="22:29" x14ac:dyDescent="0.2">
      <c r="V834" s="14" t="s">
        <v>3036</v>
      </c>
      <c r="W834">
        <f>COUNTIF(W$2:W$828, V834)</f>
        <v>76</v>
      </c>
      <c r="X834" s="8">
        <f>COUNTIFS(W$2:W$828, V834, X$2:X$828, 1)</f>
        <v>46</v>
      </c>
      <c r="Y834" s="9">
        <f t="shared" ref="Y834:Y839" si="32">COUNTIFS($W$2:$W$828, $V834, Y$2:Y$828, "Pittsburgh City")</f>
        <v>31</v>
      </c>
      <c r="Z834" s="8">
        <f t="shared" si="29"/>
        <v>0</v>
      </c>
      <c r="AA834" s="8">
        <f t="shared" si="30"/>
        <v>0</v>
      </c>
      <c r="AB834" s="8">
        <f t="shared" si="31"/>
        <v>0</v>
      </c>
      <c r="AC834" s="8">
        <v>22</v>
      </c>
    </row>
    <row r="835" spans="22:29" x14ac:dyDescent="0.2">
      <c r="V835" s="14" t="s">
        <v>2903</v>
      </c>
      <c r="W835">
        <f>COUNTIF(W$2:W$828, V835)</f>
        <v>31</v>
      </c>
      <c r="X835" s="8">
        <f>COUNTIFS(W$2:W$828, V835, X$2:X$828, 1)</f>
        <v>27</v>
      </c>
      <c r="Y835" s="9">
        <f t="shared" si="32"/>
        <v>11</v>
      </c>
      <c r="Z835" s="8">
        <f t="shared" si="29"/>
        <v>0</v>
      </c>
      <c r="AA835" s="8">
        <f t="shared" si="30"/>
        <v>0</v>
      </c>
      <c r="AB835" s="8">
        <f t="shared" si="31"/>
        <v>0</v>
      </c>
      <c r="AC835" s="8">
        <v>6</v>
      </c>
    </row>
    <row r="836" spans="22:29" x14ac:dyDescent="0.2">
      <c r="V836" s="14" t="s">
        <v>2788</v>
      </c>
      <c r="W836">
        <f>COUNTIF(W$2:W$828, V836)</f>
        <v>17</v>
      </c>
      <c r="X836" s="8">
        <f>COUNTIFS(W$2:W$828, V836, X$2:X$828, 1)</f>
        <v>15</v>
      </c>
      <c r="Y836" s="9">
        <f t="shared" si="32"/>
        <v>3</v>
      </c>
      <c r="Z836" s="8">
        <f t="shared" si="29"/>
        <v>0</v>
      </c>
      <c r="AA836" s="8">
        <f t="shared" si="30"/>
        <v>0</v>
      </c>
      <c r="AB836" s="8">
        <f t="shared" si="31"/>
        <v>0</v>
      </c>
      <c r="AC836" s="8">
        <v>9</v>
      </c>
    </row>
    <row r="837" spans="22:29" x14ac:dyDescent="0.2">
      <c r="V837" s="14" t="s">
        <v>2809</v>
      </c>
      <c r="W837">
        <f>COUNTIF(W$2:W$828, V837)</f>
        <v>42</v>
      </c>
      <c r="X837" s="8">
        <f>COUNTIFS(W$2:W$828, V837, X$2:X$828, 1)</f>
        <v>36</v>
      </c>
      <c r="Y837" s="9">
        <f t="shared" si="32"/>
        <v>6</v>
      </c>
      <c r="Z837" s="8">
        <f t="shared" si="29"/>
        <v>14</v>
      </c>
      <c r="AA837" s="8">
        <f t="shared" si="30"/>
        <v>0</v>
      </c>
      <c r="AB837" s="8">
        <f t="shared" si="31"/>
        <v>0</v>
      </c>
      <c r="AC837" s="8">
        <v>16</v>
      </c>
    </row>
    <row r="838" spans="22:29" x14ac:dyDescent="0.2">
      <c r="V838" s="14" t="s">
        <v>3034</v>
      </c>
      <c r="W838">
        <f>COUNTIF(W$2:W$828, V838)</f>
        <v>615</v>
      </c>
      <c r="X838" s="8">
        <f>COUNTIFS(W$2:W$828, V838, X$2:X$828, 1)</f>
        <v>556</v>
      </c>
      <c r="Y838" s="10">
        <f t="shared" si="29"/>
        <v>384</v>
      </c>
      <c r="Z838" s="8">
        <f t="shared" si="29"/>
        <v>0</v>
      </c>
      <c r="AA838" s="8">
        <f t="shared" si="30"/>
        <v>0</v>
      </c>
      <c r="AB838" s="8">
        <f t="shared" si="31"/>
        <v>0</v>
      </c>
      <c r="AC838" s="8">
        <v>147</v>
      </c>
    </row>
    <row r="839" spans="22:29" x14ac:dyDescent="0.2">
      <c r="V839" s="14" t="s">
        <v>2785</v>
      </c>
      <c r="W839">
        <f>COUNTIF(W$2:W$828, V839)</f>
        <v>6</v>
      </c>
      <c r="X839" s="8">
        <f>COUNTIFS(W$2:W$828, V839, X$2:X$828, 1)</f>
        <v>1</v>
      </c>
      <c r="Y839" s="9">
        <f t="shared" si="32"/>
        <v>1</v>
      </c>
      <c r="Z839" s="8">
        <f t="shared" si="29"/>
        <v>0</v>
      </c>
      <c r="AA839" s="8">
        <f t="shared" si="30"/>
        <v>1</v>
      </c>
      <c r="AB839" s="8">
        <f t="shared" si="31"/>
        <v>0</v>
      </c>
      <c r="AC839" s="8">
        <v>2</v>
      </c>
    </row>
    <row r="840" spans="22:29" x14ac:dyDescent="0.2">
      <c r="V840" s="14" t="s">
        <v>2798</v>
      </c>
      <c r="W840">
        <f>COUNTIF(W$2:W$828, V840)</f>
        <v>27</v>
      </c>
      <c r="X840" s="8">
        <f>COUNTIFS(W$2:W$828, V840, X$2:X$828, 1)</f>
        <v>26</v>
      </c>
      <c r="Y840" s="10">
        <f t="shared" si="29"/>
        <v>18</v>
      </c>
      <c r="Z840" s="8">
        <f t="shared" si="29"/>
        <v>0</v>
      </c>
      <c r="AA840" s="8">
        <f t="shared" si="30"/>
        <v>0</v>
      </c>
      <c r="AB840" s="8">
        <f t="shared" si="31"/>
        <v>24</v>
      </c>
      <c r="AC840" s="8">
        <v>16</v>
      </c>
    </row>
    <row r="843" spans="22:29" x14ac:dyDescent="0.2">
      <c r="W843" t="s">
        <v>3049</v>
      </c>
      <c r="X843" s="11" t="s">
        <v>3050</v>
      </c>
      <c r="Y843" s="11" t="s">
        <v>3052</v>
      </c>
      <c r="Z843" s="11" t="s">
        <v>3051</v>
      </c>
      <c r="AA843" s="11" t="s">
        <v>3053</v>
      </c>
      <c r="AB843" s="11" t="s">
        <v>3054</v>
      </c>
      <c r="AC843" s="8" t="s">
        <v>3058</v>
      </c>
    </row>
    <row r="844" spans="22:29" x14ac:dyDescent="0.2">
      <c r="V844" s="2" t="s">
        <v>3048</v>
      </c>
      <c r="W844">
        <f>SUM(W832:W835)</f>
        <v>117</v>
      </c>
      <c r="X844">
        <f t="shared" ref="X844" si="33">SUM(X832:X835)</f>
        <v>79</v>
      </c>
      <c r="Y844">
        <f>SUM(Z832:Z835)</f>
        <v>0</v>
      </c>
      <c r="Z844">
        <f>SUM(Y832:Y835)</f>
        <v>44</v>
      </c>
      <c r="AA844">
        <f>SUM(AA832:AA835)</f>
        <v>0</v>
      </c>
      <c r="AB844">
        <f>SUM(AB832:AB835)</f>
        <v>0</v>
      </c>
      <c r="AC844">
        <f>SUM(AC832:AC835)</f>
        <v>34</v>
      </c>
    </row>
    <row r="845" spans="22:29" x14ac:dyDescent="0.2">
      <c r="V845" s="2" t="s">
        <v>3056</v>
      </c>
      <c r="W845">
        <f>W836</f>
        <v>17</v>
      </c>
      <c r="X845">
        <f t="shared" ref="X845:AB845" si="34">X836</f>
        <v>15</v>
      </c>
      <c r="Y845">
        <f t="shared" ref="Y845:Y846" si="35">Z836</f>
        <v>0</v>
      </c>
      <c r="Z845">
        <f>Y836</f>
        <v>3</v>
      </c>
      <c r="AA845">
        <f t="shared" si="34"/>
        <v>0</v>
      </c>
      <c r="AB845">
        <f t="shared" si="34"/>
        <v>0</v>
      </c>
      <c r="AC845">
        <f t="shared" ref="AC845" si="36">AC836</f>
        <v>9</v>
      </c>
    </row>
    <row r="846" spans="22:29" x14ac:dyDescent="0.2">
      <c r="V846" s="2" t="s">
        <v>3057</v>
      </c>
      <c r="W846">
        <f>W837</f>
        <v>42</v>
      </c>
      <c r="X846">
        <f t="shared" ref="X846:AB846" si="37">X837</f>
        <v>36</v>
      </c>
      <c r="Y846">
        <f t="shared" si="35"/>
        <v>14</v>
      </c>
      <c r="Z846">
        <f>Y837</f>
        <v>6</v>
      </c>
      <c r="AA846">
        <f t="shared" si="37"/>
        <v>0</v>
      </c>
      <c r="AB846">
        <f t="shared" si="37"/>
        <v>0</v>
      </c>
      <c r="AC846">
        <f t="shared" ref="AC846" si="38">AC837</f>
        <v>16</v>
      </c>
    </row>
    <row r="847" spans="22:29" x14ac:dyDescent="0.2">
      <c r="V847" s="2" t="s">
        <v>3034</v>
      </c>
      <c r="W847">
        <f>W838</f>
        <v>615</v>
      </c>
      <c r="X847">
        <f t="shared" ref="X847:AB847" si="39">X838</f>
        <v>556</v>
      </c>
      <c r="Y847">
        <f>Z838</f>
        <v>0</v>
      </c>
      <c r="Z847">
        <f>Y838</f>
        <v>384</v>
      </c>
      <c r="AA847">
        <f>AA838</f>
        <v>0</v>
      </c>
      <c r="AB847">
        <f>AB838</f>
        <v>0</v>
      </c>
      <c r="AC847">
        <f>AC838</f>
        <v>147</v>
      </c>
    </row>
    <row r="848" spans="22:29" x14ac:dyDescent="0.2">
      <c r="V848" s="2" t="s">
        <v>3046</v>
      </c>
      <c r="W848">
        <f>W839</f>
        <v>6</v>
      </c>
      <c r="X848">
        <f t="shared" ref="X848:AB848" si="40">X839</f>
        <v>1</v>
      </c>
      <c r="Y848">
        <f>Z839</f>
        <v>0</v>
      </c>
      <c r="Z848">
        <f>Y839</f>
        <v>1</v>
      </c>
      <c r="AA848">
        <f>AA839</f>
        <v>1</v>
      </c>
      <c r="AB848">
        <f>AB839</f>
        <v>0</v>
      </c>
      <c r="AC848">
        <f>AC839</f>
        <v>2</v>
      </c>
    </row>
    <row r="849" spans="22:47" x14ac:dyDescent="0.2">
      <c r="V849" s="2" t="s">
        <v>2798</v>
      </c>
      <c r="W849">
        <f>W840</f>
        <v>27</v>
      </c>
      <c r="X849">
        <f t="shared" ref="X849:AB849" si="41">X840</f>
        <v>26</v>
      </c>
      <c r="Y849">
        <f>Z840</f>
        <v>0</v>
      </c>
      <c r="Z849">
        <f>Y840</f>
        <v>18</v>
      </c>
      <c r="AA849">
        <f>AA840</f>
        <v>0</v>
      </c>
      <c r="AB849">
        <f>AB840</f>
        <v>24</v>
      </c>
      <c r="AC849">
        <f>AC840</f>
        <v>16</v>
      </c>
    </row>
    <row r="851" spans="22:47" x14ac:dyDescent="0.2">
      <c r="AU851" t="s">
        <v>3112</v>
      </c>
    </row>
    <row r="852" spans="22:47" x14ac:dyDescent="0.2">
      <c r="V852" s="11" t="s">
        <v>3069</v>
      </c>
      <c r="W852" s="11" t="s">
        <v>2831</v>
      </c>
      <c r="X852" s="11" t="s">
        <v>2867</v>
      </c>
      <c r="Y852" s="11" t="s">
        <v>2902</v>
      </c>
      <c r="Z852" s="11" t="s">
        <v>3036</v>
      </c>
      <c r="AA852" s="11" t="s">
        <v>2903</v>
      </c>
      <c r="AB852" s="11" t="s">
        <v>2788</v>
      </c>
      <c r="AC852" s="8" t="s">
        <v>2809</v>
      </c>
      <c r="AD852" s="11" t="s">
        <v>3034</v>
      </c>
      <c r="AE852" s="11" t="s">
        <v>2785</v>
      </c>
      <c r="AF852" s="11" t="s">
        <v>2798</v>
      </c>
      <c r="AG852" s="2" t="s">
        <v>3048</v>
      </c>
      <c r="AH852" s="15" t="s">
        <v>3103</v>
      </c>
      <c r="AI852" s="16" t="s">
        <v>3104</v>
      </c>
      <c r="AJ852" s="17" t="s">
        <v>3106</v>
      </c>
      <c r="AK852" s="17" t="s">
        <v>3105</v>
      </c>
      <c r="AL852" s="17" t="s">
        <v>3053</v>
      </c>
      <c r="AM852" s="17" t="s">
        <v>3054</v>
      </c>
      <c r="AN852" s="17" t="s">
        <v>3030</v>
      </c>
      <c r="AO852" s="15" t="s">
        <v>2788</v>
      </c>
      <c r="AP852" s="16" t="s">
        <v>2809</v>
      </c>
      <c r="AQ852" s="17" t="s">
        <v>3034</v>
      </c>
      <c r="AR852" s="17" t="s">
        <v>2785</v>
      </c>
      <c r="AS852" s="17" t="s">
        <v>2798</v>
      </c>
      <c r="AU852" s="17" t="s">
        <v>3034</v>
      </c>
    </row>
    <row r="853" spans="22:47" x14ac:dyDescent="0.2">
      <c r="V853" t="s">
        <v>3070</v>
      </c>
      <c r="W853" s="8">
        <f>COUNTIFS($E$2:$E$828, $V853,$W$2:$W$828, $V$831)</f>
        <v>1</v>
      </c>
      <c r="X853" s="8">
        <f>COUNTIFS($E$2:$E$828, $V853,$W$2:$W$828, $V$832)</f>
        <v>0</v>
      </c>
      <c r="Y853" s="8">
        <f>COUNTIFS($E$2:$E$828, $V853,$W$2:$W$828, $V$833)</f>
        <v>0</v>
      </c>
      <c r="Z853" s="8">
        <f>COUNTIFS($E$2:$E$828, $V853,$W$2:$W$828, $V$834)</f>
        <v>14</v>
      </c>
      <c r="AA853" s="8">
        <f>COUNTIFS($E$2:$E$828, $V853,$W$2:$W$828, $V$835)</f>
        <v>22</v>
      </c>
      <c r="AB853" s="8">
        <f>COUNTIFS($E$2:$E$828, $V853,$W$2:$W$828, $V$836)</f>
        <v>0</v>
      </c>
      <c r="AC853" s="8">
        <f>COUNTIFS($E$2:$E$828, $V853,$W$2:$W$828, $V$837)</f>
        <v>1</v>
      </c>
      <c r="AD853" s="8">
        <f>COUNTIFS($E$2:$E$828, $V853,$W$2:$W$828, $V$838)</f>
        <v>158</v>
      </c>
      <c r="AE853" s="8">
        <f>COUNTIFS($E$2:$E$828, $V853,$W$2:$W$828, $V$839)</f>
        <v>0</v>
      </c>
      <c r="AF853" s="8">
        <f>COUNTIFS($E$2:$E$828, $V853,$W$2:$W$828, $V$840)</f>
        <v>0</v>
      </c>
      <c r="AG853">
        <f>SUM(X853:AA853)</f>
        <v>36</v>
      </c>
      <c r="AH853" s="9">
        <f>COUNTIFS($E$2:$E$828, $V853,$X$2:$X$828, 1)</f>
        <v>180</v>
      </c>
      <c r="AI853" s="9">
        <f>COUNTIFS($E$2:$E$828, $V853,$Z$2:$Z$828, 1)</f>
        <v>1</v>
      </c>
      <c r="AJ853" s="9">
        <f>COUNTIFS($E$2:$E$828, $V853,$Y$2:$Y$828, TRUE)</f>
        <v>115</v>
      </c>
      <c r="AK853" s="9">
        <f>COUNTIFS($E$2:$E$828, $V853,$Y$2:$Y$828, "Pittsburgh City")</f>
        <v>21</v>
      </c>
      <c r="AL853" s="9">
        <f>COUNTIFS($E$2:$E$828, $V853,$AA$2:$AA$828, 1)</f>
        <v>0</v>
      </c>
      <c r="AM853" s="9">
        <f>COUNTIFS($E$2:$E$828, $V853,$AB$2:$AB$828, 1)</f>
        <v>0</v>
      </c>
      <c r="AN853">
        <f>SUM(AJ853:AK853)</f>
        <v>136</v>
      </c>
      <c r="AO853" s="10">
        <f>COUNTIFS($E$2:$E$828, $V853, $W$2:$W$828, AO$852, $X$2:$X$828, 1)</f>
        <v>0</v>
      </c>
      <c r="AP853" s="10">
        <f>COUNTIFS($E$2:$E$828, $V853, $W$2:$W$828, AP$852, $Z$2:$Z$828, 1)</f>
        <v>1</v>
      </c>
      <c r="AQ853" s="10">
        <f>COUNTIFS($E$2:$E$828, $V853, $W$2:$W$828, AQ$852, $Y$2:$Y$828, TRUE)</f>
        <v>115</v>
      </c>
      <c r="AR853" s="10">
        <f>COUNTIFS($E$2:$E$828, $V853, $W$2:$W$828, AR$852, $AA$2:$AA$828, 1)</f>
        <v>0</v>
      </c>
      <c r="AS853" s="10">
        <f>COUNTIFS($E$2:$E$828, $V853, $W$2:$W$828, AS$852, $AB$2:$AB$828, 1)</f>
        <v>0</v>
      </c>
      <c r="AU853" s="10">
        <f>COUNTIFS($E$2:$E$828, $V853, $W$2:$W$828, AU$852, $X$2:$X$828, 1)</f>
        <v>147</v>
      </c>
    </row>
    <row r="854" spans="22:47" x14ac:dyDescent="0.2">
      <c r="V854" t="s">
        <v>3071</v>
      </c>
      <c r="W854" s="8">
        <f t="shared" ref="W854:W884" si="42">COUNTIFS($E$2:$E$828, $V854,$W$2:$W$828, $V$831)</f>
        <v>0</v>
      </c>
      <c r="X854" s="8">
        <f t="shared" ref="X854:X884" si="43">COUNTIFS($E$2:$E$828, $V854,$W$2:$W$828, $V$832)</f>
        <v>0</v>
      </c>
      <c r="Y854" s="8">
        <f t="shared" ref="Y854:Y884" si="44">COUNTIFS($E$2:$E$828, $V854,$W$2:$W$828, $V$833)</f>
        <v>0</v>
      </c>
      <c r="Z854" s="8">
        <f t="shared" ref="Z854:Z884" si="45">COUNTIFS($E$2:$E$828, $V854,$W$2:$W$828, $V$834)</f>
        <v>0</v>
      </c>
      <c r="AA854" s="8">
        <f t="shared" ref="AA854:AA884" si="46">COUNTIFS($E$2:$E$828, $V854,$W$2:$W$828, $V$835)</f>
        <v>0</v>
      </c>
      <c r="AB854" s="8">
        <f t="shared" ref="AB854:AB884" si="47">COUNTIFS($E$2:$E$828, $V854,$W$2:$W$828, $V$836)</f>
        <v>0</v>
      </c>
      <c r="AC854" s="8">
        <f t="shared" ref="AC854:AC884" si="48">COUNTIFS($E$2:$E$828, $V854,$W$2:$W$828, $V$837)</f>
        <v>1</v>
      </c>
      <c r="AD854" s="8">
        <f t="shared" ref="AD854:AD884" si="49">COUNTIFS($E$2:$E$828, $V854,$W$2:$W$828, $V$838)</f>
        <v>78</v>
      </c>
      <c r="AE854" s="8">
        <f t="shared" ref="AE854:AE884" si="50">COUNTIFS($E$2:$E$828, $V854,$W$2:$W$828, $V$839)</f>
        <v>0</v>
      </c>
      <c r="AF854" s="8">
        <f t="shared" ref="AF854:AF884" si="51">COUNTIFS($E$2:$E$828, $V854,$W$2:$W$828, $V$840)</f>
        <v>0</v>
      </c>
      <c r="AG854">
        <f t="shared" ref="AG854:AG884" si="52">SUM(X854:AA854)</f>
        <v>0</v>
      </c>
      <c r="AH854" s="9">
        <f t="shared" ref="AH854:AH884" si="53">COUNTIFS($E$2:$E$828, $V854,$X$2:$X$828, 1)</f>
        <v>70</v>
      </c>
      <c r="AI854" s="9">
        <f t="shared" ref="AI854:AI884" si="54">COUNTIFS($E$2:$E$828, $V854,$Z$2:$Z$828, 1)</f>
        <v>1</v>
      </c>
      <c r="AJ854" s="9">
        <f t="shared" ref="AJ854:AJ884" si="55">COUNTIFS($E$2:$E$828, $V854,$Y$2:$Y$828, TRUE)</f>
        <v>45</v>
      </c>
      <c r="AK854" s="9">
        <f t="shared" ref="AK854:AK884" si="56">COUNTIFS($E$2:$E$828, $V854,$Y$2:$Y$828, "Pittsburgh City")</f>
        <v>1</v>
      </c>
      <c r="AL854" s="9">
        <f t="shared" ref="AL854:AL884" si="57">COUNTIFS($E$2:$E$828, $V854,$AA$2:$AA$828, 1)</f>
        <v>0</v>
      </c>
      <c r="AM854" s="9">
        <f t="shared" ref="AM854:AM883" si="58">COUNTIFS($E$2:$E$828, $V854,$AB$2:$AB$828, 1)</f>
        <v>0</v>
      </c>
      <c r="AN854">
        <f t="shared" ref="AN854:AN884" si="59">SUM(AJ854:AK854)</f>
        <v>46</v>
      </c>
      <c r="AO854" s="10">
        <f t="shared" ref="AO854:AP884" si="60">COUNTIFS($E$2:$E$828, $V854, $W$2:$W$828, AO$852, $X$2:$X$828, 1)</f>
        <v>0</v>
      </c>
      <c r="AP854" s="10">
        <f t="shared" ref="AP854:AP884" si="61">COUNTIFS($E$2:$E$828, $V854, $W$2:$W$828, AP$852, $Z$2:$Z$828, 1)</f>
        <v>1</v>
      </c>
      <c r="AQ854" s="10">
        <f t="shared" ref="AQ854:AQ884" si="62">COUNTIFS($E$2:$E$828, $V854, $W$2:$W$828, AQ$852, $Y$2:$Y$828, TRUE)</f>
        <v>45</v>
      </c>
      <c r="AR854" s="10">
        <f t="shared" ref="AR854:AR884" si="63">COUNTIFS($E$2:$E$828, $V854, $W$2:$W$828, AR$852, $AA$2:$AA$828, 1)</f>
        <v>0</v>
      </c>
      <c r="AS854" s="10">
        <f t="shared" ref="AS854:AS884" si="64">COUNTIFS($E$2:$E$828, $V854, $W$2:$W$828, AS$852, $AB$2:$AB$828, 1)</f>
        <v>0</v>
      </c>
      <c r="AU854" s="10">
        <f t="shared" ref="AU854:AU884" si="65">COUNTIFS($E$2:$E$828, $V854, $W$2:$W$828, AU$852, $X$2:$X$828, 1)</f>
        <v>69</v>
      </c>
    </row>
    <row r="855" spans="22:47" x14ac:dyDescent="0.2">
      <c r="V855" t="s">
        <v>3072</v>
      </c>
      <c r="W855" s="8">
        <f t="shared" si="42"/>
        <v>0</v>
      </c>
      <c r="X855" s="8">
        <f t="shared" si="43"/>
        <v>0</v>
      </c>
      <c r="Y855" s="8">
        <f t="shared" si="44"/>
        <v>0</v>
      </c>
      <c r="Z855" s="8">
        <f t="shared" si="45"/>
        <v>24</v>
      </c>
      <c r="AA855" s="8">
        <f t="shared" si="46"/>
        <v>2</v>
      </c>
      <c r="AB855" s="8">
        <f t="shared" si="47"/>
        <v>0</v>
      </c>
      <c r="AC855" s="8">
        <f t="shared" si="48"/>
        <v>2</v>
      </c>
      <c r="AD855" s="8">
        <f t="shared" si="49"/>
        <v>23</v>
      </c>
      <c r="AE855" s="8">
        <f t="shared" si="50"/>
        <v>0</v>
      </c>
      <c r="AF855" s="8">
        <f t="shared" si="51"/>
        <v>5</v>
      </c>
      <c r="AG855">
        <f t="shared" si="52"/>
        <v>26</v>
      </c>
      <c r="AH855" s="9">
        <f t="shared" si="53"/>
        <v>33</v>
      </c>
      <c r="AI855" s="9">
        <f t="shared" si="54"/>
        <v>2</v>
      </c>
      <c r="AJ855" s="9">
        <f t="shared" si="55"/>
        <v>21</v>
      </c>
      <c r="AK855" s="9">
        <f t="shared" si="56"/>
        <v>4</v>
      </c>
      <c r="AL855" s="9">
        <f t="shared" si="57"/>
        <v>0</v>
      </c>
      <c r="AM855" s="9">
        <f t="shared" si="58"/>
        <v>4</v>
      </c>
      <c r="AN855">
        <f t="shared" si="59"/>
        <v>25</v>
      </c>
      <c r="AO855" s="10">
        <f t="shared" si="60"/>
        <v>0</v>
      </c>
      <c r="AP855" s="10">
        <f t="shared" si="61"/>
        <v>2</v>
      </c>
      <c r="AQ855" s="10">
        <f t="shared" si="62"/>
        <v>19</v>
      </c>
      <c r="AR855" s="10">
        <f t="shared" si="63"/>
        <v>0</v>
      </c>
      <c r="AS855" s="10">
        <f t="shared" si="64"/>
        <v>4</v>
      </c>
      <c r="AU855" s="10">
        <f t="shared" si="65"/>
        <v>22</v>
      </c>
    </row>
    <row r="856" spans="22:47" x14ac:dyDescent="0.2">
      <c r="V856" t="s">
        <v>3073</v>
      </c>
      <c r="W856" s="8">
        <f t="shared" si="42"/>
        <v>0</v>
      </c>
      <c r="X856" s="8">
        <f t="shared" si="43"/>
        <v>0</v>
      </c>
      <c r="Y856" s="8">
        <f t="shared" si="44"/>
        <v>0</v>
      </c>
      <c r="Z856" s="8">
        <f t="shared" si="45"/>
        <v>1</v>
      </c>
      <c r="AA856" s="8">
        <f t="shared" si="46"/>
        <v>0</v>
      </c>
      <c r="AB856" s="8">
        <f t="shared" si="47"/>
        <v>13</v>
      </c>
      <c r="AC856" s="8">
        <f t="shared" si="48"/>
        <v>9</v>
      </c>
      <c r="AD856" s="8">
        <f t="shared" si="49"/>
        <v>25</v>
      </c>
      <c r="AE856" s="8">
        <f t="shared" si="50"/>
        <v>1</v>
      </c>
      <c r="AF856" s="8">
        <f t="shared" si="51"/>
        <v>5</v>
      </c>
      <c r="AG856">
        <f t="shared" si="52"/>
        <v>1</v>
      </c>
      <c r="AH856" s="9">
        <f t="shared" si="53"/>
        <v>50</v>
      </c>
      <c r="AI856" s="9">
        <f t="shared" si="54"/>
        <v>6</v>
      </c>
      <c r="AJ856" s="9">
        <f t="shared" si="55"/>
        <v>17</v>
      </c>
      <c r="AK856" s="9">
        <f t="shared" si="56"/>
        <v>9</v>
      </c>
      <c r="AL856" s="9">
        <f t="shared" si="57"/>
        <v>1</v>
      </c>
      <c r="AM856" s="9">
        <f t="shared" si="58"/>
        <v>4</v>
      </c>
      <c r="AN856">
        <f t="shared" si="59"/>
        <v>26</v>
      </c>
      <c r="AO856" s="10">
        <f t="shared" si="60"/>
        <v>12</v>
      </c>
      <c r="AP856" s="10">
        <f t="shared" si="61"/>
        <v>6</v>
      </c>
      <c r="AQ856" s="10">
        <f t="shared" si="62"/>
        <v>13</v>
      </c>
      <c r="AR856" s="10">
        <f t="shared" si="63"/>
        <v>1</v>
      </c>
      <c r="AS856" s="10">
        <f t="shared" si="64"/>
        <v>4</v>
      </c>
      <c r="AU856" s="10">
        <f t="shared" si="65"/>
        <v>23</v>
      </c>
    </row>
    <row r="857" spans="22:47" x14ac:dyDescent="0.2">
      <c r="V857" t="s">
        <v>3074</v>
      </c>
      <c r="W857" s="8">
        <f t="shared" si="42"/>
        <v>0</v>
      </c>
      <c r="X857" s="8">
        <f t="shared" si="43"/>
        <v>0</v>
      </c>
      <c r="Y857" s="8">
        <f t="shared" si="44"/>
        <v>0</v>
      </c>
      <c r="Z857" s="8">
        <f t="shared" si="45"/>
        <v>7</v>
      </c>
      <c r="AA857" s="8">
        <f t="shared" si="46"/>
        <v>1</v>
      </c>
      <c r="AB857" s="8">
        <f t="shared" si="47"/>
        <v>0</v>
      </c>
      <c r="AC857" s="8">
        <f t="shared" si="48"/>
        <v>0</v>
      </c>
      <c r="AD857" s="8">
        <f t="shared" si="49"/>
        <v>39</v>
      </c>
      <c r="AE857" s="8">
        <f t="shared" si="50"/>
        <v>0</v>
      </c>
      <c r="AF857" s="8">
        <f t="shared" si="51"/>
        <v>0</v>
      </c>
      <c r="AG857">
        <f t="shared" si="52"/>
        <v>8</v>
      </c>
      <c r="AH857" s="9">
        <f t="shared" si="53"/>
        <v>45</v>
      </c>
      <c r="AI857" s="9">
        <f t="shared" si="54"/>
        <v>0</v>
      </c>
      <c r="AJ857" s="9">
        <f t="shared" si="55"/>
        <v>15</v>
      </c>
      <c r="AK857" s="9">
        <f t="shared" si="56"/>
        <v>7</v>
      </c>
      <c r="AL857" s="9">
        <f t="shared" si="57"/>
        <v>0</v>
      </c>
      <c r="AM857" s="9">
        <f t="shared" si="58"/>
        <v>0</v>
      </c>
      <c r="AN857">
        <f t="shared" si="59"/>
        <v>22</v>
      </c>
      <c r="AO857" s="10">
        <f t="shared" si="60"/>
        <v>0</v>
      </c>
      <c r="AP857" s="10">
        <f t="shared" si="61"/>
        <v>0</v>
      </c>
      <c r="AQ857" s="10">
        <f t="shared" si="62"/>
        <v>15</v>
      </c>
      <c r="AR857" s="10">
        <f t="shared" si="63"/>
        <v>0</v>
      </c>
      <c r="AS857" s="10">
        <f t="shared" si="64"/>
        <v>0</v>
      </c>
      <c r="AU857" s="10">
        <f t="shared" si="65"/>
        <v>38</v>
      </c>
    </row>
    <row r="858" spans="22:47" x14ac:dyDescent="0.2">
      <c r="V858" t="s">
        <v>3075</v>
      </c>
      <c r="W858" s="8">
        <f t="shared" si="42"/>
        <v>0</v>
      </c>
      <c r="X858" s="8">
        <f t="shared" si="43"/>
        <v>0</v>
      </c>
      <c r="Y858" s="8">
        <f t="shared" si="44"/>
        <v>0</v>
      </c>
      <c r="Z858" s="8">
        <f t="shared" si="45"/>
        <v>4</v>
      </c>
      <c r="AA858" s="8">
        <f t="shared" si="46"/>
        <v>0</v>
      </c>
      <c r="AB858" s="8">
        <f t="shared" si="47"/>
        <v>0</v>
      </c>
      <c r="AC858" s="8">
        <f t="shared" si="48"/>
        <v>0</v>
      </c>
      <c r="AD858" s="8">
        <f t="shared" si="49"/>
        <v>38</v>
      </c>
      <c r="AE858" s="8">
        <f t="shared" si="50"/>
        <v>0</v>
      </c>
      <c r="AF858" s="8">
        <f t="shared" si="51"/>
        <v>1</v>
      </c>
      <c r="AG858">
        <f t="shared" si="52"/>
        <v>4</v>
      </c>
      <c r="AH858" s="9">
        <f t="shared" si="53"/>
        <v>37</v>
      </c>
      <c r="AI858" s="9">
        <f t="shared" si="54"/>
        <v>0</v>
      </c>
      <c r="AJ858" s="9">
        <f t="shared" si="55"/>
        <v>31</v>
      </c>
      <c r="AK858" s="9">
        <f t="shared" si="56"/>
        <v>2</v>
      </c>
      <c r="AL858" s="9">
        <f t="shared" si="57"/>
        <v>0</v>
      </c>
      <c r="AM858" s="9">
        <f t="shared" si="58"/>
        <v>1</v>
      </c>
      <c r="AN858">
        <f t="shared" si="59"/>
        <v>33</v>
      </c>
      <c r="AO858" s="10">
        <f t="shared" si="60"/>
        <v>0</v>
      </c>
      <c r="AP858" s="10">
        <f t="shared" si="61"/>
        <v>0</v>
      </c>
      <c r="AQ858" s="10">
        <f t="shared" si="62"/>
        <v>30</v>
      </c>
      <c r="AR858" s="10">
        <f t="shared" si="63"/>
        <v>0</v>
      </c>
      <c r="AS858" s="10">
        <f t="shared" si="64"/>
        <v>1</v>
      </c>
      <c r="AU858" s="10">
        <f t="shared" si="65"/>
        <v>33</v>
      </c>
    </row>
    <row r="859" spans="22:47" x14ac:dyDescent="0.2">
      <c r="V859" t="s">
        <v>3076</v>
      </c>
      <c r="W859" s="8">
        <f t="shared" si="42"/>
        <v>2</v>
      </c>
      <c r="X859" s="8">
        <f t="shared" si="43"/>
        <v>6</v>
      </c>
      <c r="Y859" s="8">
        <f t="shared" si="44"/>
        <v>0</v>
      </c>
      <c r="Z859" s="8">
        <f t="shared" si="45"/>
        <v>1</v>
      </c>
      <c r="AA859" s="8">
        <f t="shared" si="46"/>
        <v>0</v>
      </c>
      <c r="AB859" s="8">
        <f t="shared" si="47"/>
        <v>2</v>
      </c>
      <c r="AC859" s="8">
        <f t="shared" si="48"/>
        <v>0</v>
      </c>
      <c r="AD859" s="8">
        <f t="shared" si="49"/>
        <v>30</v>
      </c>
      <c r="AE859" s="8">
        <f t="shared" si="50"/>
        <v>0</v>
      </c>
      <c r="AF859" s="8">
        <f t="shared" si="51"/>
        <v>0</v>
      </c>
      <c r="AG859">
        <f t="shared" si="52"/>
        <v>7</v>
      </c>
      <c r="AH859" s="9">
        <f t="shared" si="53"/>
        <v>33</v>
      </c>
      <c r="AI859" s="9">
        <f t="shared" si="54"/>
        <v>0</v>
      </c>
      <c r="AJ859" s="9">
        <f t="shared" si="55"/>
        <v>10</v>
      </c>
      <c r="AK859" s="9">
        <f t="shared" si="56"/>
        <v>0</v>
      </c>
      <c r="AL859" s="9">
        <f t="shared" si="57"/>
        <v>0</v>
      </c>
      <c r="AM859" s="9">
        <f t="shared" si="58"/>
        <v>0</v>
      </c>
      <c r="AN859">
        <f t="shared" si="59"/>
        <v>10</v>
      </c>
      <c r="AO859" s="10">
        <f t="shared" si="60"/>
        <v>2</v>
      </c>
      <c r="AP859" s="10">
        <f t="shared" si="61"/>
        <v>0</v>
      </c>
      <c r="AQ859" s="10">
        <f t="shared" si="62"/>
        <v>10</v>
      </c>
      <c r="AR859" s="10">
        <f t="shared" si="63"/>
        <v>0</v>
      </c>
      <c r="AS859" s="10">
        <f t="shared" si="64"/>
        <v>0</v>
      </c>
      <c r="AU859" s="10">
        <f t="shared" si="65"/>
        <v>28</v>
      </c>
    </row>
    <row r="860" spans="22:47" x14ac:dyDescent="0.2">
      <c r="V860" t="s">
        <v>3077</v>
      </c>
      <c r="W860" s="8">
        <f t="shared" si="42"/>
        <v>0</v>
      </c>
      <c r="X860" s="8">
        <f t="shared" si="43"/>
        <v>0</v>
      </c>
      <c r="Y860" s="8">
        <f t="shared" si="44"/>
        <v>0</v>
      </c>
      <c r="Z860" s="8">
        <f t="shared" si="45"/>
        <v>0</v>
      </c>
      <c r="AA860" s="8">
        <f t="shared" si="46"/>
        <v>0</v>
      </c>
      <c r="AB860" s="8">
        <f t="shared" si="47"/>
        <v>0</v>
      </c>
      <c r="AC860" s="8">
        <f t="shared" si="48"/>
        <v>1</v>
      </c>
      <c r="AD860" s="8">
        <f t="shared" si="49"/>
        <v>33</v>
      </c>
      <c r="AE860" s="8">
        <f t="shared" si="50"/>
        <v>0</v>
      </c>
      <c r="AF860" s="8">
        <f t="shared" si="51"/>
        <v>0</v>
      </c>
      <c r="AG860">
        <f t="shared" si="52"/>
        <v>0</v>
      </c>
      <c r="AH860" s="9">
        <f t="shared" si="53"/>
        <v>30</v>
      </c>
      <c r="AI860" s="9">
        <f t="shared" si="54"/>
        <v>0</v>
      </c>
      <c r="AJ860" s="9">
        <f t="shared" si="55"/>
        <v>26</v>
      </c>
      <c r="AK860" s="9">
        <f t="shared" si="56"/>
        <v>0</v>
      </c>
      <c r="AL860" s="9">
        <f t="shared" si="57"/>
        <v>0</v>
      </c>
      <c r="AM860" s="9">
        <f t="shared" si="58"/>
        <v>0</v>
      </c>
      <c r="AN860">
        <f t="shared" si="59"/>
        <v>26</v>
      </c>
      <c r="AO860" s="10">
        <f t="shared" si="60"/>
        <v>0</v>
      </c>
      <c r="AP860" s="10">
        <f t="shared" si="61"/>
        <v>0</v>
      </c>
      <c r="AQ860" s="10">
        <f t="shared" si="62"/>
        <v>26</v>
      </c>
      <c r="AR860" s="10">
        <f t="shared" si="63"/>
        <v>0</v>
      </c>
      <c r="AS860" s="10">
        <f t="shared" si="64"/>
        <v>0</v>
      </c>
      <c r="AU860" s="10">
        <f t="shared" si="65"/>
        <v>29</v>
      </c>
    </row>
    <row r="861" spans="22:47" x14ac:dyDescent="0.2">
      <c r="V861" t="s">
        <v>3078</v>
      </c>
      <c r="W861" s="8">
        <f t="shared" si="42"/>
        <v>0</v>
      </c>
      <c r="X861" s="8">
        <f t="shared" si="43"/>
        <v>0</v>
      </c>
      <c r="Y861" s="8">
        <f t="shared" si="44"/>
        <v>0</v>
      </c>
      <c r="Z861" s="8">
        <f t="shared" si="45"/>
        <v>2</v>
      </c>
      <c r="AA861" s="8">
        <f t="shared" si="46"/>
        <v>0</v>
      </c>
      <c r="AB861" s="8">
        <f t="shared" si="47"/>
        <v>0</v>
      </c>
      <c r="AC861" s="8">
        <f t="shared" si="48"/>
        <v>0</v>
      </c>
      <c r="AD861" s="8">
        <f t="shared" si="49"/>
        <v>25</v>
      </c>
      <c r="AE861" s="8">
        <f t="shared" si="50"/>
        <v>0</v>
      </c>
      <c r="AF861" s="8">
        <f t="shared" si="51"/>
        <v>6</v>
      </c>
      <c r="AG861">
        <f t="shared" si="52"/>
        <v>2</v>
      </c>
      <c r="AH861" s="9">
        <f t="shared" si="53"/>
        <v>31</v>
      </c>
      <c r="AI861" s="9">
        <f t="shared" si="54"/>
        <v>0</v>
      </c>
      <c r="AJ861" s="9">
        <f t="shared" si="55"/>
        <v>21</v>
      </c>
      <c r="AK861" s="9">
        <f t="shared" si="56"/>
        <v>0</v>
      </c>
      <c r="AL861" s="9">
        <f t="shared" si="57"/>
        <v>0</v>
      </c>
      <c r="AM861" s="9">
        <f t="shared" si="58"/>
        <v>6</v>
      </c>
      <c r="AN861">
        <f t="shared" si="59"/>
        <v>21</v>
      </c>
      <c r="AO861" s="10">
        <f t="shared" si="60"/>
        <v>0</v>
      </c>
      <c r="AP861" s="10">
        <f t="shared" si="61"/>
        <v>0</v>
      </c>
      <c r="AQ861" s="10">
        <f t="shared" si="62"/>
        <v>19</v>
      </c>
      <c r="AR861" s="10">
        <f t="shared" si="63"/>
        <v>0</v>
      </c>
      <c r="AS861" s="10">
        <f t="shared" si="64"/>
        <v>6</v>
      </c>
      <c r="AU861" s="10">
        <f t="shared" si="65"/>
        <v>25</v>
      </c>
    </row>
    <row r="862" spans="22:47" x14ac:dyDescent="0.2">
      <c r="V862" t="s">
        <v>3079</v>
      </c>
      <c r="W862" s="8">
        <f t="shared" si="42"/>
        <v>0</v>
      </c>
      <c r="X862" s="8">
        <f t="shared" si="43"/>
        <v>0</v>
      </c>
      <c r="Y862" s="8">
        <f t="shared" si="44"/>
        <v>0</v>
      </c>
      <c r="Z862" s="8">
        <f t="shared" si="45"/>
        <v>3</v>
      </c>
      <c r="AA862" s="8">
        <f t="shared" si="46"/>
        <v>0</v>
      </c>
      <c r="AB862" s="8">
        <f t="shared" si="47"/>
        <v>0</v>
      </c>
      <c r="AC862" s="8">
        <f t="shared" si="48"/>
        <v>0</v>
      </c>
      <c r="AD862" s="8">
        <f t="shared" si="49"/>
        <v>22</v>
      </c>
      <c r="AE862" s="8">
        <f t="shared" si="50"/>
        <v>0</v>
      </c>
      <c r="AF862" s="8">
        <f t="shared" si="51"/>
        <v>0</v>
      </c>
      <c r="AG862">
        <f t="shared" si="52"/>
        <v>3</v>
      </c>
      <c r="AH862" s="9">
        <f t="shared" si="53"/>
        <v>22</v>
      </c>
      <c r="AI862" s="9">
        <f t="shared" si="54"/>
        <v>0</v>
      </c>
      <c r="AJ862" s="9">
        <f t="shared" si="55"/>
        <v>18</v>
      </c>
      <c r="AK862" s="9">
        <f t="shared" si="56"/>
        <v>2</v>
      </c>
      <c r="AL862" s="9">
        <f t="shared" si="57"/>
        <v>0</v>
      </c>
      <c r="AM862" s="9">
        <f t="shared" si="58"/>
        <v>0</v>
      </c>
      <c r="AN862">
        <f t="shared" si="59"/>
        <v>20</v>
      </c>
      <c r="AO862" s="10">
        <f t="shared" si="60"/>
        <v>0</v>
      </c>
      <c r="AP862" s="10">
        <f t="shared" si="61"/>
        <v>0</v>
      </c>
      <c r="AQ862" s="10">
        <f t="shared" si="62"/>
        <v>18</v>
      </c>
      <c r="AR862" s="10">
        <f t="shared" si="63"/>
        <v>0</v>
      </c>
      <c r="AS862" s="10">
        <f t="shared" si="64"/>
        <v>0</v>
      </c>
      <c r="AU862" s="10">
        <f t="shared" si="65"/>
        <v>19</v>
      </c>
    </row>
    <row r="863" spans="22:47" x14ac:dyDescent="0.2">
      <c r="V863" t="s">
        <v>3080</v>
      </c>
      <c r="W863" s="8">
        <f t="shared" si="42"/>
        <v>0</v>
      </c>
      <c r="X863" s="8">
        <f t="shared" si="43"/>
        <v>0</v>
      </c>
      <c r="Y863" s="8">
        <f t="shared" si="44"/>
        <v>1</v>
      </c>
      <c r="Z863" s="8">
        <f t="shared" si="45"/>
        <v>0</v>
      </c>
      <c r="AA863" s="8">
        <f t="shared" si="46"/>
        <v>1</v>
      </c>
      <c r="AB863" s="8">
        <f t="shared" si="47"/>
        <v>2</v>
      </c>
      <c r="AC863" s="8">
        <f t="shared" si="48"/>
        <v>0</v>
      </c>
      <c r="AD863" s="8">
        <f t="shared" si="49"/>
        <v>20</v>
      </c>
      <c r="AE863" s="8">
        <f t="shared" si="50"/>
        <v>0</v>
      </c>
      <c r="AF863" s="8">
        <f t="shared" si="51"/>
        <v>1</v>
      </c>
      <c r="AG863">
        <f t="shared" si="52"/>
        <v>2</v>
      </c>
      <c r="AH863" s="9">
        <f t="shared" si="53"/>
        <v>18</v>
      </c>
      <c r="AI863" s="9">
        <f t="shared" si="54"/>
        <v>0</v>
      </c>
      <c r="AJ863" s="9">
        <f t="shared" si="55"/>
        <v>6</v>
      </c>
      <c r="AK863" s="9">
        <f t="shared" si="56"/>
        <v>1</v>
      </c>
      <c r="AL863" s="9">
        <f t="shared" si="57"/>
        <v>0</v>
      </c>
      <c r="AM863" s="9">
        <f t="shared" si="58"/>
        <v>1</v>
      </c>
      <c r="AN863">
        <f t="shared" si="59"/>
        <v>7</v>
      </c>
      <c r="AO863" s="10">
        <f t="shared" si="60"/>
        <v>1</v>
      </c>
      <c r="AP863" s="10">
        <f t="shared" si="61"/>
        <v>0</v>
      </c>
      <c r="AQ863" s="10">
        <f t="shared" si="62"/>
        <v>5</v>
      </c>
      <c r="AR863" s="10">
        <f t="shared" si="63"/>
        <v>0</v>
      </c>
      <c r="AS863" s="10">
        <f t="shared" si="64"/>
        <v>1</v>
      </c>
      <c r="AU863" s="10">
        <f t="shared" si="65"/>
        <v>15</v>
      </c>
    </row>
    <row r="864" spans="22:47" x14ac:dyDescent="0.2">
      <c r="V864" t="s">
        <v>3081</v>
      </c>
      <c r="W864" s="8">
        <f t="shared" si="42"/>
        <v>0</v>
      </c>
      <c r="X864" s="8">
        <f t="shared" si="43"/>
        <v>0</v>
      </c>
      <c r="Y864" s="8">
        <f t="shared" si="44"/>
        <v>0</v>
      </c>
      <c r="Z864" s="8">
        <f t="shared" si="45"/>
        <v>0</v>
      </c>
      <c r="AA864" s="8">
        <f t="shared" si="46"/>
        <v>0</v>
      </c>
      <c r="AB864" s="8">
        <f t="shared" si="47"/>
        <v>0</v>
      </c>
      <c r="AC864" s="8">
        <f t="shared" si="48"/>
        <v>1</v>
      </c>
      <c r="AD864" s="8">
        <f t="shared" si="49"/>
        <v>11</v>
      </c>
      <c r="AE864" s="8">
        <f t="shared" si="50"/>
        <v>5</v>
      </c>
      <c r="AF864" s="8">
        <f t="shared" si="51"/>
        <v>4</v>
      </c>
      <c r="AG864">
        <f t="shared" si="52"/>
        <v>0</v>
      </c>
      <c r="AH864" s="9">
        <f t="shared" si="53"/>
        <v>13</v>
      </c>
      <c r="AI864" s="9">
        <f t="shared" si="54"/>
        <v>0</v>
      </c>
      <c r="AJ864" s="9">
        <f t="shared" si="55"/>
        <v>10</v>
      </c>
      <c r="AK864" s="9">
        <f t="shared" si="56"/>
        <v>1</v>
      </c>
      <c r="AL864" s="9">
        <f t="shared" si="57"/>
        <v>0</v>
      </c>
      <c r="AM864" s="9">
        <f t="shared" si="58"/>
        <v>3</v>
      </c>
      <c r="AN864">
        <f t="shared" si="59"/>
        <v>11</v>
      </c>
      <c r="AO864" s="10">
        <f t="shared" si="60"/>
        <v>0</v>
      </c>
      <c r="AP864" s="10">
        <f t="shared" si="61"/>
        <v>0</v>
      </c>
      <c r="AQ864" s="10">
        <f t="shared" si="62"/>
        <v>7</v>
      </c>
      <c r="AR864" s="10">
        <f t="shared" si="63"/>
        <v>0</v>
      </c>
      <c r="AS864" s="10">
        <f t="shared" si="64"/>
        <v>3</v>
      </c>
      <c r="AU864" s="10">
        <f t="shared" si="65"/>
        <v>9</v>
      </c>
    </row>
    <row r="865" spans="22:47" x14ac:dyDescent="0.2">
      <c r="V865" t="s">
        <v>3082</v>
      </c>
      <c r="W865" s="8">
        <f t="shared" si="42"/>
        <v>0</v>
      </c>
      <c r="X865" s="8">
        <f t="shared" si="43"/>
        <v>0</v>
      </c>
      <c r="Y865" s="8">
        <f t="shared" si="44"/>
        <v>0</v>
      </c>
      <c r="Z865" s="8">
        <f t="shared" si="45"/>
        <v>0</v>
      </c>
      <c r="AA865" s="8">
        <f t="shared" si="46"/>
        <v>0</v>
      </c>
      <c r="AB865" s="8">
        <f t="shared" si="47"/>
        <v>0</v>
      </c>
      <c r="AC865" s="8">
        <f t="shared" si="48"/>
        <v>0</v>
      </c>
      <c r="AD865" s="8">
        <f t="shared" si="49"/>
        <v>20</v>
      </c>
      <c r="AE865" s="8">
        <f t="shared" si="50"/>
        <v>0</v>
      </c>
      <c r="AF865" s="8">
        <f t="shared" si="51"/>
        <v>0</v>
      </c>
      <c r="AG865">
        <f t="shared" si="52"/>
        <v>0</v>
      </c>
      <c r="AH865" s="9">
        <f t="shared" si="53"/>
        <v>19</v>
      </c>
      <c r="AI865" s="9">
        <f t="shared" si="54"/>
        <v>0</v>
      </c>
      <c r="AJ865" s="9">
        <f t="shared" si="55"/>
        <v>19</v>
      </c>
      <c r="AK865" s="9">
        <f t="shared" si="56"/>
        <v>0</v>
      </c>
      <c r="AL865" s="9">
        <f t="shared" si="57"/>
        <v>0</v>
      </c>
      <c r="AM865" s="9">
        <f t="shared" si="58"/>
        <v>0</v>
      </c>
      <c r="AN865">
        <f t="shared" si="59"/>
        <v>19</v>
      </c>
      <c r="AO865" s="10">
        <f t="shared" si="60"/>
        <v>0</v>
      </c>
      <c r="AP865" s="10">
        <f t="shared" si="61"/>
        <v>0</v>
      </c>
      <c r="AQ865" s="10">
        <f t="shared" si="62"/>
        <v>19</v>
      </c>
      <c r="AR865" s="10">
        <f t="shared" si="63"/>
        <v>0</v>
      </c>
      <c r="AS865" s="10">
        <f t="shared" si="64"/>
        <v>0</v>
      </c>
      <c r="AU865" s="10">
        <f t="shared" si="65"/>
        <v>19</v>
      </c>
    </row>
    <row r="866" spans="22:47" x14ac:dyDescent="0.2">
      <c r="V866" t="s">
        <v>3083</v>
      </c>
      <c r="W866" s="8">
        <f t="shared" si="42"/>
        <v>0</v>
      </c>
      <c r="X866" s="8">
        <f t="shared" si="43"/>
        <v>0</v>
      </c>
      <c r="Y866" s="8">
        <f t="shared" si="44"/>
        <v>0</v>
      </c>
      <c r="Z866" s="8">
        <f t="shared" si="45"/>
        <v>0</v>
      </c>
      <c r="AA866" s="8">
        <f t="shared" si="46"/>
        <v>5</v>
      </c>
      <c r="AB866" s="8">
        <f t="shared" si="47"/>
        <v>0</v>
      </c>
      <c r="AC866" s="8">
        <f t="shared" si="48"/>
        <v>3</v>
      </c>
      <c r="AD866" s="8">
        <f t="shared" si="49"/>
        <v>12</v>
      </c>
      <c r="AE866" s="8">
        <f t="shared" si="50"/>
        <v>0</v>
      </c>
      <c r="AF866" s="8">
        <f t="shared" si="51"/>
        <v>0</v>
      </c>
      <c r="AG866">
        <f t="shared" si="52"/>
        <v>5</v>
      </c>
      <c r="AH866" s="9">
        <f t="shared" si="53"/>
        <v>17</v>
      </c>
      <c r="AI866" s="9">
        <f t="shared" si="54"/>
        <v>0</v>
      </c>
      <c r="AJ866" s="9">
        <f t="shared" si="55"/>
        <v>5</v>
      </c>
      <c r="AK866" s="9">
        <f t="shared" si="56"/>
        <v>0</v>
      </c>
      <c r="AL866" s="9">
        <f t="shared" si="57"/>
        <v>0</v>
      </c>
      <c r="AM866" s="9">
        <f t="shared" si="58"/>
        <v>0</v>
      </c>
      <c r="AN866">
        <f t="shared" si="59"/>
        <v>5</v>
      </c>
      <c r="AO866" s="10">
        <f t="shared" si="60"/>
        <v>0</v>
      </c>
      <c r="AP866" s="10">
        <f t="shared" si="61"/>
        <v>0</v>
      </c>
      <c r="AQ866" s="10">
        <f t="shared" si="62"/>
        <v>5</v>
      </c>
      <c r="AR866" s="10">
        <f t="shared" si="63"/>
        <v>0</v>
      </c>
      <c r="AS866" s="10">
        <f t="shared" si="64"/>
        <v>0</v>
      </c>
      <c r="AU866" s="10">
        <f t="shared" si="65"/>
        <v>11</v>
      </c>
    </row>
    <row r="867" spans="22:47" x14ac:dyDescent="0.2">
      <c r="V867" t="s">
        <v>3084</v>
      </c>
      <c r="W867" s="8">
        <f t="shared" si="42"/>
        <v>0</v>
      </c>
      <c r="X867" s="8">
        <f t="shared" si="43"/>
        <v>0</v>
      </c>
      <c r="Y867" s="8">
        <f t="shared" si="44"/>
        <v>0</v>
      </c>
      <c r="Z867" s="8">
        <f t="shared" si="45"/>
        <v>13</v>
      </c>
      <c r="AA867" s="8">
        <f t="shared" si="46"/>
        <v>0</v>
      </c>
      <c r="AB867" s="8">
        <f t="shared" si="47"/>
        <v>0</v>
      </c>
      <c r="AC867" s="8">
        <f t="shared" si="48"/>
        <v>0</v>
      </c>
      <c r="AD867" s="8">
        <f t="shared" si="49"/>
        <v>3</v>
      </c>
      <c r="AE867" s="8">
        <f t="shared" si="50"/>
        <v>0</v>
      </c>
      <c r="AF867" s="8">
        <f t="shared" si="51"/>
        <v>3</v>
      </c>
      <c r="AG867">
        <f t="shared" si="52"/>
        <v>13</v>
      </c>
      <c r="AH867" s="9">
        <f t="shared" si="53"/>
        <v>16</v>
      </c>
      <c r="AI867" s="9">
        <f t="shared" si="54"/>
        <v>0</v>
      </c>
      <c r="AJ867" s="9">
        <f t="shared" si="55"/>
        <v>4</v>
      </c>
      <c r="AK867" s="9">
        <f t="shared" si="56"/>
        <v>2</v>
      </c>
      <c r="AL867" s="9">
        <f t="shared" si="57"/>
        <v>0</v>
      </c>
      <c r="AM867" s="9">
        <f t="shared" si="58"/>
        <v>3</v>
      </c>
      <c r="AN867">
        <f t="shared" si="59"/>
        <v>6</v>
      </c>
      <c r="AO867" s="10">
        <f t="shared" si="60"/>
        <v>0</v>
      </c>
      <c r="AP867" s="10">
        <f t="shared" si="61"/>
        <v>0</v>
      </c>
      <c r="AQ867" s="10">
        <f t="shared" si="62"/>
        <v>1</v>
      </c>
      <c r="AR867" s="10">
        <f t="shared" si="63"/>
        <v>0</v>
      </c>
      <c r="AS867" s="10">
        <f t="shared" si="64"/>
        <v>3</v>
      </c>
      <c r="AU867" s="10">
        <f t="shared" si="65"/>
        <v>2</v>
      </c>
    </row>
    <row r="868" spans="22:47" x14ac:dyDescent="0.2">
      <c r="V868" t="s">
        <v>3085</v>
      </c>
      <c r="W868" s="8">
        <f t="shared" si="42"/>
        <v>0</v>
      </c>
      <c r="X868" s="8">
        <f t="shared" si="43"/>
        <v>0</v>
      </c>
      <c r="Y868" s="8">
        <f t="shared" si="44"/>
        <v>0</v>
      </c>
      <c r="Z868" s="8">
        <f t="shared" si="45"/>
        <v>0</v>
      </c>
      <c r="AA868" s="8">
        <f t="shared" si="46"/>
        <v>0</v>
      </c>
      <c r="AB868" s="8">
        <f t="shared" si="47"/>
        <v>0</v>
      </c>
      <c r="AC868" s="8">
        <f t="shared" si="48"/>
        <v>9</v>
      </c>
      <c r="AD868" s="8">
        <f t="shared" si="49"/>
        <v>7</v>
      </c>
      <c r="AE868" s="8">
        <f t="shared" si="50"/>
        <v>0</v>
      </c>
      <c r="AF868" s="8">
        <f t="shared" si="51"/>
        <v>0</v>
      </c>
      <c r="AG868">
        <f t="shared" si="52"/>
        <v>0</v>
      </c>
      <c r="AH868" s="9">
        <f t="shared" si="53"/>
        <v>15</v>
      </c>
      <c r="AI868" s="9">
        <f t="shared" si="54"/>
        <v>0</v>
      </c>
      <c r="AJ868" s="9">
        <f t="shared" si="55"/>
        <v>1</v>
      </c>
      <c r="AK868" s="9">
        <f t="shared" si="56"/>
        <v>0</v>
      </c>
      <c r="AL868" s="9">
        <f t="shared" si="57"/>
        <v>0</v>
      </c>
      <c r="AM868" s="9">
        <f t="shared" si="58"/>
        <v>0</v>
      </c>
      <c r="AN868">
        <f t="shared" si="59"/>
        <v>1</v>
      </c>
      <c r="AO868" s="10">
        <f t="shared" si="60"/>
        <v>0</v>
      </c>
      <c r="AP868" s="10">
        <f t="shared" si="61"/>
        <v>0</v>
      </c>
      <c r="AQ868" s="10">
        <f t="shared" si="62"/>
        <v>1</v>
      </c>
      <c r="AR868" s="10">
        <f t="shared" si="63"/>
        <v>0</v>
      </c>
      <c r="AS868" s="10">
        <f t="shared" si="64"/>
        <v>0</v>
      </c>
      <c r="AU868" s="10">
        <f t="shared" si="65"/>
        <v>6</v>
      </c>
    </row>
    <row r="869" spans="22:47" x14ac:dyDescent="0.2">
      <c r="V869" t="s">
        <v>3086</v>
      </c>
      <c r="W869" s="8">
        <f t="shared" si="42"/>
        <v>0</v>
      </c>
      <c r="X869" s="8">
        <f t="shared" si="43"/>
        <v>0</v>
      </c>
      <c r="Y869" s="8">
        <f t="shared" si="44"/>
        <v>0</v>
      </c>
      <c r="Z869" s="8">
        <f t="shared" si="45"/>
        <v>0</v>
      </c>
      <c r="AA869" s="8">
        <f t="shared" si="46"/>
        <v>0</v>
      </c>
      <c r="AB869" s="8">
        <f t="shared" si="47"/>
        <v>0</v>
      </c>
      <c r="AC869" s="8">
        <f t="shared" si="48"/>
        <v>4</v>
      </c>
      <c r="AD869" s="8">
        <f t="shared" si="49"/>
        <v>11</v>
      </c>
      <c r="AE869" s="8">
        <f t="shared" si="50"/>
        <v>0</v>
      </c>
      <c r="AF869" s="8">
        <f t="shared" si="51"/>
        <v>0</v>
      </c>
      <c r="AG869">
        <f t="shared" si="52"/>
        <v>0</v>
      </c>
      <c r="AH869" s="9">
        <f t="shared" si="53"/>
        <v>14</v>
      </c>
      <c r="AI869" s="9">
        <f t="shared" si="54"/>
        <v>3</v>
      </c>
      <c r="AJ869" s="9">
        <f t="shared" si="55"/>
        <v>2</v>
      </c>
      <c r="AK869" s="9">
        <f t="shared" si="56"/>
        <v>0</v>
      </c>
      <c r="AL869" s="9">
        <f t="shared" si="57"/>
        <v>0</v>
      </c>
      <c r="AM869" s="9">
        <f t="shared" si="58"/>
        <v>0</v>
      </c>
      <c r="AN869">
        <f t="shared" si="59"/>
        <v>2</v>
      </c>
      <c r="AO869" s="10">
        <f t="shared" si="60"/>
        <v>0</v>
      </c>
      <c r="AP869" s="10">
        <f t="shared" si="61"/>
        <v>3</v>
      </c>
      <c r="AQ869" s="10">
        <f t="shared" si="62"/>
        <v>2</v>
      </c>
      <c r="AR869" s="10">
        <f t="shared" si="63"/>
        <v>0</v>
      </c>
      <c r="AS869" s="10">
        <f t="shared" si="64"/>
        <v>0</v>
      </c>
      <c r="AU869" s="10">
        <f t="shared" si="65"/>
        <v>11</v>
      </c>
    </row>
    <row r="870" spans="22:47" x14ac:dyDescent="0.2">
      <c r="V870" t="s">
        <v>3087</v>
      </c>
      <c r="W870" s="8">
        <f t="shared" si="42"/>
        <v>0</v>
      </c>
      <c r="X870" s="8">
        <f t="shared" si="43"/>
        <v>0</v>
      </c>
      <c r="Y870" s="8">
        <f t="shared" si="44"/>
        <v>0</v>
      </c>
      <c r="Z870" s="8">
        <f t="shared" si="45"/>
        <v>0</v>
      </c>
      <c r="AA870" s="8">
        <f t="shared" si="46"/>
        <v>0</v>
      </c>
      <c r="AB870" s="8">
        <f t="shared" si="47"/>
        <v>0</v>
      </c>
      <c r="AC870" s="8">
        <f t="shared" si="48"/>
        <v>11</v>
      </c>
      <c r="AD870" s="8">
        <f t="shared" si="49"/>
        <v>3</v>
      </c>
      <c r="AE870" s="8">
        <f t="shared" si="50"/>
        <v>0</v>
      </c>
      <c r="AF870" s="8">
        <f t="shared" si="51"/>
        <v>0</v>
      </c>
      <c r="AG870">
        <f t="shared" si="52"/>
        <v>0</v>
      </c>
      <c r="AH870" s="9">
        <f t="shared" si="53"/>
        <v>14</v>
      </c>
      <c r="AI870" s="9">
        <f t="shared" si="54"/>
        <v>1</v>
      </c>
      <c r="AJ870" s="9">
        <f t="shared" si="55"/>
        <v>2</v>
      </c>
      <c r="AK870" s="9">
        <f t="shared" si="56"/>
        <v>0</v>
      </c>
      <c r="AL870" s="9">
        <f t="shared" si="57"/>
        <v>0</v>
      </c>
      <c r="AM870" s="9">
        <f t="shared" si="58"/>
        <v>0</v>
      </c>
      <c r="AN870">
        <f t="shared" si="59"/>
        <v>2</v>
      </c>
      <c r="AO870" s="10">
        <f t="shared" si="60"/>
        <v>0</v>
      </c>
      <c r="AP870" s="10">
        <f t="shared" si="61"/>
        <v>1</v>
      </c>
      <c r="AQ870" s="10">
        <f t="shared" si="62"/>
        <v>2</v>
      </c>
      <c r="AR870" s="10">
        <f t="shared" si="63"/>
        <v>0</v>
      </c>
      <c r="AS870" s="10">
        <f t="shared" si="64"/>
        <v>0</v>
      </c>
      <c r="AU870" s="10">
        <f t="shared" si="65"/>
        <v>3</v>
      </c>
    </row>
    <row r="871" spans="22:47" x14ac:dyDescent="0.2">
      <c r="V871" t="s">
        <v>3088</v>
      </c>
      <c r="W871" s="8">
        <f t="shared" si="42"/>
        <v>0</v>
      </c>
      <c r="X871" s="8">
        <f t="shared" si="43"/>
        <v>0</v>
      </c>
      <c r="Y871" s="8">
        <f t="shared" si="44"/>
        <v>0</v>
      </c>
      <c r="Z871" s="8">
        <f t="shared" si="45"/>
        <v>0</v>
      </c>
      <c r="AA871" s="8">
        <f t="shared" si="46"/>
        <v>0</v>
      </c>
      <c r="AB871" s="8">
        <f t="shared" si="47"/>
        <v>0</v>
      </c>
      <c r="AC871" s="8">
        <f t="shared" si="48"/>
        <v>0</v>
      </c>
      <c r="AD871" s="8">
        <f t="shared" si="49"/>
        <v>13</v>
      </c>
      <c r="AE871" s="8">
        <f t="shared" si="50"/>
        <v>0</v>
      </c>
      <c r="AF871" s="8">
        <f t="shared" si="51"/>
        <v>1</v>
      </c>
      <c r="AG871">
        <f t="shared" si="52"/>
        <v>0</v>
      </c>
      <c r="AH871" s="9">
        <f t="shared" si="53"/>
        <v>12</v>
      </c>
      <c r="AI871" s="9">
        <f t="shared" si="54"/>
        <v>0</v>
      </c>
      <c r="AJ871" s="9">
        <f t="shared" si="55"/>
        <v>11</v>
      </c>
      <c r="AK871" s="9">
        <f t="shared" si="56"/>
        <v>0</v>
      </c>
      <c r="AL871" s="9">
        <f t="shared" si="57"/>
        <v>0</v>
      </c>
      <c r="AM871" s="9">
        <f t="shared" si="58"/>
        <v>1</v>
      </c>
      <c r="AN871">
        <f t="shared" si="59"/>
        <v>11</v>
      </c>
      <c r="AO871" s="10">
        <f t="shared" si="60"/>
        <v>0</v>
      </c>
      <c r="AP871" s="10">
        <f t="shared" si="61"/>
        <v>0</v>
      </c>
      <c r="AQ871" s="10">
        <f t="shared" si="62"/>
        <v>10</v>
      </c>
      <c r="AR871" s="10">
        <f t="shared" si="63"/>
        <v>0</v>
      </c>
      <c r="AS871" s="10">
        <f t="shared" si="64"/>
        <v>1</v>
      </c>
      <c r="AU871" s="10">
        <f t="shared" si="65"/>
        <v>11</v>
      </c>
    </row>
    <row r="872" spans="22:47" x14ac:dyDescent="0.2">
      <c r="V872" t="s">
        <v>3089</v>
      </c>
      <c r="W872" s="8">
        <f t="shared" si="42"/>
        <v>0</v>
      </c>
      <c r="X872" s="8">
        <f t="shared" si="43"/>
        <v>0</v>
      </c>
      <c r="Y872" s="8">
        <f t="shared" si="44"/>
        <v>0</v>
      </c>
      <c r="Z872" s="8">
        <f t="shared" si="45"/>
        <v>3</v>
      </c>
      <c r="AA872" s="8">
        <f t="shared" si="46"/>
        <v>0</v>
      </c>
      <c r="AB872" s="8">
        <f t="shared" si="47"/>
        <v>0</v>
      </c>
      <c r="AC872" s="8">
        <f t="shared" si="48"/>
        <v>0</v>
      </c>
      <c r="AD872" s="8">
        <f t="shared" si="49"/>
        <v>10</v>
      </c>
      <c r="AE872" s="8">
        <f t="shared" si="50"/>
        <v>0</v>
      </c>
      <c r="AF872" s="8">
        <f t="shared" si="51"/>
        <v>0</v>
      </c>
      <c r="AG872">
        <f t="shared" si="52"/>
        <v>3</v>
      </c>
      <c r="AH872" s="9">
        <f t="shared" si="53"/>
        <v>12</v>
      </c>
      <c r="AI872" s="9">
        <f t="shared" si="54"/>
        <v>0</v>
      </c>
      <c r="AJ872" s="9">
        <f t="shared" si="55"/>
        <v>8</v>
      </c>
      <c r="AK872" s="9">
        <f t="shared" si="56"/>
        <v>2</v>
      </c>
      <c r="AL872" s="9">
        <f t="shared" si="57"/>
        <v>0</v>
      </c>
      <c r="AM872" s="9">
        <f t="shared" si="58"/>
        <v>0</v>
      </c>
      <c r="AN872">
        <f t="shared" si="59"/>
        <v>10</v>
      </c>
      <c r="AO872" s="10">
        <f t="shared" si="60"/>
        <v>0</v>
      </c>
      <c r="AP872" s="10">
        <f t="shared" si="61"/>
        <v>0</v>
      </c>
      <c r="AQ872" s="10">
        <f t="shared" si="62"/>
        <v>8</v>
      </c>
      <c r="AR872" s="10">
        <f t="shared" si="63"/>
        <v>0</v>
      </c>
      <c r="AS872" s="10">
        <f t="shared" si="64"/>
        <v>0</v>
      </c>
      <c r="AU872" s="10">
        <f t="shared" si="65"/>
        <v>10</v>
      </c>
    </row>
    <row r="873" spans="22:47" x14ac:dyDescent="0.2">
      <c r="V873" t="s">
        <v>3090</v>
      </c>
      <c r="W873" s="8">
        <f t="shared" si="42"/>
        <v>0</v>
      </c>
      <c r="X873" s="8">
        <f t="shared" si="43"/>
        <v>0</v>
      </c>
      <c r="Y873" s="8">
        <f t="shared" si="44"/>
        <v>0</v>
      </c>
      <c r="Z873" s="8">
        <f t="shared" si="45"/>
        <v>0</v>
      </c>
      <c r="AA873" s="8">
        <f t="shared" si="46"/>
        <v>0</v>
      </c>
      <c r="AB873" s="8">
        <f t="shared" si="47"/>
        <v>0</v>
      </c>
      <c r="AC873" s="8">
        <f t="shared" si="48"/>
        <v>0</v>
      </c>
      <c r="AD873" s="8">
        <f t="shared" si="49"/>
        <v>9</v>
      </c>
      <c r="AE873" s="8">
        <f t="shared" si="50"/>
        <v>0</v>
      </c>
      <c r="AF873" s="8">
        <f t="shared" si="51"/>
        <v>0</v>
      </c>
      <c r="AG873">
        <f t="shared" si="52"/>
        <v>0</v>
      </c>
      <c r="AH873" s="9">
        <f t="shared" si="53"/>
        <v>6</v>
      </c>
      <c r="AI873" s="9">
        <f t="shared" si="54"/>
        <v>0</v>
      </c>
      <c r="AJ873" s="9">
        <f t="shared" si="55"/>
        <v>4</v>
      </c>
      <c r="AK873" s="9">
        <f t="shared" si="56"/>
        <v>0</v>
      </c>
      <c r="AL873" s="9">
        <f t="shared" si="57"/>
        <v>0</v>
      </c>
      <c r="AM873" s="9">
        <f t="shared" si="58"/>
        <v>0</v>
      </c>
      <c r="AN873">
        <f t="shared" si="59"/>
        <v>4</v>
      </c>
      <c r="AO873" s="10">
        <f t="shared" si="60"/>
        <v>0</v>
      </c>
      <c r="AP873" s="10">
        <f t="shared" si="61"/>
        <v>0</v>
      </c>
      <c r="AQ873" s="10">
        <f t="shared" si="62"/>
        <v>4</v>
      </c>
      <c r="AR873" s="10">
        <f t="shared" si="63"/>
        <v>0</v>
      </c>
      <c r="AS873" s="10">
        <f t="shared" si="64"/>
        <v>0</v>
      </c>
      <c r="AU873" s="10">
        <f t="shared" si="65"/>
        <v>6</v>
      </c>
    </row>
    <row r="874" spans="22:47" x14ac:dyDescent="0.2">
      <c r="V874" t="s">
        <v>3091</v>
      </c>
      <c r="W874" s="8">
        <f t="shared" si="42"/>
        <v>0</v>
      </c>
      <c r="X874" s="8">
        <f t="shared" si="43"/>
        <v>0</v>
      </c>
      <c r="Y874" s="8">
        <f t="shared" si="44"/>
        <v>0</v>
      </c>
      <c r="Z874" s="8">
        <f t="shared" si="45"/>
        <v>0</v>
      </c>
      <c r="AA874" s="8">
        <f t="shared" si="46"/>
        <v>0</v>
      </c>
      <c r="AB874" s="8">
        <f t="shared" si="47"/>
        <v>0</v>
      </c>
      <c r="AC874" s="8">
        <f t="shared" si="48"/>
        <v>0</v>
      </c>
      <c r="AD874" s="8">
        <f t="shared" si="49"/>
        <v>8</v>
      </c>
      <c r="AE874" s="8">
        <f t="shared" si="50"/>
        <v>0</v>
      </c>
      <c r="AF874" s="8">
        <f t="shared" si="51"/>
        <v>0</v>
      </c>
      <c r="AG874">
        <f t="shared" si="52"/>
        <v>0</v>
      </c>
      <c r="AH874" s="9">
        <f t="shared" si="53"/>
        <v>5</v>
      </c>
      <c r="AI874" s="9">
        <f t="shared" si="54"/>
        <v>0</v>
      </c>
      <c r="AJ874" s="9">
        <f t="shared" si="55"/>
        <v>0</v>
      </c>
      <c r="AK874" s="9">
        <f t="shared" si="56"/>
        <v>0</v>
      </c>
      <c r="AL874" s="9">
        <f t="shared" si="57"/>
        <v>0</v>
      </c>
      <c r="AM874" s="9">
        <f t="shared" si="58"/>
        <v>0</v>
      </c>
      <c r="AN874">
        <f t="shared" si="59"/>
        <v>0</v>
      </c>
      <c r="AO874" s="10">
        <f t="shared" si="60"/>
        <v>0</v>
      </c>
      <c r="AP874" s="10">
        <f t="shared" si="61"/>
        <v>0</v>
      </c>
      <c r="AQ874" s="10">
        <f t="shared" si="62"/>
        <v>0</v>
      </c>
      <c r="AR874" s="10">
        <f t="shared" si="63"/>
        <v>0</v>
      </c>
      <c r="AS874" s="10">
        <f t="shared" si="64"/>
        <v>0</v>
      </c>
      <c r="AU874" s="10">
        <f t="shared" si="65"/>
        <v>5</v>
      </c>
    </row>
    <row r="875" spans="22:47" x14ac:dyDescent="0.2">
      <c r="V875" t="s">
        <v>3092</v>
      </c>
      <c r="W875" s="8">
        <f t="shared" si="42"/>
        <v>0</v>
      </c>
      <c r="X875" s="8">
        <f t="shared" si="43"/>
        <v>0</v>
      </c>
      <c r="Y875" s="8">
        <f t="shared" si="44"/>
        <v>0</v>
      </c>
      <c r="Z875" s="8">
        <f t="shared" si="45"/>
        <v>0</v>
      </c>
      <c r="AA875" s="8">
        <f t="shared" si="46"/>
        <v>0</v>
      </c>
      <c r="AB875" s="8">
        <f t="shared" si="47"/>
        <v>0</v>
      </c>
      <c r="AC875" s="8">
        <f t="shared" si="48"/>
        <v>0</v>
      </c>
      <c r="AD875" s="8">
        <f t="shared" si="49"/>
        <v>6</v>
      </c>
      <c r="AE875" s="8">
        <f t="shared" si="50"/>
        <v>0</v>
      </c>
      <c r="AF875" s="8">
        <f t="shared" si="51"/>
        <v>0</v>
      </c>
      <c r="AG875">
        <f t="shared" si="52"/>
        <v>0</v>
      </c>
      <c r="AH875" s="9">
        <f t="shared" si="53"/>
        <v>6</v>
      </c>
      <c r="AI875" s="9">
        <f t="shared" si="54"/>
        <v>0</v>
      </c>
      <c r="AJ875" s="9">
        <f t="shared" si="55"/>
        <v>5</v>
      </c>
      <c r="AK875" s="9">
        <f t="shared" si="56"/>
        <v>0</v>
      </c>
      <c r="AL875" s="9">
        <f t="shared" si="57"/>
        <v>0</v>
      </c>
      <c r="AM875" s="9">
        <f t="shared" si="58"/>
        <v>0</v>
      </c>
      <c r="AN875">
        <f t="shared" si="59"/>
        <v>5</v>
      </c>
      <c r="AO875" s="10">
        <f t="shared" si="60"/>
        <v>0</v>
      </c>
      <c r="AP875" s="10">
        <f t="shared" si="61"/>
        <v>0</v>
      </c>
      <c r="AQ875" s="10">
        <f t="shared" si="62"/>
        <v>5</v>
      </c>
      <c r="AR875" s="10">
        <f t="shared" si="63"/>
        <v>0</v>
      </c>
      <c r="AS875" s="10">
        <f t="shared" si="64"/>
        <v>0</v>
      </c>
      <c r="AU875" s="10">
        <f t="shared" si="65"/>
        <v>6</v>
      </c>
    </row>
    <row r="876" spans="22:47" x14ac:dyDescent="0.2">
      <c r="V876" t="s">
        <v>3093</v>
      </c>
      <c r="W876" s="8">
        <f t="shared" si="42"/>
        <v>0</v>
      </c>
      <c r="X876" s="8">
        <f t="shared" si="43"/>
        <v>2</v>
      </c>
      <c r="Y876" s="8">
        <f t="shared" si="44"/>
        <v>0</v>
      </c>
      <c r="Z876" s="8">
        <f t="shared" si="45"/>
        <v>0</v>
      </c>
      <c r="AA876" s="8">
        <f t="shared" si="46"/>
        <v>0</v>
      </c>
      <c r="AB876" s="8">
        <f t="shared" si="47"/>
        <v>0</v>
      </c>
      <c r="AC876" s="8">
        <f t="shared" si="48"/>
        <v>0</v>
      </c>
      <c r="AD876" s="8">
        <f t="shared" si="49"/>
        <v>3</v>
      </c>
      <c r="AE876" s="8">
        <f t="shared" si="50"/>
        <v>0</v>
      </c>
      <c r="AF876" s="8">
        <f t="shared" si="51"/>
        <v>1</v>
      </c>
      <c r="AG876">
        <f t="shared" si="52"/>
        <v>2</v>
      </c>
      <c r="AH876" s="9">
        <f t="shared" si="53"/>
        <v>4</v>
      </c>
      <c r="AI876" s="9">
        <f t="shared" si="54"/>
        <v>0</v>
      </c>
      <c r="AJ876" s="9">
        <f t="shared" si="55"/>
        <v>2</v>
      </c>
      <c r="AK876" s="9">
        <f t="shared" si="56"/>
        <v>0</v>
      </c>
      <c r="AL876" s="9">
        <f t="shared" si="57"/>
        <v>0</v>
      </c>
      <c r="AM876" s="9">
        <f t="shared" si="58"/>
        <v>1</v>
      </c>
      <c r="AN876">
        <f t="shared" si="59"/>
        <v>2</v>
      </c>
      <c r="AO876" s="10">
        <f t="shared" si="60"/>
        <v>0</v>
      </c>
      <c r="AP876" s="10">
        <f t="shared" si="61"/>
        <v>0</v>
      </c>
      <c r="AQ876" s="10">
        <f t="shared" si="62"/>
        <v>1</v>
      </c>
      <c r="AR876" s="10">
        <f t="shared" si="63"/>
        <v>0</v>
      </c>
      <c r="AS876" s="10">
        <f t="shared" si="64"/>
        <v>1</v>
      </c>
      <c r="AU876" s="10">
        <f t="shared" si="65"/>
        <v>2</v>
      </c>
    </row>
    <row r="877" spans="22:47" x14ac:dyDescent="0.2">
      <c r="V877" t="s">
        <v>3094</v>
      </c>
      <c r="W877" s="8">
        <f t="shared" si="42"/>
        <v>0</v>
      </c>
      <c r="X877" s="8">
        <f t="shared" si="43"/>
        <v>1</v>
      </c>
      <c r="Y877" s="8">
        <f t="shared" si="44"/>
        <v>0</v>
      </c>
      <c r="Z877" s="8">
        <f t="shared" si="45"/>
        <v>0</v>
      </c>
      <c r="AA877" s="8">
        <f t="shared" si="46"/>
        <v>0</v>
      </c>
      <c r="AB877" s="8">
        <f t="shared" si="47"/>
        <v>0</v>
      </c>
      <c r="AC877" s="8">
        <f t="shared" si="48"/>
        <v>0</v>
      </c>
      <c r="AD877" s="8">
        <f t="shared" si="49"/>
        <v>5</v>
      </c>
      <c r="AE877" s="8">
        <f t="shared" si="50"/>
        <v>0</v>
      </c>
      <c r="AF877" s="8">
        <f t="shared" si="51"/>
        <v>0</v>
      </c>
      <c r="AG877">
        <f t="shared" si="52"/>
        <v>1</v>
      </c>
      <c r="AH877" s="9">
        <f t="shared" si="53"/>
        <v>6</v>
      </c>
      <c r="AI877" s="9">
        <f t="shared" si="54"/>
        <v>0</v>
      </c>
      <c r="AJ877" s="9">
        <f t="shared" si="55"/>
        <v>4</v>
      </c>
      <c r="AK877" s="9">
        <f t="shared" si="56"/>
        <v>1</v>
      </c>
      <c r="AL877" s="9">
        <f t="shared" si="57"/>
        <v>0</v>
      </c>
      <c r="AM877" s="9">
        <f t="shared" si="58"/>
        <v>0</v>
      </c>
      <c r="AN877">
        <f t="shared" si="59"/>
        <v>5</v>
      </c>
      <c r="AO877" s="10">
        <f t="shared" si="60"/>
        <v>0</v>
      </c>
      <c r="AP877" s="10">
        <f t="shared" si="61"/>
        <v>0</v>
      </c>
      <c r="AQ877" s="10">
        <f t="shared" si="62"/>
        <v>4</v>
      </c>
      <c r="AR877" s="10">
        <f t="shared" si="63"/>
        <v>0</v>
      </c>
      <c r="AS877" s="10">
        <f t="shared" si="64"/>
        <v>0</v>
      </c>
      <c r="AU877" s="10">
        <f t="shared" si="65"/>
        <v>5</v>
      </c>
    </row>
    <row r="878" spans="22:47" x14ac:dyDescent="0.2">
      <c r="V878" t="s">
        <v>3095</v>
      </c>
      <c r="W878" s="8">
        <f t="shared" si="42"/>
        <v>0</v>
      </c>
      <c r="X878" s="8">
        <f t="shared" si="43"/>
        <v>0</v>
      </c>
      <c r="Y878" s="8">
        <f t="shared" si="44"/>
        <v>0</v>
      </c>
      <c r="Z878" s="8">
        <f t="shared" si="45"/>
        <v>1</v>
      </c>
      <c r="AA878" s="8">
        <f t="shared" si="46"/>
        <v>0</v>
      </c>
      <c r="AB878" s="8">
        <f t="shared" si="47"/>
        <v>0</v>
      </c>
      <c r="AC878" s="8">
        <f t="shared" si="48"/>
        <v>0</v>
      </c>
      <c r="AD878" s="8">
        <f t="shared" si="49"/>
        <v>2</v>
      </c>
      <c r="AE878" s="8">
        <f t="shared" si="50"/>
        <v>0</v>
      </c>
      <c r="AF878" s="8">
        <f t="shared" si="51"/>
        <v>0</v>
      </c>
      <c r="AG878">
        <f t="shared" si="52"/>
        <v>1</v>
      </c>
      <c r="AH878" s="9">
        <f t="shared" si="53"/>
        <v>1</v>
      </c>
      <c r="AI878" s="9">
        <f t="shared" si="54"/>
        <v>0</v>
      </c>
      <c r="AJ878" s="9">
        <f t="shared" si="55"/>
        <v>0</v>
      </c>
      <c r="AK878" s="9">
        <f t="shared" si="56"/>
        <v>0</v>
      </c>
      <c r="AL878" s="9">
        <f t="shared" si="57"/>
        <v>0</v>
      </c>
      <c r="AM878" s="9">
        <f t="shared" si="58"/>
        <v>0</v>
      </c>
      <c r="AN878">
        <f t="shared" si="59"/>
        <v>0</v>
      </c>
      <c r="AO878" s="10">
        <f t="shared" si="60"/>
        <v>0</v>
      </c>
      <c r="AP878" s="10">
        <f t="shared" si="61"/>
        <v>0</v>
      </c>
      <c r="AQ878" s="10">
        <f t="shared" si="62"/>
        <v>0</v>
      </c>
      <c r="AR878" s="10">
        <f t="shared" si="63"/>
        <v>0</v>
      </c>
      <c r="AS878" s="10">
        <f t="shared" si="64"/>
        <v>0</v>
      </c>
      <c r="AU878" s="10">
        <f t="shared" si="65"/>
        <v>1</v>
      </c>
    </row>
    <row r="879" spans="22:47" x14ac:dyDescent="0.2">
      <c r="V879" t="s">
        <v>3096</v>
      </c>
      <c r="W879" s="8">
        <f t="shared" si="42"/>
        <v>0</v>
      </c>
      <c r="X879" s="8">
        <f t="shared" si="43"/>
        <v>0</v>
      </c>
      <c r="Y879" s="8">
        <f t="shared" si="44"/>
        <v>0</v>
      </c>
      <c r="Z879" s="8">
        <f t="shared" si="45"/>
        <v>2</v>
      </c>
      <c r="AA879" s="8">
        <f t="shared" si="46"/>
        <v>0</v>
      </c>
      <c r="AB879" s="8">
        <f t="shared" si="47"/>
        <v>0</v>
      </c>
      <c r="AC879" s="8">
        <f t="shared" si="48"/>
        <v>0</v>
      </c>
      <c r="AD879" s="8">
        <f t="shared" si="49"/>
        <v>0</v>
      </c>
      <c r="AE879" s="8">
        <f t="shared" si="50"/>
        <v>0</v>
      </c>
      <c r="AF879" s="8">
        <f t="shared" si="51"/>
        <v>0</v>
      </c>
      <c r="AG879">
        <f t="shared" si="52"/>
        <v>2</v>
      </c>
      <c r="AH879" s="9">
        <f t="shared" si="53"/>
        <v>2</v>
      </c>
      <c r="AI879" s="9">
        <f t="shared" si="54"/>
        <v>0</v>
      </c>
      <c r="AJ879" s="9">
        <f t="shared" si="55"/>
        <v>0</v>
      </c>
      <c r="AK879" s="9">
        <f t="shared" si="56"/>
        <v>1</v>
      </c>
      <c r="AL879" s="9">
        <f t="shared" si="57"/>
        <v>0</v>
      </c>
      <c r="AM879" s="9">
        <f t="shared" si="58"/>
        <v>0</v>
      </c>
      <c r="AN879">
        <f t="shared" si="59"/>
        <v>1</v>
      </c>
      <c r="AO879" s="10">
        <f t="shared" si="60"/>
        <v>0</v>
      </c>
      <c r="AP879" s="10">
        <f t="shared" si="61"/>
        <v>0</v>
      </c>
      <c r="AQ879" s="10">
        <f t="shared" si="62"/>
        <v>0</v>
      </c>
      <c r="AR879" s="10">
        <f t="shared" si="63"/>
        <v>0</v>
      </c>
      <c r="AS879" s="10">
        <f t="shared" si="64"/>
        <v>0</v>
      </c>
      <c r="AU879" s="10">
        <f t="shared" si="65"/>
        <v>0</v>
      </c>
    </row>
    <row r="880" spans="22:47" x14ac:dyDescent="0.2">
      <c r="V880" t="s">
        <v>3097</v>
      </c>
      <c r="W880" s="8">
        <f t="shared" si="42"/>
        <v>0</v>
      </c>
      <c r="X880" s="8">
        <f t="shared" si="43"/>
        <v>0</v>
      </c>
      <c r="Y880" s="8">
        <f t="shared" si="44"/>
        <v>0</v>
      </c>
      <c r="Z880" s="8">
        <f t="shared" si="45"/>
        <v>0</v>
      </c>
      <c r="AA880" s="8">
        <f t="shared" si="46"/>
        <v>0</v>
      </c>
      <c r="AB880" s="8">
        <f t="shared" si="47"/>
        <v>0</v>
      </c>
      <c r="AC880" s="8">
        <f t="shared" si="48"/>
        <v>0</v>
      </c>
      <c r="AD880" s="8">
        <f t="shared" si="49"/>
        <v>1</v>
      </c>
      <c r="AE880" s="8">
        <f t="shared" si="50"/>
        <v>0</v>
      </c>
      <c r="AF880" s="8">
        <f t="shared" si="51"/>
        <v>0</v>
      </c>
      <c r="AG880">
        <f t="shared" si="52"/>
        <v>0</v>
      </c>
      <c r="AH880" s="9">
        <f t="shared" si="53"/>
        <v>1</v>
      </c>
      <c r="AI880" s="9">
        <f t="shared" si="54"/>
        <v>0</v>
      </c>
      <c r="AJ880" s="9">
        <f t="shared" si="55"/>
        <v>0</v>
      </c>
      <c r="AK880" s="9">
        <f t="shared" si="56"/>
        <v>0</v>
      </c>
      <c r="AL880" s="9">
        <f t="shared" si="57"/>
        <v>0</v>
      </c>
      <c r="AM880" s="9">
        <f t="shared" si="58"/>
        <v>0</v>
      </c>
      <c r="AN880">
        <f t="shared" si="59"/>
        <v>0</v>
      </c>
      <c r="AO880" s="10">
        <f t="shared" si="60"/>
        <v>0</v>
      </c>
      <c r="AP880" s="10">
        <f t="shared" si="61"/>
        <v>0</v>
      </c>
      <c r="AQ880" s="10">
        <f t="shared" si="62"/>
        <v>0</v>
      </c>
      <c r="AR880" s="10">
        <f t="shared" si="63"/>
        <v>0</v>
      </c>
      <c r="AS880" s="10">
        <f t="shared" si="64"/>
        <v>0</v>
      </c>
      <c r="AU880" s="10">
        <f t="shared" si="65"/>
        <v>1</v>
      </c>
    </row>
    <row r="881" spans="22:47" x14ac:dyDescent="0.2">
      <c r="V881" t="s">
        <v>3098</v>
      </c>
      <c r="W881" s="8">
        <f t="shared" si="42"/>
        <v>0</v>
      </c>
      <c r="X881" s="8">
        <f t="shared" si="43"/>
        <v>0</v>
      </c>
      <c r="Y881" s="8">
        <f t="shared" si="44"/>
        <v>0</v>
      </c>
      <c r="Z881" s="8">
        <f t="shared" si="45"/>
        <v>1</v>
      </c>
      <c r="AA881" s="8">
        <f t="shared" si="46"/>
        <v>0</v>
      </c>
      <c r="AB881" s="8">
        <f t="shared" si="47"/>
        <v>0</v>
      </c>
      <c r="AC881" s="8">
        <f t="shared" si="48"/>
        <v>0</v>
      </c>
      <c r="AD881" s="8">
        <f t="shared" si="49"/>
        <v>0</v>
      </c>
      <c r="AE881" s="8">
        <f t="shared" si="50"/>
        <v>0</v>
      </c>
      <c r="AF881" s="8">
        <f t="shared" si="51"/>
        <v>0</v>
      </c>
      <c r="AG881">
        <f t="shared" si="52"/>
        <v>1</v>
      </c>
      <c r="AH881" s="9">
        <f t="shared" si="53"/>
        <v>1</v>
      </c>
      <c r="AI881" s="9">
        <f t="shared" si="54"/>
        <v>0</v>
      </c>
      <c r="AJ881" s="9">
        <f t="shared" si="55"/>
        <v>0</v>
      </c>
      <c r="AK881" s="9">
        <f t="shared" si="56"/>
        <v>0</v>
      </c>
      <c r="AL881" s="9">
        <f t="shared" si="57"/>
        <v>0</v>
      </c>
      <c r="AM881" s="9">
        <f t="shared" si="58"/>
        <v>0</v>
      </c>
      <c r="AN881">
        <f t="shared" si="59"/>
        <v>0</v>
      </c>
      <c r="AO881" s="10">
        <f t="shared" si="60"/>
        <v>0</v>
      </c>
      <c r="AP881" s="10">
        <f t="shared" si="61"/>
        <v>0</v>
      </c>
      <c r="AQ881" s="10">
        <f t="shared" si="62"/>
        <v>0</v>
      </c>
      <c r="AR881" s="10">
        <f t="shared" si="63"/>
        <v>0</v>
      </c>
      <c r="AS881" s="10">
        <f t="shared" si="64"/>
        <v>0</v>
      </c>
      <c r="AU881" s="10">
        <f t="shared" si="65"/>
        <v>0</v>
      </c>
    </row>
    <row r="882" spans="22:47" x14ac:dyDescent="0.2">
      <c r="V882" t="s">
        <v>3099</v>
      </c>
      <c r="W882" s="8">
        <f t="shared" si="42"/>
        <v>0</v>
      </c>
      <c r="X882" s="8">
        <f t="shared" si="43"/>
        <v>0</v>
      </c>
      <c r="Y882" s="8">
        <f t="shared" si="44"/>
        <v>0</v>
      </c>
      <c r="Z882" s="8">
        <f t="shared" si="45"/>
        <v>0</v>
      </c>
      <c r="AA882" s="8">
        <f t="shared" si="46"/>
        <v>0</v>
      </c>
      <c r="AB882" s="8">
        <f t="shared" si="47"/>
        <v>0</v>
      </c>
      <c r="AC882" s="8">
        <f t="shared" si="48"/>
        <v>0</v>
      </c>
      <c r="AD882" s="8">
        <f t="shared" si="49"/>
        <v>0</v>
      </c>
      <c r="AE882" s="8">
        <f t="shared" si="50"/>
        <v>0</v>
      </c>
      <c r="AF882" s="8">
        <f t="shared" si="51"/>
        <v>0</v>
      </c>
      <c r="AG882">
        <f t="shared" si="52"/>
        <v>0</v>
      </c>
      <c r="AH882" s="9">
        <f t="shared" si="53"/>
        <v>0</v>
      </c>
      <c r="AI882" s="9">
        <f t="shared" si="54"/>
        <v>0</v>
      </c>
      <c r="AJ882" s="9">
        <f t="shared" si="55"/>
        <v>0</v>
      </c>
      <c r="AK882" s="9">
        <f t="shared" si="56"/>
        <v>0</v>
      </c>
      <c r="AL882" s="9">
        <f t="shared" si="57"/>
        <v>0</v>
      </c>
      <c r="AM882" s="9">
        <f t="shared" si="58"/>
        <v>0</v>
      </c>
      <c r="AN882">
        <f t="shared" si="59"/>
        <v>0</v>
      </c>
      <c r="AO882" s="10">
        <f t="shared" si="60"/>
        <v>0</v>
      </c>
      <c r="AP882" s="10">
        <f t="shared" si="61"/>
        <v>0</v>
      </c>
      <c r="AQ882" s="10">
        <f t="shared" si="62"/>
        <v>0</v>
      </c>
      <c r="AR882" s="10">
        <f t="shared" si="63"/>
        <v>0</v>
      </c>
      <c r="AS882" s="10">
        <f t="shared" si="64"/>
        <v>0</v>
      </c>
      <c r="AU882" s="10">
        <f t="shared" si="65"/>
        <v>0</v>
      </c>
    </row>
    <row r="883" spans="22:47" x14ac:dyDescent="0.2">
      <c r="V883" t="s">
        <v>3100</v>
      </c>
      <c r="W883" s="8">
        <f t="shared" si="42"/>
        <v>0</v>
      </c>
      <c r="X883" s="8">
        <f t="shared" si="43"/>
        <v>0</v>
      </c>
      <c r="Y883" s="8">
        <f t="shared" si="44"/>
        <v>0</v>
      </c>
      <c r="Z883" s="8">
        <f t="shared" si="45"/>
        <v>0</v>
      </c>
      <c r="AA883" s="8">
        <f t="shared" si="46"/>
        <v>0</v>
      </c>
      <c r="AB883" s="8">
        <f t="shared" si="47"/>
        <v>0</v>
      </c>
      <c r="AC883" s="8">
        <f t="shared" si="48"/>
        <v>0</v>
      </c>
      <c r="AD883" s="8">
        <f t="shared" si="49"/>
        <v>0</v>
      </c>
      <c r="AE883" s="8">
        <f t="shared" si="50"/>
        <v>0</v>
      </c>
      <c r="AF883" s="8">
        <f t="shared" si="51"/>
        <v>0</v>
      </c>
      <c r="AG883">
        <f t="shared" si="52"/>
        <v>0</v>
      </c>
      <c r="AH883" s="9">
        <f t="shared" si="53"/>
        <v>0</v>
      </c>
      <c r="AI883" s="9">
        <f t="shared" si="54"/>
        <v>0</v>
      </c>
      <c r="AJ883" s="9">
        <f t="shared" si="55"/>
        <v>0</v>
      </c>
      <c r="AK883" s="9">
        <f t="shared" si="56"/>
        <v>0</v>
      </c>
      <c r="AL883" s="9">
        <f t="shared" si="57"/>
        <v>0</v>
      </c>
      <c r="AM883" s="9">
        <f t="shared" si="58"/>
        <v>0</v>
      </c>
      <c r="AN883">
        <f t="shared" si="59"/>
        <v>0</v>
      </c>
      <c r="AO883" s="10">
        <f t="shared" si="60"/>
        <v>0</v>
      </c>
      <c r="AP883" s="10">
        <f t="shared" si="61"/>
        <v>0</v>
      </c>
      <c r="AQ883" s="10">
        <f t="shared" si="62"/>
        <v>0</v>
      </c>
      <c r="AR883" s="10">
        <f t="shared" si="63"/>
        <v>0</v>
      </c>
      <c r="AS883" s="10">
        <f t="shared" si="64"/>
        <v>0</v>
      </c>
      <c r="AU883" s="10">
        <f t="shared" si="65"/>
        <v>0</v>
      </c>
    </row>
    <row r="884" spans="22:47" x14ac:dyDescent="0.2">
      <c r="V884" t="s">
        <v>3101</v>
      </c>
      <c r="W884" s="8">
        <f t="shared" si="42"/>
        <v>0</v>
      </c>
      <c r="X884" s="8">
        <f t="shared" si="43"/>
        <v>0</v>
      </c>
      <c r="Y884" s="8">
        <f t="shared" si="44"/>
        <v>0</v>
      </c>
      <c r="Z884" s="8">
        <f t="shared" si="45"/>
        <v>0</v>
      </c>
      <c r="AA884" s="8">
        <f t="shared" si="46"/>
        <v>0</v>
      </c>
      <c r="AB884" s="8">
        <f t="shared" si="47"/>
        <v>0</v>
      </c>
      <c r="AC884" s="8">
        <f t="shared" si="48"/>
        <v>0</v>
      </c>
      <c r="AD884" s="8">
        <f t="shared" si="49"/>
        <v>0</v>
      </c>
      <c r="AE884" s="8">
        <f t="shared" si="50"/>
        <v>0</v>
      </c>
      <c r="AF884" s="8">
        <f t="shared" si="51"/>
        <v>0</v>
      </c>
      <c r="AG884">
        <f t="shared" si="52"/>
        <v>0</v>
      </c>
      <c r="AH884" s="9">
        <f t="shared" si="53"/>
        <v>0</v>
      </c>
      <c r="AI884" s="9">
        <f t="shared" si="54"/>
        <v>0</v>
      </c>
      <c r="AJ884" s="9">
        <f t="shared" si="55"/>
        <v>0</v>
      </c>
      <c r="AK884" s="9">
        <f t="shared" si="56"/>
        <v>0</v>
      </c>
      <c r="AL884" s="9">
        <f t="shared" si="57"/>
        <v>0</v>
      </c>
      <c r="AM884" s="9">
        <f>COUNTIFS($E$2:$E$828, $V884,$AB$2:$AB$828, 1)</f>
        <v>0</v>
      </c>
      <c r="AN884">
        <f t="shared" si="59"/>
        <v>0</v>
      </c>
      <c r="AO884" s="10">
        <f t="shared" si="60"/>
        <v>0</v>
      </c>
      <c r="AP884" s="10">
        <f t="shared" si="61"/>
        <v>0</v>
      </c>
      <c r="AQ884" s="10">
        <f t="shared" si="62"/>
        <v>0</v>
      </c>
      <c r="AR884" s="10">
        <f t="shared" si="63"/>
        <v>0</v>
      </c>
      <c r="AS884" s="10">
        <f t="shared" si="64"/>
        <v>0</v>
      </c>
      <c r="AU884" s="10">
        <f t="shared" si="65"/>
        <v>0</v>
      </c>
    </row>
  </sheetData>
  <autoFilter ref="A1:AD828">
    <sortState ref="A2:AE828">
      <sortCondition ref="W1:W828"/>
    </sortState>
  </autoFilter>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8"/>
  <sheetViews>
    <sheetView topLeftCell="C1" zoomScale="115" workbookViewId="0">
      <pane ySplit="1" topLeftCell="A205" activePane="bottomLeft" state="frozen"/>
      <selection activeCell="B1" sqref="B1"/>
      <selection pane="bottomLeft" activeCell="J232" sqref="J232:J242"/>
    </sheetView>
  </sheetViews>
  <sheetFormatPr baseColWidth="10" defaultRowHeight="16" x14ac:dyDescent="0.2"/>
  <cols>
    <col min="3" max="3" width="43.6640625" customWidth="1"/>
    <col min="4" max="4" width="17.1640625" customWidth="1"/>
    <col min="5" max="5" width="16.33203125" customWidth="1"/>
    <col min="6" max="6" width="14.6640625" style="2" customWidth="1"/>
    <col min="7" max="7" width="19.83203125" style="2" customWidth="1"/>
    <col min="8" max="9" width="17.33203125" customWidth="1"/>
    <col min="10" max="11" width="13.5" customWidth="1"/>
    <col min="12" max="12" width="21.6640625" customWidth="1"/>
    <col min="13" max="13" width="17" customWidth="1"/>
  </cols>
  <sheetData>
    <row r="1" spans="1:13" x14ac:dyDescent="0.2">
      <c r="A1" s="1" t="s">
        <v>2519</v>
      </c>
      <c r="B1" s="1" t="s">
        <v>2531</v>
      </c>
      <c r="C1" s="1" t="s">
        <v>2520</v>
      </c>
      <c r="D1" s="1" t="s">
        <v>2772</v>
      </c>
      <c r="E1" s="1" t="s">
        <v>2521</v>
      </c>
      <c r="F1" s="1" t="s">
        <v>2802</v>
      </c>
      <c r="G1" s="1" t="s">
        <v>2776</v>
      </c>
      <c r="H1" s="1" t="s">
        <v>2774</v>
      </c>
      <c r="I1" s="1" t="s">
        <v>2809</v>
      </c>
      <c r="J1" s="1" t="s">
        <v>3035</v>
      </c>
      <c r="K1" s="1" t="s">
        <v>3037</v>
      </c>
      <c r="L1" s="1" t="s">
        <v>2775</v>
      </c>
      <c r="M1" s="1" t="s">
        <v>2779</v>
      </c>
    </row>
    <row r="2" spans="1:13" x14ac:dyDescent="0.2">
      <c r="A2">
        <v>1756412</v>
      </c>
      <c r="B2">
        <v>128</v>
      </c>
      <c r="C2" t="s">
        <v>0</v>
      </c>
      <c r="D2" t="s">
        <v>2532</v>
      </c>
      <c r="E2" t="s">
        <v>1</v>
      </c>
      <c r="F2" s="3" t="str">
        <f>IF(IFERROR(SEARCH("Pittsburgh", C2), 0), "Pittsburgh", "")</f>
        <v>Pittsburgh</v>
      </c>
      <c r="G2" s="3" t="s">
        <v>2773</v>
      </c>
      <c r="I2" t="str">
        <f>IF(ISBLANK(H2), G2, H2)</f>
        <v>Pittsburgh</v>
      </c>
      <c r="J2" t="s">
        <v>3034</v>
      </c>
      <c r="K2">
        <f>IF(ISBLANK(H2), 1, 0)</f>
        <v>1</v>
      </c>
      <c r="L2" t="s">
        <v>2773</v>
      </c>
    </row>
    <row r="3" spans="1:13" x14ac:dyDescent="0.2">
      <c r="A3">
        <v>3170512</v>
      </c>
      <c r="B3">
        <v>31</v>
      </c>
      <c r="C3" t="s">
        <v>377</v>
      </c>
      <c r="D3" t="s">
        <v>2533</v>
      </c>
      <c r="E3" t="s">
        <v>1</v>
      </c>
      <c r="F3" s="3" t="str">
        <f t="shared" ref="F3:F66" si="0">IF(IFERROR(SEARCH("Pittsburgh", C3), 0), "Pittsburgh", "")</f>
        <v/>
      </c>
      <c r="G3" s="3"/>
      <c r="H3" t="s">
        <v>2773</v>
      </c>
      <c r="I3" t="str">
        <f t="shared" ref="I3:I66" si="1">IF(ISBLANK(H3), G3, H3)</f>
        <v>Pittsburgh</v>
      </c>
      <c r="J3" t="s">
        <v>3034</v>
      </c>
      <c r="K3">
        <f t="shared" ref="K3:K66" si="2">IF(ISBLANK(H3), 1, 0)</f>
        <v>0</v>
      </c>
      <c r="L3" t="s">
        <v>2773</v>
      </c>
    </row>
    <row r="4" spans="1:13" x14ac:dyDescent="0.2">
      <c r="A4">
        <v>276071</v>
      </c>
      <c r="B4">
        <v>24</v>
      </c>
      <c r="C4" t="s">
        <v>422</v>
      </c>
      <c r="D4" t="s">
        <v>2534</v>
      </c>
      <c r="E4" t="s">
        <v>1</v>
      </c>
      <c r="F4" s="3" t="str">
        <f t="shared" si="0"/>
        <v>Pittsburgh</v>
      </c>
      <c r="G4" s="2" t="s">
        <v>2778</v>
      </c>
      <c r="I4" t="str">
        <f t="shared" si="1"/>
        <v>Greater Pittsburgh Area</v>
      </c>
      <c r="J4" t="s">
        <v>3036</v>
      </c>
      <c r="K4">
        <f t="shared" si="2"/>
        <v>1</v>
      </c>
      <c r="L4" s="2" t="s">
        <v>2778</v>
      </c>
      <c r="M4">
        <v>1</v>
      </c>
    </row>
    <row r="5" spans="1:13" x14ac:dyDescent="0.2">
      <c r="A5">
        <v>1782914</v>
      </c>
      <c r="B5">
        <v>20</v>
      </c>
      <c r="C5" t="s">
        <v>437</v>
      </c>
      <c r="D5" t="s">
        <v>2535</v>
      </c>
      <c r="E5" t="s">
        <v>1</v>
      </c>
      <c r="F5" s="3" t="str">
        <f t="shared" si="0"/>
        <v/>
      </c>
      <c r="G5" s="3"/>
      <c r="H5" t="s">
        <v>2773</v>
      </c>
      <c r="I5" t="str">
        <f t="shared" si="1"/>
        <v>Pittsburgh</v>
      </c>
      <c r="J5" t="s">
        <v>3034</v>
      </c>
      <c r="K5">
        <f t="shared" si="2"/>
        <v>0</v>
      </c>
      <c r="L5" t="s">
        <v>2773</v>
      </c>
    </row>
    <row r="6" spans="1:13" x14ac:dyDescent="0.2">
      <c r="A6">
        <v>1248801</v>
      </c>
      <c r="B6">
        <v>19</v>
      </c>
      <c r="C6" t="s">
        <v>462</v>
      </c>
      <c r="D6" t="s">
        <v>2536</v>
      </c>
      <c r="E6" t="s">
        <v>1</v>
      </c>
      <c r="F6" s="3" t="str">
        <f t="shared" si="0"/>
        <v>Pittsburgh</v>
      </c>
      <c r="G6" t="s">
        <v>2773</v>
      </c>
      <c r="I6" t="str">
        <f t="shared" si="1"/>
        <v>Pittsburgh</v>
      </c>
      <c r="J6" t="s">
        <v>3034</v>
      </c>
      <c r="K6">
        <f t="shared" si="2"/>
        <v>1</v>
      </c>
      <c r="L6" t="s">
        <v>2773</v>
      </c>
    </row>
    <row r="7" spans="1:13" x14ac:dyDescent="0.2">
      <c r="A7">
        <v>1773927</v>
      </c>
      <c r="B7">
        <v>18</v>
      </c>
      <c r="C7" t="s">
        <v>495</v>
      </c>
      <c r="D7" t="s">
        <v>2537</v>
      </c>
      <c r="E7" t="s">
        <v>1</v>
      </c>
      <c r="F7" s="3" t="str">
        <f t="shared" si="0"/>
        <v>Pittsburgh</v>
      </c>
      <c r="G7" s="3" t="s">
        <v>2777</v>
      </c>
      <c r="I7" t="str">
        <f t="shared" si="1"/>
        <v>Western PA Region</v>
      </c>
      <c r="J7" t="s">
        <v>2903</v>
      </c>
      <c r="K7">
        <f t="shared" si="2"/>
        <v>1</v>
      </c>
      <c r="L7" s="3" t="s">
        <v>2777</v>
      </c>
    </row>
    <row r="8" spans="1:13" x14ac:dyDescent="0.2">
      <c r="A8">
        <v>11064482</v>
      </c>
      <c r="B8">
        <v>16</v>
      </c>
      <c r="C8" t="s">
        <v>555</v>
      </c>
      <c r="D8" t="s">
        <v>2538</v>
      </c>
      <c r="E8" t="s">
        <v>556</v>
      </c>
      <c r="F8" t="s">
        <v>2932</v>
      </c>
      <c r="G8" t="s">
        <v>2932</v>
      </c>
      <c r="I8" t="str">
        <f t="shared" si="1"/>
        <v>Cranberry township</v>
      </c>
      <c r="J8" t="s">
        <v>3034</v>
      </c>
      <c r="K8">
        <f t="shared" si="2"/>
        <v>1</v>
      </c>
      <c r="L8" t="s">
        <v>2780</v>
      </c>
    </row>
    <row r="9" spans="1:13" x14ac:dyDescent="0.2">
      <c r="A9">
        <v>85432</v>
      </c>
      <c r="B9">
        <v>15</v>
      </c>
      <c r="C9" t="s">
        <v>584</v>
      </c>
      <c r="D9" t="s">
        <v>2539</v>
      </c>
      <c r="E9" t="s">
        <v>1</v>
      </c>
      <c r="F9" s="3" t="str">
        <f t="shared" si="0"/>
        <v>Pittsburgh</v>
      </c>
      <c r="G9" s="3" t="str">
        <f>IF(IFERROR(SEARCH("Pittsburgh", E9), 0), "Pittsburgh", "")</f>
        <v>Pittsburgh</v>
      </c>
      <c r="I9" t="str">
        <f t="shared" si="1"/>
        <v>Pittsburgh</v>
      </c>
      <c r="J9" t="s">
        <v>3034</v>
      </c>
      <c r="K9">
        <f t="shared" si="2"/>
        <v>1</v>
      </c>
      <c r="L9" s="3" t="str">
        <f>IF(IFERROR(SEARCH("Pittsburgh", F9), 0), "Pittsburgh", "")</f>
        <v>Pittsburgh</v>
      </c>
    </row>
    <row r="10" spans="1:13" x14ac:dyDescent="0.2">
      <c r="A10">
        <v>3349842</v>
      </c>
      <c r="B10">
        <v>13</v>
      </c>
      <c r="C10" t="s">
        <v>604</v>
      </c>
      <c r="D10" t="s">
        <v>2540</v>
      </c>
      <c r="E10" t="s">
        <v>1</v>
      </c>
      <c r="F10" s="3" t="str">
        <f t="shared" si="0"/>
        <v>Pittsburgh</v>
      </c>
      <c r="G10" t="s">
        <v>2773</v>
      </c>
      <c r="I10" t="str">
        <f t="shared" si="1"/>
        <v>Pittsburgh</v>
      </c>
      <c r="J10" t="s">
        <v>3034</v>
      </c>
      <c r="K10">
        <f t="shared" si="2"/>
        <v>1</v>
      </c>
      <c r="L10" t="s">
        <v>2773</v>
      </c>
    </row>
    <row r="11" spans="1:13" x14ac:dyDescent="0.2">
      <c r="A11">
        <v>6060022</v>
      </c>
      <c r="B11">
        <v>13</v>
      </c>
      <c r="C11" t="s">
        <v>632</v>
      </c>
      <c r="D11" t="s">
        <v>2541</v>
      </c>
      <c r="E11" t="s">
        <v>1</v>
      </c>
      <c r="F11" s="3" t="s">
        <v>2773</v>
      </c>
      <c r="G11" s="3" t="s">
        <v>2778</v>
      </c>
      <c r="I11" t="str">
        <f t="shared" si="1"/>
        <v>Greater Pittsburgh Area</v>
      </c>
      <c r="J11" t="s">
        <v>3036</v>
      </c>
      <c r="K11">
        <f t="shared" si="2"/>
        <v>1</v>
      </c>
      <c r="L11" t="s">
        <v>2778</v>
      </c>
      <c r="M11">
        <v>1</v>
      </c>
    </row>
    <row r="12" spans="1:13" x14ac:dyDescent="0.2">
      <c r="A12">
        <v>12039332</v>
      </c>
      <c r="B12">
        <v>11</v>
      </c>
      <c r="C12" t="s">
        <v>673</v>
      </c>
      <c r="D12" t="s">
        <v>2542</v>
      </c>
      <c r="E12" t="s">
        <v>1</v>
      </c>
      <c r="F12" s="3" t="str">
        <f t="shared" si="0"/>
        <v>Pittsburgh</v>
      </c>
      <c r="G12" t="s">
        <v>2773</v>
      </c>
      <c r="I12" t="str">
        <f t="shared" si="1"/>
        <v>Pittsburgh</v>
      </c>
      <c r="J12" t="s">
        <v>3034</v>
      </c>
      <c r="K12">
        <f t="shared" si="2"/>
        <v>1</v>
      </c>
      <c r="L12" t="s">
        <v>2773</v>
      </c>
    </row>
    <row r="13" spans="1:13" x14ac:dyDescent="0.2">
      <c r="A13">
        <v>1318900</v>
      </c>
      <c r="B13">
        <v>10</v>
      </c>
      <c r="C13" t="s">
        <v>683</v>
      </c>
      <c r="D13" t="s">
        <v>2543</v>
      </c>
      <c r="E13" t="s">
        <v>1</v>
      </c>
      <c r="F13" s="3" t="str">
        <f t="shared" si="0"/>
        <v>Pittsburgh</v>
      </c>
      <c r="G13" t="s">
        <v>2773</v>
      </c>
      <c r="I13" t="str">
        <f t="shared" si="1"/>
        <v>Pittsburgh</v>
      </c>
      <c r="J13" t="s">
        <v>3034</v>
      </c>
      <c r="K13">
        <f t="shared" si="2"/>
        <v>1</v>
      </c>
      <c r="L13" t="s">
        <v>2773</v>
      </c>
    </row>
    <row r="14" spans="1:13" x14ac:dyDescent="0.2">
      <c r="A14">
        <v>17359182</v>
      </c>
      <c r="B14">
        <v>10</v>
      </c>
      <c r="C14" t="s">
        <v>716</v>
      </c>
      <c r="D14" t="s">
        <v>2544</v>
      </c>
      <c r="E14" t="s">
        <v>1</v>
      </c>
      <c r="F14" s="3" t="s">
        <v>2803</v>
      </c>
      <c r="G14" s="3" t="s">
        <v>2803</v>
      </c>
      <c r="I14" t="str">
        <f t="shared" si="1"/>
        <v>South Hills</v>
      </c>
      <c r="J14" t="s">
        <v>2809</v>
      </c>
      <c r="K14">
        <f t="shared" si="2"/>
        <v>1</v>
      </c>
      <c r="L14" t="s">
        <v>2781</v>
      </c>
      <c r="M14">
        <v>1</v>
      </c>
    </row>
    <row r="15" spans="1:13" x14ac:dyDescent="0.2">
      <c r="A15">
        <v>1791087</v>
      </c>
      <c r="B15">
        <v>10</v>
      </c>
      <c r="C15" t="s">
        <v>750</v>
      </c>
      <c r="D15" t="s">
        <v>2545</v>
      </c>
      <c r="E15" t="s">
        <v>1</v>
      </c>
      <c r="F15" s="3" t="str">
        <f t="shared" si="0"/>
        <v>Pittsburgh</v>
      </c>
      <c r="G15" t="s">
        <v>2773</v>
      </c>
      <c r="I15" t="str">
        <f t="shared" si="1"/>
        <v>Pittsburgh</v>
      </c>
      <c r="J15" t="s">
        <v>3034</v>
      </c>
      <c r="K15">
        <f t="shared" si="2"/>
        <v>1</v>
      </c>
      <c r="L15" t="s">
        <v>2773</v>
      </c>
    </row>
    <row r="16" spans="1:13" x14ac:dyDescent="0.2">
      <c r="A16">
        <v>1718733</v>
      </c>
      <c r="B16">
        <v>9</v>
      </c>
      <c r="C16" t="s">
        <v>760</v>
      </c>
      <c r="D16" t="s">
        <v>2546</v>
      </c>
      <c r="E16" t="s">
        <v>1</v>
      </c>
      <c r="F16" s="3" t="str">
        <f t="shared" si="0"/>
        <v>Pittsburgh</v>
      </c>
      <c r="G16" t="s">
        <v>2773</v>
      </c>
      <c r="I16" t="str">
        <f t="shared" si="1"/>
        <v>Pittsburgh</v>
      </c>
      <c r="J16" t="s">
        <v>3034</v>
      </c>
      <c r="K16">
        <f t="shared" si="2"/>
        <v>1</v>
      </c>
      <c r="L16" t="s">
        <v>2773</v>
      </c>
    </row>
    <row r="17" spans="1:13" x14ac:dyDescent="0.2">
      <c r="A17">
        <v>17099012</v>
      </c>
      <c r="B17">
        <v>9</v>
      </c>
      <c r="C17" t="s">
        <v>780</v>
      </c>
      <c r="D17" t="s">
        <v>2547</v>
      </c>
      <c r="E17" t="s">
        <v>1</v>
      </c>
      <c r="F17" s="3" t="str">
        <f t="shared" si="0"/>
        <v/>
      </c>
      <c r="G17" s="3"/>
      <c r="H17" t="s">
        <v>2773</v>
      </c>
      <c r="I17" t="str">
        <f t="shared" si="1"/>
        <v>Pittsburgh</v>
      </c>
      <c r="J17" t="s">
        <v>3034</v>
      </c>
      <c r="K17">
        <f t="shared" si="2"/>
        <v>0</v>
      </c>
      <c r="L17" t="s">
        <v>2773</v>
      </c>
    </row>
    <row r="18" spans="1:13" x14ac:dyDescent="0.2">
      <c r="A18">
        <v>1141992</v>
      </c>
      <c r="B18">
        <v>9</v>
      </c>
      <c r="C18" t="s">
        <v>811</v>
      </c>
      <c r="D18" t="s">
        <v>2548</v>
      </c>
      <c r="E18" t="s">
        <v>1</v>
      </c>
      <c r="F18" s="3" t="str">
        <f t="shared" si="0"/>
        <v>Pittsburgh</v>
      </c>
      <c r="G18" t="s">
        <v>2773</v>
      </c>
      <c r="I18" t="str">
        <f t="shared" si="1"/>
        <v>Pittsburgh</v>
      </c>
      <c r="J18" t="s">
        <v>3034</v>
      </c>
      <c r="K18">
        <f t="shared" si="2"/>
        <v>1</v>
      </c>
      <c r="L18" t="s">
        <v>2773</v>
      </c>
    </row>
    <row r="19" spans="1:13" x14ac:dyDescent="0.2">
      <c r="A19">
        <v>1349042</v>
      </c>
      <c r="B19">
        <v>8</v>
      </c>
      <c r="C19" t="s">
        <v>840</v>
      </c>
      <c r="D19" t="s">
        <v>2549</v>
      </c>
      <c r="E19" t="s">
        <v>1</v>
      </c>
      <c r="F19" s="3" t="str">
        <f t="shared" si="0"/>
        <v>Pittsburgh</v>
      </c>
      <c r="G19" t="s">
        <v>2773</v>
      </c>
      <c r="I19" t="str">
        <f t="shared" si="1"/>
        <v>Pittsburgh</v>
      </c>
      <c r="J19" t="s">
        <v>3034</v>
      </c>
      <c r="K19">
        <f t="shared" si="2"/>
        <v>1</v>
      </c>
      <c r="L19" s="2" t="s">
        <v>2778</v>
      </c>
      <c r="M19">
        <v>1</v>
      </c>
    </row>
    <row r="20" spans="1:13" x14ac:dyDescent="0.2">
      <c r="A20">
        <v>882584</v>
      </c>
      <c r="B20">
        <v>8</v>
      </c>
      <c r="C20" t="s">
        <v>2550</v>
      </c>
      <c r="D20" t="s">
        <v>2551</v>
      </c>
      <c r="E20" t="s">
        <v>1</v>
      </c>
      <c r="F20" s="3" t="str">
        <f t="shared" si="0"/>
        <v>Pittsburgh</v>
      </c>
      <c r="G20" t="s">
        <v>2803</v>
      </c>
      <c r="I20" t="str">
        <f t="shared" si="1"/>
        <v>South Hills</v>
      </c>
      <c r="J20" t="s">
        <v>2809</v>
      </c>
      <c r="K20">
        <f t="shared" si="2"/>
        <v>1</v>
      </c>
      <c r="L20" s="2" t="s">
        <v>2782</v>
      </c>
    </row>
    <row r="21" spans="1:13" x14ac:dyDescent="0.2">
      <c r="A21">
        <v>16377642</v>
      </c>
      <c r="B21">
        <v>8</v>
      </c>
      <c r="C21" t="s">
        <v>890</v>
      </c>
      <c r="D21" t="s">
        <v>2552</v>
      </c>
      <c r="E21" t="s">
        <v>1</v>
      </c>
      <c r="F21" s="3" t="str">
        <f t="shared" si="0"/>
        <v>Pittsburgh</v>
      </c>
      <c r="G21" s="3" t="s">
        <v>2783</v>
      </c>
      <c r="I21" t="str">
        <f t="shared" si="1"/>
        <v>Greater Pittsburgh Area (3 hours drive)</v>
      </c>
      <c r="J21" t="s">
        <v>3036</v>
      </c>
      <c r="K21">
        <f t="shared" si="2"/>
        <v>1</v>
      </c>
      <c r="L21" s="2" t="s">
        <v>2778</v>
      </c>
      <c r="M21">
        <v>1</v>
      </c>
    </row>
    <row r="22" spans="1:13" x14ac:dyDescent="0.2">
      <c r="A22">
        <v>13452572</v>
      </c>
      <c r="B22">
        <v>8</v>
      </c>
      <c r="C22" t="s">
        <v>909</v>
      </c>
      <c r="D22" t="s">
        <v>2553</v>
      </c>
      <c r="E22" t="s">
        <v>1</v>
      </c>
      <c r="F22" s="3" t="str">
        <f t="shared" si="0"/>
        <v>Pittsburgh</v>
      </c>
      <c r="G22" t="s">
        <v>2773</v>
      </c>
      <c r="I22" t="str">
        <f t="shared" si="1"/>
        <v>Pittsburgh</v>
      </c>
      <c r="J22" t="s">
        <v>3034</v>
      </c>
      <c r="K22">
        <f t="shared" si="2"/>
        <v>1</v>
      </c>
      <c r="L22" s="2" t="s">
        <v>2773</v>
      </c>
    </row>
    <row r="23" spans="1:13" x14ac:dyDescent="0.2">
      <c r="A23">
        <v>1581334</v>
      </c>
      <c r="B23">
        <v>8</v>
      </c>
      <c r="C23" t="s">
        <v>937</v>
      </c>
      <c r="D23" t="s">
        <v>2554</v>
      </c>
      <c r="E23" t="s">
        <v>1</v>
      </c>
      <c r="F23" s="3" t="str">
        <f t="shared" si="0"/>
        <v>Pittsburgh</v>
      </c>
      <c r="G23" t="s">
        <v>2773</v>
      </c>
      <c r="I23" t="str">
        <f t="shared" si="1"/>
        <v>Pittsburgh</v>
      </c>
      <c r="J23" t="s">
        <v>3034</v>
      </c>
      <c r="K23">
        <f t="shared" si="2"/>
        <v>1</v>
      </c>
      <c r="L23" s="2" t="s">
        <v>2773</v>
      </c>
    </row>
    <row r="24" spans="1:13" x14ac:dyDescent="0.2">
      <c r="A24">
        <v>10241662</v>
      </c>
      <c r="B24">
        <v>8</v>
      </c>
      <c r="C24" t="s">
        <v>944</v>
      </c>
      <c r="D24" t="s">
        <v>2555</v>
      </c>
      <c r="E24" t="s">
        <v>1</v>
      </c>
      <c r="F24" s="3" t="str">
        <f t="shared" si="0"/>
        <v>Pittsburgh</v>
      </c>
      <c r="G24" t="s">
        <v>2773</v>
      </c>
      <c r="I24" t="str">
        <f t="shared" si="1"/>
        <v>Pittsburgh</v>
      </c>
      <c r="J24" t="s">
        <v>3034</v>
      </c>
      <c r="K24">
        <f t="shared" si="2"/>
        <v>1</v>
      </c>
      <c r="L24" s="2" t="s">
        <v>2773</v>
      </c>
    </row>
    <row r="25" spans="1:13" x14ac:dyDescent="0.2">
      <c r="A25">
        <v>1530362</v>
      </c>
      <c r="B25">
        <v>7</v>
      </c>
      <c r="C25" t="s">
        <v>962</v>
      </c>
      <c r="D25" t="s">
        <v>2556</v>
      </c>
      <c r="E25" t="s">
        <v>1</v>
      </c>
      <c r="F25" s="3" t="str">
        <f t="shared" si="0"/>
        <v>Pittsburgh</v>
      </c>
      <c r="G25" t="s">
        <v>2773</v>
      </c>
      <c r="I25" t="str">
        <f t="shared" si="1"/>
        <v>Pittsburgh</v>
      </c>
      <c r="J25" t="s">
        <v>3034</v>
      </c>
      <c r="K25">
        <f t="shared" si="2"/>
        <v>1</v>
      </c>
      <c r="L25" s="2" t="s">
        <v>2773</v>
      </c>
    </row>
    <row r="26" spans="1:13" x14ac:dyDescent="0.2">
      <c r="A26">
        <v>371591</v>
      </c>
      <c r="B26">
        <v>7</v>
      </c>
      <c r="C26" t="s">
        <v>981</v>
      </c>
      <c r="D26" t="s">
        <v>2557</v>
      </c>
      <c r="E26" t="s">
        <v>1</v>
      </c>
      <c r="F26" s="3" t="str">
        <f t="shared" si="0"/>
        <v>Pittsburgh</v>
      </c>
      <c r="G26" t="s">
        <v>2773</v>
      </c>
      <c r="I26" t="str">
        <f t="shared" si="1"/>
        <v>Pittsburgh</v>
      </c>
      <c r="J26" t="s">
        <v>3034</v>
      </c>
      <c r="K26">
        <f t="shared" si="2"/>
        <v>1</v>
      </c>
      <c r="L26" s="2" t="s">
        <v>2773</v>
      </c>
    </row>
    <row r="27" spans="1:13" x14ac:dyDescent="0.2">
      <c r="A27">
        <v>9903332</v>
      </c>
      <c r="B27">
        <v>7</v>
      </c>
      <c r="C27" t="s">
        <v>2558</v>
      </c>
      <c r="D27" t="s">
        <v>2559</v>
      </c>
      <c r="E27" t="s">
        <v>1</v>
      </c>
      <c r="F27" s="3" t="str">
        <f t="shared" si="0"/>
        <v>Pittsburgh</v>
      </c>
      <c r="G27" t="s">
        <v>2773</v>
      </c>
      <c r="I27" t="str">
        <f t="shared" si="1"/>
        <v>Pittsburgh</v>
      </c>
      <c r="J27" t="s">
        <v>3034</v>
      </c>
      <c r="K27">
        <f t="shared" si="2"/>
        <v>1</v>
      </c>
      <c r="L27" s="2" t="s">
        <v>2773</v>
      </c>
    </row>
    <row r="28" spans="1:13" x14ac:dyDescent="0.2">
      <c r="A28">
        <v>635921</v>
      </c>
      <c r="B28">
        <v>7</v>
      </c>
      <c r="C28" t="s">
        <v>1013</v>
      </c>
      <c r="D28" t="s">
        <v>2560</v>
      </c>
      <c r="E28" t="s">
        <v>1</v>
      </c>
      <c r="F28" s="2" t="s">
        <v>2784</v>
      </c>
      <c r="G28" s="3" t="s">
        <v>2784</v>
      </c>
      <c r="I28" t="str">
        <f t="shared" si="1"/>
        <v>Allegheny County</v>
      </c>
      <c r="J28" t="s">
        <v>2788</v>
      </c>
      <c r="K28">
        <f t="shared" si="2"/>
        <v>1</v>
      </c>
      <c r="L28" s="3" t="s">
        <v>2784</v>
      </c>
      <c r="M28">
        <v>1</v>
      </c>
    </row>
    <row r="29" spans="1:13" x14ac:dyDescent="0.2">
      <c r="A29">
        <v>741891</v>
      </c>
      <c r="B29">
        <v>7</v>
      </c>
      <c r="C29" t="s">
        <v>1046</v>
      </c>
      <c r="D29" t="s">
        <v>2561</v>
      </c>
      <c r="E29" t="s">
        <v>1</v>
      </c>
      <c r="F29" s="3" t="str">
        <f t="shared" si="0"/>
        <v>Pittsburgh</v>
      </c>
      <c r="G29" t="s">
        <v>2773</v>
      </c>
      <c r="I29" t="str">
        <f t="shared" si="1"/>
        <v>Pittsburgh</v>
      </c>
      <c r="J29" t="s">
        <v>3034</v>
      </c>
      <c r="K29">
        <f t="shared" si="2"/>
        <v>1</v>
      </c>
      <c r="L29" s="2" t="s">
        <v>2773</v>
      </c>
    </row>
    <row r="30" spans="1:13" x14ac:dyDescent="0.2">
      <c r="A30">
        <v>1519036</v>
      </c>
      <c r="B30">
        <v>6</v>
      </c>
      <c r="C30" t="s">
        <v>1075</v>
      </c>
      <c r="D30" t="s">
        <v>2562</v>
      </c>
      <c r="E30" t="s">
        <v>1</v>
      </c>
      <c r="F30" s="3" t="str">
        <f t="shared" si="0"/>
        <v>Pittsburgh</v>
      </c>
      <c r="G30" t="s">
        <v>2786</v>
      </c>
      <c r="I30" t="str">
        <f t="shared" si="1"/>
        <v>Pittsburgh + other venues</v>
      </c>
      <c r="J30" t="s">
        <v>3034</v>
      </c>
      <c r="K30">
        <f t="shared" si="2"/>
        <v>1</v>
      </c>
      <c r="L30" s="2" t="s">
        <v>2773</v>
      </c>
    </row>
    <row r="31" spans="1:13" x14ac:dyDescent="0.2">
      <c r="A31">
        <v>4695962</v>
      </c>
      <c r="B31">
        <v>6</v>
      </c>
      <c r="C31" t="s">
        <v>2563</v>
      </c>
      <c r="D31" t="s">
        <v>2564</v>
      </c>
      <c r="E31" t="s">
        <v>996</v>
      </c>
      <c r="F31" s="3" t="str">
        <f t="shared" si="0"/>
        <v>Pittsburgh</v>
      </c>
      <c r="G31" t="s">
        <v>2773</v>
      </c>
      <c r="I31" t="str">
        <f t="shared" si="1"/>
        <v>Pittsburgh</v>
      </c>
      <c r="J31" t="s">
        <v>3034</v>
      </c>
      <c r="K31">
        <f t="shared" si="2"/>
        <v>1</v>
      </c>
      <c r="L31" s="2" t="s">
        <v>2773</v>
      </c>
    </row>
    <row r="32" spans="1:13" x14ac:dyDescent="0.2">
      <c r="A32">
        <v>63868</v>
      </c>
      <c r="B32">
        <v>6</v>
      </c>
      <c r="C32" t="s">
        <v>1105</v>
      </c>
      <c r="D32" t="s">
        <v>2565</v>
      </c>
      <c r="E32" t="s">
        <v>1</v>
      </c>
      <c r="F32" s="3" t="str">
        <f t="shared" si="0"/>
        <v>Pittsburgh</v>
      </c>
      <c r="G32" t="s">
        <v>2773</v>
      </c>
      <c r="I32" t="str">
        <f t="shared" si="1"/>
        <v>Pittsburgh</v>
      </c>
      <c r="J32" t="s">
        <v>3034</v>
      </c>
      <c r="K32">
        <f t="shared" si="2"/>
        <v>1</v>
      </c>
      <c r="L32" s="2" t="s">
        <v>2773</v>
      </c>
    </row>
    <row r="33" spans="1:13" x14ac:dyDescent="0.2">
      <c r="A33">
        <v>18228877</v>
      </c>
      <c r="B33">
        <v>6</v>
      </c>
      <c r="C33" t="s">
        <v>1114</v>
      </c>
      <c r="D33" t="s">
        <v>2566</v>
      </c>
      <c r="E33" t="s">
        <v>1</v>
      </c>
      <c r="F33" s="3" t="str">
        <f t="shared" si="0"/>
        <v>Pittsburgh</v>
      </c>
      <c r="G33" t="s">
        <v>2773</v>
      </c>
      <c r="I33" t="str">
        <f t="shared" si="1"/>
        <v>Pittsburgh</v>
      </c>
      <c r="J33" t="s">
        <v>3034</v>
      </c>
      <c r="K33">
        <f t="shared" si="2"/>
        <v>1</v>
      </c>
      <c r="L33" s="2" t="s">
        <v>2773</v>
      </c>
    </row>
    <row r="34" spans="1:13" x14ac:dyDescent="0.2">
      <c r="A34">
        <v>16942182</v>
      </c>
      <c r="B34">
        <v>6</v>
      </c>
      <c r="C34" t="s">
        <v>1123</v>
      </c>
      <c r="D34" t="s">
        <v>2567</v>
      </c>
      <c r="E34" t="s">
        <v>1124</v>
      </c>
      <c r="F34" s="3" t="s">
        <v>2805</v>
      </c>
      <c r="G34" s="3" t="s">
        <v>2787</v>
      </c>
      <c r="I34" t="str">
        <f t="shared" si="1"/>
        <v>Greensburg</v>
      </c>
      <c r="J34" t="s">
        <v>3034</v>
      </c>
      <c r="K34">
        <f t="shared" si="2"/>
        <v>1</v>
      </c>
      <c r="L34" s="3" t="s">
        <v>2787</v>
      </c>
      <c r="M34">
        <v>1</v>
      </c>
    </row>
    <row r="35" spans="1:13" x14ac:dyDescent="0.2">
      <c r="A35">
        <v>507383</v>
      </c>
      <c r="B35">
        <v>5</v>
      </c>
      <c r="C35" t="s">
        <v>1146</v>
      </c>
      <c r="D35" t="s">
        <v>2568</v>
      </c>
      <c r="E35" t="s">
        <v>1</v>
      </c>
      <c r="F35" s="3" t="str">
        <f t="shared" si="0"/>
        <v>Pittsburgh</v>
      </c>
      <c r="G35" t="s">
        <v>2773</v>
      </c>
      <c r="I35" t="str">
        <f t="shared" si="1"/>
        <v>Pittsburgh</v>
      </c>
      <c r="J35" t="s">
        <v>3034</v>
      </c>
      <c r="K35">
        <f t="shared" si="2"/>
        <v>1</v>
      </c>
      <c r="L35" s="2" t="s">
        <v>2773</v>
      </c>
    </row>
    <row r="36" spans="1:13" x14ac:dyDescent="0.2">
      <c r="A36">
        <v>12580092</v>
      </c>
      <c r="B36">
        <v>5</v>
      </c>
      <c r="C36" t="s">
        <v>2569</v>
      </c>
      <c r="D36" t="s">
        <v>2570</v>
      </c>
      <c r="E36" t="s">
        <v>1</v>
      </c>
      <c r="F36" s="3" t="s">
        <v>2789</v>
      </c>
      <c r="G36" s="3" t="s">
        <v>2789</v>
      </c>
      <c r="I36" t="str">
        <f t="shared" si="1"/>
        <v>Squirrel Hill</v>
      </c>
      <c r="J36" t="s">
        <v>2785</v>
      </c>
      <c r="K36">
        <f t="shared" si="2"/>
        <v>1</v>
      </c>
      <c r="L36" s="2" t="s">
        <v>2789</v>
      </c>
    </row>
    <row r="37" spans="1:13" x14ac:dyDescent="0.2">
      <c r="A37">
        <v>18302864</v>
      </c>
      <c r="B37">
        <v>5</v>
      </c>
      <c r="C37" t="s">
        <v>1170</v>
      </c>
      <c r="D37" t="s">
        <v>2571</v>
      </c>
      <c r="E37" t="s">
        <v>1</v>
      </c>
      <c r="F37" s="3" t="s">
        <v>2773</v>
      </c>
      <c r="G37" t="s">
        <v>2773</v>
      </c>
      <c r="I37" t="str">
        <f t="shared" si="1"/>
        <v>Pittsburgh</v>
      </c>
      <c r="J37" t="s">
        <v>3034</v>
      </c>
      <c r="K37">
        <f t="shared" si="2"/>
        <v>1</v>
      </c>
      <c r="L37" s="2" t="s">
        <v>2773</v>
      </c>
    </row>
    <row r="38" spans="1:13" x14ac:dyDescent="0.2">
      <c r="A38">
        <v>12338002</v>
      </c>
      <c r="B38">
        <v>5</v>
      </c>
      <c r="C38" t="s">
        <v>1178</v>
      </c>
      <c r="D38" t="s">
        <v>2572</v>
      </c>
      <c r="E38" t="s">
        <v>294</v>
      </c>
      <c r="F38" s="3" t="s">
        <v>2804</v>
      </c>
      <c r="G38" s="3" t="s">
        <v>2790</v>
      </c>
      <c r="I38" t="str">
        <f t="shared" si="1"/>
        <v xml:space="preserve">Canonsburg (community) Kings restaurant, Moon (township) Eat n Park, Wexford (community) Kings </v>
      </c>
      <c r="J38" t="s">
        <v>2798</v>
      </c>
      <c r="K38">
        <f t="shared" si="2"/>
        <v>1</v>
      </c>
      <c r="L38" s="2" t="s">
        <v>2777</v>
      </c>
    </row>
    <row r="39" spans="1:13" x14ac:dyDescent="0.2">
      <c r="A39">
        <v>145964</v>
      </c>
      <c r="B39">
        <v>5</v>
      </c>
      <c r="C39" t="s">
        <v>1194</v>
      </c>
      <c r="D39" t="s">
        <v>2573</v>
      </c>
      <c r="E39" t="s">
        <v>1</v>
      </c>
      <c r="F39" s="3" t="str">
        <f t="shared" si="0"/>
        <v>Pittsburgh</v>
      </c>
      <c r="G39" s="2" t="s">
        <v>2778</v>
      </c>
      <c r="I39" t="str">
        <f t="shared" si="1"/>
        <v>Greater Pittsburgh Area</v>
      </c>
      <c r="J39" t="s">
        <v>3036</v>
      </c>
      <c r="K39">
        <f t="shared" si="2"/>
        <v>1</v>
      </c>
      <c r="L39" s="2" t="s">
        <v>2773</v>
      </c>
      <c r="M39">
        <v>1</v>
      </c>
    </row>
    <row r="40" spans="1:13" x14ac:dyDescent="0.2">
      <c r="A40">
        <v>8642702</v>
      </c>
      <c r="B40">
        <v>5</v>
      </c>
      <c r="C40" t="s">
        <v>1208</v>
      </c>
      <c r="D40" t="s">
        <v>2574</v>
      </c>
      <c r="E40" t="s">
        <v>1</v>
      </c>
      <c r="F40" s="3" t="str">
        <f t="shared" si="0"/>
        <v/>
      </c>
      <c r="G40" s="3"/>
      <c r="H40" t="s">
        <v>2773</v>
      </c>
      <c r="I40" t="str">
        <f t="shared" si="1"/>
        <v>Pittsburgh</v>
      </c>
      <c r="J40" t="s">
        <v>3034</v>
      </c>
      <c r="K40">
        <f t="shared" si="2"/>
        <v>0</v>
      </c>
      <c r="L40" s="2" t="s">
        <v>2773</v>
      </c>
    </row>
    <row r="41" spans="1:13" x14ac:dyDescent="0.2">
      <c r="A41">
        <v>18363436</v>
      </c>
      <c r="B41">
        <v>5</v>
      </c>
      <c r="C41" t="s">
        <v>2575</v>
      </c>
      <c r="D41" t="s">
        <v>2576</v>
      </c>
      <c r="E41" t="s">
        <v>956</v>
      </c>
      <c r="F41" s="3" t="s">
        <v>2792</v>
      </c>
      <c r="G41" s="3" t="s">
        <v>2812</v>
      </c>
      <c r="I41" t="str">
        <f t="shared" si="1"/>
        <v>West/South Pittsburgh</v>
      </c>
      <c r="J41" t="s">
        <v>2903</v>
      </c>
      <c r="K41">
        <f t="shared" si="2"/>
        <v>1</v>
      </c>
      <c r="L41" s="2" t="s">
        <v>2778</v>
      </c>
    </row>
    <row r="42" spans="1:13" x14ac:dyDescent="0.2">
      <c r="A42">
        <v>18801661</v>
      </c>
      <c r="B42">
        <v>4</v>
      </c>
      <c r="C42" t="s">
        <v>1241</v>
      </c>
      <c r="D42" t="s">
        <v>2577</v>
      </c>
      <c r="E42" t="s">
        <v>1</v>
      </c>
      <c r="F42" s="3" t="str">
        <f t="shared" si="0"/>
        <v>Pittsburgh</v>
      </c>
      <c r="G42" t="s">
        <v>2773</v>
      </c>
      <c r="I42" t="str">
        <f t="shared" si="1"/>
        <v>Pittsburgh</v>
      </c>
      <c r="J42" t="s">
        <v>3034</v>
      </c>
      <c r="K42">
        <f t="shared" si="2"/>
        <v>1</v>
      </c>
      <c r="L42" s="2" t="s">
        <v>2773</v>
      </c>
    </row>
    <row r="43" spans="1:13" x14ac:dyDescent="0.2">
      <c r="A43">
        <v>126428</v>
      </c>
      <c r="B43">
        <v>4</v>
      </c>
      <c r="C43" t="s">
        <v>1249</v>
      </c>
      <c r="D43" t="s">
        <v>2578</v>
      </c>
      <c r="E43" t="s">
        <v>1</v>
      </c>
      <c r="F43" s="3" t="str">
        <f t="shared" si="0"/>
        <v>Pittsburgh</v>
      </c>
      <c r="G43" t="s">
        <v>2773</v>
      </c>
      <c r="I43" t="str">
        <f t="shared" si="1"/>
        <v>Pittsburgh</v>
      </c>
      <c r="J43" t="s">
        <v>3034</v>
      </c>
      <c r="K43">
        <f t="shared" si="2"/>
        <v>1</v>
      </c>
      <c r="L43" s="2" t="s">
        <v>2773</v>
      </c>
    </row>
    <row r="44" spans="1:13" x14ac:dyDescent="0.2">
      <c r="A44">
        <v>3849892</v>
      </c>
      <c r="B44">
        <v>4</v>
      </c>
      <c r="C44" t="s">
        <v>1266</v>
      </c>
      <c r="D44" t="s">
        <v>2579</v>
      </c>
      <c r="E44" t="s">
        <v>1</v>
      </c>
      <c r="F44" s="3" t="str">
        <f t="shared" si="0"/>
        <v>Pittsburgh</v>
      </c>
      <c r="G44" t="s">
        <v>2773</v>
      </c>
      <c r="I44" t="str">
        <f t="shared" si="1"/>
        <v>Pittsburgh</v>
      </c>
      <c r="J44" t="s">
        <v>3034</v>
      </c>
      <c r="K44">
        <f t="shared" si="2"/>
        <v>1</v>
      </c>
      <c r="L44" s="2" t="s">
        <v>2773</v>
      </c>
    </row>
    <row r="45" spans="1:13" x14ac:dyDescent="0.2">
      <c r="A45">
        <v>1769932</v>
      </c>
      <c r="B45">
        <v>4</v>
      </c>
      <c r="C45" t="s">
        <v>1284</v>
      </c>
      <c r="D45" t="s">
        <v>2580</v>
      </c>
      <c r="E45" t="s">
        <v>1</v>
      </c>
      <c r="F45" s="3" t="s">
        <v>2773</v>
      </c>
      <c r="G45" t="s">
        <v>2773</v>
      </c>
      <c r="I45" t="str">
        <f t="shared" si="1"/>
        <v>Pittsburgh</v>
      </c>
      <c r="J45" t="s">
        <v>3034</v>
      </c>
      <c r="K45">
        <f t="shared" si="2"/>
        <v>1</v>
      </c>
      <c r="L45" s="2" t="s">
        <v>2773</v>
      </c>
    </row>
    <row r="46" spans="1:13" x14ac:dyDescent="0.2">
      <c r="A46">
        <v>8404922</v>
      </c>
      <c r="B46">
        <v>4</v>
      </c>
      <c r="C46" t="s">
        <v>1300</v>
      </c>
      <c r="D46" t="s">
        <v>2581</v>
      </c>
      <c r="E46" t="s">
        <v>1</v>
      </c>
      <c r="F46" s="3" t="str">
        <f t="shared" si="0"/>
        <v>Pittsburgh</v>
      </c>
      <c r="G46" t="s">
        <v>2773</v>
      </c>
      <c r="I46" t="str">
        <f t="shared" si="1"/>
        <v>Pittsburgh</v>
      </c>
      <c r="J46" t="s">
        <v>3034</v>
      </c>
      <c r="K46">
        <f t="shared" si="2"/>
        <v>1</v>
      </c>
      <c r="L46" s="2" t="s">
        <v>2773</v>
      </c>
    </row>
    <row r="47" spans="1:13" x14ac:dyDescent="0.2">
      <c r="A47">
        <v>2949832</v>
      </c>
      <c r="B47">
        <v>4</v>
      </c>
      <c r="C47" t="s">
        <v>1313</v>
      </c>
      <c r="D47" t="s">
        <v>2582</v>
      </c>
      <c r="E47" t="s">
        <v>1</v>
      </c>
      <c r="F47" s="3" t="s">
        <v>2773</v>
      </c>
      <c r="G47" t="s">
        <v>2773</v>
      </c>
      <c r="I47" t="str">
        <f t="shared" si="1"/>
        <v>Pittsburgh</v>
      </c>
      <c r="J47" t="s">
        <v>3034</v>
      </c>
      <c r="K47">
        <f t="shared" si="2"/>
        <v>1</v>
      </c>
      <c r="L47" s="2" t="s">
        <v>2773</v>
      </c>
    </row>
    <row r="48" spans="1:13" x14ac:dyDescent="0.2">
      <c r="A48">
        <v>4232582</v>
      </c>
      <c r="B48">
        <v>4</v>
      </c>
      <c r="C48" t="s">
        <v>1321</v>
      </c>
      <c r="D48" t="s">
        <v>2583</v>
      </c>
      <c r="E48" t="s">
        <v>1</v>
      </c>
      <c r="F48" s="3" t="str">
        <f t="shared" si="0"/>
        <v>Pittsburgh</v>
      </c>
      <c r="G48" t="s">
        <v>2773</v>
      </c>
      <c r="I48" t="str">
        <f t="shared" si="1"/>
        <v>Pittsburgh</v>
      </c>
      <c r="J48" t="s">
        <v>3034</v>
      </c>
      <c r="K48">
        <f t="shared" si="2"/>
        <v>1</v>
      </c>
      <c r="L48" s="2" t="s">
        <v>2773</v>
      </c>
    </row>
    <row r="49" spans="1:13" x14ac:dyDescent="0.2">
      <c r="A49">
        <v>13734632</v>
      </c>
      <c r="B49">
        <v>4</v>
      </c>
      <c r="C49" t="s">
        <v>1327</v>
      </c>
      <c r="D49" t="s">
        <v>2584</v>
      </c>
      <c r="E49" t="s">
        <v>1</v>
      </c>
      <c r="F49" s="3" t="str">
        <f t="shared" si="0"/>
        <v>Pittsburgh</v>
      </c>
      <c r="G49" s="3" t="s">
        <v>2793</v>
      </c>
      <c r="I49" t="str">
        <f t="shared" si="1"/>
        <v>Pittsburgh (fixed routes)</v>
      </c>
      <c r="J49" t="s">
        <v>3034</v>
      </c>
      <c r="K49">
        <f t="shared" si="2"/>
        <v>1</v>
      </c>
      <c r="L49" s="2" t="s">
        <v>2773</v>
      </c>
    </row>
    <row r="50" spans="1:13" x14ac:dyDescent="0.2">
      <c r="A50">
        <v>54637</v>
      </c>
      <c r="B50">
        <v>4</v>
      </c>
      <c r="C50" t="s">
        <v>1338</v>
      </c>
      <c r="D50" t="s">
        <v>465</v>
      </c>
      <c r="E50" t="s">
        <v>1</v>
      </c>
      <c r="F50" s="3" t="str">
        <f t="shared" si="0"/>
        <v>Pittsburgh</v>
      </c>
      <c r="G50" t="s">
        <v>2773</v>
      </c>
      <c r="I50" t="str">
        <f t="shared" si="1"/>
        <v>Pittsburgh</v>
      </c>
      <c r="J50" t="s">
        <v>3034</v>
      </c>
      <c r="K50">
        <f t="shared" si="2"/>
        <v>1</v>
      </c>
      <c r="L50" s="2" t="s">
        <v>2773</v>
      </c>
    </row>
    <row r="51" spans="1:13" x14ac:dyDescent="0.2">
      <c r="A51">
        <v>1331994</v>
      </c>
      <c r="B51">
        <v>4</v>
      </c>
      <c r="C51" t="s">
        <v>1347</v>
      </c>
      <c r="D51" t="s">
        <v>2585</v>
      </c>
      <c r="E51" t="s">
        <v>1</v>
      </c>
      <c r="F51" s="3" t="str">
        <f t="shared" si="0"/>
        <v/>
      </c>
      <c r="G51" s="3"/>
      <c r="H51" t="s">
        <v>2773</v>
      </c>
      <c r="I51" t="str">
        <f t="shared" si="1"/>
        <v>Pittsburgh</v>
      </c>
      <c r="J51" t="s">
        <v>3034</v>
      </c>
      <c r="K51">
        <f t="shared" si="2"/>
        <v>0</v>
      </c>
      <c r="L51" s="2" t="s">
        <v>2773</v>
      </c>
    </row>
    <row r="52" spans="1:13" x14ac:dyDescent="0.2">
      <c r="A52">
        <v>16355082</v>
      </c>
      <c r="B52">
        <v>4</v>
      </c>
      <c r="C52" t="s">
        <v>1358</v>
      </c>
      <c r="D52" t="s">
        <v>2586</v>
      </c>
      <c r="E52" t="s">
        <v>1</v>
      </c>
      <c r="F52" s="3" t="str">
        <f t="shared" si="0"/>
        <v>Pittsburgh</v>
      </c>
      <c r="G52" t="s">
        <v>2773</v>
      </c>
      <c r="I52" t="str">
        <f t="shared" si="1"/>
        <v>Pittsburgh</v>
      </c>
      <c r="J52" t="s">
        <v>3034</v>
      </c>
      <c r="K52">
        <f t="shared" si="2"/>
        <v>1</v>
      </c>
      <c r="L52" s="2" t="s">
        <v>2778</v>
      </c>
      <c r="M52">
        <v>1</v>
      </c>
    </row>
    <row r="53" spans="1:13" x14ac:dyDescent="0.2">
      <c r="A53">
        <v>10366</v>
      </c>
      <c r="B53">
        <v>4</v>
      </c>
      <c r="C53" t="s">
        <v>1372</v>
      </c>
      <c r="D53" t="s">
        <v>2587</v>
      </c>
      <c r="E53" t="s">
        <v>1</v>
      </c>
      <c r="F53" s="3" t="str">
        <f t="shared" si="0"/>
        <v>Pittsburgh</v>
      </c>
      <c r="G53" s="3" t="s">
        <v>2794</v>
      </c>
      <c r="I53" t="str">
        <f t="shared" si="1"/>
        <v>Pittsburgh and Wexford</v>
      </c>
      <c r="J53" t="s">
        <v>3034</v>
      </c>
      <c r="K53">
        <f t="shared" si="2"/>
        <v>1</v>
      </c>
      <c r="L53" s="2" t="s">
        <v>2778</v>
      </c>
    </row>
    <row r="54" spans="1:13" x14ac:dyDescent="0.2">
      <c r="A54">
        <v>6297692</v>
      </c>
      <c r="B54">
        <v>4</v>
      </c>
      <c r="C54" t="s">
        <v>1382</v>
      </c>
      <c r="D54" t="s">
        <v>2588</v>
      </c>
      <c r="E54" t="s">
        <v>1</v>
      </c>
      <c r="F54" s="3" t="str">
        <f t="shared" si="0"/>
        <v>Pittsburgh</v>
      </c>
      <c r="G54" s="3" t="s">
        <v>2795</v>
      </c>
      <c r="I54" t="str">
        <f t="shared" si="1"/>
        <v>Downtown Pittsburgh</v>
      </c>
      <c r="J54" t="s">
        <v>2809</v>
      </c>
      <c r="K54">
        <f t="shared" si="2"/>
        <v>1</v>
      </c>
      <c r="L54" s="2" t="s">
        <v>2773</v>
      </c>
    </row>
    <row r="55" spans="1:13" x14ac:dyDescent="0.2">
      <c r="A55">
        <v>7047252</v>
      </c>
      <c r="B55">
        <v>4</v>
      </c>
      <c r="C55" t="s">
        <v>1385</v>
      </c>
      <c r="D55" t="s">
        <v>2589</v>
      </c>
      <c r="E55" t="s">
        <v>207</v>
      </c>
      <c r="F55" s="3" t="str">
        <f t="shared" si="0"/>
        <v/>
      </c>
      <c r="G55" s="3" t="s">
        <v>2796</v>
      </c>
      <c r="I55" t="str">
        <f t="shared" si="1"/>
        <v>South Western PA</v>
      </c>
      <c r="J55" t="s">
        <v>2903</v>
      </c>
      <c r="K55">
        <f t="shared" si="2"/>
        <v>1</v>
      </c>
      <c r="L55" t="s">
        <v>2778</v>
      </c>
    </row>
    <row r="56" spans="1:13" x14ac:dyDescent="0.2">
      <c r="A56">
        <v>3544832</v>
      </c>
      <c r="B56">
        <v>4</v>
      </c>
      <c r="C56" t="s">
        <v>1399</v>
      </c>
      <c r="D56" t="s">
        <v>2590</v>
      </c>
      <c r="E56" t="s">
        <v>1</v>
      </c>
      <c r="F56" s="3" t="str">
        <f t="shared" si="0"/>
        <v>Pittsburgh</v>
      </c>
      <c r="G56" t="s">
        <v>2773</v>
      </c>
      <c r="I56" t="str">
        <f t="shared" si="1"/>
        <v>Pittsburgh</v>
      </c>
      <c r="J56" t="s">
        <v>3034</v>
      </c>
      <c r="K56">
        <f t="shared" si="2"/>
        <v>1</v>
      </c>
      <c r="L56" s="2" t="s">
        <v>2773</v>
      </c>
    </row>
    <row r="57" spans="1:13" x14ac:dyDescent="0.2">
      <c r="A57">
        <v>14815192</v>
      </c>
      <c r="B57">
        <v>3</v>
      </c>
      <c r="C57" t="s">
        <v>1405</v>
      </c>
      <c r="D57" t="s">
        <v>2591</v>
      </c>
      <c r="E57" t="s">
        <v>1</v>
      </c>
      <c r="F57" s="3" t="str">
        <f t="shared" si="0"/>
        <v>Pittsburgh</v>
      </c>
      <c r="G57" s="3" t="s">
        <v>2797</v>
      </c>
      <c r="I57" t="str">
        <f t="shared" si="1"/>
        <v>Greater Pittsburgh Area (1 hours drive)</v>
      </c>
      <c r="J57" t="s">
        <v>3036</v>
      </c>
      <c r="K57">
        <f t="shared" si="2"/>
        <v>1</v>
      </c>
      <c r="L57" s="2" t="s">
        <v>2778</v>
      </c>
      <c r="M57">
        <v>1</v>
      </c>
    </row>
    <row r="58" spans="1:13" x14ac:dyDescent="0.2">
      <c r="A58">
        <v>18602928</v>
      </c>
      <c r="B58">
        <v>3</v>
      </c>
      <c r="C58" t="s">
        <v>1417</v>
      </c>
      <c r="D58" t="s">
        <v>2592</v>
      </c>
      <c r="E58" t="s">
        <v>1</v>
      </c>
      <c r="F58" s="3" t="str">
        <f t="shared" si="0"/>
        <v>Pittsburgh</v>
      </c>
      <c r="G58" t="s">
        <v>2773</v>
      </c>
      <c r="I58" t="str">
        <f t="shared" si="1"/>
        <v>Pittsburgh</v>
      </c>
      <c r="J58" t="s">
        <v>3034</v>
      </c>
      <c r="K58">
        <f t="shared" si="2"/>
        <v>1</v>
      </c>
      <c r="L58" s="2" t="s">
        <v>2773</v>
      </c>
    </row>
    <row r="59" spans="1:13" x14ac:dyDescent="0.2">
      <c r="A59">
        <v>18687399</v>
      </c>
      <c r="B59">
        <v>3</v>
      </c>
      <c r="C59" t="s">
        <v>1429</v>
      </c>
      <c r="D59" t="s">
        <v>2593</v>
      </c>
      <c r="E59" t="s">
        <v>1</v>
      </c>
      <c r="F59" s="3" t="s">
        <v>2806</v>
      </c>
      <c r="G59" s="3" t="s">
        <v>2799</v>
      </c>
      <c r="I59" t="str">
        <f t="shared" si="1"/>
        <v>A Pub in James Street</v>
      </c>
      <c r="J59" t="s">
        <v>2798</v>
      </c>
      <c r="K59">
        <f t="shared" si="2"/>
        <v>1</v>
      </c>
      <c r="L59" s="2" t="s">
        <v>2817</v>
      </c>
      <c r="M59">
        <v>1</v>
      </c>
    </row>
    <row r="60" spans="1:13" x14ac:dyDescent="0.2">
      <c r="A60">
        <v>18449276</v>
      </c>
      <c r="B60">
        <v>3</v>
      </c>
      <c r="C60" t="s">
        <v>1438</v>
      </c>
      <c r="D60" t="s">
        <v>2594</v>
      </c>
      <c r="E60" t="s">
        <v>1</v>
      </c>
      <c r="F60" s="3" t="str">
        <f t="shared" si="0"/>
        <v>Pittsburgh</v>
      </c>
      <c r="G60" t="s">
        <v>2773</v>
      </c>
      <c r="I60" t="str">
        <f t="shared" si="1"/>
        <v>Pittsburgh</v>
      </c>
      <c r="J60" t="s">
        <v>3034</v>
      </c>
      <c r="K60">
        <f t="shared" si="2"/>
        <v>1</v>
      </c>
      <c r="L60" s="2" t="s">
        <v>2773</v>
      </c>
    </row>
    <row r="61" spans="1:13" x14ac:dyDescent="0.2">
      <c r="A61">
        <v>18701716</v>
      </c>
      <c r="B61">
        <v>3</v>
      </c>
      <c r="C61" t="s">
        <v>1448</v>
      </c>
      <c r="D61" t="s">
        <v>2595</v>
      </c>
      <c r="E61" t="s">
        <v>1</v>
      </c>
      <c r="F61" s="3" t="str">
        <f t="shared" si="0"/>
        <v>Pittsburgh</v>
      </c>
      <c r="G61" t="s">
        <v>2773</v>
      </c>
      <c r="I61" t="str">
        <f t="shared" si="1"/>
        <v>Pittsburgh</v>
      </c>
      <c r="J61" t="s">
        <v>3034</v>
      </c>
      <c r="K61">
        <f t="shared" si="2"/>
        <v>1</v>
      </c>
      <c r="L61" s="2" t="s">
        <v>2773</v>
      </c>
    </row>
    <row r="62" spans="1:13" x14ac:dyDescent="0.2">
      <c r="A62">
        <v>4729692</v>
      </c>
      <c r="B62">
        <v>3</v>
      </c>
      <c r="C62" t="s">
        <v>1462</v>
      </c>
      <c r="D62" t="s">
        <v>2596</v>
      </c>
      <c r="E62" t="s">
        <v>1</v>
      </c>
      <c r="F62" s="3" t="str">
        <f t="shared" si="0"/>
        <v>Pittsburgh</v>
      </c>
      <c r="G62" t="s">
        <v>2773</v>
      </c>
      <c r="I62" t="str">
        <f t="shared" si="1"/>
        <v>Pittsburgh</v>
      </c>
      <c r="J62" t="s">
        <v>3034</v>
      </c>
      <c r="K62">
        <f t="shared" si="2"/>
        <v>1</v>
      </c>
      <c r="L62" s="2" t="s">
        <v>2773</v>
      </c>
    </row>
    <row r="63" spans="1:13" x14ac:dyDescent="0.2">
      <c r="A63">
        <v>781619</v>
      </c>
      <c r="B63">
        <v>3</v>
      </c>
      <c r="C63" t="s">
        <v>1473</v>
      </c>
      <c r="D63" t="s">
        <v>2597</v>
      </c>
      <c r="E63" t="s">
        <v>1</v>
      </c>
      <c r="F63" s="3" t="str">
        <f t="shared" si="0"/>
        <v>Pittsburgh</v>
      </c>
      <c r="G63" t="s">
        <v>2773</v>
      </c>
      <c r="I63" t="str">
        <f t="shared" si="1"/>
        <v>Pittsburgh</v>
      </c>
      <c r="J63" t="s">
        <v>3034</v>
      </c>
      <c r="K63">
        <f t="shared" si="2"/>
        <v>1</v>
      </c>
      <c r="L63" s="2" t="s">
        <v>2773</v>
      </c>
    </row>
    <row r="64" spans="1:13" x14ac:dyDescent="0.2">
      <c r="A64">
        <v>18674476</v>
      </c>
      <c r="B64">
        <v>3</v>
      </c>
      <c r="C64" t="s">
        <v>1478</v>
      </c>
      <c r="D64" t="s">
        <v>2598</v>
      </c>
      <c r="E64" t="s">
        <v>1</v>
      </c>
      <c r="F64" s="3" t="s">
        <v>2807</v>
      </c>
      <c r="G64" s="3" t="s">
        <v>2800</v>
      </c>
      <c r="I64" t="str">
        <f t="shared" si="1"/>
        <v>Northeastern Pittsburgh area (Verona/Oakmont/Penn Hills) (VOP)</v>
      </c>
      <c r="J64" t="s">
        <v>2809</v>
      </c>
      <c r="K64">
        <f t="shared" si="2"/>
        <v>1</v>
      </c>
      <c r="L64" s="3" t="s">
        <v>2800</v>
      </c>
      <c r="M64">
        <v>1</v>
      </c>
    </row>
    <row r="65" spans="1:13" x14ac:dyDescent="0.2">
      <c r="A65">
        <v>18289411</v>
      </c>
      <c r="B65">
        <v>3</v>
      </c>
      <c r="C65" t="s">
        <v>1493</v>
      </c>
      <c r="D65" t="s">
        <v>2599</v>
      </c>
      <c r="E65" t="s">
        <v>1</v>
      </c>
      <c r="F65" s="3" t="s">
        <v>2803</v>
      </c>
      <c r="G65" s="3" t="s">
        <v>2801</v>
      </c>
      <c r="I65" t="str">
        <f t="shared" si="1"/>
        <v>Brentwood</v>
      </c>
      <c r="J65" t="s">
        <v>3034</v>
      </c>
      <c r="K65">
        <f t="shared" si="2"/>
        <v>1</v>
      </c>
      <c r="L65" s="2" t="s">
        <v>2803</v>
      </c>
    </row>
    <row r="66" spans="1:13" x14ac:dyDescent="0.2">
      <c r="A66">
        <v>4076772</v>
      </c>
      <c r="B66">
        <v>3</v>
      </c>
      <c r="C66" t="s">
        <v>1499</v>
      </c>
      <c r="D66" t="s">
        <v>2600</v>
      </c>
      <c r="E66" t="s">
        <v>1</v>
      </c>
      <c r="F66" s="3" t="str">
        <f t="shared" si="0"/>
        <v>Pittsburgh</v>
      </c>
      <c r="G66" t="s">
        <v>2773</v>
      </c>
      <c r="I66" t="str">
        <f t="shared" si="1"/>
        <v>Pittsburgh</v>
      </c>
      <c r="J66" t="s">
        <v>3034</v>
      </c>
      <c r="K66">
        <f t="shared" si="2"/>
        <v>1</v>
      </c>
      <c r="L66" s="2" t="s">
        <v>2773</v>
      </c>
    </row>
    <row r="67" spans="1:13" x14ac:dyDescent="0.2">
      <c r="A67">
        <v>67787</v>
      </c>
      <c r="B67">
        <v>3</v>
      </c>
      <c r="C67" t="s">
        <v>1513</v>
      </c>
      <c r="D67" t="s">
        <v>2601</v>
      </c>
      <c r="E67" t="s">
        <v>1</v>
      </c>
      <c r="F67" s="3" t="str">
        <f t="shared" ref="F67:F130" si="3">IF(IFERROR(SEARCH("Pittsburgh", C67), 0), "Pittsburgh", "")</f>
        <v>Pittsburgh</v>
      </c>
      <c r="G67" t="s">
        <v>2773</v>
      </c>
      <c r="I67" t="str">
        <f t="shared" ref="I67:I130" si="4">IF(ISBLANK(H67), G67, H67)</f>
        <v>Pittsburgh</v>
      </c>
      <c r="J67" t="s">
        <v>3034</v>
      </c>
      <c r="K67">
        <f t="shared" ref="K67:K130" si="5">IF(ISBLANK(H67), 1, 0)</f>
        <v>1</v>
      </c>
      <c r="L67" s="2" t="s">
        <v>2773</v>
      </c>
    </row>
    <row r="68" spans="1:13" x14ac:dyDescent="0.2">
      <c r="A68">
        <v>3113672</v>
      </c>
      <c r="B68">
        <v>3</v>
      </c>
      <c r="C68" t="s">
        <v>2602</v>
      </c>
      <c r="D68" t="s">
        <v>2603</v>
      </c>
      <c r="E68" t="s">
        <v>502</v>
      </c>
      <c r="F68" s="3" t="s">
        <v>2803</v>
      </c>
      <c r="G68" s="3" t="s">
        <v>2803</v>
      </c>
      <c r="I68" t="str">
        <f t="shared" si="4"/>
        <v>South Hills</v>
      </c>
      <c r="J68" t="s">
        <v>2809</v>
      </c>
      <c r="K68">
        <f t="shared" si="5"/>
        <v>1</v>
      </c>
      <c r="L68" s="2" t="s">
        <v>2866</v>
      </c>
      <c r="M68">
        <v>1</v>
      </c>
    </row>
    <row r="69" spans="1:13" x14ac:dyDescent="0.2">
      <c r="A69">
        <v>1730736</v>
      </c>
      <c r="B69">
        <v>3</v>
      </c>
      <c r="C69" t="s">
        <v>1538</v>
      </c>
      <c r="D69" t="s">
        <v>2604</v>
      </c>
      <c r="E69" t="s">
        <v>382</v>
      </c>
      <c r="F69" s="3" t="s">
        <v>2808</v>
      </c>
      <c r="G69" s="3" t="s">
        <v>2808</v>
      </c>
      <c r="I69" t="str">
        <f t="shared" si="4"/>
        <v>Moon township</v>
      </c>
      <c r="J69" t="s">
        <v>3034</v>
      </c>
      <c r="K69">
        <f t="shared" si="5"/>
        <v>1</v>
      </c>
      <c r="L69" s="3" t="s">
        <v>2808</v>
      </c>
    </row>
    <row r="70" spans="1:13" x14ac:dyDescent="0.2">
      <c r="A70">
        <v>13050542</v>
      </c>
      <c r="B70">
        <v>3</v>
      </c>
      <c r="C70" t="s">
        <v>1548</v>
      </c>
      <c r="D70" t="s">
        <v>2605</v>
      </c>
      <c r="E70" t="s">
        <v>1</v>
      </c>
      <c r="F70" s="3" t="str">
        <f t="shared" si="3"/>
        <v>Pittsburgh</v>
      </c>
      <c r="G70" t="s">
        <v>2773</v>
      </c>
      <c r="I70" t="str">
        <f t="shared" si="4"/>
        <v>Pittsburgh</v>
      </c>
      <c r="J70" t="s">
        <v>3034</v>
      </c>
      <c r="K70">
        <f t="shared" si="5"/>
        <v>1</v>
      </c>
      <c r="L70" s="2" t="s">
        <v>2773</v>
      </c>
    </row>
    <row r="71" spans="1:13" x14ac:dyDescent="0.2">
      <c r="A71">
        <v>18718827</v>
      </c>
      <c r="B71">
        <v>3</v>
      </c>
      <c r="C71" t="s">
        <v>1554</v>
      </c>
      <c r="D71" t="s">
        <v>2606</v>
      </c>
      <c r="E71" t="s">
        <v>1</v>
      </c>
      <c r="F71" s="3" t="s">
        <v>2810</v>
      </c>
      <c r="G71" s="3" t="s">
        <v>2810</v>
      </c>
      <c r="I71" t="str">
        <f t="shared" si="4"/>
        <v>Pastoli's</v>
      </c>
      <c r="J71" t="s">
        <v>2798</v>
      </c>
      <c r="K71">
        <f t="shared" si="5"/>
        <v>1</v>
      </c>
      <c r="L71" s="2" t="s">
        <v>2773</v>
      </c>
    </row>
    <row r="72" spans="1:13" x14ac:dyDescent="0.2">
      <c r="A72">
        <v>1931841</v>
      </c>
      <c r="B72">
        <v>3</v>
      </c>
      <c r="C72" t="s">
        <v>1564</v>
      </c>
      <c r="D72" t="s">
        <v>2607</v>
      </c>
      <c r="E72" t="s">
        <v>1</v>
      </c>
      <c r="F72" s="3" t="str">
        <f t="shared" si="3"/>
        <v>Pittsburgh</v>
      </c>
      <c r="G72" t="s">
        <v>2773</v>
      </c>
      <c r="I72" t="str">
        <f t="shared" si="4"/>
        <v>Pittsburgh</v>
      </c>
      <c r="J72" t="s">
        <v>3034</v>
      </c>
      <c r="K72">
        <f t="shared" si="5"/>
        <v>1</v>
      </c>
      <c r="L72" s="2" t="s">
        <v>2773</v>
      </c>
    </row>
    <row r="73" spans="1:13" x14ac:dyDescent="0.2">
      <c r="A73">
        <v>16778812</v>
      </c>
      <c r="B73">
        <v>3</v>
      </c>
      <c r="C73" t="s">
        <v>1575</v>
      </c>
      <c r="D73" t="s">
        <v>2608</v>
      </c>
      <c r="E73" t="s">
        <v>1</v>
      </c>
      <c r="F73" s="3" t="str">
        <f t="shared" si="3"/>
        <v>Pittsburgh</v>
      </c>
      <c r="G73" t="s">
        <v>2773</v>
      </c>
      <c r="I73" t="str">
        <f t="shared" si="4"/>
        <v>Pittsburgh</v>
      </c>
      <c r="J73" t="s">
        <v>3034</v>
      </c>
      <c r="K73">
        <f t="shared" si="5"/>
        <v>1</v>
      </c>
      <c r="L73" s="2" t="s">
        <v>2773</v>
      </c>
    </row>
    <row r="74" spans="1:13" x14ac:dyDescent="0.2">
      <c r="A74">
        <v>268859</v>
      </c>
      <c r="B74">
        <v>3</v>
      </c>
      <c r="C74" t="s">
        <v>1587</v>
      </c>
      <c r="D74" t="s">
        <v>2609</v>
      </c>
      <c r="E74" t="s">
        <v>1</v>
      </c>
      <c r="F74" s="3" t="str">
        <f t="shared" si="3"/>
        <v>Pittsburgh</v>
      </c>
      <c r="G74" s="3" t="s">
        <v>2811</v>
      </c>
      <c r="I74" t="str">
        <f t="shared" si="4"/>
        <v>Western Pennsylvania</v>
      </c>
      <c r="J74" t="s">
        <v>2867</v>
      </c>
      <c r="K74">
        <f t="shared" si="5"/>
        <v>1</v>
      </c>
      <c r="L74" s="2" t="s">
        <v>2778</v>
      </c>
      <c r="M74">
        <v>1</v>
      </c>
    </row>
    <row r="75" spans="1:13" x14ac:dyDescent="0.2">
      <c r="A75">
        <v>18518190</v>
      </c>
      <c r="B75">
        <v>3</v>
      </c>
      <c r="C75" t="s">
        <v>1598</v>
      </c>
      <c r="D75" t="s">
        <v>2610</v>
      </c>
      <c r="E75" t="s">
        <v>1</v>
      </c>
      <c r="F75" s="3" t="s">
        <v>2813</v>
      </c>
      <c r="G75" s="3" t="s">
        <v>2813</v>
      </c>
      <c r="I75" t="str">
        <f t="shared" si="4"/>
        <v>Pittsburgh North</v>
      </c>
      <c r="J75" t="s">
        <v>2809</v>
      </c>
      <c r="K75">
        <f t="shared" si="5"/>
        <v>1</v>
      </c>
      <c r="L75" s="3" t="s">
        <v>2813</v>
      </c>
    </row>
    <row r="76" spans="1:13" x14ac:dyDescent="0.2">
      <c r="A76">
        <v>7808532</v>
      </c>
      <c r="B76">
        <v>3</v>
      </c>
      <c r="C76" t="s">
        <v>1612</v>
      </c>
      <c r="D76" t="s">
        <v>2611</v>
      </c>
      <c r="E76" t="s">
        <v>1</v>
      </c>
      <c r="F76" s="3" t="str">
        <f t="shared" si="3"/>
        <v>Pittsburgh</v>
      </c>
      <c r="G76" t="s">
        <v>2773</v>
      </c>
      <c r="I76" t="str">
        <f t="shared" si="4"/>
        <v>Pittsburgh</v>
      </c>
      <c r="J76" t="s">
        <v>3034</v>
      </c>
      <c r="K76">
        <f t="shared" si="5"/>
        <v>1</v>
      </c>
      <c r="L76" s="2" t="s">
        <v>2773</v>
      </c>
    </row>
    <row r="77" spans="1:13" x14ac:dyDescent="0.2">
      <c r="A77">
        <v>18370065</v>
      </c>
      <c r="B77">
        <v>3</v>
      </c>
      <c r="C77" t="s">
        <v>1621</v>
      </c>
      <c r="D77" t="s">
        <v>2612</v>
      </c>
      <c r="E77" t="s">
        <v>1</v>
      </c>
      <c r="F77" s="3" t="str">
        <f t="shared" si="3"/>
        <v>Pittsburgh</v>
      </c>
      <c r="G77" t="s">
        <v>2773</v>
      </c>
      <c r="I77" t="str">
        <f t="shared" si="4"/>
        <v>Pittsburgh</v>
      </c>
      <c r="J77" t="s">
        <v>3034</v>
      </c>
      <c r="K77">
        <f t="shared" si="5"/>
        <v>1</v>
      </c>
      <c r="L77" s="2" t="s">
        <v>2773</v>
      </c>
    </row>
    <row r="78" spans="1:13" x14ac:dyDescent="0.2">
      <c r="A78">
        <v>13426182</v>
      </c>
      <c r="B78">
        <v>3</v>
      </c>
      <c r="C78" t="s">
        <v>1629</v>
      </c>
      <c r="D78" t="s">
        <v>2613</v>
      </c>
      <c r="E78" t="s">
        <v>1</v>
      </c>
      <c r="F78" s="3" t="str">
        <f t="shared" si="3"/>
        <v>Pittsburgh</v>
      </c>
      <c r="G78" t="s">
        <v>2773</v>
      </c>
      <c r="I78" t="str">
        <f t="shared" si="4"/>
        <v>Pittsburgh</v>
      </c>
      <c r="J78" t="s">
        <v>3034</v>
      </c>
      <c r="K78">
        <f t="shared" si="5"/>
        <v>1</v>
      </c>
      <c r="L78" s="2" t="s">
        <v>2773</v>
      </c>
    </row>
    <row r="79" spans="1:13" x14ac:dyDescent="0.2">
      <c r="A79">
        <v>1412351</v>
      </c>
      <c r="B79">
        <v>2</v>
      </c>
      <c r="C79" t="s">
        <v>1635</v>
      </c>
      <c r="D79" t="s">
        <v>2614</v>
      </c>
      <c r="E79" t="s">
        <v>1</v>
      </c>
      <c r="F79" s="3" t="str">
        <f t="shared" si="3"/>
        <v>Pittsburgh</v>
      </c>
      <c r="G79" t="s">
        <v>2773</v>
      </c>
      <c r="I79" t="str">
        <f t="shared" si="4"/>
        <v>Pittsburgh</v>
      </c>
      <c r="J79" t="s">
        <v>3034</v>
      </c>
      <c r="K79">
        <f t="shared" si="5"/>
        <v>1</v>
      </c>
      <c r="L79" s="2" t="s">
        <v>2773</v>
      </c>
    </row>
    <row r="80" spans="1:13" x14ac:dyDescent="0.2">
      <c r="A80">
        <v>18212345</v>
      </c>
      <c r="B80">
        <v>2</v>
      </c>
      <c r="C80" t="s">
        <v>1646</v>
      </c>
      <c r="D80" t="s">
        <v>2615</v>
      </c>
      <c r="E80" t="s">
        <v>1</v>
      </c>
      <c r="F80" s="3" t="str">
        <f t="shared" si="3"/>
        <v>Pittsburgh</v>
      </c>
      <c r="G80" t="s">
        <v>2773</v>
      </c>
      <c r="I80" t="str">
        <f t="shared" si="4"/>
        <v>Pittsburgh</v>
      </c>
      <c r="J80" t="s">
        <v>3034</v>
      </c>
      <c r="K80">
        <f t="shared" si="5"/>
        <v>1</v>
      </c>
      <c r="L80" s="2" t="s">
        <v>2773</v>
      </c>
    </row>
    <row r="81" spans="1:13" x14ac:dyDescent="0.2">
      <c r="A81">
        <v>10708432</v>
      </c>
      <c r="B81">
        <v>2</v>
      </c>
      <c r="C81" t="s">
        <v>2616</v>
      </c>
      <c r="D81" t="s">
        <v>2617</v>
      </c>
      <c r="E81" t="s">
        <v>1</v>
      </c>
      <c r="F81" s="3" t="str">
        <f t="shared" si="3"/>
        <v/>
      </c>
      <c r="G81" s="3" t="s">
        <v>2778</v>
      </c>
      <c r="I81" t="str">
        <f t="shared" si="4"/>
        <v>Greater Pittsburgh Area</v>
      </c>
      <c r="J81" t="s">
        <v>3036</v>
      </c>
      <c r="K81">
        <f t="shared" si="5"/>
        <v>1</v>
      </c>
      <c r="L81" s="2" t="s">
        <v>2778</v>
      </c>
      <c r="M81">
        <v>1</v>
      </c>
    </row>
    <row r="82" spans="1:13" x14ac:dyDescent="0.2">
      <c r="A82">
        <v>18799529</v>
      </c>
      <c r="B82">
        <v>2</v>
      </c>
      <c r="C82" t="s">
        <v>1662</v>
      </c>
      <c r="D82" t="s">
        <v>2618</v>
      </c>
      <c r="E82" t="s">
        <v>1</v>
      </c>
      <c r="F82" s="3" t="str">
        <f t="shared" si="3"/>
        <v>Pittsburgh</v>
      </c>
      <c r="G82" t="s">
        <v>2773</v>
      </c>
      <c r="I82" t="str">
        <f t="shared" si="4"/>
        <v>Pittsburgh</v>
      </c>
      <c r="J82" t="s">
        <v>3034</v>
      </c>
      <c r="K82">
        <f t="shared" si="5"/>
        <v>1</v>
      </c>
      <c r="L82" s="2" t="s">
        <v>2773</v>
      </c>
    </row>
    <row r="83" spans="1:13" x14ac:dyDescent="0.2">
      <c r="A83">
        <v>12866472</v>
      </c>
      <c r="B83">
        <v>2</v>
      </c>
      <c r="C83" t="s">
        <v>1668</v>
      </c>
      <c r="D83" t="s">
        <v>2619</v>
      </c>
      <c r="E83" t="s">
        <v>1</v>
      </c>
      <c r="F83" s="3" t="str">
        <f t="shared" si="3"/>
        <v/>
      </c>
      <c r="G83" s="3" t="s">
        <v>2804</v>
      </c>
      <c r="I83" t="str">
        <f t="shared" si="4"/>
        <v>Western PA</v>
      </c>
      <c r="J83" t="s">
        <v>2867</v>
      </c>
      <c r="K83">
        <f t="shared" si="5"/>
        <v>1</v>
      </c>
      <c r="L83" s="3" t="s">
        <v>2804</v>
      </c>
      <c r="M83">
        <v>1</v>
      </c>
    </row>
    <row r="84" spans="1:13" x14ac:dyDescent="0.2">
      <c r="A84">
        <v>8741792</v>
      </c>
      <c r="B84">
        <v>2</v>
      </c>
      <c r="C84" t="s">
        <v>1674</v>
      </c>
      <c r="D84" t="s">
        <v>2620</v>
      </c>
      <c r="E84" t="s">
        <v>1</v>
      </c>
      <c r="F84" s="3" t="str">
        <f t="shared" si="3"/>
        <v>Pittsburgh</v>
      </c>
      <c r="G84" t="s">
        <v>2773</v>
      </c>
      <c r="I84" t="str">
        <f t="shared" si="4"/>
        <v>Pittsburgh</v>
      </c>
      <c r="J84" t="s">
        <v>3034</v>
      </c>
      <c r="K84">
        <f t="shared" si="5"/>
        <v>1</v>
      </c>
      <c r="L84" s="2" t="s">
        <v>2773</v>
      </c>
    </row>
    <row r="85" spans="1:13" x14ac:dyDescent="0.2">
      <c r="A85">
        <v>18623893</v>
      </c>
      <c r="B85">
        <v>2</v>
      </c>
      <c r="C85" t="s">
        <v>1684</v>
      </c>
      <c r="D85" t="s">
        <v>2621</v>
      </c>
      <c r="E85" t="s">
        <v>1</v>
      </c>
      <c r="F85" s="3" t="str">
        <f t="shared" si="3"/>
        <v>Pittsburgh</v>
      </c>
      <c r="G85" t="s">
        <v>2773</v>
      </c>
      <c r="I85" t="str">
        <f t="shared" si="4"/>
        <v>Pittsburgh</v>
      </c>
      <c r="J85" t="s">
        <v>3034</v>
      </c>
      <c r="K85">
        <f t="shared" si="5"/>
        <v>1</v>
      </c>
      <c r="L85" s="2" t="s">
        <v>2773</v>
      </c>
    </row>
    <row r="86" spans="1:13" x14ac:dyDescent="0.2">
      <c r="A86">
        <v>18839438</v>
      </c>
      <c r="B86">
        <v>2</v>
      </c>
      <c r="C86" t="s">
        <v>1691</v>
      </c>
      <c r="D86" t="s">
        <v>2622</v>
      </c>
      <c r="E86" t="s">
        <v>1</v>
      </c>
      <c r="F86" s="3" t="str">
        <f t="shared" si="3"/>
        <v>Pittsburgh</v>
      </c>
      <c r="G86" s="3" t="s">
        <v>2778</v>
      </c>
      <c r="I86" t="str">
        <f t="shared" si="4"/>
        <v>Greater Pittsburgh Area</v>
      </c>
      <c r="J86" t="s">
        <v>3036</v>
      </c>
      <c r="K86">
        <f t="shared" si="5"/>
        <v>1</v>
      </c>
      <c r="L86" s="3" t="s">
        <v>2778</v>
      </c>
    </row>
    <row r="87" spans="1:13" x14ac:dyDescent="0.2">
      <c r="A87">
        <v>11242842</v>
      </c>
      <c r="B87">
        <v>2</v>
      </c>
      <c r="C87" t="s">
        <v>1698</v>
      </c>
      <c r="D87" t="s">
        <v>2623</v>
      </c>
      <c r="E87" t="s">
        <v>1</v>
      </c>
      <c r="F87" s="3" t="s">
        <v>2814</v>
      </c>
      <c r="G87" s="3" t="s">
        <v>2814</v>
      </c>
      <c r="I87" t="str">
        <f t="shared" si="4"/>
        <v>Southwestern PA</v>
      </c>
      <c r="J87" t="s">
        <v>2903</v>
      </c>
      <c r="K87">
        <f t="shared" si="5"/>
        <v>1</v>
      </c>
      <c r="L87" s="3" t="s">
        <v>2814</v>
      </c>
    </row>
    <row r="88" spans="1:13" x14ac:dyDescent="0.2">
      <c r="A88">
        <v>1684534</v>
      </c>
      <c r="B88">
        <v>2</v>
      </c>
      <c r="C88" t="s">
        <v>1705</v>
      </c>
      <c r="D88" t="s">
        <v>2624</v>
      </c>
      <c r="E88" t="s">
        <v>1</v>
      </c>
      <c r="F88" s="3" t="str">
        <f t="shared" si="3"/>
        <v>Pittsburgh</v>
      </c>
      <c r="G88" s="3" t="s">
        <v>2778</v>
      </c>
      <c r="I88" t="str">
        <f t="shared" si="4"/>
        <v>Greater Pittsburgh Area</v>
      </c>
      <c r="J88" t="s">
        <v>3036</v>
      </c>
      <c r="K88">
        <f t="shared" si="5"/>
        <v>1</v>
      </c>
      <c r="L88" s="3" t="s">
        <v>2778</v>
      </c>
    </row>
    <row r="89" spans="1:13" x14ac:dyDescent="0.2">
      <c r="A89">
        <v>3088352</v>
      </c>
      <c r="B89">
        <v>2</v>
      </c>
      <c r="C89" t="s">
        <v>1714</v>
      </c>
      <c r="D89" t="s">
        <v>2625</v>
      </c>
      <c r="E89" t="s">
        <v>1</v>
      </c>
      <c r="F89" s="3" t="str">
        <f t="shared" si="3"/>
        <v>Pittsburgh</v>
      </c>
      <c r="G89" t="s">
        <v>2773</v>
      </c>
      <c r="I89" t="str">
        <f t="shared" si="4"/>
        <v>Pittsburgh</v>
      </c>
      <c r="J89" t="s">
        <v>3034</v>
      </c>
      <c r="K89">
        <f t="shared" si="5"/>
        <v>1</v>
      </c>
      <c r="L89" s="2" t="s">
        <v>2773</v>
      </c>
    </row>
    <row r="90" spans="1:13" x14ac:dyDescent="0.2">
      <c r="A90">
        <v>1326898</v>
      </c>
      <c r="B90">
        <v>2</v>
      </c>
      <c r="C90" t="s">
        <v>1722</v>
      </c>
      <c r="D90" t="s">
        <v>2626</v>
      </c>
      <c r="E90" t="s">
        <v>1</v>
      </c>
      <c r="F90" s="3" t="str">
        <f t="shared" si="3"/>
        <v>Pittsburgh</v>
      </c>
      <c r="G90" t="s">
        <v>2773</v>
      </c>
      <c r="I90" t="str">
        <f t="shared" si="4"/>
        <v>Pittsburgh</v>
      </c>
      <c r="J90" t="s">
        <v>3034</v>
      </c>
      <c r="K90">
        <f t="shared" si="5"/>
        <v>1</v>
      </c>
      <c r="L90" s="2" t="s">
        <v>2773</v>
      </c>
    </row>
    <row r="91" spans="1:13" x14ac:dyDescent="0.2">
      <c r="A91">
        <v>11060562</v>
      </c>
      <c r="B91">
        <v>2</v>
      </c>
      <c r="C91" t="s">
        <v>1730</v>
      </c>
      <c r="D91" t="s">
        <v>2627</v>
      </c>
      <c r="E91" t="s">
        <v>1</v>
      </c>
      <c r="F91" s="3" t="str">
        <f t="shared" si="3"/>
        <v>Pittsburgh</v>
      </c>
      <c r="G91" t="s">
        <v>2773</v>
      </c>
      <c r="I91" t="str">
        <f t="shared" si="4"/>
        <v>Pittsburgh</v>
      </c>
      <c r="J91" t="s">
        <v>3034</v>
      </c>
      <c r="K91">
        <f t="shared" si="5"/>
        <v>1</v>
      </c>
      <c r="L91" s="2" t="s">
        <v>2773</v>
      </c>
    </row>
    <row r="92" spans="1:13" x14ac:dyDescent="0.2">
      <c r="A92">
        <v>2703142</v>
      </c>
      <c r="B92">
        <v>2</v>
      </c>
      <c r="C92" t="s">
        <v>1740</v>
      </c>
      <c r="D92" t="s">
        <v>2628</v>
      </c>
      <c r="E92" t="s">
        <v>1</v>
      </c>
      <c r="F92" s="3" t="str">
        <f t="shared" si="3"/>
        <v>Pittsburgh</v>
      </c>
      <c r="G92" t="s">
        <v>2773</v>
      </c>
      <c r="I92" t="str">
        <f t="shared" si="4"/>
        <v>Pittsburgh</v>
      </c>
      <c r="J92" t="s">
        <v>3034</v>
      </c>
      <c r="K92">
        <f t="shared" si="5"/>
        <v>1</v>
      </c>
      <c r="L92" s="2" t="s">
        <v>2773</v>
      </c>
    </row>
    <row r="93" spans="1:13" x14ac:dyDescent="0.2">
      <c r="A93">
        <v>11031942</v>
      </c>
      <c r="B93">
        <v>2</v>
      </c>
      <c r="C93" t="s">
        <v>2629</v>
      </c>
      <c r="D93" t="s">
        <v>2630</v>
      </c>
      <c r="E93" t="s">
        <v>1749</v>
      </c>
      <c r="F93" s="3" t="str">
        <f t="shared" si="3"/>
        <v>Pittsburgh</v>
      </c>
      <c r="G93" s="3" t="s">
        <v>2815</v>
      </c>
      <c r="I93" t="str">
        <f t="shared" si="4"/>
        <v>North of Pittsburgh (Zelienople Harmony Cranberry Mars Ellwood City Evans City Portersville etc.)</v>
      </c>
      <c r="J93" t="s">
        <v>2809</v>
      </c>
      <c r="K93">
        <f t="shared" si="5"/>
        <v>1</v>
      </c>
      <c r="L93" s="2" t="s">
        <v>2816</v>
      </c>
    </row>
    <row r="94" spans="1:13" x14ac:dyDescent="0.2">
      <c r="A94">
        <v>18448676</v>
      </c>
      <c r="B94">
        <v>2</v>
      </c>
      <c r="C94" t="s">
        <v>2631</v>
      </c>
      <c r="D94" t="s">
        <v>2632</v>
      </c>
      <c r="E94" t="s">
        <v>1</v>
      </c>
      <c r="F94" s="3" t="str">
        <f t="shared" si="3"/>
        <v>Pittsburgh</v>
      </c>
      <c r="G94" t="s">
        <v>2773</v>
      </c>
      <c r="I94" t="str">
        <f t="shared" si="4"/>
        <v>Pittsburgh</v>
      </c>
      <c r="J94" t="s">
        <v>3034</v>
      </c>
      <c r="K94">
        <f t="shared" si="5"/>
        <v>1</v>
      </c>
      <c r="L94" s="2" t="s">
        <v>2773</v>
      </c>
    </row>
    <row r="95" spans="1:13" x14ac:dyDescent="0.2">
      <c r="A95">
        <v>18795299</v>
      </c>
      <c r="B95">
        <v>2</v>
      </c>
      <c r="C95" t="s">
        <v>1765</v>
      </c>
      <c r="D95" t="s">
        <v>2633</v>
      </c>
      <c r="E95" t="s">
        <v>1</v>
      </c>
      <c r="F95" s="3" t="str">
        <f t="shared" si="3"/>
        <v>Pittsburgh</v>
      </c>
      <c r="G95" t="s">
        <v>2773</v>
      </c>
      <c r="I95" t="str">
        <f t="shared" si="4"/>
        <v>Pittsburgh</v>
      </c>
      <c r="J95" t="s">
        <v>3034</v>
      </c>
      <c r="K95">
        <f t="shared" si="5"/>
        <v>1</v>
      </c>
      <c r="L95" s="2" t="s">
        <v>2773</v>
      </c>
    </row>
    <row r="96" spans="1:13" x14ac:dyDescent="0.2">
      <c r="A96">
        <v>18851497</v>
      </c>
      <c r="B96">
        <v>2</v>
      </c>
      <c r="C96" t="s">
        <v>1770</v>
      </c>
      <c r="D96" t="s">
        <v>2634</v>
      </c>
      <c r="E96" t="s">
        <v>502</v>
      </c>
      <c r="F96" s="3" t="str">
        <f t="shared" si="3"/>
        <v/>
      </c>
      <c r="H96" s="3" t="s">
        <v>2818</v>
      </c>
      <c r="I96" t="str">
        <f t="shared" si="4"/>
        <v>Bethel Park</v>
      </c>
      <c r="J96" t="s">
        <v>3034</v>
      </c>
      <c r="K96">
        <f t="shared" si="5"/>
        <v>0</v>
      </c>
      <c r="L96" s="2" t="s">
        <v>2817</v>
      </c>
      <c r="M96">
        <v>1</v>
      </c>
    </row>
    <row r="97" spans="1:14" x14ac:dyDescent="0.2">
      <c r="A97">
        <v>18179831</v>
      </c>
      <c r="B97">
        <v>2</v>
      </c>
      <c r="C97" t="s">
        <v>1778</v>
      </c>
      <c r="D97" t="s">
        <v>2635</v>
      </c>
      <c r="E97" t="s">
        <v>1779</v>
      </c>
      <c r="F97" s="3" t="s">
        <v>2819</v>
      </c>
      <c r="G97" s="3" t="s">
        <v>2819</v>
      </c>
      <c r="I97" t="str">
        <f t="shared" si="4"/>
        <v>Westmoreland</v>
      </c>
      <c r="J97" s="3" t="s">
        <v>2788</v>
      </c>
      <c r="K97">
        <f t="shared" si="5"/>
        <v>1</v>
      </c>
      <c r="L97" s="3" t="s">
        <v>2819</v>
      </c>
    </row>
    <row r="98" spans="1:14" x14ac:dyDescent="0.2">
      <c r="A98">
        <v>9640692</v>
      </c>
      <c r="B98">
        <v>2</v>
      </c>
      <c r="C98" t="s">
        <v>1785</v>
      </c>
      <c r="D98" t="s">
        <v>2820</v>
      </c>
      <c r="E98" t="s">
        <v>1</v>
      </c>
      <c r="F98" s="3" t="str">
        <f t="shared" si="3"/>
        <v>Pittsburgh</v>
      </c>
      <c r="G98" s="3" t="s">
        <v>2778</v>
      </c>
      <c r="I98" t="str">
        <f t="shared" si="4"/>
        <v>Greater Pittsburgh Area</v>
      </c>
      <c r="J98" t="s">
        <v>3036</v>
      </c>
      <c r="K98">
        <f t="shared" si="5"/>
        <v>1</v>
      </c>
      <c r="L98" s="3" t="s">
        <v>2778</v>
      </c>
      <c r="M98">
        <v>1</v>
      </c>
    </row>
    <row r="99" spans="1:14" x14ac:dyDescent="0.2">
      <c r="A99">
        <v>13452012</v>
      </c>
      <c r="B99">
        <v>2</v>
      </c>
      <c r="C99" t="s">
        <v>1794</v>
      </c>
      <c r="D99" t="s">
        <v>2637</v>
      </c>
      <c r="E99" t="s">
        <v>1795</v>
      </c>
      <c r="F99" s="3" t="s">
        <v>2833</v>
      </c>
      <c r="G99" s="3" t="s">
        <v>2821</v>
      </c>
      <c r="I99" t="str">
        <f t="shared" si="4"/>
        <v>Ohio Maryland Pennsylvania and West Virginia</v>
      </c>
      <c r="J99" t="s">
        <v>2867</v>
      </c>
      <c r="K99">
        <f t="shared" si="5"/>
        <v>1</v>
      </c>
      <c r="L99" s="3" t="s">
        <v>2821</v>
      </c>
    </row>
    <row r="100" spans="1:14" x14ac:dyDescent="0.2">
      <c r="A100">
        <v>6708932</v>
      </c>
      <c r="B100">
        <v>2</v>
      </c>
      <c r="C100" t="s">
        <v>1803</v>
      </c>
      <c r="D100" t="s">
        <v>2822</v>
      </c>
      <c r="E100" t="s">
        <v>1</v>
      </c>
      <c r="F100" s="3" t="str">
        <f t="shared" si="3"/>
        <v>Pittsburgh</v>
      </c>
      <c r="G100" s="3" t="s">
        <v>2773</v>
      </c>
      <c r="I100" t="str">
        <f t="shared" si="4"/>
        <v>Pittsburgh</v>
      </c>
      <c r="J100" t="s">
        <v>3034</v>
      </c>
      <c r="K100">
        <f t="shared" si="5"/>
        <v>1</v>
      </c>
      <c r="L100" s="3" t="s">
        <v>2817</v>
      </c>
      <c r="M100">
        <v>1</v>
      </c>
    </row>
    <row r="101" spans="1:14" x14ac:dyDescent="0.2">
      <c r="A101">
        <v>1558723</v>
      </c>
      <c r="B101">
        <v>2</v>
      </c>
      <c r="C101" t="s">
        <v>1812</v>
      </c>
      <c r="D101" t="s">
        <v>2639</v>
      </c>
      <c r="E101" t="s">
        <v>1</v>
      </c>
      <c r="F101" s="3" t="str">
        <f t="shared" si="3"/>
        <v/>
      </c>
      <c r="G101" s="3" t="s">
        <v>2778</v>
      </c>
      <c r="I101" t="str">
        <f t="shared" si="4"/>
        <v>Greater Pittsburgh Area</v>
      </c>
      <c r="J101" t="s">
        <v>3036</v>
      </c>
      <c r="K101">
        <f t="shared" si="5"/>
        <v>1</v>
      </c>
      <c r="L101" s="3" t="s">
        <v>2778</v>
      </c>
      <c r="M101">
        <v>1</v>
      </c>
    </row>
    <row r="102" spans="1:14" x14ac:dyDescent="0.2">
      <c r="A102">
        <v>506522</v>
      </c>
      <c r="B102">
        <v>2</v>
      </c>
      <c r="C102" t="s">
        <v>1822</v>
      </c>
      <c r="D102" t="s">
        <v>2640</v>
      </c>
      <c r="E102" t="s">
        <v>1</v>
      </c>
      <c r="F102" s="3" t="str">
        <f t="shared" si="3"/>
        <v>Pittsburgh</v>
      </c>
      <c r="G102" t="s">
        <v>2773</v>
      </c>
      <c r="I102" t="str">
        <f t="shared" si="4"/>
        <v>Pittsburgh</v>
      </c>
      <c r="J102" t="s">
        <v>3034</v>
      </c>
      <c r="K102">
        <f t="shared" si="5"/>
        <v>1</v>
      </c>
      <c r="L102" s="2" t="s">
        <v>2773</v>
      </c>
    </row>
    <row r="103" spans="1:14" x14ac:dyDescent="0.2">
      <c r="A103">
        <v>13790872</v>
      </c>
      <c r="B103">
        <v>2</v>
      </c>
      <c r="C103" t="s">
        <v>1826</v>
      </c>
      <c r="D103" t="s">
        <v>2641</v>
      </c>
      <c r="E103" t="s">
        <v>1</v>
      </c>
      <c r="F103" s="3" t="str">
        <f t="shared" si="3"/>
        <v>Pittsburgh</v>
      </c>
      <c r="G103" t="s">
        <v>2773</v>
      </c>
      <c r="I103" t="str">
        <f t="shared" si="4"/>
        <v>Pittsburgh</v>
      </c>
      <c r="J103" t="s">
        <v>3034</v>
      </c>
      <c r="K103">
        <f t="shared" si="5"/>
        <v>1</v>
      </c>
      <c r="L103" s="2" t="s">
        <v>2773</v>
      </c>
    </row>
    <row r="104" spans="1:14" x14ac:dyDescent="0.2">
      <c r="A104">
        <v>18530449</v>
      </c>
      <c r="B104">
        <v>2</v>
      </c>
      <c r="C104" t="s">
        <v>1836</v>
      </c>
      <c r="D104" t="s">
        <v>2642</v>
      </c>
      <c r="E104" t="s">
        <v>1</v>
      </c>
      <c r="F104" s="3" t="str">
        <f t="shared" si="3"/>
        <v>Pittsburgh</v>
      </c>
      <c r="G104" s="3" t="s">
        <v>2778</v>
      </c>
      <c r="I104" t="str">
        <f t="shared" si="4"/>
        <v>Greater Pittsburgh Area</v>
      </c>
      <c r="J104" t="s">
        <v>3036</v>
      </c>
      <c r="K104">
        <f t="shared" si="5"/>
        <v>1</v>
      </c>
      <c r="L104" s="3" t="s">
        <v>2778</v>
      </c>
      <c r="M104">
        <v>1</v>
      </c>
    </row>
    <row r="105" spans="1:14" x14ac:dyDescent="0.2">
      <c r="A105">
        <v>13563532</v>
      </c>
      <c r="B105">
        <v>2</v>
      </c>
      <c r="C105" t="s">
        <v>1846</v>
      </c>
      <c r="D105" t="s">
        <v>2643</v>
      </c>
      <c r="E105" t="s">
        <v>1044</v>
      </c>
      <c r="F105" s="3" t="s">
        <v>2824</v>
      </c>
      <c r="G105" s="3" t="s">
        <v>2823</v>
      </c>
      <c r="I105" t="str">
        <f t="shared" si="4"/>
        <v>Pugliano's</v>
      </c>
      <c r="J105" t="s">
        <v>2798</v>
      </c>
      <c r="K105">
        <f t="shared" si="5"/>
        <v>1</v>
      </c>
      <c r="L105" s="3" t="s">
        <v>2824</v>
      </c>
    </row>
    <row r="106" spans="1:14" x14ac:dyDescent="0.2">
      <c r="A106">
        <v>4568672</v>
      </c>
      <c r="B106">
        <v>2</v>
      </c>
      <c r="C106" t="s">
        <v>1854</v>
      </c>
      <c r="D106" t="s">
        <v>2644</v>
      </c>
      <c r="E106" t="s">
        <v>1779</v>
      </c>
      <c r="F106" s="3" t="s">
        <v>2819</v>
      </c>
      <c r="G106" s="3" t="s">
        <v>2819</v>
      </c>
      <c r="I106" t="str">
        <f t="shared" si="4"/>
        <v>Westmoreland</v>
      </c>
      <c r="J106" t="s">
        <v>2788</v>
      </c>
      <c r="K106">
        <f t="shared" si="5"/>
        <v>1</v>
      </c>
      <c r="L106" s="3" t="s">
        <v>2819</v>
      </c>
    </row>
    <row r="107" spans="1:14" x14ac:dyDescent="0.2">
      <c r="A107">
        <v>3898462</v>
      </c>
      <c r="B107">
        <v>2</v>
      </c>
      <c r="C107" t="s">
        <v>1862</v>
      </c>
      <c r="D107" t="s">
        <v>2645</v>
      </c>
      <c r="E107" t="s">
        <v>1</v>
      </c>
      <c r="F107" s="3" t="str">
        <f t="shared" si="3"/>
        <v>Pittsburgh</v>
      </c>
      <c r="G107" t="s">
        <v>2773</v>
      </c>
      <c r="I107" t="str">
        <f t="shared" si="4"/>
        <v>Pittsburgh</v>
      </c>
      <c r="J107" t="s">
        <v>3034</v>
      </c>
      <c r="K107">
        <f t="shared" si="5"/>
        <v>1</v>
      </c>
      <c r="L107" s="2" t="s">
        <v>2773</v>
      </c>
    </row>
    <row r="108" spans="1:14" x14ac:dyDescent="0.2">
      <c r="A108">
        <v>18557021</v>
      </c>
      <c r="B108">
        <v>2</v>
      </c>
      <c r="C108" t="s">
        <v>1868</v>
      </c>
      <c r="D108" t="s">
        <v>2646</v>
      </c>
      <c r="E108" t="s">
        <v>1</v>
      </c>
      <c r="F108" s="3" t="str">
        <f t="shared" si="3"/>
        <v>Pittsburgh</v>
      </c>
      <c r="G108" t="s">
        <v>2773</v>
      </c>
      <c r="I108" t="str">
        <f t="shared" si="4"/>
        <v>Pittsburgh</v>
      </c>
      <c r="J108" t="s">
        <v>3034</v>
      </c>
      <c r="K108">
        <f t="shared" si="5"/>
        <v>1</v>
      </c>
      <c r="L108" s="2" t="s">
        <v>2773</v>
      </c>
    </row>
    <row r="109" spans="1:14" x14ac:dyDescent="0.2">
      <c r="A109">
        <v>3600472</v>
      </c>
      <c r="B109">
        <v>2</v>
      </c>
      <c r="C109" t="s">
        <v>1874</v>
      </c>
      <c r="D109" t="s">
        <v>2647</v>
      </c>
      <c r="E109" t="s">
        <v>1</v>
      </c>
      <c r="F109" s="3" t="str">
        <f t="shared" si="3"/>
        <v>Pittsburgh</v>
      </c>
      <c r="G109" t="s">
        <v>2773</v>
      </c>
      <c r="I109" t="str">
        <f t="shared" si="4"/>
        <v>Pittsburgh</v>
      </c>
      <c r="J109" t="s">
        <v>3034</v>
      </c>
      <c r="K109">
        <f t="shared" si="5"/>
        <v>1</v>
      </c>
      <c r="L109" s="3" t="s">
        <v>2778</v>
      </c>
      <c r="M109">
        <v>1</v>
      </c>
    </row>
    <row r="110" spans="1:14" x14ac:dyDescent="0.2">
      <c r="A110">
        <v>6009942</v>
      </c>
      <c r="B110">
        <v>2</v>
      </c>
      <c r="C110" t="s">
        <v>1880</v>
      </c>
      <c r="D110" t="s">
        <v>2648</v>
      </c>
      <c r="E110" t="s">
        <v>1</v>
      </c>
      <c r="F110" s="3" t="str">
        <f t="shared" si="3"/>
        <v>Pittsburgh</v>
      </c>
      <c r="G110" t="s">
        <v>2773</v>
      </c>
      <c r="I110" t="str">
        <f t="shared" si="4"/>
        <v>Pittsburgh</v>
      </c>
      <c r="J110" t="s">
        <v>3034</v>
      </c>
      <c r="K110">
        <f t="shared" si="5"/>
        <v>1</v>
      </c>
      <c r="L110" s="2" t="s">
        <v>2773</v>
      </c>
      <c r="M110">
        <v>1</v>
      </c>
    </row>
    <row r="111" spans="1:14" x14ac:dyDescent="0.2">
      <c r="A111">
        <v>1530942</v>
      </c>
      <c r="B111">
        <v>2</v>
      </c>
      <c r="C111" t="s">
        <v>1889</v>
      </c>
      <c r="D111" t="s">
        <v>2649</v>
      </c>
      <c r="E111" t="s">
        <v>1</v>
      </c>
      <c r="F111" s="3" t="str">
        <f t="shared" si="3"/>
        <v>Pittsburgh</v>
      </c>
      <c r="G111" t="s">
        <v>2773</v>
      </c>
      <c r="I111" t="str">
        <f t="shared" si="4"/>
        <v>Pittsburgh</v>
      </c>
      <c r="J111" t="s">
        <v>3034</v>
      </c>
      <c r="K111">
        <f t="shared" si="5"/>
        <v>1</v>
      </c>
      <c r="L111" s="2" t="s">
        <v>2773</v>
      </c>
      <c r="N111" t="s">
        <v>2825</v>
      </c>
    </row>
    <row r="112" spans="1:14" x14ac:dyDescent="0.2">
      <c r="A112">
        <v>16222262</v>
      </c>
      <c r="B112">
        <v>2</v>
      </c>
      <c r="C112" t="s">
        <v>1893</v>
      </c>
      <c r="D112" t="s">
        <v>2650</v>
      </c>
      <c r="E112" t="s">
        <v>1</v>
      </c>
      <c r="F112" s="3" t="str">
        <f t="shared" si="3"/>
        <v>Pittsburgh</v>
      </c>
      <c r="G112" t="s">
        <v>2773</v>
      </c>
      <c r="I112" t="str">
        <f t="shared" si="4"/>
        <v>Pittsburgh</v>
      </c>
      <c r="J112" t="s">
        <v>3034</v>
      </c>
      <c r="K112">
        <f t="shared" si="5"/>
        <v>1</v>
      </c>
      <c r="L112" s="2" t="s">
        <v>2773</v>
      </c>
    </row>
    <row r="113" spans="1:13" x14ac:dyDescent="0.2">
      <c r="A113">
        <v>13981532</v>
      </c>
      <c r="B113">
        <v>2</v>
      </c>
      <c r="C113" t="s">
        <v>1903</v>
      </c>
      <c r="D113" t="s">
        <v>2651</v>
      </c>
      <c r="E113" t="s">
        <v>1</v>
      </c>
      <c r="F113" s="3" t="str">
        <f t="shared" si="3"/>
        <v/>
      </c>
      <c r="H113" t="s">
        <v>2773</v>
      </c>
      <c r="I113" t="str">
        <f t="shared" si="4"/>
        <v>Pittsburgh</v>
      </c>
      <c r="J113" t="s">
        <v>3034</v>
      </c>
      <c r="K113">
        <f t="shared" si="5"/>
        <v>0</v>
      </c>
      <c r="L113" s="2" t="s">
        <v>2773</v>
      </c>
    </row>
    <row r="114" spans="1:13" x14ac:dyDescent="0.2">
      <c r="A114">
        <v>7809052</v>
      </c>
      <c r="B114">
        <v>2</v>
      </c>
      <c r="C114" t="s">
        <v>1910</v>
      </c>
      <c r="D114" t="s">
        <v>2652</v>
      </c>
      <c r="E114" t="s">
        <v>1</v>
      </c>
      <c r="F114" s="3" t="s">
        <v>2804</v>
      </c>
      <c r="G114" s="3" t="s">
        <v>2826</v>
      </c>
      <c r="I114" t="str">
        <f t="shared" si="4"/>
        <v>Northland Library and Monroeville Library</v>
      </c>
      <c r="J114" t="s">
        <v>2798</v>
      </c>
      <c r="K114">
        <f t="shared" si="5"/>
        <v>1</v>
      </c>
      <c r="L114" t="s">
        <v>2804</v>
      </c>
    </row>
    <row r="115" spans="1:13" x14ac:dyDescent="0.2">
      <c r="A115">
        <v>16045572</v>
      </c>
      <c r="B115">
        <v>2</v>
      </c>
      <c r="C115" t="s">
        <v>1916</v>
      </c>
      <c r="D115" t="s">
        <v>2653</v>
      </c>
      <c r="E115" t="s">
        <v>1</v>
      </c>
      <c r="F115" s="3" t="str">
        <f t="shared" si="3"/>
        <v>Pittsburgh</v>
      </c>
      <c r="G115" s="2" t="s">
        <v>2827</v>
      </c>
      <c r="I115" t="str">
        <f t="shared" si="4"/>
        <v>the Swisshelm Park community center</v>
      </c>
      <c r="J115" t="s">
        <v>2798</v>
      </c>
      <c r="K115">
        <f t="shared" si="5"/>
        <v>1</v>
      </c>
      <c r="L115" t="s">
        <v>2773</v>
      </c>
    </row>
    <row r="116" spans="1:13" x14ac:dyDescent="0.2">
      <c r="A116">
        <v>10042382</v>
      </c>
      <c r="B116">
        <v>2</v>
      </c>
      <c r="C116" t="s">
        <v>1922</v>
      </c>
      <c r="D116" t="s">
        <v>2654</v>
      </c>
      <c r="E116" t="s">
        <v>502</v>
      </c>
      <c r="F116" s="3" t="str">
        <f t="shared" si="3"/>
        <v>Pittsburgh</v>
      </c>
      <c r="G116" t="s">
        <v>2773</v>
      </c>
      <c r="I116" t="str">
        <f t="shared" si="4"/>
        <v>Pittsburgh</v>
      </c>
      <c r="J116" t="s">
        <v>3034</v>
      </c>
      <c r="K116">
        <f t="shared" si="5"/>
        <v>1</v>
      </c>
      <c r="L116" s="2" t="s">
        <v>2773</v>
      </c>
    </row>
    <row r="117" spans="1:13" x14ac:dyDescent="0.2">
      <c r="A117">
        <v>18727432</v>
      </c>
      <c r="B117">
        <v>2</v>
      </c>
      <c r="C117" t="s">
        <v>1932</v>
      </c>
      <c r="D117" t="s">
        <v>2655</v>
      </c>
      <c r="E117" t="s">
        <v>1933</v>
      </c>
      <c r="F117" s="3" t="s">
        <v>2828</v>
      </c>
      <c r="G117" s="3" t="s">
        <v>2828</v>
      </c>
      <c r="I117" t="str">
        <f t="shared" si="4"/>
        <v>White Oak</v>
      </c>
      <c r="J117" t="s">
        <v>3034</v>
      </c>
      <c r="K117">
        <f t="shared" si="5"/>
        <v>1</v>
      </c>
      <c r="L117" s="2" t="s">
        <v>2828</v>
      </c>
    </row>
    <row r="118" spans="1:13" x14ac:dyDescent="0.2">
      <c r="A118">
        <v>18663940</v>
      </c>
      <c r="B118">
        <v>2</v>
      </c>
      <c r="C118" t="s">
        <v>1941</v>
      </c>
      <c r="D118" t="s">
        <v>2656</v>
      </c>
      <c r="E118" t="s">
        <v>1044</v>
      </c>
      <c r="F118" s="3" t="s">
        <v>2829</v>
      </c>
      <c r="G118" s="3" t="s">
        <v>2829</v>
      </c>
      <c r="I118" t="str">
        <f t="shared" si="4"/>
        <v>Monroeville</v>
      </c>
      <c r="J118" t="s">
        <v>3034</v>
      </c>
      <c r="K118">
        <f t="shared" si="5"/>
        <v>1</v>
      </c>
      <c r="L118" s="2" t="s">
        <v>2817</v>
      </c>
      <c r="M118">
        <v>1</v>
      </c>
    </row>
    <row r="119" spans="1:13" x14ac:dyDescent="0.2">
      <c r="A119">
        <v>1773052</v>
      </c>
      <c r="B119">
        <v>1</v>
      </c>
      <c r="C119" t="s">
        <v>1946</v>
      </c>
      <c r="D119" t="s">
        <v>2657</v>
      </c>
      <c r="E119" t="s">
        <v>1</v>
      </c>
      <c r="F119" s="3" t="str">
        <f t="shared" si="3"/>
        <v>Pittsburgh</v>
      </c>
      <c r="G119" t="s">
        <v>2773</v>
      </c>
      <c r="I119" t="str">
        <f t="shared" si="4"/>
        <v>Pittsburgh</v>
      </c>
      <c r="J119" t="s">
        <v>3034</v>
      </c>
      <c r="K119">
        <f t="shared" si="5"/>
        <v>1</v>
      </c>
      <c r="L119" s="2" t="s">
        <v>2773</v>
      </c>
    </row>
    <row r="120" spans="1:13" x14ac:dyDescent="0.2">
      <c r="A120">
        <v>9014262</v>
      </c>
      <c r="B120">
        <v>1</v>
      </c>
      <c r="C120" t="s">
        <v>1952</v>
      </c>
      <c r="D120" t="s">
        <v>2658</v>
      </c>
      <c r="E120" t="s">
        <v>1</v>
      </c>
      <c r="F120" s="3" t="str">
        <f t="shared" si="3"/>
        <v>Pittsburgh</v>
      </c>
      <c r="G120" s="3" t="s">
        <v>2778</v>
      </c>
      <c r="I120" t="str">
        <f t="shared" si="4"/>
        <v>Greater Pittsburgh Area</v>
      </c>
      <c r="J120" t="s">
        <v>3036</v>
      </c>
      <c r="K120">
        <f t="shared" si="5"/>
        <v>1</v>
      </c>
      <c r="L120" s="3" t="s">
        <v>2778</v>
      </c>
    </row>
    <row r="121" spans="1:13" x14ac:dyDescent="0.2">
      <c r="A121">
        <v>18568176</v>
      </c>
      <c r="B121">
        <v>1</v>
      </c>
      <c r="C121" t="s">
        <v>1958</v>
      </c>
      <c r="D121" t="s">
        <v>2659</v>
      </c>
      <c r="E121" t="s">
        <v>1</v>
      </c>
      <c r="F121" s="3" t="str">
        <f t="shared" si="3"/>
        <v/>
      </c>
      <c r="G121" t="s">
        <v>2773</v>
      </c>
      <c r="I121" t="str">
        <f t="shared" si="4"/>
        <v>Pittsburgh</v>
      </c>
      <c r="J121" t="s">
        <v>3034</v>
      </c>
      <c r="K121">
        <f t="shared" si="5"/>
        <v>1</v>
      </c>
      <c r="L121" s="2" t="s">
        <v>2773</v>
      </c>
    </row>
    <row r="122" spans="1:13" x14ac:dyDescent="0.2">
      <c r="A122">
        <v>6049772</v>
      </c>
      <c r="B122">
        <v>1</v>
      </c>
      <c r="C122" t="s">
        <v>1961</v>
      </c>
      <c r="D122" t="s">
        <v>2660</v>
      </c>
      <c r="E122" t="s">
        <v>1962</v>
      </c>
      <c r="F122" s="3" t="str">
        <f t="shared" si="3"/>
        <v>Pittsburgh</v>
      </c>
      <c r="G122" s="3"/>
      <c r="H122" t="s">
        <v>2830</v>
      </c>
      <c r="I122" t="str">
        <f t="shared" si="4"/>
        <v>All</v>
      </c>
      <c r="J122" t="s">
        <v>2831</v>
      </c>
      <c r="K122">
        <f t="shared" si="5"/>
        <v>0</v>
      </c>
      <c r="L122" s="2" t="s">
        <v>2773</v>
      </c>
    </row>
    <row r="123" spans="1:13" x14ac:dyDescent="0.2">
      <c r="A123">
        <v>18629323</v>
      </c>
      <c r="B123">
        <v>1</v>
      </c>
      <c r="C123" t="s">
        <v>1966</v>
      </c>
      <c r="D123" t="s">
        <v>2661</v>
      </c>
      <c r="E123" t="s">
        <v>1</v>
      </c>
      <c r="F123" s="3" t="str">
        <f t="shared" si="3"/>
        <v>Pittsburgh</v>
      </c>
      <c r="G123" t="s">
        <v>2773</v>
      </c>
      <c r="I123" t="str">
        <f t="shared" si="4"/>
        <v>Pittsburgh</v>
      </c>
      <c r="J123" t="s">
        <v>3034</v>
      </c>
      <c r="K123">
        <f t="shared" si="5"/>
        <v>1</v>
      </c>
      <c r="L123" s="2" t="s">
        <v>2773</v>
      </c>
    </row>
    <row r="124" spans="1:13" x14ac:dyDescent="0.2">
      <c r="A124">
        <v>7946662</v>
      </c>
      <c r="B124">
        <v>1</v>
      </c>
      <c r="C124" t="s">
        <v>1970</v>
      </c>
      <c r="D124" t="s">
        <v>2662</v>
      </c>
      <c r="E124" t="s">
        <v>1</v>
      </c>
      <c r="F124" s="3" t="str">
        <f t="shared" si="3"/>
        <v>Pittsburgh</v>
      </c>
      <c r="G124" s="3" t="s">
        <v>2832</v>
      </c>
      <c r="I124" t="str">
        <f t="shared" si="4"/>
        <v>Schenley Park</v>
      </c>
      <c r="J124" t="s">
        <v>2798</v>
      </c>
      <c r="K124">
        <f t="shared" si="5"/>
        <v>1</v>
      </c>
      <c r="L124" s="2" t="s">
        <v>2773</v>
      </c>
      <c r="M124">
        <v>1</v>
      </c>
    </row>
    <row r="125" spans="1:13" x14ac:dyDescent="0.2">
      <c r="A125">
        <v>1603556</v>
      </c>
      <c r="B125">
        <v>1</v>
      </c>
      <c r="C125" t="s">
        <v>1976</v>
      </c>
      <c r="D125" t="s">
        <v>2663</v>
      </c>
      <c r="E125" t="s">
        <v>1</v>
      </c>
      <c r="F125" s="3" t="str">
        <f t="shared" si="3"/>
        <v>Pittsburgh</v>
      </c>
      <c r="G125" t="s">
        <v>2773</v>
      </c>
      <c r="I125" t="str">
        <f t="shared" si="4"/>
        <v>Pittsburgh</v>
      </c>
      <c r="J125" t="s">
        <v>3034</v>
      </c>
      <c r="K125">
        <f t="shared" si="5"/>
        <v>1</v>
      </c>
      <c r="L125" s="2" t="s">
        <v>2773</v>
      </c>
    </row>
    <row r="126" spans="1:13" x14ac:dyDescent="0.2">
      <c r="A126">
        <v>224739</v>
      </c>
      <c r="B126">
        <v>1</v>
      </c>
      <c r="C126" t="s">
        <v>1982</v>
      </c>
      <c r="D126" t="s">
        <v>2664</v>
      </c>
      <c r="E126" t="s">
        <v>1</v>
      </c>
      <c r="F126" s="3" t="str">
        <f t="shared" si="3"/>
        <v>Pittsburgh</v>
      </c>
      <c r="G126" t="s">
        <v>2773</v>
      </c>
      <c r="I126" t="str">
        <f t="shared" si="4"/>
        <v>Pittsburgh</v>
      </c>
      <c r="J126" t="s">
        <v>3034</v>
      </c>
      <c r="K126">
        <f t="shared" si="5"/>
        <v>1</v>
      </c>
      <c r="L126" s="2" t="s">
        <v>2773</v>
      </c>
    </row>
    <row r="127" spans="1:13" x14ac:dyDescent="0.2">
      <c r="A127">
        <v>18403808</v>
      </c>
      <c r="B127">
        <v>1</v>
      </c>
      <c r="C127" t="s">
        <v>1986</v>
      </c>
      <c r="D127" t="s">
        <v>2665</v>
      </c>
      <c r="E127" t="s">
        <v>1</v>
      </c>
      <c r="F127" s="3" t="str">
        <f t="shared" si="3"/>
        <v/>
      </c>
      <c r="G127" s="3"/>
      <c r="H127" t="s">
        <v>2773</v>
      </c>
      <c r="I127" t="str">
        <f t="shared" si="4"/>
        <v>Pittsburgh</v>
      </c>
      <c r="J127" t="s">
        <v>3034</v>
      </c>
      <c r="K127">
        <f t="shared" si="5"/>
        <v>0</v>
      </c>
      <c r="L127" s="2" t="s">
        <v>2773</v>
      </c>
    </row>
    <row r="128" spans="1:13" x14ac:dyDescent="0.2">
      <c r="A128">
        <v>18544607</v>
      </c>
      <c r="B128">
        <v>1</v>
      </c>
      <c r="C128" t="s">
        <v>1992</v>
      </c>
      <c r="D128" t="s">
        <v>2666</v>
      </c>
      <c r="E128" t="s">
        <v>1</v>
      </c>
      <c r="F128" s="3" t="s">
        <v>2803</v>
      </c>
      <c r="G128" s="3" t="s">
        <v>2834</v>
      </c>
      <c r="I128" t="str">
        <f t="shared" si="4"/>
        <v>South Hills and surrounding area</v>
      </c>
      <c r="J128" t="s">
        <v>2809</v>
      </c>
      <c r="K128">
        <f t="shared" si="5"/>
        <v>1</v>
      </c>
      <c r="L128" s="3" t="s">
        <v>2834</v>
      </c>
      <c r="M128">
        <v>1</v>
      </c>
    </row>
    <row r="129" spans="1:14" x14ac:dyDescent="0.2">
      <c r="A129">
        <v>16251642</v>
      </c>
      <c r="B129">
        <v>1</v>
      </c>
      <c r="C129" t="s">
        <v>1998</v>
      </c>
      <c r="D129" t="s">
        <v>2667</v>
      </c>
      <c r="E129" t="s">
        <v>1</v>
      </c>
      <c r="F129" s="3" t="str">
        <f t="shared" si="3"/>
        <v>Pittsburgh</v>
      </c>
      <c r="G129" t="s">
        <v>2773</v>
      </c>
      <c r="I129" t="str">
        <f t="shared" si="4"/>
        <v>Pittsburgh</v>
      </c>
      <c r="J129" t="s">
        <v>3034</v>
      </c>
      <c r="K129">
        <f t="shared" si="5"/>
        <v>1</v>
      </c>
      <c r="L129" s="2" t="s">
        <v>2773</v>
      </c>
    </row>
    <row r="130" spans="1:14" x14ac:dyDescent="0.2">
      <c r="A130">
        <v>18816986</v>
      </c>
      <c r="B130">
        <v>1</v>
      </c>
      <c r="C130" t="s">
        <v>2004</v>
      </c>
      <c r="D130" t="s">
        <v>2668</v>
      </c>
      <c r="E130" t="s">
        <v>956</v>
      </c>
      <c r="F130" s="3" t="str">
        <f t="shared" si="3"/>
        <v/>
      </c>
      <c r="G130" s="3"/>
      <c r="H130" t="s">
        <v>2791</v>
      </c>
      <c r="I130" t="str">
        <f t="shared" si="4"/>
        <v>Carnegie</v>
      </c>
      <c r="J130" t="s">
        <v>3034</v>
      </c>
      <c r="K130">
        <f t="shared" si="5"/>
        <v>0</v>
      </c>
      <c r="L130" t="s">
        <v>2791</v>
      </c>
    </row>
    <row r="131" spans="1:14" x14ac:dyDescent="0.2">
      <c r="A131">
        <v>163783</v>
      </c>
      <c r="B131">
        <v>1</v>
      </c>
      <c r="C131" t="s">
        <v>2008</v>
      </c>
      <c r="D131" t="s">
        <v>465</v>
      </c>
      <c r="E131" t="s">
        <v>1</v>
      </c>
      <c r="F131" s="3" t="str">
        <f t="shared" ref="F131:F194" si="6">IF(IFERROR(SEARCH("Pittsburgh", C131), 0), "Pittsburgh", "")</f>
        <v>Pittsburgh</v>
      </c>
      <c r="G131" t="s">
        <v>2773</v>
      </c>
      <c r="I131" t="str">
        <f t="shared" ref="I131:I194" si="7">IF(ISBLANK(H131), G131, H131)</f>
        <v>Pittsburgh</v>
      </c>
      <c r="J131" t="s">
        <v>3034</v>
      </c>
      <c r="K131">
        <f t="shared" ref="K131:K194" si="8">IF(ISBLANK(H131), 1, 0)</f>
        <v>1</v>
      </c>
      <c r="L131" s="2" t="s">
        <v>2773</v>
      </c>
    </row>
    <row r="132" spans="1:14" x14ac:dyDescent="0.2">
      <c r="A132">
        <v>11711942</v>
      </c>
      <c r="B132">
        <v>1</v>
      </c>
      <c r="C132" t="s">
        <v>2011</v>
      </c>
      <c r="D132" t="s">
        <v>2669</v>
      </c>
      <c r="E132" t="s">
        <v>1</v>
      </c>
      <c r="F132" s="3" t="str">
        <f t="shared" si="6"/>
        <v>Pittsburgh</v>
      </c>
      <c r="G132" t="s">
        <v>2773</v>
      </c>
      <c r="I132" t="str">
        <f t="shared" si="7"/>
        <v>Pittsburgh</v>
      </c>
      <c r="J132" t="s">
        <v>3034</v>
      </c>
      <c r="K132">
        <f t="shared" si="8"/>
        <v>1</v>
      </c>
      <c r="L132" s="2" t="s">
        <v>2773</v>
      </c>
    </row>
    <row r="133" spans="1:14" x14ac:dyDescent="0.2">
      <c r="A133">
        <v>18648515</v>
      </c>
      <c r="B133">
        <v>1</v>
      </c>
      <c r="C133" t="s">
        <v>2016</v>
      </c>
      <c r="D133" t="s">
        <v>2670</v>
      </c>
      <c r="E133" t="s">
        <v>1</v>
      </c>
      <c r="F133" s="3" t="str">
        <f t="shared" si="6"/>
        <v>Pittsburgh</v>
      </c>
      <c r="G133" t="s">
        <v>2773</v>
      </c>
      <c r="I133" t="str">
        <f t="shared" si="7"/>
        <v>Pittsburgh</v>
      </c>
      <c r="J133" t="s">
        <v>3034</v>
      </c>
      <c r="K133">
        <f t="shared" si="8"/>
        <v>1</v>
      </c>
      <c r="L133" s="2" t="s">
        <v>2773</v>
      </c>
    </row>
    <row r="134" spans="1:14" x14ac:dyDescent="0.2">
      <c r="A134">
        <v>10904512</v>
      </c>
      <c r="B134">
        <v>1</v>
      </c>
      <c r="C134" t="s">
        <v>2022</v>
      </c>
      <c r="D134" t="s">
        <v>2671</v>
      </c>
      <c r="E134" t="s">
        <v>1528</v>
      </c>
      <c r="F134" s="3" t="s">
        <v>2835</v>
      </c>
      <c r="G134" s="3" t="s">
        <v>2835</v>
      </c>
      <c r="I134" t="str">
        <f t="shared" si="7"/>
        <v>Washington PA</v>
      </c>
      <c r="J134" t="s">
        <v>2788</v>
      </c>
      <c r="K134">
        <f t="shared" si="8"/>
        <v>1</v>
      </c>
      <c r="L134" s="2" t="s">
        <v>2835</v>
      </c>
    </row>
    <row r="135" spans="1:14" x14ac:dyDescent="0.2">
      <c r="A135">
        <v>9753132</v>
      </c>
      <c r="B135">
        <v>1</v>
      </c>
      <c r="C135" t="s">
        <v>2028</v>
      </c>
      <c r="D135" t="s">
        <v>2672</v>
      </c>
      <c r="E135" t="s">
        <v>1</v>
      </c>
      <c r="F135" s="3" t="str">
        <f t="shared" si="6"/>
        <v/>
      </c>
      <c r="H135" t="s">
        <v>2773</v>
      </c>
      <c r="I135" t="str">
        <f t="shared" si="7"/>
        <v>Pittsburgh</v>
      </c>
      <c r="J135" t="s">
        <v>3034</v>
      </c>
      <c r="K135">
        <f t="shared" si="8"/>
        <v>0</v>
      </c>
      <c r="L135" s="2" t="s">
        <v>2773</v>
      </c>
    </row>
    <row r="136" spans="1:14" x14ac:dyDescent="0.2">
      <c r="A136">
        <v>5956542</v>
      </c>
      <c r="B136">
        <v>1</v>
      </c>
      <c r="C136" t="s">
        <v>2032</v>
      </c>
      <c r="D136" t="s">
        <v>2673</v>
      </c>
      <c r="E136" t="s">
        <v>1</v>
      </c>
      <c r="F136" s="3" t="str">
        <f t="shared" si="6"/>
        <v>Pittsburgh</v>
      </c>
      <c r="G136" t="s">
        <v>2773</v>
      </c>
      <c r="I136" t="str">
        <f t="shared" si="7"/>
        <v>Pittsburgh</v>
      </c>
      <c r="J136" t="s">
        <v>3034</v>
      </c>
      <c r="K136">
        <f t="shared" si="8"/>
        <v>1</v>
      </c>
      <c r="L136" s="2" t="s">
        <v>2773</v>
      </c>
    </row>
    <row r="137" spans="1:14" x14ac:dyDescent="0.2">
      <c r="A137">
        <v>8708022</v>
      </c>
      <c r="B137">
        <v>1</v>
      </c>
      <c r="C137" t="s">
        <v>2038</v>
      </c>
      <c r="D137" t="s">
        <v>2674</v>
      </c>
      <c r="E137" t="s">
        <v>1</v>
      </c>
      <c r="F137" s="3" t="str">
        <f t="shared" si="6"/>
        <v/>
      </c>
      <c r="G137" s="3"/>
      <c r="H137" t="s">
        <v>2773</v>
      </c>
      <c r="I137" t="str">
        <f t="shared" si="7"/>
        <v>Pittsburgh</v>
      </c>
      <c r="J137" t="s">
        <v>3034</v>
      </c>
      <c r="K137">
        <f t="shared" si="8"/>
        <v>0</v>
      </c>
      <c r="L137" s="2" t="s">
        <v>2773</v>
      </c>
      <c r="N137" t="s">
        <v>2836</v>
      </c>
    </row>
    <row r="138" spans="1:14" x14ac:dyDescent="0.2">
      <c r="A138">
        <v>18638767</v>
      </c>
      <c r="B138">
        <v>1</v>
      </c>
      <c r="C138" t="s">
        <v>2040</v>
      </c>
      <c r="D138" t="s">
        <v>2675</v>
      </c>
      <c r="E138" t="s">
        <v>1596</v>
      </c>
      <c r="F138" s="3" t="s">
        <v>2838</v>
      </c>
      <c r="G138" s="3" t="s">
        <v>2837</v>
      </c>
      <c r="I138" t="str">
        <f t="shared" si="7"/>
        <v>Westmoreland, Armstrong, Butler County</v>
      </c>
      <c r="J138" t="s">
        <v>2788</v>
      </c>
      <c r="K138">
        <f t="shared" si="8"/>
        <v>1</v>
      </c>
      <c r="L138" s="3" t="s">
        <v>2837</v>
      </c>
      <c r="M138">
        <v>1</v>
      </c>
    </row>
    <row r="139" spans="1:14" x14ac:dyDescent="0.2">
      <c r="A139">
        <v>11497382</v>
      </c>
      <c r="B139">
        <v>1</v>
      </c>
      <c r="C139" t="s">
        <v>2044</v>
      </c>
      <c r="D139" t="s">
        <v>2676</v>
      </c>
      <c r="E139" t="s">
        <v>1</v>
      </c>
      <c r="F139" s="3" t="str">
        <f t="shared" si="6"/>
        <v>Pittsburgh</v>
      </c>
      <c r="G139" t="s">
        <v>2773</v>
      </c>
      <c r="I139" t="str">
        <f t="shared" si="7"/>
        <v>Pittsburgh</v>
      </c>
      <c r="J139" t="s">
        <v>3034</v>
      </c>
      <c r="K139">
        <f t="shared" si="8"/>
        <v>1</v>
      </c>
      <c r="L139" s="2" t="s">
        <v>2773</v>
      </c>
    </row>
    <row r="140" spans="1:14" x14ac:dyDescent="0.2">
      <c r="A140">
        <v>18503071</v>
      </c>
      <c r="B140">
        <v>1</v>
      </c>
      <c r="C140" t="s">
        <v>2050</v>
      </c>
      <c r="D140" t="s">
        <v>2677</v>
      </c>
      <c r="E140" t="s">
        <v>1</v>
      </c>
      <c r="F140" s="3" t="str">
        <f t="shared" si="6"/>
        <v>Pittsburgh</v>
      </c>
      <c r="G140" t="s">
        <v>2773</v>
      </c>
      <c r="I140" t="str">
        <f t="shared" si="7"/>
        <v>Pittsburgh</v>
      </c>
      <c r="J140" t="s">
        <v>3034</v>
      </c>
      <c r="K140">
        <f t="shared" si="8"/>
        <v>1</v>
      </c>
      <c r="L140" s="2" t="s">
        <v>2773</v>
      </c>
    </row>
    <row r="141" spans="1:14" x14ac:dyDescent="0.2">
      <c r="A141">
        <v>3394792</v>
      </c>
      <c r="B141">
        <v>1</v>
      </c>
      <c r="C141" t="s">
        <v>2056</v>
      </c>
      <c r="D141" t="s">
        <v>2678</v>
      </c>
      <c r="E141" t="s">
        <v>1</v>
      </c>
      <c r="F141" s="3" t="str">
        <f t="shared" si="6"/>
        <v/>
      </c>
      <c r="G141" s="3"/>
      <c r="H141" t="s">
        <v>2773</v>
      </c>
      <c r="I141" t="str">
        <f t="shared" si="7"/>
        <v>Pittsburgh</v>
      </c>
      <c r="J141" t="s">
        <v>3034</v>
      </c>
      <c r="K141">
        <f t="shared" si="8"/>
        <v>0</v>
      </c>
      <c r="L141" s="2" t="s">
        <v>2773</v>
      </c>
    </row>
    <row r="142" spans="1:14" x14ac:dyDescent="0.2">
      <c r="A142">
        <v>1312156</v>
      </c>
      <c r="B142">
        <v>1</v>
      </c>
      <c r="C142" t="s">
        <v>2062</v>
      </c>
      <c r="D142" t="s">
        <v>2679</v>
      </c>
      <c r="E142" t="s">
        <v>1</v>
      </c>
      <c r="F142" s="3" t="str">
        <f t="shared" si="6"/>
        <v>Pittsburgh</v>
      </c>
      <c r="G142" s="3" t="s">
        <v>2804</v>
      </c>
      <c r="I142" t="str">
        <f t="shared" si="7"/>
        <v>Western PA</v>
      </c>
      <c r="J142" t="s">
        <v>2867</v>
      </c>
      <c r="K142">
        <f t="shared" si="8"/>
        <v>1</v>
      </c>
      <c r="L142" s="2" t="s">
        <v>2839</v>
      </c>
      <c r="M142">
        <v>1</v>
      </c>
    </row>
    <row r="143" spans="1:14" x14ac:dyDescent="0.2">
      <c r="A143">
        <v>18629188</v>
      </c>
      <c r="B143">
        <v>1</v>
      </c>
      <c r="C143" t="s">
        <v>2069</v>
      </c>
      <c r="D143" t="s">
        <v>2680</v>
      </c>
      <c r="E143" t="s">
        <v>1</v>
      </c>
      <c r="F143" s="3" t="str">
        <f t="shared" si="6"/>
        <v/>
      </c>
      <c r="G143" s="3" t="s">
        <v>2840</v>
      </c>
      <c r="I143" t="str">
        <f t="shared" si="7"/>
        <v>East Liberty</v>
      </c>
      <c r="J143" t="s">
        <v>2785</v>
      </c>
      <c r="K143">
        <f t="shared" si="8"/>
        <v>1</v>
      </c>
      <c r="L143" s="2" t="s">
        <v>2773</v>
      </c>
    </row>
    <row r="144" spans="1:14" x14ac:dyDescent="0.2">
      <c r="A144">
        <v>8918932</v>
      </c>
      <c r="B144">
        <v>1</v>
      </c>
      <c r="C144" t="s">
        <v>2681</v>
      </c>
      <c r="D144" t="s">
        <v>2682</v>
      </c>
      <c r="E144" t="s">
        <v>1</v>
      </c>
      <c r="F144" s="3" t="str">
        <f t="shared" si="6"/>
        <v>Pittsburgh</v>
      </c>
      <c r="G144" t="s">
        <v>2773</v>
      </c>
      <c r="I144" t="str">
        <f t="shared" si="7"/>
        <v>Pittsburgh</v>
      </c>
      <c r="J144" t="s">
        <v>3034</v>
      </c>
      <c r="K144">
        <f t="shared" si="8"/>
        <v>1</v>
      </c>
      <c r="L144" s="2" t="s">
        <v>2773</v>
      </c>
    </row>
    <row r="145" spans="1:14" x14ac:dyDescent="0.2">
      <c r="A145">
        <v>18646419</v>
      </c>
      <c r="B145">
        <v>1</v>
      </c>
      <c r="C145" t="s">
        <v>2081</v>
      </c>
      <c r="D145" t="s">
        <v>2683</v>
      </c>
      <c r="E145" t="s">
        <v>1</v>
      </c>
      <c r="F145" s="3" t="str">
        <f t="shared" si="6"/>
        <v/>
      </c>
      <c r="G145" t="s">
        <v>2773</v>
      </c>
      <c r="I145" t="str">
        <f t="shared" si="7"/>
        <v>Pittsburgh</v>
      </c>
      <c r="J145" t="s">
        <v>3034</v>
      </c>
      <c r="K145">
        <f t="shared" si="8"/>
        <v>1</v>
      </c>
      <c r="L145" s="2" t="s">
        <v>2773</v>
      </c>
    </row>
    <row r="146" spans="1:14" x14ac:dyDescent="0.2">
      <c r="A146">
        <v>14531472</v>
      </c>
      <c r="B146">
        <v>1</v>
      </c>
      <c r="C146" t="s">
        <v>2087</v>
      </c>
      <c r="D146" t="s">
        <v>2684</v>
      </c>
      <c r="E146" t="s">
        <v>1</v>
      </c>
      <c r="F146" s="3" t="str">
        <f t="shared" si="6"/>
        <v>Pittsburgh</v>
      </c>
      <c r="G146" s="3" t="s">
        <v>2778</v>
      </c>
      <c r="I146" t="str">
        <f t="shared" si="7"/>
        <v>Greater Pittsburgh Area</v>
      </c>
      <c r="J146" t="s">
        <v>3036</v>
      </c>
      <c r="K146">
        <f t="shared" si="8"/>
        <v>1</v>
      </c>
      <c r="L146" s="3" t="s">
        <v>2778</v>
      </c>
    </row>
    <row r="147" spans="1:14" x14ac:dyDescent="0.2">
      <c r="A147">
        <v>18553231</v>
      </c>
      <c r="B147">
        <v>1</v>
      </c>
      <c r="C147" t="s">
        <v>2091</v>
      </c>
      <c r="D147" t="s">
        <v>2685</v>
      </c>
      <c r="E147" t="s">
        <v>1001</v>
      </c>
      <c r="F147" t="s">
        <v>2819</v>
      </c>
      <c r="G147" s="3" t="s">
        <v>2841</v>
      </c>
      <c r="I147" t="str">
        <f t="shared" si="7"/>
        <v>Monroeville to Latrobe</v>
      </c>
      <c r="J147" t="s">
        <v>3034</v>
      </c>
      <c r="K147">
        <f t="shared" si="8"/>
        <v>1</v>
      </c>
      <c r="L147" t="s">
        <v>2819</v>
      </c>
    </row>
    <row r="148" spans="1:14" x14ac:dyDescent="0.2">
      <c r="A148">
        <v>7872022</v>
      </c>
      <c r="B148">
        <v>1</v>
      </c>
      <c r="C148" t="s">
        <v>2095</v>
      </c>
      <c r="D148" t="s">
        <v>2686</v>
      </c>
      <c r="E148" t="s">
        <v>1</v>
      </c>
      <c r="F148" s="3" t="str">
        <f t="shared" si="6"/>
        <v>Pittsburgh</v>
      </c>
      <c r="G148" t="s">
        <v>2773</v>
      </c>
      <c r="I148" t="str">
        <f t="shared" si="7"/>
        <v>Pittsburgh</v>
      </c>
      <c r="J148" t="s">
        <v>3034</v>
      </c>
      <c r="K148">
        <f t="shared" si="8"/>
        <v>1</v>
      </c>
      <c r="L148" s="2" t="s">
        <v>2773</v>
      </c>
    </row>
    <row r="149" spans="1:14" x14ac:dyDescent="0.2">
      <c r="A149">
        <v>18827141</v>
      </c>
      <c r="B149">
        <v>1</v>
      </c>
      <c r="C149" t="s">
        <v>2101</v>
      </c>
      <c r="D149" t="s">
        <v>2687</v>
      </c>
      <c r="E149" t="s">
        <v>1</v>
      </c>
      <c r="F149" s="3" t="str">
        <f t="shared" si="6"/>
        <v/>
      </c>
      <c r="G149" s="3"/>
      <c r="H149" t="s">
        <v>2829</v>
      </c>
      <c r="I149" t="str">
        <f t="shared" si="7"/>
        <v>Monroeville</v>
      </c>
      <c r="J149" t="s">
        <v>3034</v>
      </c>
      <c r="K149">
        <f t="shared" si="8"/>
        <v>0</v>
      </c>
      <c r="L149" t="s">
        <v>2829</v>
      </c>
    </row>
    <row r="150" spans="1:14" x14ac:dyDescent="0.2">
      <c r="A150">
        <v>7664192</v>
      </c>
      <c r="B150">
        <v>1</v>
      </c>
      <c r="C150" t="s">
        <v>2107</v>
      </c>
      <c r="D150" t="s">
        <v>2688</v>
      </c>
      <c r="E150" t="s">
        <v>1</v>
      </c>
      <c r="F150" s="3" t="s">
        <v>2842</v>
      </c>
      <c r="G150" s="3" t="s">
        <v>2842</v>
      </c>
      <c r="I150" t="str">
        <f t="shared" si="7"/>
        <v>Northern Pittsburgh</v>
      </c>
      <c r="J150" t="s">
        <v>2809</v>
      </c>
      <c r="K150">
        <f t="shared" si="8"/>
        <v>1</v>
      </c>
      <c r="L150" s="3" t="s">
        <v>2842</v>
      </c>
    </row>
    <row r="151" spans="1:14" x14ac:dyDescent="0.2">
      <c r="A151">
        <v>18853246</v>
      </c>
      <c r="B151">
        <v>1</v>
      </c>
      <c r="C151" t="s">
        <v>2110</v>
      </c>
      <c r="D151" t="s">
        <v>2689</v>
      </c>
      <c r="E151" t="s">
        <v>1</v>
      </c>
      <c r="F151" s="3" t="str">
        <f t="shared" si="6"/>
        <v/>
      </c>
      <c r="G151" s="3"/>
      <c r="H151" t="s">
        <v>2773</v>
      </c>
      <c r="I151" t="str">
        <f t="shared" si="7"/>
        <v>Pittsburgh</v>
      </c>
      <c r="J151" t="s">
        <v>3034</v>
      </c>
      <c r="K151">
        <f t="shared" si="8"/>
        <v>0</v>
      </c>
      <c r="L151" t="s">
        <v>1</v>
      </c>
    </row>
    <row r="152" spans="1:14" x14ac:dyDescent="0.2">
      <c r="A152">
        <v>1753834</v>
      </c>
      <c r="B152">
        <v>1</v>
      </c>
      <c r="C152" t="s">
        <v>2116</v>
      </c>
      <c r="D152" t="s">
        <v>2690</v>
      </c>
      <c r="E152" t="s">
        <v>1</v>
      </c>
      <c r="F152" s="3" t="str">
        <f t="shared" si="6"/>
        <v>Pittsburgh</v>
      </c>
      <c r="G152" s="3" t="s">
        <v>2843</v>
      </c>
      <c r="I152" t="str">
        <f t="shared" si="7"/>
        <v>Mt. Lebanon Library</v>
      </c>
      <c r="J152" t="s">
        <v>2798</v>
      </c>
      <c r="K152">
        <f t="shared" si="8"/>
        <v>1</v>
      </c>
      <c r="L152" s="3" t="s">
        <v>2778</v>
      </c>
    </row>
    <row r="153" spans="1:14" x14ac:dyDescent="0.2">
      <c r="A153">
        <v>18549108</v>
      </c>
      <c r="B153">
        <v>1</v>
      </c>
      <c r="C153" t="s">
        <v>2122</v>
      </c>
      <c r="D153" t="s">
        <v>2691</v>
      </c>
      <c r="E153" t="s">
        <v>1</v>
      </c>
      <c r="F153" s="3" t="str">
        <f t="shared" si="6"/>
        <v>Pittsburgh</v>
      </c>
      <c r="G153" s="3" t="s">
        <v>2795</v>
      </c>
      <c r="I153" t="str">
        <f t="shared" si="7"/>
        <v>Downtown Pittsburgh</v>
      </c>
      <c r="J153" t="s">
        <v>2809</v>
      </c>
      <c r="K153">
        <f t="shared" si="8"/>
        <v>1</v>
      </c>
      <c r="L153" t="s">
        <v>2844</v>
      </c>
      <c r="N153" t="s">
        <v>2845</v>
      </c>
    </row>
    <row r="154" spans="1:14" x14ac:dyDescent="0.2">
      <c r="A154">
        <v>18629012</v>
      </c>
      <c r="B154">
        <v>1</v>
      </c>
      <c r="C154" t="s">
        <v>2127</v>
      </c>
      <c r="D154" t="s">
        <v>2692</v>
      </c>
      <c r="E154" t="s">
        <v>1</v>
      </c>
      <c r="F154" s="3" t="str">
        <f t="shared" si="6"/>
        <v>Pittsburgh</v>
      </c>
      <c r="G154" t="s">
        <v>2773</v>
      </c>
      <c r="I154" t="str">
        <f t="shared" si="7"/>
        <v>Pittsburgh</v>
      </c>
      <c r="J154" t="s">
        <v>3034</v>
      </c>
      <c r="K154">
        <f t="shared" si="8"/>
        <v>1</v>
      </c>
      <c r="L154" s="2" t="s">
        <v>2773</v>
      </c>
    </row>
    <row r="155" spans="1:14" x14ac:dyDescent="0.2">
      <c r="A155">
        <v>18710888</v>
      </c>
      <c r="B155">
        <v>1</v>
      </c>
      <c r="C155" t="s">
        <v>2133</v>
      </c>
      <c r="D155" t="s">
        <v>2693</v>
      </c>
      <c r="E155" t="s">
        <v>1</v>
      </c>
      <c r="F155" s="3" t="str">
        <f t="shared" si="6"/>
        <v>Pittsburgh</v>
      </c>
      <c r="G155" t="s">
        <v>2773</v>
      </c>
      <c r="I155" t="str">
        <f t="shared" si="7"/>
        <v>Pittsburgh</v>
      </c>
      <c r="J155" t="s">
        <v>3034</v>
      </c>
      <c r="K155">
        <f t="shared" si="8"/>
        <v>1</v>
      </c>
      <c r="L155" s="2" t="s">
        <v>2773</v>
      </c>
    </row>
    <row r="156" spans="1:14" x14ac:dyDescent="0.2">
      <c r="A156">
        <v>1029979</v>
      </c>
      <c r="B156">
        <v>1</v>
      </c>
      <c r="C156" t="s">
        <v>2139</v>
      </c>
      <c r="D156" t="s">
        <v>2694</v>
      </c>
      <c r="E156" t="s">
        <v>1</v>
      </c>
      <c r="F156" s="3" t="str">
        <f t="shared" si="6"/>
        <v>Pittsburgh</v>
      </c>
      <c r="G156" s="3" t="s">
        <v>2804</v>
      </c>
      <c r="I156" t="str">
        <f t="shared" si="7"/>
        <v>Western PA</v>
      </c>
      <c r="J156" t="s">
        <v>2867</v>
      </c>
      <c r="K156">
        <f t="shared" si="8"/>
        <v>1</v>
      </c>
      <c r="L156" t="s">
        <v>2804</v>
      </c>
      <c r="M156">
        <v>1</v>
      </c>
    </row>
    <row r="157" spans="1:14" x14ac:dyDescent="0.2">
      <c r="A157">
        <v>18677069</v>
      </c>
      <c r="B157">
        <v>1</v>
      </c>
      <c r="C157" t="s">
        <v>2142</v>
      </c>
      <c r="D157" t="s">
        <v>2695</v>
      </c>
      <c r="E157" t="s">
        <v>1</v>
      </c>
      <c r="F157" s="3" t="s">
        <v>2773</v>
      </c>
      <c r="G157" s="3" t="s">
        <v>2778</v>
      </c>
      <c r="I157" t="str">
        <f t="shared" si="7"/>
        <v>Greater Pittsburgh Area</v>
      </c>
      <c r="J157" t="s">
        <v>3036</v>
      </c>
      <c r="K157">
        <f t="shared" si="8"/>
        <v>1</v>
      </c>
      <c r="L157" s="3" t="s">
        <v>2778</v>
      </c>
    </row>
    <row r="158" spans="1:14" x14ac:dyDescent="0.2">
      <c r="A158">
        <v>1395018</v>
      </c>
      <c r="B158">
        <v>1</v>
      </c>
      <c r="C158" t="s">
        <v>2146</v>
      </c>
      <c r="D158" t="s">
        <v>2696</v>
      </c>
      <c r="E158" t="s">
        <v>1</v>
      </c>
      <c r="F158" s="3" t="str">
        <f t="shared" si="6"/>
        <v>Pittsburgh</v>
      </c>
      <c r="G158" t="s">
        <v>2773</v>
      </c>
      <c r="I158" t="str">
        <f t="shared" si="7"/>
        <v>Pittsburgh</v>
      </c>
      <c r="J158" t="s">
        <v>3034</v>
      </c>
      <c r="K158">
        <f t="shared" si="8"/>
        <v>1</v>
      </c>
      <c r="L158" t="s">
        <v>2773</v>
      </c>
    </row>
    <row r="159" spans="1:14" x14ac:dyDescent="0.2">
      <c r="A159">
        <v>3176262</v>
      </c>
      <c r="B159">
        <v>1</v>
      </c>
      <c r="C159" t="s">
        <v>2152</v>
      </c>
      <c r="D159" t="s">
        <v>2697</v>
      </c>
      <c r="E159" t="s">
        <v>1</v>
      </c>
      <c r="F159" s="3" t="str">
        <f t="shared" si="6"/>
        <v>Pittsburgh</v>
      </c>
      <c r="G159" t="s">
        <v>2773</v>
      </c>
      <c r="I159" t="str">
        <f t="shared" si="7"/>
        <v>Pittsburgh</v>
      </c>
      <c r="J159" t="s">
        <v>3034</v>
      </c>
      <c r="K159">
        <f t="shared" si="8"/>
        <v>1</v>
      </c>
      <c r="L159" t="s">
        <v>2773</v>
      </c>
    </row>
    <row r="160" spans="1:14" x14ac:dyDescent="0.2">
      <c r="A160">
        <v>18392388</v>
      </c>
      <c r="B160">
        <v>1</v>
      </c>
      <c r="C160" t="s">
        <v>2158</v>
      </c>
      <c r="D160" t="s">
        <v>2698</v>
      </c>
      <c r="E160" t="s">
        <v>1</v>
      </c>
      <c r="F160" s="3" t="str">
        <f t="shared" si="6"/>
        <v>Pittsburgh</v>
      </c>
      <c r="G160" t="s">
        <v>2773</v>
      </c>
      <c r="I160" t="str">
        <f t="shared" si="7"/>
        <v>Pittsburgh</v>
      </c>
      <c r="J160" t="s">
        <v>3034</v>
      </c>
      <c r="K160">
        <f t="shared" si="8"/>
        <v>1</v>
      </c>
      <c r="L160" t="s">
        <v>2773</v>
      </c>
    </row>
    <row r="161" spans="1:13" x14ac:dyDescent="0.2">
      <c r="A161">
        <v>14957372</v>
      </c>
      <c r="B161">
        <v>1</v>
      </c>
      <c r="C161" t="s">
        <v>2163</v>
      </c>
      <c r="D161" t="s">
        <v>2699</v>
      </c>
      <c r="E161" t="s">
        <v>556</v>
      </c>
      <c r="F161" s="3" t="str">
        <f t="shared" si="6"/>
        <v>Pittsburgh</v>
      </c>
      <c r="G161" t="s">
        <v>2773</v>
      </c>
      <c r="I161" t="str">
        <f t="shared" si="7"/>
        <v>Pittsburgh</v>
      </c>
      <c r="J161" t="s">
        <v>3034</v>
      </c>
      <c r="K161">
        <f t="shared" si="8"/>
        <v>1</v>
      </c>
      <c r="L161" t="s">
        <v>2773</v>
      </c>
    </row>
    <row r="162" spans="1:13" x14ac:dyDescent="0.2">
      <c r="A162">
        <v>18468154</v>
      </c>
      <c r="B162">
        <v>1</v>
      </c>
      <c r="C162" t="s">
        <v>2167</v>
      </c>
      <c r="D162" t="s">
        <v>2700</v>
      </c>
      <c r="E162" t="s">
        <v>1</v>
      </c>
      <c r="F162" s="3" t="str">
        <f t="shared" si="6"/>
        <v>Pittsburgh</v>
      </c>
      <c r="G162" s="3" t="s">
        <v>2846</v>
      </c>
      <c r="I162" t="str">
        <f t="shared" si="7"/>
        <v>Squirrel Hill Library</v>
      </c>
      <c r="J162" t="s">
        <v>2798</v>
      </c>
      <c r="K162">
        <f t="shared" si="8"/>
        <v>1</v>
      </c>
      <c r="L162" t="s">
        <v>2773</v>
      </c>
    </row>
    <row r="163" spans="1:13" x14ac:dyDescent="0.2">
      <c r="A163">
        <v>8590132</v>
      </c>
      <c r="B163">
        <v>1</v>
      </c>
      <c r="C163" t="s">
        <v>2173</v>
      </c>
      <c r="D163" t="s">
        <v>2701</v>
      </c>
      <c r="E163" t="s">
        <v>1</v>
      </c>
      <c r="F163" s="3" t="str">
        <f t="shared" si="6"/>
        <v/>
      </c>
      <c r="G163" s="3" t="s">
        <v>2847</v>
      </c>
      <c r="I163" t="str">
        <f t="shared" si="7"/>
        <v>Pittsburgh (Tri -State area)</v>
      </c>
      <c r="J163" t="s">
        <v>2902</v>
      </c>
      <c r="K163">
        <f t="shared" si="8"/>
        <v>1</v>
      </c>
      <c r="L163" t="s">
        <v>2778</v>
      </c>
      <c r="M163">
        <v>1</v>
      </c>
    </row>
    <row r="164" spans="1:13" x14ac:dyDescent="0.2">
      <c r="A164">
        <v>1652525</v>
      </c>
      <c r="B164">
        <v>1</v>
      </c>
      <c r="C164" t="s">
        <v>2179</v>
      </c>
      <c r="D164" t="s">
        <v>2702</v>
      </c>
      <c r="E164" t="s">
        <v>1528</v>
      </c>
      <c r="F164" s="3" t="s">
        <v>2835</v>
      </c>
      <c r="G164" s="3" t="s">
        <v>2835</v>
      </c>
      <c r="I164" t="str">
        <f t="shared" si="7"/>
        <v>Washington PA</v>
      </c>
      <c r="J164" t="s">
        <v>2788</v>
      </c>
      <c r="K164">
        <f t="shared" si="8"/>
        <v>1</v>
      </c>
      <c r="L164" t="s">
        <v>2835</v>
      </c>
      <c r="M164">
        <v>1</v>
      </c>
    </row>
    <row r="165" spans="1:13" x14ac:dyDescent="0.2">
      <c r="A165">
        <v>6470752</v>
      </c>
      <c r="B165">
        <v>1</v>
      </c>
      <c r="C165" t="s">
        <v>2183</v>
      </c>
      <c r="D165" t="s">
        <v>2703</v>
      </c>
      <c r="E165" t="s">
        <v>1</v>
      </c>
      <c r="F165" s="3" t="str">
        <f t="shared" si="6"/>
        <v>Pittsburgh</v>
      </c>
      <c r="G165" s="3" t="s">
        <v>2773</v>
      </c>
      <c r="I165" t="str">
        <f t="shared" si="7"/>
        <v>Pittsburgh</v>
      </c>
      <c r="J165" t="s">
        <v>3034</v>
      </c>
      <c r="K165">
        <f t="shared" si="8"/>
        <v>1</v>
      </c>
      <c r="L165" t="s">
        <v>2848</v>
      </c>
      <c r="M165">
        <v>1</v>
      </c>
    </row>
    <row r="166" spans="1:13" x14ac:dyDescent="0.2">
      <c r="A166">
        <v>3862312</v>
      </c>
      <c r="B166">
        <v>1</v>
      </c>
      <c r="C166" t="s">
        <v>2189</v>
      </c>
      <c r="D166" t="s">
        <v>2704</v>
      </c>
      <c r="E166" t="s">
        <v>1</v>
      </c>
      <c r="F166" s="3" t="str">
        <f t="shared" si="6"/>
        <v>Pittsburgh</v>
      </c>
      <c r="G166" t="s">
        <v>2773</v>
      </c>
      <c r="I166" t="str">
        <f t="shared" si="7"/>
        <v>Pittsburgh</v>
      </c>
      <c r="J166" t="s">
        <v>3034</v>
      </c>
      <c r="K166">
        <f t="shared" si="8"/>
        <v>1</v>
      </c>
      <c r="L166" t="s">
        <v>2773</v>
      </c>
    </row>
    <row r="167" spans="1:13" x14ac:dyDescent="0.2">
      <c r="A167">
        <v>18406695</v>
      </c>
      <c r="B167">
        <v>1</v>
      </c>
      <c r="C167" t="s">
        <v>2194</v>
      </c>
      <c r="D167" t="s">
        <v>2705</v>
      </c>
      <c r="E167" t="s">
        <v>1</v>
      </c>
      <c r="F167" s="3" t="s">
        <v>2849</v>
      </c>
      <c r="G167" s="3" t="s">
        <v>2778</v>
      </c>
      <c r="I167" t="str">
        <f t="shared" si="7"/>
        <v>Greater Pittsburgh Area</v>
      </c>
      <c r="J167" t="s">
        <v>3036</v>
      </c>
      <c r="K167">
        <f t="shared" si="8"/>
        <v>1</v>
      </c>
      <c r="L167" s="3" t="s">
        <v>2778</v>
      </c>
    </row>
    <row r="168" spans="1:13" x14ac:dyDescent="0.2">
      <c r="A168">
        <v>18627873</v>
      </c>
      <c r="B168">
        <v>1</v>
      </c>
      <c r="C168" t="s">
        <v>2198</v>
      </c>
      <c r="D168" t="s">
        <v>2706</v>
      </c>
      <c r="E168" t="s">
        <v>1</v>
      </c>
      <c r="F168" s="3" t="str">
        <f t="shared" si="6"/>
        <v>Pittsburgh</v>
      </c>
      <c r="G168" s="3" t="s">
        <v>2778</v>
      </c>
      <c r="I168" t="str">
        <f t="shared" si="7"/>
        <v>Greater Pittsburgh Area</v>
      </c>
      <c r="J168" t="s">
        <v>3036</v>
      </c>
      <c r="K168">
        <f t="shared" si="8"/>
        <v>1</v>
      </c>
      <c r="L168" s="3" t="s">
        <v>2778</v>
      </c>
    </row>
    <row r="169" spans="1:13" x14ac:dyDescent="0.2">
      <c r="A169">
        <v>9273112</v>
      </c>
      <c r="B169">
        <v>1</v>
      </c>
      <c r="C169" t="s">
        <v>2202</v>
      </c>
      <c r="D169" t="s">
        <v>2707</v>
      </c>
      <c r="E169" t="s">
        <v>1</v>
      </c>
      <c r="F169" s="3" t="s">
        <v>2849</v>
      </c>
      <c r="G169" s="3" t="s">
        <v>2778</v>
      </c>
      <c r="I169" t="str">
        <f t="shared" si="7"/>
        <v>Greater Pittsburgh Area</v>
      </c>
      <c r="J169" t="s">
        <v>3036</v>
      </c>
      <c r="K169">
        <f t="shared" si="8"/>
        <v>1</v>
      </c>
      <c r="L169" s="3" t="s">
        <v>2778</v>
      </c>
    </row>
    <row r="170" spans="1:13" x14ac:dyDescent="0.2">
      <c r="A170">
        <v>1059603</v>
      </c>
      <c r="B170">
        <v>1</v>
      </c>
      <c r="C170" t="s">
        <v>2207</v>
      </c>
      <c r="D170" t="s">
        <v>2708</v>
      </c>
      <c r="E170" t="s">
        <v>1</v>
      </c>
      <c r="F170" s="3" t="s">
        <v>2782</v>
      </c>
      <c r="G170" s="3" t="s">
        <v>2782</v>
      </c>
      <c r="I170" t="str">
        <f t="shared" si="7"/>
        <v>South Pittsburgh</v>
      </c>
      <c r="J170" t="s">
        <v>2809</v>
      </c>
      <c r="K170">
        <f t="shared" si="8"/>
        <v>1</v>
      </c>
      <c r="L170" s="3" t="s">
        <v>2782</v>
      </c>
    </row>
    <row r="171" spans="1:13" x14ac:dyDescent="0.2">
      <c r="A171">
        <v>4544272</v>
      </c>
      <c r="B171">
        <v>1</v>
      </c>
      <c r="C171" t="s">
        <v>2213</v>
      </c>
      <c r="D171" t="s">
        <v>2709</v>
      </c>
      <c r="E171" t="s">
        <v>1</v>
      </c>
      <c r="F171" s="3" t="str">
        <f t="shared" si="6"/>
        <v>Pittsburgh</v>
      </c>
      <c r="G171" s="3" t="s">
        <v>2850</v>
      </c>
      <c r="I171" t="str">
        <f t="shared" si="7"/>
        <v xml:space="preserve">Microsoft Office at 30 Isabella St </v>
      </c>
      <c r="J171" t="s">
        <v>2798</v>
      </c>
      <c r="K171">
        <f t="shared" si="8"/>
        <v>1</v>
      </c>
      <c r="L171" s="3" t="s">
        <v>2773</v>
      </c>
    </row>
    <row r="172" spans="1:13" x14ac:dyDescent="0.2">
      <c r="A172">
        <v>1270543</v>
      </c>
      <c r="B172">
        <v>1</v>
      </c>
      <c r="C172" t="s">
        <v>2217</v>
      </c>
      <c r="D172" t="s">
        <v>2710</v>
      </c>
      <c r="E172" t="s">
        <v>556</v>
      </c>
      <c r="F172" s="3" t="s">
        <v>2932</v>
      </c>
      <c r="G172" s="3" t="s">
        <v>2932</v>
      </c>
      <c r="I172" t="str">
        <f t="shared" si="7"/>
        <v>Cranberry township</v>
      </c>
      <c r="J172" t="s">
        <v>3034</v>
      </c>
      <c r="K172">
        <f t="shared" si="8"/>
        <v>1</v>
      </c>
      <c r="L172" s="3" t="s">
        <v>2780</v>
      </c>
    </row>
    <row r="173" spans="1:13" x14ac:dyDescent="0.2">
      <c r="A173">
        <v>11048712</v>
      </c>
      <c r="B173">
        <v>1</v>
      </c>
      <c r="C173" t="s">
        <v>2711</v>
      </c>
      <c r="D173" t="s">
        <v>2712</v>
      </c>
      <c r="E173" t="s">
        <v>1</v>
      </c>
      <c r="F173" s="3" t="str">
        <f t="shared" si="6"/>
        <v>Pittsburgh</v>
      </c>
      <c r="G173" t="s">
        <v>2773</v>
      </c>
      <c r="I173" t="str">
        <f t="shared" si="7"/>
        <v>Pittsburgh</v>
      </c>
      <c r="J173" t="s">
        <v>3034</v>
      </c>
      <c r="K173">
        <f t="shared" si="8"/>
        <v>1</v>
      </c>
      <c r="L173" t="s">
        <v>2773</v>
      </c>
    </row>
    <row r="174" spans="1:13" x14ac:dyDescent="0.2">
      <c r="A174">
        <v>18588421</v>
      </c>
      <c r="B174">
        <v>1</v>
      </c>
      <c r="C174" t="s">
        <v>2713</v>
      </c>
      <c r="D174" t="s">
        <v>2714</v>
      </c>
      <c r="E174" t="s">
        <v>1</v>
      </c>
      <c r="F174" s="3" t="str">
        <f t="shared" si="6"/>
        <v>Pittsburgh</v>
      </c>
      <c r="G174" t="s">
        <v>2773</v>
      </c>
      <c r="I174" t="str">
        <f t="shared" si="7"/>
        <v>Pittsburgh</v>
      </c>
      <c r="J174" t="s">
        <v>3034</v>
      </c>
      <c r="K174">
        <f t="shared" si="8"/>
        <v>1</v>
      </c>
      <c r="L174" t="s">
        <v>2773</v>
      </c>
    </row>
    <row r="175" spans="1:13" x14ac:dyDescent="0.2">
      <c r="A175">
        <v>18554626</v>
      </c>
      <c r="B175">
        <v>1</v>
      </c>
      <c r="C175" t="s">
        <v>2235</v>
      </c>
      <c r="D175" t="s">
        <v>2715</v>
      </c>
      <c r="E175" t="s">
        <v>1390</v>
      </c>
      <c r="F175" s="3" t="s">
        <v>2851</v>
      </c>
      <c r="G175" s="3" t="s">
        <v>3039</v>
      </c>
      <c r="I175" t="str">
        <f t="shared" si="7"/>
        <v>Northwood Realty Services office in Beaver</v>
      </c>
      <c r="J175" t="s">
        <v>2798</v>
      </c>
      <c r="K175">
        <f t="shared" si="8"/>
        <v>1</v>
      </c>
      <c r="L175" s="3" t="s">
        <v>2852</v>
      </c>
    </row>
    <row r="176" spans="1:13" x14ac:dyDescent="0.2">
      <c r="A176">
        <v>7269632</v>
      </c>
      <c r="B176">
        <v>1</v>
      </c>
      <c r="C176" t="s">
        <v>2242</v>
      </c>
      <c r="D176" t="s">
        <v>2716</v>
      </c>
      <c r="E176" t="s">
        <v>2243</v>
      </c>
      <c r="F176" s="3" t="s">
        <v>2814</v>
      </c>
      <c r="G176" s="3" t="s">
        <v>2814</v>
      </c>
      <c r="I176" t="str">
        <f t="shared" si="7"/>
        <v>Southwestern PA</v>
      </c>
      <c r="J176" t="s">
        <v>2903</v>
      </c>
      <c r="K176">
        <f t="shared" si="8"/>
        <v>1</v>
      </c>
      <c r="L176" s="3" t="s">
        <v>2814</v>
      </c>
    </row>
    <row r="177" spans="1:12" x14ac:dyDescent="0.2">
      <c r="A177">
        <v>18314495</v>
      </c>
      <c r="B177">
        <v>1</v>
      </c>
      <c r="C177" t="s">
        <v>2717</v>
      </c>
      <c r="D177" t="s">
        <v>2718</v>
      </c>
      <c r="E177" t="s">
        <v>1</v>
      </c>
      <c r="F177" s="3" t="str">
        <f t="shared" si="6"/>
        <v>Pittsburgh</v>
      </c>
      <c r="G177" t="s">
        <v>2773</v>
      </c>
      <c r="I177" t="str">
        <f t="shared" si="7"/>
        <v>Pittsburgh</v>
      </c>
      <c r="J177" t="s">
        <v>3034</v>
      </c>
      <c r="K177">
        <f t="shared" si="8"/>
        <v>1</v>
      </c>
      <c r="L177" t="s">
        <v>2773</v>
      </c>
    </row>
    <row r="178" spans="1:12" x14ac:dyDescent="0.2">
      <c r="A178">
        <v>2677502</v>
      </c>
      <c r="B178">
        <v>1</v>
      </c>
      <c r="C178" t="s">
        <v>2255</v>
      </c>
      <c r="D178" t="s">
        <v>2719</v>
      </c>
      <c r="E178" t="s">
        <v>1</v>
      </c>
      <c r="F178" s="3" t="str">
        <f t="shared" si="6"/>
        <v>Pittsburgh</v>
      </c>
      <c r="G178" s="3" t="s">
        <v>2778</v>
      </c>
      <c r="I178" t="str">
        <f t="shared" si="7"/>
        <v>Greater Pittsburgh Area</v>
      </c>
      <c r="J178" t="s">
        <v>3036</v>
      </c>
      <c r="K178">
        <f t="shared" si="8"/>
        <v>1</v>
      </c>
      <c r="L178" s="3" t="s">
        <v>2778</v>
      </c>
    </row>
    <row r="179" spans="1:12" x14ac:dyDescent="0.2">
      <c r="A179">
        <v>18619642</v>
      </c>
      <c r="B179">
        <v>1</v>
      </c>
      <c r="C179" t="s">
        <v>2261</v>
      </c>
      <c r="D179" t="s">
        <v>2720</v>
      </c>
      <c r="E179" t="s">
        <v>1</v>
      </c>
      <c r="F179" s="3" t="str">
        <f t="shared" si="6"/>
        <v>Pittsburgh</v>
      </c>
      <c r="G179" t="s">
        <v>2773</v>
      </c>
      <c r="I179" t="str">
        <f t="shared" si="7"/>
        <v>Pittsburgh</v>
      </c>
      <c r="J179" t="s">
        <v>3034</v>
      </c>
      <c r="K179">
        <f t="shared" si="8"/>
        <v>1</v>
      </c>
      <c r="L179" t="s">
        <v>2773</v>
      </c>
    </row>
    <row r="180" spans="1:12" x14ac:dyDescent="0.2">
      <c r="A180">
        <v>6468342</v>
      </c>
      <c r="B180">
        <v>1</v>
      </c>
      <c r="C180" t="s">
        <v>2266</v>
      </c>
      <c r="D180" t="s">
        <v>2721</v>
      </c>
      <c r="E180" t="s">
        <v>1</v>
      </c>
      <c r="F180" s="3" t="str">
        <f t="shared" si="6"/>
        <v>Pittsburgh</v>
      </c>
      <c r="G180" t="s">
        <v>2773</v>
      </c>
      <c r="I180" t="str">
        <f t="shared" si="7"/>
        <v>Pittsburgh</v>
      </c>
      <c r="J180" t="s">
        <v>3034</v>
      </c>
      <c r="K180">
        <f t="shared" si="8"/>
        <v>1</v>
      </c>
      <c r="L180" t="s">
        <v>2773</v>
      </c>
    </row>
    <row r="181" spans="1:12" x14ac:dyDescent="0.2">
      <c r="A181">
        <v>18262255</v>
      </c>
      <c r="B181">
        <v>1</v>
      </c>
      <c r="C181" t="s">
        <v>2272</v>
      </c>
      <c r="D181" t="s">
        <v>2722</v>
      </c>
      <c r="E181" t="s">
        <v>207</v>
      </c>
      <c r="F181" s="3" t="str">
        <f t="shared" si="6"/>
        <v/>
      </c>
      <c r="G181" s="3"/>
      <c r="H181" t="s">
        <v>2868</v>
      </c>
      <c r="I181" t="str">
        <f t="shared" si="7"/>
        <v>Wexford</v>
      </c>
      <c r="J181" t="s">
        <v>3034</v>
      </c>
      <c r="K181">
        <f t="shared" si="8"/>
        <v>0</v>
      </c>
      <c r="L181" t="s">
        <v>207</v>
      </c>
    </row>
    <row r="182" spans="1:12" x14ac:dyDescent="0.2">
      <c r="A182">
        <v>16204522</v>
      </c>
      <c r="B182">
        <v>1</v>
      </c>
      <c r="C182" t="s">
        <v>2276</v>
      </c>
      <c r="D182" t="s">
        <v>2723</v>
      </c>
      <c r="E182" t="s">
        <v>1</v>
      </c>
      <c r="F182" s="3" t="str">
        <f t="shared" si="6"/>
        <v>Pittsburgh</v>
      </c>
      <c r="G182" s="3" t="s">
        <v>2853</v>
      </c>
      <c r="I182" t="str">
        <f t="shared" si="7"/>
        <v>Squirrel Hill library or in the Shadyside Panera Bread + outside Pitt</v>
      </c>
      <c r="J182" t="s">
        <v>2798</v>
      </c>
      <c r="K182">
        <f t="shared" si="8"/>
        <v>1</v>
      </c>
      <c r="L182" t="s">
        <v>2773</v>
      </c>
    </row>
    <row r="183" spans="1:12" x14ac:dyDescent="0.2">
      <c r="A183">
        <v>18068252</v>
      </c>
      <c r="B183">
        <v>1</v>
      </c>
      <c r="C183" t="s">
        <v>2282</v>
      </c>
      <c r="D183" t="s">
        <v>2724</v>
      </c>
      <c r="E183" t="s">
        <v>1</v>
      </c>
      <c r="F183" s="3" t="str">
        <f t="shared" si="6"/>
        <v>Pittsburgh</v>
      </c>
      <c r="G183" t="s">
        <v>2773</v>
      </c>
      <c r="I183" t="str">
        <f t="shared" si="7"/>
        <v>Pittsburgh</v>
      </c>
      <c r="J183" t="s">
        <v>3034</v>
      </c>
      <c r="K183">
        <f t="shared" si="8"/>
        <v>1</v>
      </c>
      <c r="L183" t="s">
        <v>2773</v>
      </c>
    </row>
    <row r="184" spans="1:12" x14ac:dyDescent="0.2">
      <c r="A184">
        <v>18549764</v>
      </c>
      <c r="B184">
        <v>1</v>
      </c>
      <c r="C184" t="s">
        <v>2288</v>
      </c>
      <c r="D184" t="s">
        <v>2725</v>
      </c>
      <c r="E184" t="s">
        <v>1</v>
      </c>
      <c r="F184" s="3" t="str">
        <f t="shared" si="6"/>
        <v>Pittsburgh</v>
      </c>
      <c r="G184" t="s">
        <v>2773</v>
      </c>
      <c r="I184" t="str">
        <f t="shared" si="7"/>
        <v>Pittsburgh</v>
      </c>
      <c r="J184" t="s">
        <v>3034</v>
      </c>
      <c r="K184">
        <f t="shared" si="8"/>
        <v>1</v>
      </c>
      <c r="L184" t="s">
        <v>2773</v>
      </c>
    </row>
    <row r="185" spans="1:12" x14ac:dyDescent="0.2">
      <c r="A185">
        <v>18664157</v>
      </c>
      <c r="B185">
        <v>1</v>
      </c>
      <c r="C185" t="s">
        <v>2726</v>
      </c>
      <c r="D185" t="s">
        <v>2727</v>
      </c>
      <c r="E185" t="s">
        <v>1</v>
      </c>
      <c r="F185" s="3" t="str">
        <f t="shared" si="6"/>
        <v>Pittsburgh</v>
      </c>
      <c r="G185" t="s">
        <v>2773</v>
      </c>
      <c r="I185" t="str">
        <f t="shared" si="7"/>
        <v>Pittsburgh</v>
      </c>
      <c r="J185" t="s">
        <v>3034</v>
      </c>
      <c r="K185">
        <f t="shared" si="8"/>
        <v>1</v>
      </c>
      <c r="L185" t="s">
        <v>2773</v>
      </c>
    </row>
    <row r="186" spans="1:12" x14ac:dyDescent="0.2">
      <c r="A186">
        <v>12893402</v>
      </c>
      <c r="B186">
        <v>1</v>
      </c>
      <c r="C186" t="s">
        <v>2298</v>
      </c>
      <c r="D186" t="s">
        <v>2728</v>
      </c>
      <c r="E186" t="s">
        <v>1044</v>
      </c>
      <c r="F186" s="3" t="s">
        <v>2829</v>
      </c>
      <c r="G186" s="3" t="s">
        <v>2854</v>
      </c>
      <c r="I186" t="str">
        <f t="shared" si="7"/>
        <v>Panera Bread in Miracle Mile Monroeville, The Gluten Free Zone in Murrysville, Panera in Penn Center or Panera in Greensburg</v>
      </c>
      <c r="J186" t="s">
        <v>2798</v>
      </c>
      <c r="K186">
        <f t="shared" si="8"/>
        <v>1</v>
      </c>
      <c r="L186" t="s">
        <v>2829</v>
      </c>
    </row>
    <row r="187" spans="1:12" x14ac:dyDescent="0.2">
      <c r="A187">
        <v>1764586</v>
      </c>
      <c r="B187">
        <v>1</v>
      </c>
      <c r="C187" t="s">
        <v>2303</v>
      </c>
      <c r="D187" t="s">
        <v>2729</v>
      </c>
      <c r="E187" t="s">
        <v>1</v>
      </c>
      <c r="F187" s="3" t="str">
        <f t="shared" si="6"/>
        <v>Pittsburgh</v>
      </c>
      <c r="G187" s="3"/>
      <c r="H187" t="s">
        <v>2830</v>
      </c>
      <c r="I187" t="str">
        <f t="shared" si="7"/>
        <v>All</v>
      </c>
      <c r="J187" t="s">
        <v>2831</v>
      </c>
      <c r="K187">
        <f t="shared" si="8"/>
        <v>0</v>
      </c>
      <c r="L187" s="2" t="s">
        <v>2773</v>
      </c>
    </row>
    <row r="188" spans="1:12" x14ac:dyDescent="0.2">
      <c r="A188">
        <v>3056852</v>
      </c>
      <c r="B188">
        <v>1</v>
      </c>
      <c r="C188" t="s">
        <v>2306</v>
      </c>
      <c r="D188" t="s">
        <v>2730</v>
      </c>
      <c r="E188" t="s">
        <v>1390</v>
      </c>
      <c r="F188" s="3" t="s">
        <v>2851</v>
      </c>
      <c r="G188" s="3" t="s">
        <v>2855</v>
      </c>
      <c r="I188" t="str">
        <f t="shared" si="7"/>
        <v>Beaver + other</v>
      </c>
      <c r="J188" t="s">
        <v>2788</v>
      </c>
      <c r="K188">
        <f t="shared" si="8"/>
        <v>1</v>
      </c>
      <c r="L188" s="2" t="s">
        <v>2852</v>
      </c>
    </row>
    <row r="189" spans="1:12" x14ac:dyDescent="0.2">
      <c r="A189">
        <v>10735312</v>
      </c>
      <c r="B189">
        <v>1</v>
      </c>
      <c r="C189" t="s">
        <v>2313</v>
      </c>
      <c r="D189" t="s">
        <v>2731</v>
      </c>
      <c r="E189" t="s">
        <v>1</v>
      </c>
      <c r="F189" s="3" t="str">
        <f t="shared" si="6"/>
        <v>Pittsburgh</v>
      </c>
      <c r="G189" t="s">
        <v>2773</v>
      </c>
      <c r="I189" t="str">
        <f t="shared" si="7"/>
        <v>Pittsburgh</v>
      </c>
      <c r="J189" t="s">
        <v>3034</v>
      </c>
      <c r="K189">
        <f t="shared" si="8"/>
        <v>1</v>
      </c>
      <c r="L189" t="s">
        <v>2773</v>
      </c>
    </row>
    <row r="190" spans="1:12" x14ac:dyDescent="0.2">
      <c r="A190">
        <v>18728140</v>
      </c>
      <c r="B190">
        <v>1</v>
      </c>
      <c r="C190" t="s">
        <v>2319</v>
      </c>
      <c r="D190" t="s">
        <v>2732</v>
      </c>
      <c r="E190" t="s">
        <v>1390</v>
      </c>
      <c r="F190" s="3" t="s">
        <v>2851</v>
      </c>
      <c r="G190" s="3" t="s">
        <v>2856</v>
      </c>
      <c r="I190" t="str">
        <f t="shared" si="7"/>
        <v xml:space="preserve">Beaver </v>
      </c>
      <c r="J190" t="s">
        <v>2788</v>
      </c>
      <c r="K190">
        <f t="shared" si="8"/>
        <v>1</v>
      </c>
      <c r="L190" t="s">
        <v>2852</v>
      </c>
    </row>
    <row r="191" spans="1:12" x14ac:dyDescent="0.2">
      <c r="A191">
        <v>303820</v>
      </c>
      <c r="B191">
        <v>1</v>
      </c>
      <c r="C191" t="s">
        <v>2324</v>
      </c>
      <c r="D191" t="s">
        <v>2733</v>
      </c>
      <c r="E191" t="s">
        <v>1</v>
      </c>
      <c r="F191" s="3" t="str">
        <f t="shared" si="6"/>
        <v>Pittsburgh</v>
      </c>
      <c r="G191" t="s">
        <v>2773</v>
      </c>
      <c r="I191" t="str">
        <f t="shared" si="7"/>
        <v>Pittsburgh</v>
      </c>
      <c r="J191" t="s">
        <v>3034</v>
      </c>
      <c r="K191">
        <f t="shared" si="8"/>
        <v>1</v>
      </c>
      <c r="L191" t="s">
        <v>2773</v>
      </c>
    </row>
    <row r="192" spans="1:12" x14ac:dyDescent="0.2">
      <c r="A192">
        <v>6926022</v>
      </c>
      <c r="B192">
        <v>1</v>
      </c>
      <c r="C192" t="s">
        <v>2330</v>
      </c>
      <c r="D192" t="s">
        <v>2734</v>
      </c>
      <c r="E192" t="s">
        <v>1</v>
      </c>
      <c r="F192" s="3" t="s">
        <v>2773</v>
      </c>
      <c r="G192" s="3"/>
      <c r="H192" t="s">
        <v>2830</v>
      </c>
      <c r="I192" t="str">
        <f t="shared" si="7"/>
        <v>All</v>
      </c>
      <c r="J192" t="s">
        <v>2831</v>
      </c>
      <c r="K192">
        <f t="shared" si="8"/>
        <v>0</v>
      </c>
      <c r="L192" t="s">
        <v>2773</v>
      </c>
    </row>
    <row r="193" spans="1:13" x14ac:dyDescent="0.2">
      <c r="A193">
        <v>13043382</v>
      </c>
      <c r="B193">
        <v>1</v>
      </c>
      <c r="C193" t="s">
        <v>2336</v>
      </c>
      <c r="D193" t="s">
        <v>2735</v>
      </c>
      <c r="E193" t="s">
        <v>1</v>
      </c>
      <c r="F193" s="3" t="str">
        <f t="shared" si="6"/>
        <v>Pittsburgh</v>
      </c>
      <c r="G193" t="s">
        <v>2773</v>
      </c>
      <c r="I193" t="str">
        <f t="shared" si="7"/>
        <v>Pittsburgh</v>
      </c>
      <c r="J193" t="s">
        <v>3034</v>
      </c>
      <c r="K193">
        <f t="shared" si="8"/>
        <v>1</v>
      </c>
      <c r="L193" t="s">
        <v>2773</v>
      </c>
    </row>
    <row r="194" spans="1:13" x14ac:dyDescent="0.2">
      <c r="A194">
        <v>1816691</v>
      </c>
      <c r="B194">
        <v>1</v>
      </c>
      <c r="C194" t="s">
        <v>2342</v>
      </c>
      <c r="D194" t="s">
        <v>2736</v>
      </c>
      <c r="E194" t="s">
        <v>1</v>
      </c>
      <c r="F194" s="3" t="str">
        <f t="shared" si="6"/>
        <v>Pittsburgh</v>
      </c>
      <c r="G194" t="s">
        <v>2773</v>
      </c>
      <c r="I194" t="str">
        <f t="shared" si="7"/>
        <v>Pittsburgh</v>
      </c>
      <c r="J194" t="s">
        <v>3034</v>
      </c>
      <c r="K194">
        <f t="shared" si="8"/>
        <v>1</v>
      </c>
      <c r="L194" t="s">
        <v>2773</v>
      </c>
    </row>
    <row r="195" spans="1:13" x14ac:dyDescent="0.2">
      <c r="A195">
        <v>18528433</v>
      </c>
      <c r="B195">
        <v>1</v>
      </c>
      <c r="C195" t="s">
        <v>2737</v>
      </c>
      <c r="D195" t="s">
        <v>2738</v>
      </c>
      <c r="E195" t="s">
        <v>1</v>
      </c>
      <c r="F195" s="3" t="str">
        <f t="shared" ref="F195:F228" si="9">IF(IFERROR(SEARCH("Pittsburgh", C195), 0), "Pittsburgh", "")</f>
        <v>Pittsburgh</v>
      </c>
      <c r="G195" t="s">
        <v>2773</v>
      </c>
      <c r="I195" t="str">
        <f t="shared" ref="I195:I228" si="10">IF(ISBLANK(H195), G195, H195)</f>
        <v>Pittsburgh</v>
      </c>
      <c r="J195" t="s">
        <v>3034</v>
      </c>
      <c r="K195">
        <f t="shared" ref="K195:K228" si="11">IF(ISBLANK(H195), 1, 0)</f>
        <v>1</v>
      </c>
      <c r="L195" t="s">
        <v>2773</v>
      </c>
    </row>
    <row r="196" spans="1:13" x14ac:dyDescent="0.2">
      <c r="A196">
        <v>9759622</v>
      </c>
      <c r="B196">
        <v>1</v>
      </c>
      <c r="C196" t="s">
        <v>2352</v>
      </c>
      <c r="D196" t="s">
        <v>2739</v>
      </c>
      <c r="E196" t="s">
        <v>1</v>
      </c>
      <c r="F196" s="3" t="str">
        <f t="shared" si="9"/>
        <v>Pittsburgh</v>
      </c>
      <c r="G196" s="3" t="s">
        <v>2857</v>
      </c>
      <c r="I196" t="str">
        <f t="shared" si="10"/>
        <v>Phipps Conservatory and Botanical Gardens</v>
      </c>
      <c r="J196" t="s">
        <v>2798</v>
      </c>
      <c r="K196">
        <f t="shared" si="11"/>
        <v>1</v>
      </c>
      <c r="L196" t="s">
        <v>2773</v>
      </c>
    </row>
    <row r="197" spans="1:13" x14ac:dyDescent="0.2">
      <c r="A197">
        <v>18288294</v>
      </c>
      <c r="B197">
        <v>1</v>
      </c>
      <c r="C197" t="s">
        <v>2356</v>
      </c>
      <c r="D197" t="s">
        <v>2740</v>
      </c>
      <c r="E197" t="s">
        <v>1</v>
      </c>
      <c r="F197" s="3" t="str">
        <f t="shared" si="9"/>
        <v/>
      </c>
      <c r="G197" s="3" t="s">
        <v>2824</v>
      </c>
      <c r="I197" t="str">
        <f>IF(ISBLANK(H197), G197, H197)</f>
        <v>Pittsburgh East</v>
      </c>
      <c r="J197" t="s">
        <v>2809</v>
      </c>
      <c r="K197">
        <f t="shared" si="11"/>
        <v>1</v>
      </c>
      <c r="L197" t="s">
        <v>2778</v>
      </c>
    </row>
    <row r="198" spans="1:13" x14ac:dyDescent="0.2">
      <c r="A198">
        <v>12054692</v>
      </c>
      <c r="B198">
        <v>1</v>
      </c>
      <c r="C198" t="s">
        <v>2361</v>
      </c>
      <c r="D198" t="s">
        <v>2741</v>
      </c>
      <c r="E198" t="s">
        <v>1</v>
      </c>
      <c r="F198" s="3" t="str">
        <f t="shared" si="9"/>
        <v>Pittsburgh</v>
      </c>
      <c r="G198" s="3" t="s">
        <v>2778</v>
      </c>
      <c r="I198" t="str">
        <f t="shared" si="10"/>
        <v>Greater Pittsburgh Area</v>
      </c>
      <c r="J198" t="s">
        <v>3036</v>
      </c>
      <c r="K198">
        <f t="shared" si="11"/>
        <v>1</v>
      </c>
      <c r="L198" s="3" t="s">
        <v>2778</v>
      </c>
    </row>
    <row r="199" spans="1:13" x14ac:dyDescent="0.2">
      <c r="A199">
        <v>302192</v>
      </c>
      <c r="B199">
        <v>1</v>
      </c>
      <c r="C199" t="s">
        <v>2368</v>
      </c>
      <c r="D199" t="s">
        <v>2742</v>
      </c>
      <c r="E199" t="s">
        <v>1</v>
      </c>
      <c r="F199" s="3" t="str">
        <f t="shared" si="9"/>
        <v>Pittsburgh</v>
      </c>
      <c r="G199" t="s">
        <v>2773</v>
      </c>
      <c r="I199" t="str">
        <f t="shared" si="10"/>
        <v>Pittsburgh</v>
      </c>
      <c r="J199" t="s">
        <v>3034</v>
      </c>
      <c r="K199">
        <f t="shared" si="11"/>
        <v>1</v>
      </c>
      <c r="L199" t="s">
        <v>2773</v>
      </c>
    </row>
    <row r="200" spans="1:13" x14ac:dyDescent="0.2">
      <c r="A200">
        <v>6504092</v>
      </c>
      <c r="B200">
        <v>1</v>
      </c>
      <c r="C200" t="s">
        <v>2371</v>
      </c>
      <c r="D200" t="s">
        <v>2743</v>
      </c>
      <c r="E200" t="s">
        <v>1</v>
      </c>
      <c r="F200" s="3" t="str">
        <f t="shared" si="9"/>
        <v>Pittsburgh</v>
      </c>
      <c r="G200" t="s">
        <v>2773</v>
      </c>
      <c r="I200" t="str">
        <f t="shared" si="10"/>
        <v>Pittsburgh</v>
      </c>
      <c r="J200" t="s">
        <v>3034</v>
      </c>
      <c r="K200">
        <f t="shared" si="11"/>
        <v>1</v>
      </c>
      <c r="L200" t="s">
        <v>2773</v>
      </c>
    </row>
    <row r="201" spans="1:13" x14ac:dyDescent="0.2">
      <c r="A201">
        <v>18579083</v>
      </c>
      <c r="B201">
        <v>1</v>
      </c>
      <c r="C201" t="s">
        <v>2375</v>
      </c>
      <c r="D201" t="s">
        <v>2744</v>
      </c>
      <c r="E201" t="s">
        <v>1</v>
      </c>
      <c r="F201" s="3" t="s">
        <v>2773</v>
      </c>
      <c r="G201" s="3" t="s">
        <v>2858</v>
      </c>
      <c r="I201" t="str">
        <f t="shared" si="10"/>
        <v>Absolute Ballroom Dance Center</v>
      </c>
      <c r="J201" t="s">
        <v>2798</v>
      </c>
      <c r="K201">
        <f t="shared" si="11"/>
        <v>1</v>
      </c>
      <c r="L201" t="s">
        <v>2773</v>
      </c>
    </row>
    <row r="202" spans="1:13" x14ac:dyDescent="0.2">
      <c r="A202">
        <v>1634442</v>
      </c>
      <c r="B202">
        <v>1</v>
      </c>
      <c r="C202" t="s">
        <v>2380</v>
      </c>
      <c r="D202" t="s">
        <v>2745</v>
      </c>
      <c r="E202" t="s">
        <v>1</v>
      </c>
      <c r="F202" s="3" t="s">
        <v>2803</v>
      </c>
      <c r="G202" s="3" t="s">
        <v>2803</v>
      </c>
      <c r="I202" t="str">
        <f t="shared" si="10"/>
        <v>South Hills</v>
      </c>
      <c r="J202" t="s">
        <v>2809</v>
      </c>
      <c r="K202">
        <f t="shared" si="11"/>
        <v>1</v>
      </c>
      <c r="L202" s="3" t="s">
        <v>2803</v>
      </c>
    </row>
    <row r="203" spans="1:13" x14ac:dyDescent="0.2">
      <c r="A203">
        <v>18714757</v>
      </c>
      <c r="B203">
        <v>1</v>
      </c>
      <c r="C203" t="s">
        <v>2384</v>
      </c>
      <c r="D203" t="s">
        <v>2746</v>
      </c>
      <c r="E203" t="s">
        <v>1</v>
      </c>
      <c r="F203" s="3" t="str">
        <f t="shared" si="9"/>
        <v>Pittsburgh</v>
      </c>
      <c r="G203" s="3" t="s">
        <v>2778</v>
      </c>
      <c r="I203" t="str">
        <f t="shared" si="10"/>
        <v>Greater Pittsburgh Area</v>
      </c>
      <c r="J203" t="s">
        <v>3036</v>
      </c>
      <c r="K203">
        <f t="shared" si="11"/>
        <v>1</v>
      </c>
      <c r="L203" s="3" t="s">
        <v>2778</v>
      </c>
    </row>
    <row r="204" spans="1:13" x14ac:dyDescent="0.2">
      <c r="A204">
        <v>16925632</v>
      </c>
      <c r="B204">
        <v>1</v>
      </c>
      <c r="C204" t="s">
        <v>2389</v>
      </c>
      <c r="D204" t="s">
        <v>2747</v>
      </c>
      <c r="E204" t="s">
        <v>1</v>
      </c>
      <c r="F204" s="3" t="s">
        <v>2859</v>
      </c>
      <c r="G204" s="3" t="s">
        <v>2859</v>
      </c>
      <c r="I204" t="str">
        <f t="shared" si="10"/>
        <v>North Hills</v>
      </c>
      <c r="J204" t="s">
        <v>2809</v>
      </c>
      <c r="K204">
        <f t="shared" si="11"/>
        <v>1</v>
      </c>
      <c r="L204" t="s">
        <v>2859</v>
      </c>
      <c r="M204">
        <v>1</v>
      </c>
    </row>
    <row r="205" spans="1:13" x14ac:dyDescent="0.2">
      <c r="A205">
        <v>9497212</v>
      </c>
      <c r="B205">
        <v>1</v>
      </c>
      <c r="C205" t="s">
        <v>2395</v>
      </c>
      <c r="D205" t="s">
        <v>2748</v>
      </c>
      <c r="E205" t="s">
        <v>1</v>
      </c>
      <c r="F205" s="3" t="s">
        <v>2861</v>
      </c>
      <c r="G205" s="3"/>
      <c r="H205" t="s">
        <v>2773</v>
      </c>
      <c r="I205" t="str">
        <f t="shared" si="10"/>
        <v>Pittsburgh</v>
      </c>
      <c r="J205" t="s">
        <v>3034</v>
      </c>
      <c r="K205">
        <f t="shared" si="11"/>
        <v>0</v>
      </c>
      <c r="L205" t="s">
        <v>2773</v>
      </c>
    </row>
    <row r="206" spans="1:13" x14ac:dyDescent="0.2">
      <c r="A206">
        <v>1792120</v>
      </c>
      <c r="B206">
        <v>1</v>
      </c>
      <c r="C206" t="s">
        <v>2401</v>
      </c>
      <c r="D206" t="s">
        <v>2749</v>
      </c>
      <c r="E206" t="s">
        <v>1</v>
      </c>
      <c r="F206" s="3" t="str">
        <f t="shared" si="9"/>
        <v>Pittsburgh</v>
      </c>
      <c r="G206" t="s">
        <v>2773</v>
      </c>
      <c r="I206" t="str">
        <f t="shared" si="10"/>
        <v>Pittsburgh</v>
      </c>
      <c r="J206" t="s">
        <v>3034</v>
      </c>
      <c r="K206">
        <f t="shared" si="11"/>
        <v>1</v>
      </c>
      <c r="L206" t="s">
        <v>2773</v>
      </c>
    </row>
    <row r="207" spans="1:13" x14ac:dyDescent="0.2">
      <c r="A207">
        <v>18494579</v>
      </c>
      <c r="B207">
        <v>1</v>
      </c>
      <c r="C207" t="s">
        <v>2407</v>
      </c>
      <c r="D207" t="s">
        <v>2750</v>
      </c>
      <c r="E207" t="s">
        <v>1</v>
      </c>
      <c r="F207" s="3" t="str">
        <f t="shared" si="9"/>
        <v>Pittsburgh</v>
      </c>
      <c r="G207" t="s">
        <v>2773</v>
      </c>
      <c r="I207" t="str">
        <f t="shared" si="10"/>
        <v>Pittsburgh</v>
      </c>
      <c r="J207" t="s">
        <v>3034</v>
      </c>
      <c r="K207">
        <f t="shared" si="11"/>
        <v>1</v>
      </c>
      <c r="L207" t="s">
        <v>2773</v>
      </c>
    </row>
    <row r="208" spans="1:13" x14ac:dyDescent="0.2">
      <c r="A208">
        <v>18821234</v>
      </c>
      <c r="B208">
        <v>1</v>
      </c>
      <c r="C208" t="s">
        <v>2411</v>
      </c>
      <c r="D208" t="s">
        <v>2751</v>
      </c>
      <c r="E208" t="s">
        <v>1044</v>
      </c>
      <c r="F208" s="3" t="str">
        <f t="shared" si="9"/>
        <v/>
      </c>
      <c r="G208" s="3"/>
      <c r="H208" t="s">
        <v>2829</v>
      </c>
      <c r="I208" t="str">
        <f t="shared" si="10"/>
        <v>Monroeville</v>
      </c>
      <c r="J208" t="s">
        <v>2788</v>
      </c>
      <c r="K208">
        <f t="shared" si="11"/>
        <v>0</v>
      </c>
      <c r="L208" t="s">
        <v>2829</v>
      </c>
    </row>
    <row r="209" spans="1:14" x14ac:dyDescent="0.2">
      <c r="A209">
        <v>11613032</v>
      </c>
      <c r="B209">
        <v>1</v>
      </c>
      <c r="C209" t="s">
        <v>2415</v>
      </c>
      <c r="D209" t="s">
        <v>2752</v>
      </c>
      <c r="E209" t="s">
        <v>1</v>
      </c>
      <c r="F209" s="3" t="s">
        <v>2814</v>
      </c>
      <c r="G209" s="3" t="s">
        <v>2778</v>
      </c>
      <c r="I209" t="str">
        <f t="shared" si="10"/>
        <v>Greater Pittsburgh Area</v>
      </c>
      <c r="J209" t="s">
        <v>3036</v>
      </c>
      <c r="K209">
        <f t="shared" si="11"/>
        <v>1</v>
      </c>
      <c r="L209" s="3" t="s">
        <v>2778</v>
      </c>
    </row>
    <row r="210" spans="1:14" x14ac:dyDescent="0.2">
      <c r="A210">
        <v>11512432</v>
      </c>
      <c r="B210">
        <v>1</v>
      </c>
      <c r="C210" t="s">
        <v>2421</v>
      </c>
      <c r="D210" t="s">
        <v>2753</v>
      </c>
      <c r="E210" t="s">
        <v>1</v>
      </c>
      <c r="F210" s="3" t="str">
        <f t="shared" si="9"/>
        <v>Pittsburgh</v>
      </c>
      <c r="G210" t="s">
        <v>2773</v>
      </c>
      <c r="I210" t="str">
        <f t="shared" si="10"/>
        <v>Pittsburgh</v>
      </c>
      <c r="J210" t="s">
        <v>3034</v>
      </c>
      <c r="K210">
        <f t="shared" si="11"/>
        <v>1</v>
      </c>
      <c r="L210" t="s">
        <v>2773</v>
      </c>
    </row>
    <row r="211" spans="1:14" x14ac:dyDescent="0.2">
      <c r="A211">
        <v>8197742</v>
      </c>
      <c r="B211">
        <v>1</v>
      </c>
      <c r="C211" t="s">
        <v>2425</v>
      </c>
      <c r="D211" t="s">
        <v>2754</v>
      </c>
      <c r="E211" t="s">
        <v>1001</v>
      </c>
      <c r="F211" s="3" t="s">
        <v>2861</v>
      </c>
      <c r="G211" s="3" t="s">
        <v>2773</v>
      </c>
      <c r="I211" t="str">
        <f t="shared" si="10"/>
        <v>Pittsburgh</v>
      </c>
      <c r="J211" t="s">
        <v>3034</v>
      </c>
      <c r="K211">
        <f t="shared" si="11"/>
        <v>1</v>
      </c>
      <c r="L211" t="s">
        <v>2773</v>
      </c>
      <c r="N211" t="s">
        <v>2860</v>
      </c>
    </row>
    <row r="212" spans="1:14" x14ac:dyDescent="0.2">
      <c r="A212">
        <v>999505</v>
      </c>
      <c r="B212">
        <v>1</v>
      </c>
      <c r="C212" t="s">
        <v>2431</v>
      </c>
      <c r="D212" t="s">
        <v>2755</v>
      </c>
      <c r="E212" t="s">
        <v>1</v>
      </c>
      <c r="F212" s="3" t="str">
        <f t="shared" si="9"/>
        <v>Pittsburgh</v>
      </c>
      <c r="G212" s="3" t="s">
        <v>2773</v>
      </c>
      <c r="I212" t="str">
        <f t="shared" si="10"/>
        <v>Pittsburgh</v>
      </c>
      <c r="J212" t="s">
        <v>3034</v>
      </c>
      <c r="K212">
        <f t="shared" si="11"/>
        <v>1</v>
      </c>
      <c r="L212" t="s">
        <v>2773</v>
      </c>
    </row>
    <row r="213" spans="1:14" x14ac:dyDescent="0.2">
      <c r="A213">
        <v>2875042</v>
      </c>
      <c r="B213">
        <v>1</v>
      </c>
      <c r="C213" t="s">
        <v>2435</v>
      </c>
      <c r="D213" t="s">
        <v>2756</v>
      </c>
      <c r="E213" t="s">
        <v>1044</v>
      </c>
      <c r="F213" s="3" t="s">
        <v>2862</v>
      </c>
      <c r="G213" s="3" t="s">
        <v>2863</v>
      </c>
      <c r="I213" t="str">
        <f t="shared" si="10"/>
        <v>the eastern suburbs of Pittsburgh</v>
      </c>
      <c r="J213" t="s">
        <v>2809</v>
      </c>
      <c r="K213">
        <f t="shared" si="11"/>
        <v>1</v>
      </c>
      <c r="L213" t="s">
        <v>2824</v>
      </c>
      <c r="M213">
        <v>1</v>
      </c>
    </row>
    <row r="214" spans="1:14" x14ac:dyDescent="0.2">
      <c r="A214">
        <v>7650512</v>
      </c>
      <c r="B214">
        <v>1</v>
      </c>
      <c r="C214" t="s">
        <v>2437</v>
      </c>
      <c r="D214" t="s">
        <v>2757</v>
      </c>
      <c r="E214" t="s">
        <v>1</v>
      </c>
      <c r="F214" s="3" t="s">
        <v>2804</v>
      </c>
      <c r="G214" s="3" t="s">
        <v>2864</v>
      </c>
      <c r="I214" t="str">
        <f t="shared" si="10"/>
        <v>Barnes and Noble Store, Robinson Township</v>
      </c>
      <c r="J214" t="s">
        <v>2798</v>
      </c>
      <c r="K214">
        <f t="shared" si="11"/>
        <v>1</v>
      </c>
      <c r="L214" t="s">
        <v>2778</v>
      </c>
    </row>
    <row r="215" spans="1:14" x14ac:dyDescent="0.2">
      <c r="A215">
        <v>18603139</v>
      </c>
      <c r="B215">
        <v>1</v>
      </c>
      <c r="C215" t="s">
        <v>2443</v>
      </c>
      <c r="D215" t="s">
        <v>2758</v>
      </c>
      <c r="E215" t="s">
        <v>1</v>
      </c>
      <c r="F215" s="3" t="str">
        <f t="shared" si="9"/>
        <v>Pittsburgh</v>
      </c>
      <c r="G215" s="3" t="s">
        <v>2773</v>
      </c>
      <c r="I215" t="str">
        <f t="shared" si="10"/>
        <v>Pittsburgh</v>
      </c>
      <c r="J215" t="s">
        <v>3034</v>
      </c>
      <c r="K215">
        <f t="shared" si="11"/>
        <v>1</v>
      </c>
      <c r="L215" t="s">
        <v>2773</v>
      </c>
    </row>
    <row r="216" spans="1:14" x14ac:dyDescent="0.2">
      <c r="A216">
        <v>13049922</v>
      </c>
      <c r="B216">
        <v>1</v>
      </c>
      <c r="C216" t="s">
        <v>2449</v>
      </c>
      <c r="D216" t="s">
        <v>2759</v>
      </c>
      <c r="E216" t="s">
        <v>1</v>
      </c>
      <c r="F216" s="3" t="str">
        <f t="shared" si="9"/>
        <v>Pittsburgh</v>
      </c>
      <c r="G216" s="3" t="s">
        <v>2773</v>
      </c>
      <c r="I216" t="str">
        <f t="shared" si="10"/>
        <v>Pittsburgh</v>
      </c>
      <c r="J216" t="s">
        <v>3034</v>
      </c>
      <c r="K216">
        <f t="shared" si="11"/>
        <v>1</v>
      </c>
      <c r="L216" t="s">
        <v>2773</v>
      </c>
    </row>
    <row r="217" spans="1:14" x14ac:dyDescent="0.2">
      <c r="A217">
        <v>12893962</v>
      </c>
      <c r="B217">
        <v>1</v>
      </c>
      <c r="C217" t="s">
        <v>2454</v>
      </c>
      <c r="D217" t="s">
        <v>2760</v>
      </c>
      <c r="E217" t="s">
        <v>1</v>
      </c>
      <c r="F217" s="3" t="str">
        <f t="shared" si="9"/>
        <v/>
      </c>
      <c r="G217" s="3" t="s">
        <v>2778</v>
      </c>
      <c r="I217" t="str">
        <f t="shared" si="10"/>
        <v>Greater Pittsburgh Area</v>
      </c>
      <c r="J217" t="s">
        <v>3036</v>
      </c>
      <c r="K217">
        <f t="shared" si="11"/>
        <v>1</v>
      </c>
      <c r="L217" s="3" t="s">
        <v>2778</v>
      </c>
      <c r="M217">
        <v>1</v>
      </c>
    </row>
    <row r="218" spans="1:14" x14ac:dyDescent="0.2">
      <c r="A218">
        <v>18676489</v>
      </c>
      <c r="B218">
        <v>1</v>
      </c>
      <c r="C218" t="s">
        <v>2460</v>
      </c>
      <c r="D218" t="s">
        <v>2761</v>
      </c>
      <c r="E218" t="s">
        <v>1</v>
      </c>
      <c r="F218" s="3" t="str">
        <f t="shared" si="9"/>
        <v>Pittsburgh</v>
      </c>
      <c r="G218" s="3" t="s">
        <v>2813</v>
      </c>
      <c r="I218" t="str">
        <f t="shared" si="10"/>
        <v>Pittsburgh North</v>
      </c>
      <c r="J218" t="s">
        <v>2809</v>
      </c>
      <c r="K218">
        <f t="shared" si="11"/>
        <v>1</v>
      </c>
      <c r="L218" s="3" t="s">
        <v>2813</v>
      </c>
    </row>
    <row r="219" spans="1:14" x14ac:dyDescent="0.2">
      <c r="A219">
        <v>41510</v>
      </c>
      <c r="B219">
        <v>1</v>
      </c>
      <c r="C219" t="s">
        <v>2466</v>
      </c>
      <c r="D219" t="s">
        <v>2762</v>
      </c>
      <c r="E219" t="s">
        <v>1</v>
      </c>
      <c r="F219" s="3" t="str">
        <f t="shared" si="9"/>
        <v>Pittsburgh</v>
      </c>
      <c r="G219" s="3" t="s">
        <v>2804</v>
      </c>
      <c r="I219" t="str">
        <f t="shared" si="10"/>
        <v>Western PA</v>
      </c>
      <c r="J219" t="s">
        <v>2903</v>
      </c>
      <c r="K219">
        <f t="shared" si="11"/>
        <v>1</v>
      </c>
      <c r="L219" s="3" t="s">
        <v>2804</v>
      </c>
    </row>
    <row r="220" spans="1:14" x14ac:dyDescent="0.2">
      <c r="A220">
        <v>428580</v>
      </c>
      <c r="B220">
        <v>1</v>
      </c>
      <c r="C220" t="s">
        <v>2472</v>
      </c>
      <c r="D220" t="s">
        <v>2763</v>
      </c>
      <c r="E220" t="s">
        <v>207</v>
      </c>
      <c r="F220" s="3" t="str">
        <f t="shared" si="9"/>
        <v>Pittsburgh</v>
      </c>
      <c r="G220" s="3" t="s">
        <v>2773</v>
      </c>
      <c r="I220" t="str">
        <f t="shared" si="10"/>
        <v>Pittsburgh</v>
      </c>
      <c r="J220" t="s">
        <v>3034</v>
      </c>
      <c r="K220">
        <f t="shared" si="11"/>
        <v>1</v>
      </c>
      <c r="L220" t="s">
        <v>2773</v>
      </c>
    </row>
    <row r="221" spans="1:14" x14ac:dyDescent="0.2">
      <c r="A221">
        <v>16142882</v>
      </c>
      <c r="B221">
        <v>1</v>
      </c>
      <c r="C221" t="s">
        <v>2476</v>
      </c>
      <c r="D221" t="s">
        <v>2764</v>
      </c>
      <c r="E221" t="s">
        <v>1</v>
      </c>
      <c r="F221" s="3" t="str">
        <f t="shared" si="9"/>
        <v>Pittsburgh</v>
      </c>
      <c r="G221" s="3" t="s">
        <v>2773</v>
      </c>
      <c r="I221" t="str">
        <f t="shared" si="10"/>
        <v>Pittsburgh</v>
      </c>
      <c r="J221" t="s">
        <v>3034</v>
      </c>
      <c r="K221">
        <f t="shared" si="11"/>
        <v>1</v>
      </c>
      <c r="L221" t="s">
        <v>2773</v>
      </c>
    </row>
    <row r="222" spans="1:14" x14ac:dyDescent="0.2">
      <c r="A222">
        <v>1561631</v>
      </c>
      <c r="B222">
        <v>1</v>
      </c>
      <c r="C222" t="s">
        <v>2482</v>
      </c>
      <c r="D222" t="s">
        <v>2765</v>
      </c>
      <c r="E222" t="s">
        <v>1</v>
      </c>
      <c r="F222" s="3" t="str">
        <f t="shared" si="9"/>
        <v>Pittsburgh</v>
      </c>
      <c r="G222" s="3" t="s">
        <v>2773</v>
      </c>
      <c r="I222" t="str">
        <f t="shared" si="10"/>
        <v>Pittsburgh</v>
      </c>
      <c r="J222" t="s">
        <v>3034</v>
      </c>
      <c r="K222">
        <f t="shared" si="11"/>
        <v>1</v>
      </c>
      <c r="L222" t="s">
        <v>2773</v>
      </c>
    </row>
    <row r="223" spans="1:14" x14ac:dyDescent="0.2">
      <c r="A223">
        <v>1635864</v>
      </c>
      <c r="B223">
        <v>1</v>
      </c>
      <c r="C223" t="s">
        <v>2487</v>
      </c>
      <c r="D223" t="s">
        <v>2766</v>
      </c>
      <c r="E223" t="s">
        <v>1</v>
      </c>
      <c r="F223" s="3" t="str">
        <f t="shared" si="9"/>
        <v>Pittsburgh</v>
      </c>
      <c r="G223" s="3" t="s">
        <v>2773</v>
      </c>
      <c r="I223" t="str">
        <f t="shared" si="10"/>
        <v>Pittsburgh</v>
      </c>
      <c r="J223" t="s">
        <v>3034</v>
      </c>
      <c r="K223">
        <f t="shared" si="11"/>
        <v>1</v>
      </c>
      <c r="L223" t="s">
        <v>2773</v>
      </c>
    </row>
    <row r="224" spans="1:14" x14ac:dyDescent="0.2">
      <c r="A224">
        <v>1400108</v>
      </c>
      <c r="B224">
        <v>1</v>
      </c>
      <c r="C224" t="s">
        <v>2493</v>
      </c>
      <c r="D224" t="s">
        <v>2767</v>
      </c>
      <c r="E224" t="s">
        <v>382</v>
      </c>
      <c r="F224" s="3" t="str">
        <f t="shared" si="9"/>
        <v/>
      </c>
      <c r="G224" s="3"/>
      <c r="H224" t="s">
        <v>2865</v>
      </c>
      <c r="I224" t="str">
        <f t="shared" si="10"/>
        <v>Coraopolis</v>
      </c>
      <c r="J224" t="s">
        <v>3034</v>
      </c>
      <c r="K224">
        <f t="shared" si="11"/>
        <v>0</v>
      </c>
      <c r="L224" t="s">
        <v>2865</v>
      </c>
    </row>
    <row r="225" spans="1:12" x14ac:dyDescent="0.2">
      <c r="A225">
        <v>18680854</v>
      </c>
      <c r="B225">
        <v>1</v>
      </c>
      <c r="C225" t="s">
        <v>2499</v>
      </c>
      <c r="D225" t="s">
        <v>2768</v>
      </c>
      <c r="E225" t="s">
        <v>1</v>
      </c>
      <c r="F225" s="3" t="str">
        <f t="shared" si="9"/>
        <v>Pittsburgh</v>
      </c>
      <c r="G225" s="3" t="s">
        <v>2773</v>
      </c>
      <c r="I225" t="str">
        <f t="shared" si="10"/>
        <v>Pittsburgh</v>
      </c>
      <c r="J225" t="s">
        <v>3034</v>
      </c>
      <c r="K225">
        <f t="shared" si="11"/>
        <v>1</v>
      </c>
      <c r="L225" t="s">
        <v>2773</v>
      </c>
    </row>
    <row r="226" spans="1:12" x14ac:dyDescent="0.2">
      <c r="A226">
        <v>5000722</v>
      </c>
      <c r="B226">
        <v>1</v>
      </c>
      <c r="C226" t="s">
        <v>2503</v>
      </c>
      <c r="D226" t="s">
        <v>2769</v>
      </c>
      <c r="E226" t="s">
        <v>1</v>
      </c>
      <c r="F226" s="3" t="s">
        <v>2773</v>
      </c>
      <c r="G226" s="3" t="s">
        <v>2773</v>
      </c>
      <c r="I226" t="str">
        <f t="shared" si="10"/>
        <v>Pittsburgh</v>
      </c>
      <c r="J226" t="s">
        <v>3034</v>
      </c>
      <c r="K226">
        <f t="shared" si="11"/>
        <v>1</v>
      </c>
      <c r="L226" t="s">
        <v>2773</v>
      </c>
    </row>
    <row r="227" spans="1:12" x14ac:dyDescent="0.2">
      <c r="A227">
        <v>1500687</v>
      </c>
      <c r="B227">
        <v>1</v>
      </c>
      <c r="C227" t="s">
        <v>2507</v>
      </c>
      <c r="D227" t="s">
        <v>2770</v>
      </c>
      <c r="E227" t="s">
        <v>1</v>
      </c>
      <c r="F227" s="3" t="str">
        <f t="shared" si="9"/>
        <v>Pittsburgh</v>
      </c>
      <c r="G227" s="3" t="s">
        <v>2773</v>
      </c>
      <c r="I227" t="str">
        <f t="shared" si="10"/>
        <v>Pittsburgh</v>
      </c>
      <c r="J227" t="s">
        <v>3034</v>
      </c>
      <c r="K227">
        <f t="shared" si="11"/>
        <v>1</v>
      </c>
      <c r="L227" t="s">
        <v>2773</v>
      </c>
    </row>
    <row r="228" spans="1:12" x14ac:dyDescent="0.2">
      <c r="A228">
        <v>18700297</v>
      </c>
      <c r="B228">
        <v>1</v>
      </c>
      <c r="C228" t="s">
        <v>2513</v>
      </c>
      <c r="D228" t="s">
        <v>2771</v>
      </c>
      <c r="E228" t="s">
        <v>1</v>
      </c>
      <c r="F228" s="3" t="str">
        <f t="shared" si="9"/>
        <v>Pittsburgh</v>
      </c>
      <c r="G228" s="3" t="s">
        <v>2773</v>
      </c>
      <c r="I228" t="str">
        <f t="shared" si="10"/>
        <v>Pittsburgh</v>
      </c>
      <c r="J228" t="s">
        <v>3034</v>
      </c>
      <c r="K228">
        <f t="shared" si="11"/>
        <v>1</v>
      </c>
      <c r="L228" t="s">
        <v>2773</v>
      </c>
    </row>
    <row r="229" spans="1:12" x14ac:dyDescent="0.2">
      <c r="F229"/>
      <c r="G229"/>
    </row>
    <row r="230" spans="1:12" x14ac:dyDescent="0.2">
      <c r="F230"/>
      <c r="G230"/>
    </row>
    <row r="231" spans="1:12" x14ac:dyDescent="0.2">
      <c r="F231"/>
      <c r="G231"/>
    </row>
    <row r="232" spans="1:12" x14ac:dyDescent="0.2">
      <c r="F232"/>
      <c r="G232"/>
      <c r="I232" s="2"/>
      <c r="J232" s="11" t="s">
        <v>3040</v>
      </c>
    </row>
    <row r="233" spans="1:12" x14ac:dyDescent="0.2">
      <c r="F233"/>
      <c r="G233"/>
      <c r="I233" t="s">
        <v>2831</v>
      </c>
      <c r="J233">
        <f>COUNTIF(J$2:J$228, I233)</f>
        <v>3</v>
      </c>
    </row>
    <row r="234" spans="1:12" x14ac:dyDescent="0.2">
      <c r="F234"/>
      <c r="G234"/>
      <c r="I234" t="s">
        <v>2867</v>
      </c>
      <c r="J234">
        <f t="shared" ref="J234:J242" si="12">COUNTIF(J$2:J$228, I234)</f>
        <v>5</v>
      </c>
    </row>
    <row r="235" spans="1:12" x14ac:dyDescent="0.2">
      <c r="F235"/>
      <c r="G235"/>
      <c r="I235" t="s">
        <v>2902</v>
      </c>
      <c r="J235">
        <f t="shared" si="12"/>
        <v>1</v>
      </c>
    </row>
    <row r="236" spans="1:12" x14ac:dyDescent="0.2">
      <c r="F236"/>
      <c r="G236"/>
      <c r="I236" t="s">
        <v>3036</v>
      </c>
      <c r="J236">
        <f t="shared" si="12"/>
        <v>22</v>
      </c>
    </row>
    <row r="237" spans="1:12" x14ac:dyDescent="0.2">
      <c r="F237"/>
      <c r="G237"/>
      <c r="I237" t="s">
        <v>2903</v>
      </c>
      <c r="J237">
        <f t="shared" si="12"/>
        <v>6</v>
      </c>
    </row>
    <row r="238" spans="1:12" x14ac:dyDescent="0.2">
      <c r="F238"/>
      <c r="G238"/>
      <c r="I238" t="s">
        <v>2788</v>
      </c>
      <c r="J238">
        <f t="shared" si="12"/>
        <v>9</v>
      </c>
    </row>
    <row r="239" spans="1:12" x14ac:dyDescent="0.2">
      <c r="F239"/>
      <c r="G239"/>
      <c r="I239" t="s">
        <v>2809</v>
      </c>
      <c r="J239">
        <f t="shared" si="12"/>
        <v>16</v>
      </c>
    </row>
    <row r="240" spans="1:12" x14ac:dyDescent="0.2">
      <c r="F240"/>
      <c r="G240"/>
      <c r="I240" t="s">
        <v>3034</v>
      </c>
      <c r="J240">
        <f t="shared" si="12"/>
        <v>147</v>
      </c>
    </row>
    <row r="241" spans="6:10" x14ac:dyDescent="0.2">
      <c r="F241"/>
      <c r="G241"/>
      <c r="I241" t="s">
        <v>2785</v>
      </c>
      <c r="J241">
        <f t="shared" si="12"/>
        <v>2</v>
      </c>
    </row>
    <row r="242" spans="6:10" x14ac:dyDescent="0.2">
      <c r="F242"/>
      <c r="G242"/>
      <c r="I242" t="s">
        <v>2798</v>
      </c>
      <c r="J242">
        <f t="shared" si="12"/>
        <v>16</v>
      </c>
    </row>
    <row r="243" spans="6:10" x14ac:dyDescent="0.2">
      <c r="F243"/>
      <c r="G243"/>
    </row>
    <row r="244" spans="6:10" x14ac:dyDescent="0.2">
      <c r="F244"/>
      <c r="G244"/>
    </row>
    <row r="245" spans="6:10" x14ac:dyDescent="0.2">
      <c r="F245"/>
      <c r="G245"/>
    </row>
    <row r="246" spans="6:10" x14ac:dyDescent="0.2">
      <c r="F246"/>
      <c r="G246"/>
    </row>
    <row r="247" spans="6:10" x14ac:dyDescent="0.2">
      <c r="F247"/>
      <c r="G247"/>
    </row>
    <row r="248" spans="6:10" x14ac:dyDescent="0.2">
      <c r="F248"/>
      <c r="G248"/>
    </row>
    <row r="249" spans="6:10" x14ac:dyDescent="0.2">
      <c r="F249"/>
      <c r="G249"/>
    </row>
    <row r="250" spans="6:10" x14ac:dyDescent="0.2">
      <c r="F250"/>
      <c r="G250"/>
    </row>
    <row r="251" spans="6:10" x14ac:dyDescent="0.2">
      <c r="F251"/>
      <c r="G251"/>
    </row>
    <row r="252" spans="6:10" x14ac:dyDescent="0.2">
      <c r="F252"/>
      <c r="G252"/>
    </row>
    <row r="253" spans="6:10" x14ac:dyDescent="0.2">
      <c r="F253"/>
      <c r="G253"/>
    </row>
    <row r="254" spans="6:10" x14ac:dyDescent="0.2">
      <c r="F254"/>
      <c r="G254"/>
    </row>
    <row r="255" spans="6:10" x14ac:dyDescent="0.2">
      <c r="F255"/>
      <c r="G255"/>
    </row>
    <row r="256" spans="6:10" x14ac:dyDescent="0.2">
      <c r="F256"/>
      <c r="G256"/>
    </row>
    <row r="257" spans="6:7" x14ac:dyDescent="0.2">
      <c r="F257"/>
      <c r="G257"/>
    </row>
    <row r="258" spans="6:7" x14ac:dyDescent="0.2">
      <c r="F258"/>
      <c r="G258"/>
    </row>
    <row r="259" spans="6:7" x14ac:dyDescent="0.2">
      <c r="F259"/>
      <c r="G259"/>
    </row>
    <row r="260" spans="6:7" x14ac:dyDescent="0.2">
      <c r="F260"/>
      <c r="G260"/>
    </row>
    <row r="261" spans="6:7" x14ac:dyDescent="0.2">
      <c r="F261"/>
      <c r="G261"/>
    </row>
    <row r="262" spans="6:7" x14ac:dyDescent="0.2">
      <c r="F262"/>
      <c r="G262"/>
    </row>
    <row r="263" spans="6:7" x14ac:dyDescent="0.2">
      <c r="F263"/>
      <c r="G263"/>
    </row>
    <row r="264" spans="6:7" x14ac:dyDescent="0.2">
      <c r="F264"/>
      <c r="G264"/>
    </row>
    <row r="265" spans="6:7" x14ac:dyDescent="0.2">
      <c r="F265"/>
      <c r="G265"/>
    </row>
    <row r="266" spans="6:7" x14ac:dyDescent="0.2">
      <c r="F266"/>
      <c r="G266"/>
    </row>
    <row r="267" spans="6:7" x14ac:dyDescent="0.2">
      <c r="F267"/>
      <c r="G267"/>
    </row>
    <row r="268" spans="6:7" x14ac:dyDescent="0.2">
      <c r="F268"/>
      <c r="G268"/>
    </row>
    <row r="269" spans="6:7" x14ac:dyDescent="0.2">
      <c r="F269"/>
      <c r="G269"/>
    </row>
    <row r="270" spans="6:7" x14ac:dyDescent="0.2">
      <c r="F270"/>
      <c r="G270"/>
    </row>
    <row r="271" spans="6:7" x14ac:dyDescent="0.2">
      <c r="F271"/>
      <c r="G271"/>
    </row>
    <row r="272" spans="6:7" x14ac:dyDescent="0.2">
      <c r="F272"/>
      <c r="G272"/>
    </row>
    <row r="273" spans="6:7" x14ac:dyDescent="0.2">
      <c r="F273"/>
      <c r="G273"/>
    </row>
    <row r="274" spans="6:7" x14ac:dyDescent="0.2">
      <c r="F274"/>
      <c r="G274"/>
    </row>
    <row r="275" spans="6:7" x14ac:dyDescent="0.2">
      <c r="F275"/>
      <c r="G275"/>
    </row>
    <row r="276" spans="6:7" x14ac:dyDescent="0.2">
      <c r="F276"/>
      <c r="G276"/>
    </row>
    <row r="277" spans="6:7" x14ac:dyDescent="0.2">
      <c r="F277"/>
      <c r="G277"/>
    </row>
    <row r="278" spans="6:7" x14ac:dyDescent="0.2">
      <c r="F278"/>
      <c r="G278"/>
    </row>
    <row r="279" spans="6:7" x14ac:dyDescent="0.2">
      <c r="F279"/>
      <c r="G279"/>
    </row>
    <row r="280" spans="6:7" x14ac:dyDescent="0.2">
      <c r="F280"/>
      <c r="G280"/>
    </row>
    <row r="281" spans="6:7" x14ac:dyDescent="0.2">
      <c r="F281"/>
      <c r="G281"/>
    </row>
    <row r="282" spans="6:7" x14ac:dyDescent="0.2">
      <c r="F282"/>
      <c r="G282"/>
    </row>
    <row r="283" spans="6:7" x14ac:dyDescent="0.2">
      <c r="F283"/>
      <c r="G283"/>
    </row>
    <row r="284" spans="6:7" x14ac:dyDescent="0.2">
      <c r="F284"/>
      <c r="G284"/>
    </row>
    <row r="285" spans="6:7" x14ac:dyDescent="0.2">
      <c r="F285"/>
      <c r="G285"/>
    </row>
    <row r="286" spans="6:7" x14ac:dyDescent="0.2">
      <c r="F286"/>
      <c r="G286"/>
    </row>
    <row r="287" spans="6:7" x14ac:dyDescent="0.2">
      <c r="F287"/>
      <c r="G287"/>
    </row>
    <row r="288" spans="6:7" x14ac:dyDescent="0.2">
      <c r="F288"/>
      <c r="G288"/>
    </row>
    <row r="289" spans="6:7" x14ac:dyDescent="0.2">
      <c r="F289"/>
      <c r="G289"/>
    </row>
    <row r="290" spans="6:7" x14ac:dyDescent="0.2">
      <c r="F290"/>
      <c r="G290"/>
    </row>
    <row r="291" spans="6:7" x14ac:dyDescent="0.2">
      <c r="F291"/>
      <c r="G291"/>
    </row>
    <row r="292" spans="6:7" x14ac:dyDescent="0.2">
      <c r="F292"/>
      <c r="G292"/>
    </row>
    <row r="293" spans="6:7" x14ac:dyDescent="0.2">
      <c r="F293"/>
      <c r="G293"/>
    </row>
    <row r="294" spans="6:7" x14ac:dyDescent="0.2">
      <c r="F294"/>
      <c r="G294"/>
    </row>
    <row r="295" spans="6:7" x14ac:dyDescent="0.2">
      <c r="F295"/>
      <c r="G295"/>
    </row>
    <row r="296" spans="6:7" x14ac:dyDescent="0.2">
      <c r="F296"/>
      <c r="G296"/>
    </row>
    <row r="297" spans="6:7" x14ac:dyDescent="0.2">
      <c r="F297"/>
      <c r="G297"/>
    </row>
    <row r="298" spans="6:7" x14ac:dyDescent="0.2">
      <c r="F298"/>
      <c r="G298"/>
    </row>
    <row r="299" spans="6:7" x14ac:dyDescent="0.2">
      <c r="F299"/>
      <c r="G299"/>
    </row>
    <row r="300" spans="6:7" x14ac:dyDescent="0.2">
      <c r="F300"/>
      <c r="G300"/>
    </row>
    <row r="301" spans="6:7" x14ac:dyDescent="0.2">
      <c r="F301"/>
      <c r="G301"/>
    </row>
    <row r="302" spans="6:7" x14ac:dyDescent="0.2">
      <c r="F302"/>
      <c r="G302"/>
    </row>
    <row r="303" spans="6:7" x14ac:dyDescent="0.2">
      <c r="F303"/>
      <c r="G303"/>
    </row>
    <row r="304" spans="6:7" x14ac:dyDescent="0.2">
      <c r="F304"/>
      <c r="G304"/>
    </row>
    <row r="305" spans="6:7" x14ac:dyDescent="0.2">
      <c r="F305"/>
      <c r="G305"/>
    </row>
    <row r="306" spans="6:7" x14ac:dyDescent="0.2">
      <c r="F306"/>
      <c r="G306"/>
    </row>
    <row r="307" spans="6:7" x14ac:dyDescent="0.2">
      <c r="F307"/>
      <c r="G307"/>
    </row>
    <row r="308" spans="6:7" x14ac:dyDescent="0.2">
      <c r="F308"/>
      <c r="G308"/>
    </row>
    <row r="309" spans="6:7" x14ac:dyDescent="0.2">
      <c r="F309"/>
      <c r="G309"/>
    </row>
    <row r="310" spans="6:7" x14ac:dyDescent="0.2">
      <c r="F310"/>
      <c r="G310"/>
    </row>
    <row r="311" spans="6:7" x14ac:dyDescent="0.2">
      <c r="F311"/>
      <c r="G311"/>
    </row>
    <row r="312" spans="6:7" x14ac:dyDescent="0.2">
      <c r="F312"/>
      <c r="G312"/>
    </row>
    <row r="313" spans="6:7" x14ac:dyDescent="0.2">
      <c r="F313"/>
      <c r="G313"/>
    </row>
    <row r="314" spans="6:7" x14ac:dyDescent="0.2">
      <c r="F314"/>
      <c r="G314"/>
    </row>
    <row r="315" spans="6:7" x14ac:dyDescent="0.2">
      <c r="F315"/>
      <c r="G315"/>
    </row>
    <row r="316" spans="6:7" x14ac:dyDescent="0.2">
      <c r="F316"/>
      <c r="G316"/>
    </row>
    <row r="317" spans="6:7" x14ac:dyDescent="0.2">
      <c r="F317"/>
      <c r="G317"/>
    </row>
    <row r="318" spans="6:7" x14ac:dyDescent="0.2">
      <c r="F318"/>
      <c r="G318"/>
    </row>
    <row r="319" spans="6:7" x14ac:dyDescent="0.2">
      <c r="F319"/>
      <c r="G319"/>
    </row>
    <row r="320" spans="6:7" x14ac:dyDescent="0.2">
      <c r="F320"/>
      <c r="G320"/>
    </row>
    <row r="321" spans="6:7" x14ac:dyDescent="0.2">
      <c r="F321"/>
      <c r="G321"/>
    </row>
    <row r="322" spans="6:7" x14ac:dyDescent="0.2">
      <c r="F322"/>
      <c r="G322"/>
    </row>
    <row r="323" spans="6:7" x14ac:dyDescent="0.2">
      <c r="F323"/>
      <c r="G323"/>
    </row>
    <row r="324" spans="6:7" x14ac:dyDescent="0.2">
      <c r="F324"/>
      <c r="G324"/>
    </row>
    <row r="325" spans="6:7" x14ac:dyDescent="0.2">
      <c r="F325"/>
      <c r="G325"/>
    </row>
    <row r="326" spans="6:7" x14ac:dyDescent="0.2">
      <c r="F326"/>
      <c r="G326"/>
    </row>
    <row r="327" spans="6:7" x14ac:dyDescent="0.2">
      <c r="F327"/>
      <c r="G327"/>
    </row>
    <row r="328" spans="6:7" x14ac:dyDescent="0.2">
      <c r="F328"/>
      <c r="G328"/>
    </row>
    <row r="329" spans="6:7" x14ac:dyDescent="0.2">
      <c r="F329"/>
      <c r="G329"/>
    </row>
    <row r="330" spans="6:7" x14ac:dyDescent="0.2">
      <c r="F330"/>
      <c r="G330"/>
    </row>
    <row r="331" spans="6:7" x14ac:dyDescent="0.2">
      <c r="F331"/>
      <c r="G331"/>
    </row>
    <row r="332" spans="6:7" x14ac:dyDescent="0.2">
      <c r="F332"/>
      <c r="G332"/>
    </row>
    <row r="333" spans="6:7" x14ac:dyDescent="0.2">
      <c r="F333"/>
      <c r="G333"/>
    </row>
    <row r="334" spans="6:7" x14ac:dyDescent="0.2">
      <c r="F334"/>
      <c r="G334"/>
    </row>
    <row r="335" spans="6:7" x14ac:dyDescent="0.2">
      <c r="F335"/>
      <c r="G335"/>
    </row>
    <row r="336" spans="6:7" x14ac:dyDescent="0.2">
      <c r="F336"/>
      <c r="G336"/>
    </row>
    <row r="337" spans="6:7" x14ac:dyDescent="0.2">
      <c r="F337"/>
      <c r="G337"/>
    </row>
    <row r="338" spans="6:7" x14ac:dyDescent="0.2">
      <c r="F338"/>
      <c r="G338"/>
    </row>
    <row r="339" spans="6:7" x14ac:dyDescent="0.2">
      <c r="F339"/>
      <c r="G339"/>
    </row>
    <row r="340" spans="6:7" x14ac:dyDescent="0.2">
      <c r="F340"/>
      <c r="G340"/>
    </row>
    <row r="341" spans="6:7" x14ac:dyDescent="0.2">
      <c r="F341"/>
      <c r="G341"/>
    </row>
    <row r="342" spans="6:7" x14ac:dyDescent="0.2">
      <c r="F342"/>
      <c r="G342"/>
    </row>
    <row r="343" spans="6:7" x14ac:dyDescent="0.2">
      <c r="F343"/>
      <c r="G343"/>
    </row>
    <row r="344" spans="6:7" x14ac:dyDescent="0.2">
      <c r="F344"/>
      <c r="G344"/>
    </row>
    <row r="345" spans="6:7" x14ac:dyDescent="0.2">
      <c r="F345"/>
      <c r="G345"/>
    </row>
    <row r="346" spans="6:7" x14ac:dyDescent="0.2">
      <c r="F346"/>
      <c r="G346"/>
    </row>
    <row r="347" spans="6:7" x14ac:dyDescent="0.2">
      <c r="F347"/>
      <c r="G347"/>
    </row>
    <row r="348" spans="6:7" x14ac:dyDescent="0.2">
      <c r="F348"/>
      <c r="G348"/>
    </row>
    <row r="349" spans="6:7" x14ac:dyDescent="0.2">
      <c r="F349"/>
      <c r="G349"/>
    </row>
    <row r="350" spans="6:7" x14ac:dyDescent="0.2">
      <c r="F350"/>
      <c r="G350"/>
    </row>
    <row r="351" spans="6:7" x14ac:dyDescent="0.2">
      <c r="F351"/>
      <c r="G351"/>
    </row>
    <row r="352" spans="6:7" x14ac:dyDescent="0.2">
      <c r="F352"/>
      <c r="G352"/>
    </row>
    <row r="353" spans="6:7" x14ac:dyDescent="0.2">
      <c r="F353"/>
      <c r="G353"/>
    </row>
    <row r="354" spans="6:7" x14ac:dyDescent="0.2">
      <c r="F354"/>
      <c r="G354"/>
    </row>
    <row r="355" spans="6:7" x14ac:dyDescent="0.2">
      <c r="F355"/>
      <c r="G355"/>
    </row>
    <row r="356" spans="6:7" x14ac:dyDescent="0.2">
      <c r="F356"/>
      <c r="G356"/>
    </row>
    <row r="357" spans="6:7" x14ac:dyDescent="0.2">
      <c r="F357"/>
      <c r="G357"/>
    </row>
    <row r="358" spans="6:7" x14ac:dyDescent="0.2">
      <c r="F358"/>
      <c r="G358"/>
    </row>
    <row r="359" spans="6:7" x14ac:dyDescent="0.2">
      <c r="F359"/>
      <c r="G359"/>
    </row>
    <row r="360" spans="6:7" x14ac:dyDescent="0.2">
      <c r="F360"/>
      <c r="G360"/>
    </row>
    <row r="361" spans="6:7" x14ac:dyDescent="0.2">
      <c r="F361"/>
      <c r="G361"/>
    </row>
    <row r="362" spans="6:7" x14ac:dyDescent="0.2">
      <c r="F362"/>
      <c r="G362"/>
    </row>
    <row r="363" spans="6:7" x14ac:dyDescent="0.2">
      <c r="F363"/>
      <c r="G363"/>
    </row>
    <row r="364" spans="6:7" x14ac:dyDescent="0.2">
      <c r="F364"/>
      <c r="G364"/>
    </row>
    <row r="365" spans="6:7" x14ac:dyDescent="0.2">
      <c r="F365"/>
      <c r="G365"/>
    </row>
    <row r="366" spans="6:7" x14ac:dyDescent="0.2">
      <c r="F366"/>
      <c r="G366"/>
    </row>
    <row r="367" spans="6:7" x14ac:dyDescent="0.2">
      <c r="F367"/>
      <c r="G367"/>
    </row>
    <row r="368" spans="6:7" x14ac:dyDescent="0.2">
      <c r="F368"/>
      <c r="G368"/>
    </row>
    <row r="369" spans="6:7" x14ac:dyDescent="0.2">
      <c r="F369"/>
      <c r="G369"/>
    </row>
    <row r="370" spans="6:7" x14ac:dyDescent="0.2">
      <c r="F370"/>
      <c r="G370"/>
    </row>
    <row r="371" spans="6:7" x14ac:dyDescent="0.2">
      <c r="F371"/>
      <c r="G371"/>
    </row>
    <row r="372" spans="6:7" x14ac:dyDescent="0.2">
      <c r="F372"/>
      <c r="G372"/>
    </row>
    <row r="373" spans="6:7" x14ac:dyDescent="0.2">
      <c r="F373"/>
      <c r="G373"/>
    </row>
    <row r="374" spans="6:7" x14ac:dyDescent="0.2">
      <c r="F374"/>
      <c r="G374"/>
    </row>
    <row r="375" spans="6:7" x14ac:dyDescent="0.2">
      <c r="F375"/>
      <c r="G375"/>
    </row>
    <row r="376" spans="6:7" x14ac:dyDescent="0.2">
      <c r="F376"/>
      <c r="G376"/>
    </row>
    <row r="377" spans="6:7" x14ac:dyDescent="0.2">
      <c r="F377"/>
      <c r="G377"/>
    </row>
    <row r="378" spans="6:7" x14ac:dyDescent="0.2">
      <c r="F378"/>
      <c r="G378"/>
    </row>
    <row r="379" spans="6:7" x14ac:dyDescent="0.2">
      <c r="F379"/>
      <c r="G379"/>
    </row>
    <row r="380" spans="6:7" x14ac:dyDescent="0.2">
      <c r="F380"/>
      <c r="G380"/>
    </row>
    <row r="381" spans="6:7" x14ac:dyDescent="0.2">
      <c r="F381"/>
      <c r="G381"/>
    </row>
    <row r="382" spans="6:7" x14ac:dyDescent="0.2">
      <c r="F382"/>
      <c r="G382"/>
    </row>
    <row r="383" spans="6:7" x14ac:dyDescent="0.2">
      <c r="F383"/>
      <c r="G383"/>
    </row>
    <row r="384" spans="6:7" x14ac:dyDescent="0.2">
      <c r="F384"/>
      <c r="G384"/>
    </row>
    <row r="385" spans="6:7" x14ac:dyDescent="0.2">
      <c r="F385"/>
      <c r="G385"/>
    </row>
    <row r="386" spans="6:7" x14ac:dyDescent="0.2">
      <c r="F386"/>
      <c r="G386"/>
    </row>
    <row r="387" spans="6:7" x14ac:dyDescent="0.2">
      <c r="F387"/>
      <c r="G387"/>
    </row>
    <row r="388" spans="6:7" x14ac:dyDescent="0.2">
      <c r="F388"/>
      <c r="G388"/>
    </row>
    <row r="389" spans="6:7" x14ac:dyDescent="0.2">
      <c r="F389"/>
      <c r="G389"/>
    </row>
    <row r="390" spans="6:7" x14ac:dyDescent="0.2">
      <c r="F390"/>
      <c r="G390"/>
    </row>
    <row r="391" spans="6:7" x14ac:dyDescent="0.2">
      <c r="F391"/>
      <c r="G391"/>
    </row>
    <row r="392" spans="6:7" x14ac:dyDescent="0.2">
      <c r="F392"/>
      <c r="G392"/>
    </row>
    <row r="393" spans="6:7" x14ac:dyDescent="0.2">
      <c r="F393"/>
      <c r="G393"/>
    </row>
    <row r="394" spans="6:7" x14ac:dyDescent="0.2">
      <c r="F394"/>
      <c r="G394"/>
    </row>
    <row r="395" spans="6:7" x14ac:dyDescent="0.2">
      <c r="F395"/>
      <c r="G395"/>
    </row>
    <row r="396" spans="6:7" x14ac:dyDescent="0.2">
      <c r="F396"/>
      <c r="G396"/>
    </row>
    <row r="397" spans="6:7" x14ac:dyDescent="0.2">
      <c r="F397"/>
      <c r="G397"/>
    </row>
    <row r="398" spans="6:7" x14ac:dyDescent="0.2">
      <c r="F398"/>
      <c r="G398"/>
    </row>
    <row r="399" spans="6:7" x14ac:dyDescent="0.2">
      <c r="F399"/>
      <c r="G399"/>
    </row>
    <row r="400" spans="6:7" x14ac:dyDescent="0.2">
      <c r="F400"/>
      <c r="G400"/>
    </row>
    <row r="401" spans="6:7" x14ac:dyDescent="0.2">
      <c r="F401"/>
      <c r="G401"/>
    </row>
    <row r="402" spans="6:7" x14ac:dyDescent="0.2">
      <c r="F402"/>
      <c r="G402"/>
    </row>
    <row r="403" spans="6:7" x14ac:dyDescent="0.2">
      <c r="F403"/>
      <c r="G403"/>
    </row>
    <row r="404" spans="6:7" x14ac:dyDescent="0.2">
      <c r="F404"/>
      <c r="G404"/>
    </row>
    <row r="405" spans="6:7" x14ac:dyDescent="0.2">
      <c r="F405"/>
      <c r="G405"/>
    </row>
    <row r="406" spans="6:7" x14ac:dyDescent="0.2">
      <c r="F406"/>
      <c r="G406"/>
    </row>
    <row r="407" spans="6:7" x14ac:dyDescent="0.2">
      <c r="F407"/>
      <c r="G407"/>
    </row>
    <row r="408" spans="6:7" x14ac:dyDescent="0.2">
      <c r="F408"/>
      <c r="G408"/>
    </row>
    <row r="409" spans="6:7" x14ac:dyDescent="0.2">
      <c r="F409"/>
      <c r="G409"/>
    </row>
    <row r="410" spans="6:7" x14ac:dyDescent="0.2">
      <c r="F410"/>
      <c r="G410"/>
    </row>
    <row r="411" spans="6:7" x14ac:dyDescent="0.2">
      <c r="F411"/>
      <c r="G411"/>
    </row>
    <row r="412" spans="6:7" x14ac:dyDescent="0.2">
      <c r="F412"/>
      <c r="G412"/>
    </row>
    <row r="413" spans="6:7" x14ac:dyDescent="0.2">
      <c r="F413"/>
      <c r="G413"/>
    </row>
    <row r="414" spans="6:7" x14ac:dyDescent="0.2">
      <c r="F414"/>
      <c r="G414"/>
    </row>
    <row r="415" spans="6:7" x14ac:dyDescent="0.2">
      <c r="F415"/>
      <c r="G415"/>
    </row>
    <row r="416" spans="6:7" x14ac:dyDescent="0.2">
      <c r="F416"/>
      <c r="G416"/>
    </row>
    <row r="417" spans="6:7" x14ac:dyDescent="0.2">
      <c r="F417"/>
      <c r="G417"/>
    </row>
    <row r="418" spans="6:7" x14ac:dyDescent="0.2">
      <c r="F418"/>
      <c r="G418"/>
    </row>
    <row r="419" spans="6:7" x14ac:dyDescent="0.2">
      <c r="F419"/>
      <c r="G419"/>
    </row>
    <row r="420" spans="6:7" x14ac:dyDescent="0.2">
      <c r="F420"/>
      <c r="G420"/>
    </row>
    <row r="421" spans="6:7" x14ac:dyDescent="0.2">
      <c r="F421"/>
      <c r="G421"/>
    </row>
    <row r="422" spans="6:7" x14ac:dyDescent="0.2">
      <c r="F422"/>
      <c r="G422"/>
    </row>
    <row r="423" spans="6:7" x14ac:dyDescent="0.2">
      <c r="F423"/>
      <c r="G423"/>
    </row>
    <row r="424" spans="6:7" x14ac:dyDescent="0.2">
      <c r="F424"/>
      <c r="G424"/>
    </row>
    <row r="425" spans="6:7" x14ac:dyDescent="0.2">
      <c r="F425"/>
      <c r="G425"/>
    </row>
    <row r="426" spans="6:7" x14ac:dyDescent="0.2">
      <c r="F426"/>
      <c r="G426"/>
    </row>
    <row r="427" spans="6:7" x14ac:dyDescent="0.2">
      <c r="F427"/>
      <c r="G427"/>
    </row>
    <row r="428" spans="6:7" x14ac:dyDescent="0.2">
      <c r="F428"/>
      <c r="G428"/>
    </row>
    <row r="429" spans="6:7" x14ac:dyDescent="0.2">
      <c r="F429"/>
      <c r="G429"/>
    </row>
    <row r="430" spans="6:7" x14ac:dyDescent="0.2">
      <c r="F430"/>
      <c r="G430"/>
    </row>
    <row r="431" spans="6:7" x14ac:dyDescent="0.2">
      <c r="F431"/>
      <c r="G431"/>
    </row>
    <row r="432" spans="6:7" x14ac:dyDescent="0.2">
      <c r="F432"/>
      <c r="G432"/>
    </row>
    <row r="433" spans="6:7" x14ac:dyDescent="0.2">
      <c r="F433"/>
      <c r="G433"/>
    </row>
    <row r="434" spans="6:7" x14ac:dyDescent="0.2">
      <c r="F434"/>
      <c r="G434"/>
    </row>
    <row r="435" spans="6:7" x14ac:dyDescent="0.2">
      <c r="F435"/>
      <c r="G435"/>
    </row>
    <row r="436" spans="6:7" x14ac:dyDescent="0.2">
      <c r="F436"/>
      <c r="G436"/>
    </row>
    <row r="437" spans="6:7" x14ac:dyDescent="0.2">
      <c r="F437"/>
      <c r="G437"/>
    </row>
    <row r="438" spans="6:7" x14ac:dyDescent="0.2">
      <c r="F438"/>
      <c r="G438"/>
    </row>
    <row r="439" spans="6:7" x14ac:dyDescent="0.2">
      <c r="F439"/>
      <c r="G439"/>
    </row>
    <row r="440" spans="6:7" x14ac:dyDescent="0.2">
      <c r="F440"/>
      <c r="G440"/>
    </row>
    <row r="441" spans="6:7" x14ac:dyDescent="0.2">
      <c r="F441"/>
      <c r="G441"/>
    </row>
    <row r="442" spans="6:7" x14ac:dyDescent="0.2">
      <c r="F442"/>
      <c r="G442"/>
    </row>
    <row r="443" spans="6:7" x14ac:dyDescent="0.2">
      <c r="F443"/>
      <c r="G443"/>
    </row>
    <row r="444" spans="6:7" x14ac:dyDescent="0.2">
      <c r="F444"/>
      <c r="G444"/>
    </row>
    <row r="445" spans="6:7" x14ac:dyDescent="0.2">
      <c r="F445"/>
      <c r="G445"/>
    </row>
    <row r="446" spans="6:7" x14ac:dyDescent="0.2">
      <c r="F446"/>
      <c r="G446"/>
    </row>
    <row r="447" spans="6:7" x14ac:dyDescent="0.2">
      <c r="F447"/>
      <c r="G447"/>
    </row>
    <row r="448" spans="6:7" x14ac:dyDescent="0.2">
      <c r="F448"/>
      <c r="G448"/>
    </row>
    <row r="449" spans="6:7" x14ac:dyDescent="0.2">
      <c r="F449"/>
      <c r="G449"/>
    </row>
    <row r="450" spans="6:7" x14ac:dyDescent="0.2">
      <c r="F450"/>
      <c r="G450"/>
    </row>
    <row r="451" spans="6:7" x14ac:dyDescent="0.2">
      <c r="F451"/>
      <c r="G451"/>
    </row>
    <row r="452" spans="6:7" x14ac:dyDescent="0.2">
      <c r="F452"/>
      <c r="G452"/>
    </row>
    <row r="453" spans="6:7" x14ac:dyDescent="0.2">
      <c r="F453"/>
      <c r="G453"/>
    </row>
    <row r="454" spans="6:7" x14ac:dyDescent="0.2">
      <c r="F454"/>
      <c r="G454"/>
    </row>
    <row r="455" spans="6:7" x14ac:dyDescent="0.2">
      <c r="F455"/>
      <c r="G455"/>
    </row>
    <row r="456" spans="6:7" x14ac:dyDescent="0.2">
      <c r="F456"/>
      <c r="G456"/>
    </row>
    <row r="457" spans="6:7" x14ac:dyDescent="0.2">
      <c r="F457"/>
      <c r="G457"/>
    </row>
    <row r="458" spans="6:7" x14ac:dyDescent="0.2">
      <c r="F458"/>
      <c r="G458"/>
    </row>
    <row r="459" spans="6:7" x14ac:dyDescent="0.2">
      <c r="F459"/>
      <c r="G459"/>
    </row>
    <row r="460" spans="6:7" x14ac:dyDescent="0.2">
      <c r="F460"/>
      <c r="G460"/>
    </row>
    <row r="461" spans="6:7" x14ac:dyDescent="0.2">
      <c r="F461"/>
      <c r="G461"/>
    </row>
    <row r="462" spans="6:7" x14ac:dyDescent="0.2">
      <c r="F462"/>
      <c r="G462"/>
    </row>
    <row r="463" spans="6:7" x14ac:dyDescent="0.2">
      <c r="F463"/>
      <c r="G463"/>
    </row>
    <row r="464" spans="6:7" x14ac:dyDescent="0.2">
      <c r="F464"/>
      <c r="G464"/>
    </row>
    <row r="465" spans="6:7" x14ac:dyDescent="0.2">
      <c r="F465"/>
      <c r="G465"/>
    </row>
    <row r="466" spans="6:7" x14ac:dyDescent="0.2">
      <c r="F466"/>
      <c r="G466"/>
    </row>
    <row r="467" spans="6:7" x14ac:dyDescent="0.2">
      <c r="F467"/>
      <c r="G467"/>
    </row>
    <row r="468" spans="6:7" x14ac:dyDescent="0.2">
      <c r="F468"/>
      <c r="G468"/>
    </row>
    <row r="469" spans="6:7" x14ac:dyDescent="0.2">
      <c r="F469"/>
      <c r="G469"/>
    </row>
    <row r="470" spans="6:7" x14ac:dyDescent="0.2">
      <c r="F470"/>
      <c r="G470"/>
    </row>
    <row r="471" spans="6:7" x14ac:dyDescent="0.2">
      <c r="F471"/>
      <c r="G471"/>
    </row>
    <row r="472" spans="6:7" x14ac:dyDescent="0.2">
      <c r="F472"/>
      <c r="G472"/>
    </row>
    <row r="473" spans="6:7" x14ac:dyDescent="0.2">
      <c r="F473"/>
      <c r="G473"/>
    </row>
    <row r="474" spans="6:7" x14ac:dyDescent="0.2">
      <c r="F474"/>
      <c r="G474"/>
    </row>
    <row r="475" spans="6:7" x14ac:dyDescent="0.2">
      <c r="F475"/>
      <c r="G475"/>
    </row>
    <row r="476" spans="6:7" x14ac:dyDescent="0.2">
      <c r="F476"/>
      <c r="G476"/>
    </row>
    <row r="477" spans="6:7" x14ac:dyDescent="0.2">
      <c r="F477"/>
      <c r="G477"/>
    </row>
    <row r="478" spans="6:7" x14ac:dyDescent="0.2">
      <c r="F478"/>
      <c r="G478"/>
    </row>
    <row r="479" spans="6:7" x14ac:dyDescent="0.2">
      <c r="F479"/>
      <c r="G479"/>
    </row>
    <row r="480" spans="6:7" x14ac:dyDescent="0.2">
      <c r="F480"/>
      <c r="G480"/>
    </row>
    <row r="481" spans="6:7" x14ac:dyDescent="0.2">
      <c r="F481"/>
      <c r="G481"/>
    </row>
    <row r="482" spans="6:7" x14ac:dyDescent="0.2">
      <c r="F482"/>
      <c r="G482"/>
    </row>
    <row r="483" spans="6:7" x14ac:dyDescent="0.2">
      <c r="F483"/>
      <c r="G483"/>
    </row>
    <row r="484" spans="6:7" x14ac:dyDescent="0.2">
      <c r="F484"/>
      <c r="G484"/>
    </row>
    <row r="485" spans="6:7" x14ac:dyDescent="0.2">
      <c r="F485"/>
      <c r="G485"/>
    </row>
    <row r="486" spans="6:7" x14ac:dyDescent="0.2">
      <c r="F486"/>
      <c r="G486"/>
    </row>
    <row r="487" spans="6:7" x14ac:dyDescent="0.2">
      <c r="F487"/>
      <c r="G487"/>
    </row>
    <row r="488" spans="6:7" x14ac:dyDescent="0.2">
      <c r="F488"/>
      <c r="G488"/>
    </row>
    <row r="489" spans="6:7" x14ac:dyDescent="0.2">
      <c r="F489"/>
      <c r="G489"/>
    </row>
    <row r="490" spans="6:7" x14ac:dyDescent="0.2">
      <c r="F490"/>
      <c r="G490"/>
    </row>
    <row r="491" spans="6:7" x14ac:dyDescent="0.2">
      <c r="F491"/>
      <c r="G491"/>
    </row>
    <row r="492" spans="6:7" x14ac:dyDescent="0.2">
      <c r="F492"/>
      <c r="G492"/>
    </row>
    <row r="493" spans="6:7" x14ac:dyDescent="0.2">
      <c r="F493"/>
      <c r="G493"/>
    </row>
    <row r="494" spans="6:7" x14ac:dyDescent="0.2">
      <c r="F494"/>
      <c r="G494"/>
    </row>
    <row r="495" spans="6:7" x14ac:dyDescent="0.2">
      <c r="F495"/>
      <c r="G495"/>
    </row>
    <row r="496" spans="6:7" x14ac:dyDescent="0.2">
      <c r="F496"/>
      <c r="G496"/>
    </row>
    <row r="497" spans="6:7" x14ac:dyDescent="0.2">
      <c r="F497"/>
      <c r="G497"/>
    </row>
    <row r="498" spans="6:7" x14ac:dyDescent="0.2">
      <c r="F498"/>
      <c r="G498"/>
    </row>
    <row r="499" spans="6:7" x14ac:dyDescent="0.2">
      <c r="F499"/>
      <c r="G499"/>
    </row>
    <row r="500" spans="6:7" x14ac:dyDescent="0.2">
      <c r="F500"/>
      <c r="G500"/>
    </row>
    <row r="501" spans="6:7" x14ac:dyDescent="0.2">
      <c r="F501"/>
      <c r="G501"/>
    </row>
    <row r="502" spans="6:7" x14ac:dyDescent="0.2">
      <c r="F502"/>
      <c r="G502"/>
    </row>
    <row r="503" spans="6:7" x14ac:dyDescent="0.2">
      <c r="F503"/>
      <c r="G503"/>
    </row>
    <row r="504" spans="6:7" x14ac:dyDescent="0.2">
      <c r="F504"/>
      <c r="G504"/>
    </row>
    <row r="505" spans="6:7" x14ac:dyDescent="0.2">
      <c r="F505"/>
      <c r="G505"/>
    </row>
    <row r="506" spans="6:7" x14ac:dyDescent="0.2">
      <c r="F506"/>
      <c r="G506"/>
    </row>
    <row r="507" spans="6:7" x14ac:dyDescent="0.2">
      <c r="F507"/>
      <c r="G507"/>
    </row>
    <row r="508" spans="6:7" x14ac:dyDescent="0.2">
      <c r="F508"/>
      <c r="G508"/>
    </row>
    <row r="509" spans="6:7" x14ac:dyDescent="0.2">
      <c r="F509"/>
      <c r="G509"/>
    </row>
    <row r="510" spans="6:7" x14ac:dyDescent="0.2">
      <c r="F510"/>
      <c r="G510"/>
    </row>
    <row r="511" spans="6:7" x14ac:dyDescent="0.2">
      <c r="F511"/>
      <c r="G511"/>
    </row>
    <row r="512" spans="6:7" x14ac:dyDescent="0.2">
      <c r="F512"/>
      <c r="G512"/>
    </row>
    <row r="513" spans="6:7" x14ac:dyDescent="0.2">
      <c r="F513"/>
      <c r="G513"/>
    </row>
    <row r="514" spans="6:7" x14ac:dyDescent="0.2">
      <c r="F514"/>
      <c r="G514"/>
    </row>
    <row r="515" spans="6:7" x14ac:dyDescent="0.2">
      <c r="F515"/>
      <c r="G515"/>
    </row>
    <row r="516" spans="6:7" x14ac:dyDescent="0.2">
      <c r="F516"/>
      <c r="G516"/>
    </row>
    <row r="517" spans="6:7" x14ac:dyDescent="0.2">
      <c r="F517"/>
      <c r="G517"/>
    </row>
    <row r="518" spans="6:7" x14ac:dyDescent="0.2">
      <c r="F518"/>
      <c r="G518"/>
    </row>
    <row r="519" spans="6:7" x14ac:dyDescent="0.2">
      <c r="F519"/>
      <c r="G519"/>
    </row>
    <row r="520" spans="6:7" x14ac:dyDescent="0.2">
      <c r="F520"/>
      <c r="G520"/>
    </row>
    <row r="521" spans="6:7" x14ac:dyDescent="0.2">
      <c r="F521"/>
      <c r="G521"/>
    </row>
    <row r="522" spans="6:7" x14ac:dyDescent="0.2">
      <c r="F522"/>
      <c r="G522"/>
    </row>
    <row r="523" spans="6:7" x14ac:dyDescent="0.2">
      <c r="F523"/>
      <c r="G523"/>
    </row>
    <row r="524" spans="6:7" x14ac:dyDescent="0.2">
      <c r="F524"/>
      <c r="G524"/>
    </row>
    <row r="525" spans="6:7" x14ac:dyDescent="0.2">
      <c r="F525"/>
      <c r="G525"/>
    </row>
    <row r="526" spans="6:7" x14ac:dyDescent="0.2">
      <c r="F526"/>
      <c r="G526"/>
    </row>
    <row r="527" spans="6:7" x14ac:dyDescent="0.2">
      <c r="F527"/>
      <c r="G527"/>
    </row>
    <row r="528" spans="6:7" x14ac:dyDescent="0.2">
      <c r="F528"/>
      <c r="G528"/>
    </row>
    <row r="529" spans="6:7" x14ac:dyDescent="0.2">
      <c r="F529"/>
      <c r="G529"/>
    </row>
    <row r="530" spans="6:7" x14ac:dyDescent="0.2">
      <c r="F530"/>
      <c r="G530"/>
    </row>
    <row r="531" spans="6:7" x14ac:dyDescent="0.2">
      <c r="F531"/>
      <c r="G531"/>
    </row>
    <row r="532" spans="6:7" x14ac:dyDescent="0.2">
      <c r="F532"/>
      <c r="G532"/>
    </row>
    <row r="533" spans="6:7" x14ac:dyDescent="0.2">
      <c r="F533"/>
      <c r="G533"/>
    </row>
    <row r="534" spans="6:7" x14ac:dyDescent="0.2">
      <c r="F534"/>
      <c r="G534"/>
    </row>
    <row r="535" spans="6:7" x14ac:dyDescent="0.2">
      <c r="F535"/>
      <c r="G535"/>
    </row>
    <row r="536" spans="6:7" x14ac:dyDescent="0.2">
      <c r="F536"/>
      <c r="G536"/>
    </row>
    <row r="537" spans="6:7" x14ac:dyDescent="0.2">
      <c r="F537"/>
      <c r="G537"/>
    </row>
    <row r="538" spans="6:7" x14ac:dyDescent="0.2">
      <c r="F538"/>
      <c r="G538"/>
    </row>
    <row r="539" spans="6:7" x14ac:dyDescent="0.2">
      <c r="F539"/>
      <c r="G539"/>
    </row>
    <row r="540" spans="6:7" x14ac:dyDescent="0.2">
      <c r="F540"/>
      <c r="G540"/>
    </row>
    <row r="541" spans="6:7" x14ac:dyDescent="0.2">
      <c r="F541"/>
      <c r="G541"/>
    </row>
    <row r="542" spans="6:7" x14ac:dyDescent="0.2">
      <c r="F542"/>
      <c r="G542"/>
    </row>
    <row r="543" spans="6:7" x14ac:dyDescent="0.2">
      <c r="F543"/>
      <c r="G543"/>
    </row>
    <row r="544" spans="6:7" x14ac:dyDescent="0.2">
      <c r="F544"/>
      <c r="G544"/>
    </row>
    <row r="545" spans="6:7" x14ac:dyDescent="0.2">
      <c r="F545"/>
      <c r="G545"/>
    </row>
    <row r="546" spans="6:7" x14ac:dyDescent="0.2">
      <c r="F546"/>
      <c r="G546"/>
    </row>
    <row r="547" spans="6:7" x14ac:dyDescent="0.2">
      <c r="F547"/>
      <c r="G547"/>
    </row>
    <row r="548" spans="6:7" x14ac:dyDescent="0.2">
      <c r="F548"/>
      <c r="G548"/>
    </row>
    <row r="549" spans="6:7" x14ac:dyDescent="0.2">
      <c r="F549"/>
      <c r="G549"/>
    </row>
    <row r="550" spans="6:7" x14ac:dyDescent="0.2">
      <c r="F550"/>
      <c r="G550"/>
    </row>
    <row r="551" spans="6:7" x14ac:dyDescent="0.2">
      <c r="F551"/>
      <c r="G551"/>
    </row>
    <row r="552" spans="6:7" x14ac:dyDescent="0.2">
      <c r="F552"/>
      <c r="G552"/>
    </row>
    <row r="553" spans="6:7" x14ac:dyDescent="0.2">
      <c r="F553"/>
      <c r="G553"/>
    </row>
    <row r="554" spans="6:7" x14ac:dyDescent="0.2">
      <c r="F554"/>
      <c r="G554"/>
    </row>
    <row r="555" spans="6:7" x14ac:dyDescent="0.2">
      <c r="F555"/>
      <c r="G555"/>
    </row>
    <row r="556" spans="6:7" x14ac:dyDescent="0.2">
      <c r="F556"/>
      <c r="G556"/>
    </row>
    <row r="557" spans="6:7" x14ac:dyDescent="0.2">
      <c r="F557"/>
      <c r="G557"/>
    </row>
    <row r="558" spans="6:7" x14ac:dyDescent="0.2">
      <c r="F558"/>
      <c r="G558"/>
    </row>
    <row r="559" spans="6:7" x14ac:dyDescent="0.2">
      <c r="F559"/>
      <c r="G559"/>
    </row>
    <row r="560" spans="6:7" x14ac:dyDescent="0.2">
      <c r="F560"/>
      <c r="G560"/>
    </row>
    <row r="561" spans="6:7" x14ac:dyDescent="0.2">
      <c r="F561"/>
      <c r="G561"/>
    </row>
    <row r="562" spans="6:7" x14ac:dyDescent="0.2">
      <c r="F562"/>
      <c r="G562"/>
    </row>
    <row r="563" spans="6:7" x14ac:dyDescent="0.2">
      <c r="F563"/>
      <c r="G563"/>
    </row>
    <row r="564" spans="6:7" x14ac:dyDescent="0.2">
      <c r="F564"/>
      <c r="G564"/>
    </row>
    <row r="565" spans="6:7" x14ac:dyDescent="0.2">
      <c r="F565"/>
      <c r="G565"/>
    </row>
    <row r="566" spans="6:7" x14ac:dyDescent="0.2">
      <c r="F566"/>
      <c r="G566"/>
    </row>
    <row r="567" spans="6:7" x14ac:dyDescent="0.2">
      <c r="F567"/>
      <c r="G567"/>
    </row>
    <row r="568" spans="6:7" x14ac:dyDescent="0.2">
      <c r="F568"/>
      <c r="G568"/>
    </row>
    <row r="569" spans="6:7" x14ac:dyDescent="0.2">
      <c r="F569"/>
      <c r="G569"/>
    </row>
    <row r="570" spans="6:7" x14ac:dyDescent="0.2">
      <c r="F570"/>
      <c r="G570"/>
    </row>
    <row r="571" spans="6:7" x14ac:dyDescent="0.2">
      <c r="F571"/>
      <c r="G571"/>
    </row>
    <row r="572" spans="6:7" x14ac:dyDescent="0.2">
      <c r="F572"/>
      <c r="G572"/>
    </row>
    <row r="573" spans="6:7" x14ac:dyDescent="0.2">
      <c r="F573"/>
      <c r="G573"/>
    </row>
    <row r="574" spans="6:7" x14ac:dyDescent="0.2">
      <c r="F574"/>
      <c r="G574"/>
    </row>
    <row r="575" spans="6:7" x14ac:dyDescent="0.2">
      <c r="F575"/>
      <c r="G575"/>
    </row>
    <row r="576" spans="6:7" x14ac:dyDescent="0.2">
      <c r="F576"/>
      <c r="G576"/>
    </row>
    <row r="577" spans="6:7" x14ac:dyDescent="0.2">
      <c r="F577"/>
      <c r="G577"/>
    </row>
    <row r="578" spans="6:7" x14ac:dyDescent="0.2">
      <c r="F578"/>
      <c r="G578"/>
    </row>
    <row r="579" spans="6:7" x14ac:dyDescent="0.2">
      <c r="F579"/>
      <c r="G579"/>
    </row>
    <row r="580" spans="6:7" x14ac:dyDescent="0.2">
      <c r="F580"/>
      <c r="G580"/>
    </row>
    <row r="581" spans="6:7" x14ac:dyDescent="0.2">
      <c r="F581"/>
      <c r="G581"/>
    </row>
    <row r="582" spans="6:7" x14ac:dyDescent="0.2">
      <c r="F582"/>
      <c r="G582"/>
    </row>
    <row r="583" spans="6:7" x14ac:dyDescent="0.2">
      <c r="F583"/>
      <c r="G583"/>
    </row>
    <row r="584" spans="6:7" x14ac:dyDescent="0.2">
      <c r="F584"/>
      <c r="G584"/>
    </row>
    <row r="585" spans="6:7" x14ac:dyDescent="0.2">
      <c r="F585"/>
      <c r="G585"/>
    </row>
    <row r="586" spans="6:7" x14ac:dyDescent="0.2">
      <c r="F586"/>
      <c r="G586"/>
    </row>
    <row r="587" spans="6:7" x14ac:dyDescent="0.2">
      <c r="F587"/>
      <c r="G587"/>
    </row>
    <row r="588" spans="6:7" x14ac:dyDescent="0.2">
      <c r="F588"/>
      <c r="G588"/>
    </row>
    <row r="589" spans="6:7" x14ac:dyDescent="0.2">
      <c r="F589"/>
      <c r="G589"/>
    </row>
    <row r="590" spans="6:7" x14ac:dyDescent="0.2">
      <c r="F590"/>
      <c r="G590"/>
    </row>
    <row r="591" spans="6:7" x14ac:dyDescent="0.2">
      <c r="F591"/>
      <c r="G591"/>
    </row>
    <row r="592" spans="6:7" x14ac:dyDescent="0.2">
      <c r="F592"/>
      <c r="G592"/>
    </row>
    <row r="593" spans="6:7" x14ac:dyDescent="0.2">
      <c r="F593"/>
      <c r="G593"/>
    </row>
    <row r="594" spans="6:7" x14ac:dyDescent="0.2">
      <c r="F594"/>
      <c r="G594"/>
    </row>
    <row r="595" spans="6:7" x14ac:dyDescent="0.2">
      <c r="F595"/>
      <c r="G595"/>
    </row>
    <row r="596" spans="6:7" x14ac:dyDescent="0.2">
      <c r="F596"/>
      <c r="G596"/>
    </row>
    <row r="597" spans="6:7" x14ac:dyDescent="0.2">
      <c r="F597"/>
      <c r="G597"/>
    </row>
    <row r="598" spans="6:7" x14ac:dyDescent="0.2">
      <c r="F598"/>
      <c r="G598"/>
    </row>
    <row r="599" spans="6:7" x14ac:dyDescent="0.2">
      <c r="F599"/>
      <c r="G599"/>
    </row>
    <row r="600" spans="6:7" x14ac:dyDescent="0.2">
      <c r="F600"/>
      <c r="G600"/>
    </row>
    <row r="601" spans="6:7" x14ac:dyDescent="0.2">
      <c r="F601"/>
      <c r="G601"/>
    </row>
    <row r="602" spans="6:7" x14ac:dyDescent="0.2">
      <c r="F602"/>
      <c r="G602"/>
    </row>
    <row r="603" spans="6:7" x14ac:dyDescent="0.2">
      <c r="F603"/>
      <c r="G603"/>
    </row>
    <row r="604" spans="6:7" x14ac:dyDescent="0.2">
      <c r="F604"/>
      <c r="G604"/>
    </row>
    <row r="605" spans="6:7" x14ac:dyDescent="0.2">
      <c r="F605"/>
      <c r="G605"/>
    </row>
    <row r="606" spans="6:7" x14ac:dyDescent="0.2">
      <c r="F606"/>
      <c r="G606"/>
    </row>
    <row r="607" spans="6:7" x14ac:dyDescent="0.2">
      <c r="F607"/>
      <c r="G607"/>
    </row>
    <row r="608" spans="6:7" x14ac:dyDescent="0.2">
      <c r="F608"/>
      <c r="G608"/>
    </row>
    <row r="609" spans="6:7" x14ac:dyDescent="0.2">
      <c r="F609"/>
      <c r="G609"/>
    </row>
    <row r="610" spans="6:7" x14ac:dyDescent="0.2">
      <c r="F610"/>
      <c r="G610"/>
    </row>
    <row r="611" spans="6:7" x14ac:dyDescent="0.2">
      <c r="F611"/>
      <c r="G611"/>
    </row>
    <row r="612" spans="6:7" x14ac:dyDescent="0.2">
      <c r="F612"/>
      <c r="G612"/>
    </row>
    <row r="613" spans="6:7" x14ac:dyDescent="0.2">
      <c r="F613"/>
      <c r="G613"/>
    </row>
    <row r="614" spans="6:7" x14ac:dyDescent="0.2">
      <c r="F614"/>
      <c r="G614"/>
    </row>
    <row r="615" spans="6:7" x14ac:dyDescent="0.2">
      <c r="F615"/>
      <c r="G615"/>
    </row>
    <row r="616" spans="6:7" x14ac:dyDescent="0.2">
      <c r="F616"/>
      <c r="G616"/>
    </row>
    <row r="617" spans="6:7" x14ac:dyDescent="0.2">
      <c r="F617"/>
      <c r="G617"/>
    </row>
    <row r="618" spans="6:7" x14ac:dyDescent="0.2">
      <c r="F618"/>
      <c r="G618"/>
    </row>
    <row r="619" spans="6:7" x14ac:dyDescent="0.2">
      <c r="F619"/>
      <c r="G619"/>
    </row>
    <row r="620" spans="6:7" x14ac:dyDescent="0.2">
      <c r="F620"/>
      <c r="G620"/>
    </row>
    <row r="621" spans="6:7" x14ac:dyDescent="0.2">
      <c r="F621"/>
      <c r="G621"/>
    </row>
    <row r="622" spans="6:7" x14ac:dyDescent="0.2">
      <c r="F622"/>
      <c r="G622"/>
    </row>
    <row r="623" spans="6:7" x14ac:dyDescent="0.2">
      <c r="F623"/>
      <c r="G623"/>
    </row>
    <row r="624" spans="6:7" x14ac:dyDescent="0.2">
      <c r="F624"/>
      <c r="G624"/>
    </row>
    <row r="625" spans="6:7" x14ac:dyDescent="0.2">
      <c r="F625"/>
      <c r="G625"/>
    </row>
    <row r="626" spans="6:7" x14ac:dyDescent="0.2">
      <c r="F626"/>
      <c r="G626"/>
    </row>
    <row r="627" spans="6:7" x14ac:dyDescent="0.2">
      <c r="F627"/>
      <c r="G627"/>
    </row>
    <row r="628" spans="6:7" x14ac:dyDescent="0.2">
      <c r="F628"/>
      <c r="G628"/>
    </row>
    <row r="629" spans="6:7" x14ac:dyDescent="0.2">
      <c r="F629"/>
      <c r="G629"/>
    </row>
    <row r="630" spans="6:7" x14ac:dyDescent="0.2">
      <c r="F630"/>
      <c r="G630"/>
    </row>
    <row r="631" spans="6:7" x14ac:dyDescent="0.2">
      <c r="F631"/>
      <c r="G631"/>
    </row>
    <row r="632" spans="6:7" x14ac:dyDescent="0.2">
      <c r="F632"/>
      <c r="G632"/>
    </row>
    <row r="633" spans="6:7" x14ac:dyDescent="0.2">
      <c r="F633"/>
      <c r="G633"/>
    </row>
    <row r="634" spans="6:7" x14ac:dyDescent="0.2">
      <c r="F634"/>
      <c r="G634"/>
    </row>
    <row r="635" spans="6:7" x14ac:dyDescent="0.2">
      <c r="F635"/>
      <c r="G635"/>
    </row>
    <row r="636" spans="6:7" x14ac:dyDescent="0.2">
      <c r="F636"/>
      <c r="G636"/>
    </row>
    <row r="637" spans="6:7" x14ac:dyDescent="0.2">
      <c r="F637"/>
      <c r="G637"/>
    </row>
    <row r="638" spans="6:7" x14ac:dyDescent="0.2">
      <c r="F638"/>
      <c r="G638"/>
    </row>
    <row r="639" spans="6:7" x14ac:dyDescent="0.2">
      <c r="F639"/>
      <c r="G639"/>
    </row>
    <row r="640" spans="6:7" x14ac:dyDescent="0.2">
      <c r="F640"/>
      <c r="G640"/>
    </row>
    <row r="641" spans="6:7" x14ac:dyDescent="0.2">
      <c r="F641"/>
      <c r="G641"/>
    </row>
    <row r="642" spans="6:7" x14ac:dyDescent="0.2">
      <c r="F642"/>
      <c r="G642"/>
    </row>
    <row r="643" spans="6:7" x14ac:dyDescent="0.2">
      <c r="F643"/>
      <c r="G643"/>
    </row>
    <row r="644" spans="6:7" x14ac:dyDescent="0.2">
      <c r="F644"/>
      <c r="G644"/>
    </row>
    <row r="645" spans="6:7" x14ac:dyDescent="0.2">
      <c r="F645"/>
      <c r="G645"/>
    </row>
    <row r="646" spans="6:7" x14ac:dyDescent="0.2">
      <c r="F646"/>
      <c r="G646"/>
    </row>
    <row r="647" spans="6:7" x14ac:dyDescent="0.2">
      <c r="F647"/>
      <c r="G647"/>
    </row>
    <row r="648" spans="6:7" x14ac:dyDescent="0.2">
      <c r="F648"/>
      <c r="G648"/>
    </row>
    <row r="649" spans="6:7" x14ac:dyDescent="0.2">
      <c r="F649"/>
      <c r="G649"/>
    </row>
    <row r="650" spans="6:7" x14ac:dyDescent="0.2">
      <c r="F650"/>
      <c r="G650"/>
    </row>
    <row r="651" spans="6:7" x14ac:dyDescent="0.2">
      <c r="F651"/>
      <c r="G651"/>
    </row>
    <row r="652" spans="6:7" x14ac:dyDescent="0.2">
      <c r="F652"/>
      <c r="G652"/>
    </row>
    <row r="653" spans="6:7" x14ac:dyDescent="0.2">
      <c r="F653"/>
      <c r="G653"/>
    </row>
    <row r="654" spans="6:7" x14ac:dyDescent="0.2">
      <c r="F654"/>
      <c r="G654"/>
    </row>
    <row r="655" spans="6:7" x14ac:dyDescent="0.2">
      <c r="F655"/>
      <c r="G655"/>
    </row>
    <row r="656" spans="6:7" x14ac:dyDescent="0.2">
      <c r="F656"/>
      <c r="G656"/>
    </row>
    <row r="657" spans="6:7" x14ac:dyDescent="0.2">
      <c r="F657"/>
      <c r="G657"/>
    </row>
    <row r="658" spans="6:7" x14ac:dyDescent="0.2">
      <c r="F658"/>
      <c r="G658"/>
    </row>
    <row r="659" spans="6:7" x14ac:dyDescent="0.2">
      <c r="F659"/>
      <c r="G659"/>
    </row>
    <row r="660" spans="6:7" x14ac:dyDescent="0.2">
      <c r="F660"/>
      <c r="G660"/>
    </row>
    <row r="661" spans="6:7" x14ac:dyDescent="0.2">
      <c r="F661"/>
      <c r="G661"/>
    </row>
    <row r="662" spans="6:7" x14ac:dyDescent="0.2">
      <c r="F662"/>
      <c r="G662"/>
    </row>
    <row r="663" spans="6:7" x14ac:dyDescent="0.2">
      <c r="F663"/>
      <c r="G663"/>
    </row>
    <row r="664" spans="6:7" x14ac:dyDescent="0.2">
      <c r="F664"/>
      <c r="G664"/>
    </row>
    <row r="665" spans="6:7" x14ac:dyDescent="0.2">
      <c r="F665"/>
      <c r="G665"/>
    </row>
    <row r="666" spans="6:7" x14ac:dyDescent="0.2">
      <c r="F666"/>
      <c r="G666"/>
    </row>
    <row r="667" spans="6:7" x14ac:dyDescent="0.2">
      <c r="F667"/>
      <c r="G667"/>
    </row>
    <row r="668" spans="6:7" x14ac:dyDescent="0.2">
      <c r="F668"/>
      <c r="G668"/>
    </row>
    <row r="669" spans="6:7" x14ac:dyDescent="0.2">
      <c r="F669"/>
      <c r="G669"/>
    </row>
    <row r="670" spans="6:7" x14ac:dyDescent="0.2">
      <c r="F670"/>
      <c r="G670"/>
    </row>
    <row r="671" spans="6:7" x14ac:dyDescent="0.2">
      <c r="F671"/>
      <c r="G671"/>
    </row>
    <row r="672" spans="6:7" x14ac:dyDescent="0.2">
      <c r="F672"/>
      <c r="G672"/>
    </row>
    <row r="673" spans="6:7" x14ac:dyDescent="0.2">
      <c r="F673"/>
      <c r="G673"/>
    </row>
    <row r="674" spans="6:7" x14ac:dyDescent="0.2">
      <c r="F674"/>
      <c r="G674"/>
    </row>
    <row r="675" spans="6:7" x14ac:dyDescent="0.2">
      <c r="F675"/>
      <c r="G675"/>
    </row>
    <row r="676" spans="6:7" x14ac:dyDescent="0.2">
      <c r="F676"/>
      <c r="G676"/>
    </row>
    <row r="677" spans="6:7" x14ac:dyDescent="0.2">
      <c r="F677"/>
      <c r="G677"/>
    </row>
    <row r="678" spans="6:7" x14ac:dyDescent="0.2">
      <c r="F678"/>
      <c r="G678"/>
    </row>
    <row r="679" spans="6:7" x14ac:dyDescent="0.2">
      <c r="F679"/>
      <c r="G679"/>
    </row>
    <row r="680" spans="6:7" x14ac:dyDescent="0.2">
      <c r="F680"/>
      <c r="G680"/>
    </row>
    <row r="681" spans="6:7" x14ac:dyDescent="0.2">
      <c r="F681"/>
      <c r="G681"/>
    </row>
    <row r="682" spans="6:7" x14ac:dyDescent="0.2">
      <c r="F682"/>
      <c r="G682"/>
    </row>
    <row r="683" spans="6:7" x14ac:dyDescent="0.2">
      <c r="F683"/>
      <c r="G683"/>
    </row>
    <row r="684" spans="6:7" x14ac:dyDescent="0.2">
      <c r="F684"/>
      <c r="G684"/>
    </row>
    <row r="685" spans="6:7" x14ac:dyDescent="0.2">
      <c r="F685"/>
      <c r="G685"/>
    </row>
    <row r="686" spans="6:7" x14ac:dyDescent="0.2">
      <c r="F686"/>
      <c r="G686"/>
    </row>
    <row r="687" spans="6:7" x14ac:dyDescent="0.2">
      <c r="F687"/>
      <c r="G687"/>
    </row>
    <row r="688" spans="6:7" x14ac:dyDescent="0.2">
      <c r="F688"/>
      <c r="G688"/>
    </row>
    <row r="689" spans="6:7" x14ac:dyDescent="0.2">
      <c r="F689"/>
      <c r="G689"/>
    </row>
    <row r="690" spans="6:7" x14ac:dyDescent="0.2">
      <c r="F690"/>
      <c r="G690"/>
    </row>
    <row r="691" spans="6:7" x14ac:dyDescent="0.2">
      <c r="F691"/>
      <c r="G691"/>
    </row>
    <row r="692" spans="6:7" x14ac:dyDescent="0.2">
      <c r="F692"/>
      <c r="G692"/>
    </row>
    <row r="693" spans="6:7" x14ac:dyDescent="0.2">
      <c r="F693"/>
      <c r="G693"/>
    </row>
    <row r="694" spans="6:7" x14ac:dyDescent="0.2">
      <c r="F694"/>
      <c r="G694"/>
    </row>
    <row r="695" spans="6:7" x14ac:dyDescent="0.2">
      <c r="F695"/>
      <c r="G695"/>
    </row>
    <row r="696" spans="6:7" x14ac:dyDescent="0.2">
      <c r="F696"/>
      <c r="G696"/>
    </row>
    <row r="697" spans="6:7" x14ac:dyDescent="0.2">
      <c r="F697"/>
      <c r="G697"/>
    </row>
    <row r="698" spans="6:7" x14ac:dyDescent="0.2">
      <c r="F698"/>
      <c r="G698"/>
    </row>
    <row r="699" spans="6:7" x14ac:dyDescent="0.2">
      <c r="F699"/>
      <c r="G699"/>
    </row>
    <row r="700" spans="6:7" x14ac:dyDescent="0.2">
      <c r="F700"/>
      <c r="G700"/>
    </row>
    <row r="701" spans="6:7" x14ac:dyDescent="0.2">
      <c r="F701"/>
      <c r="G701"/>
    </row>
    <row r="702" spans="6:7" x14ac:dyDescent="0.2">
      <c r="F702"/>
      <c r="G702"/>
    </row>
    <row r="703" spans="6:7" x14ac:dyDescent="0.2">
      <c r="F703"/>
      <c r="G703"/>
    </row>
    <row r="704" spans="6:7" x14ac:dyDescent="0.2">
      <c r="F704"/>
      <c r="G704"/>
    </row>
    <row r="705" spans="6:7" x14ac:dyDescent="0.2">
      <c r="F705"/>
      <c r="G705"/>
    </row>
    <row r="706" spans="6:7" x14ac:dyDescent="0.2">
      <c r="F706"/>
      <c r="G706"/>
    </row>
    <row r="707" spans="6:7" x14ac:dyDescent="0.2">
      <c r="F707"/>
      <c r="G707"/>
    </row>
    <row r="708" spans="6:7" x14ac:dyDescent="0.2">
      <c r="F708"/>
      <c r="G708"/>
    </row>
    <row r="709" spans="6:7" x14ac:dyDescent="0.2">
      <c r="F709"/>
      <c r="G709"/>
    </row>
    <row r="710" spans="6:7" x14ac:dyDescent="0.2">
      <c r="F710"/>
      <c r="G710"/>
    </row>
    <row r="711" spans="6:7" x14ac:dyDescent="0.2">
      <c r="F711"/>
      <c r="G711"/>
    </row>
    <row r="712" spans="6:7" x14ac:dyDescent="0.2">
      <c r="F712"/>
      <c r="G712"/>
    </row>
    <row r="713" spans="6:7" x14ac:dyDescent="0.2">
      <c r="F713"/>
      <c r="G713"/>
    </row>
    <row r="714" spans="6:7" x14ac:dyDescent="0.2">
      <c r="F714"/>
      <c r="G714"/>
    </row>
    <row r="715" spans="6:7" x14ac:dyDescent="0.2">
      <c r="F715"/>
      <c r="G715"/>
    </row>
    <row r="716" spans="6:7" x14ac:dyDescent="0.2">
      <c r="F716"/>
      <c r="G716"/>
    </row>
    <row r="717" spans="6:7" x14ac:dyDescent="0.2">
      <c r="F717"/>
      <c r="G717"/>
    </row>
    <row r="718" spans="6:7" x14ac:dyDescent="0.2">
      <c r="F718"/>
      <c r="G718"/>
    </row>
    <row r="719" spans="6:7" x14ac:dyDescent="0.2">
      <c r="F719"/>
      <c r="G719"/>
    </row>
    <row r="720" spans="6:7" x14ac:dyDescent="0.2">
      <c r="F720"/>
      <c r="G720"/>
    </row>
    <row r="721" spans="6:7" x14ac:dyDescent="0.2">
      <c r="F721"/>
      <c r="G721"/>
    </row>
    <row r="722" spans="6:7" x14ac:dyDescent="0.2">
      <c r="F722"/>
      <c r="G722"/>
    </row>
    <row r="723" spans="6:7" x14ac:dyDescent="0.2">
      <c r="F723"/>
      <c r="G723"/>
    </row>
    <row r="724" spans="6:7" x14ac:dyDescent="0.2">
      <c r="F724"/>
      <c r="G724"/>
    </row>
    <row r="725" spans="6:7" x14ac:dyDescent="0.2">
      <c r="F725"/>
      <c r="G725"/>
    </row>
    <row r="726" spans="6:7" x14ac:dyDescent="0.2">
      <c r="F726"/>
      <c r="G726"/>
    </row>
    <row r="727" spans="6:7" x14ac:dyDescent="0.2">
      <c r="F727"/>
      <c r="G727"/>
    </row>
    <row r="728" spans="6:7" x14ac:dyDescent="0.2">
      <c r="F728"/>
      <c r="G728"/>
    </row>
    <row r="729" spans="6:7" x14ac:dyDescent="0.2">
      <c r="F729"/>
      <c r="G729"/>
    </row>
    <row r="730" spans="6:7" x14ac:dyDescent="0.2">
      <c r="F730"/>
      <c r="G730"/>
    </row>
    <row r="731" spans="6:7" x14ac:dyDescent="0.2">
      <c r="F731"/>
      <c r="G731"/>
    </row>
    <row r="732" spans="6:7" x14ac:dyDescent="0.2">
      <c r="F732"/>
      <c r="G732"/>
    </row>
    <row r="733" spans="6:7" x14ac:dyDescent="0.2">
      <c r="F733"/>
      <c r="G733"/>
    </row>
    <row r="734" spans="6:7" x14ac:dyDescent="0.2">
      <c r="F734"/>
      <c r="G734"/>
    </row>
    <row r="735" spans="6:7" x14ac:dyDescent="0.2">
      <c r="F735"/>
      <c r="G735"/>
    </row>
    <row r="736" spans="6:7" x14ac:dyDescent="0.2">
      <c r="F736"/>
      <c r="G736"/>
    </row>
    <row r="737" spans="6:7" x14ac:dyDescent="0.2">
      <c r="F737"/>
      <c r="G737"/>
    </row>
    <row r="738" spans="6:7" x14ac:dyDescent="0.2">
      <c r="F738"/>
      <c r="G738"/>
    </row>
    <row r="739" spans="6:7" x14ac:dyDescent="0.2">
      <c r="F739"/>
      <c r="G739"/>
    </row>
    <row r="740" spans="6:7" x14ac:dyDescent="0.2">
      <c r="F740"/>
      <c r="G740"/>
    </row>
    <row r="741" spans="6:7" x14ac:dyDescent="0.2">
      <c r="F741"/>
      <c r="G741"/>
    </row>
    <row r="742" spans="6:7" x14ac:dyDescent="0.2">
      <c r="F742"/>
      <c r="G742"/>
    </row>
    <row r="743" spans="6:7" x14ac:dyDescent="0.2">
      <c r="F743"/>
      <c r="G743"/>
    </row>
    <row r="744" spans="6:7" x14ac:dyDescent="0.2">
      <c r="F744"/>
      <c r="G744"/>
    </row>
    <row r="745" spans="6:7" x14ac:dyDescent="0.2">
      <c r="F745"/>
      <c r="G745"/>
    </row>
    <row r="746" spans="6:7" x14ac:dyDescent="0.2">
      <c r="F746"/>
      <c r="G746"/>
    </row>
    <row r="747" spans="6:7" x14ac:dyDescent="0.2">
      <c r="F747"/>
      <c r="G747"/>
    </row>
    <row r="748" spans="6:7" x14ac:dyDescent="0.2">
      <c r="F748"/>
      <c r="G748"/>
    </row>
    <row r="749" spans="6:7" x14ac:dyDescent="0.2">
      <c r="F749"/>
      <c r="G749"/>
    </row>
    <row r="750" spans="6:7" x14ac:dyDescent="0.2">
      <c r="F750"/>
      <c r="G750"/>
    </row>
    <row r="751" spans="6:7" x14ac:dyDescent="0.2">
      <c r="F751"/>
      <c r="G751"/>
    </row>
    <row r="752" spans="6:7" x14ac:dyDescent="0.2">
      <c r="F752"/>
      <c r="G752"/>
    </row>
    <row r="753" spans="6:7" x14ac:dyDescent="0.2">
      <c r="F753"/>
      <c r="G753"/>
    </row>
    <row r="754" spans="6:7" x14ac:dyDescent="0.2">
      <c r="F754"/>
      <c r="G754"/>
    </row>
    <row r="755" spans="6:7" x14ac:dyDescent="0.2">
      <c r="F755"/>
      <c r="G755"/>
    </row>
    <row r="756" spans="6:7" x14ac:dyDescent="0.2">
      <c r="F756"/>
      <c r="G756"/>
    </row>
    <row r="757" spans="6:7" x14ac:dyDescent="0.2">
      <c r="F757"/>
      <c r="G757"/>
    </row>
    <row r="758" spans="6:7" x14ac:dyDescent="0.2">
      <c r="F758"/>
      <c r="G758"/>
    </row>
    <row r="759" spans="6:7" x14ac:dyDescent="0.2">
      <c r="F759"/>
      <c r="G759"/>
    </row>
    <row r="760" spans="6:7" x14ac:dyDescent="0.2">
      <c r="F760"/>
      <c r="G760"/>
    </row>
    <row r="761" spans="6:7" x14ac:dyDescent="0.2">
      <c r="F761"/>
      <c r="G761"/>
    </row>
    <row r="762" spans="6:7" x14ac:dyDescent="0.2">
      <c r="F762"/>
      <c r="G762"/>
    </row>
    <row r="763" spans="6:7" x14ac:dyDescent="0.2">
      <c r="F763"/>
      <c r="G763"/>
    </row>
    <row r="764" spans="6:7" x14ac:dyDescent="0.2">
      <c r="F764"/>
      <c r="G764"/>
    </row>
    <row r="765" spans="6:7" x14ac:dyDescent="0.2">
      <c r="F765"/>
      <c r="G765"/>
    </row>
    <row r="766" spans="6:7" x14ac:dyDescent="0.2">
      <c r="F766"/>
      <c r="G766"/>
    </row>
    <row r="767" spans="6:7" x14ac:dyDescent="0.2">
      <c r="F767"/>
      <c r="G767"/>
    </row>
    <row r="768" spans="6:7" x14ac:dyDescent="0.2">
      <c r="F768"/>
      <c r="G768"/>
    </row>
    <row r="769" spans="6:7" x14ac:dyDescent="0.2">
      <c r="F769"/>
      <c r="G769"/>
    </row>
    <row r="770" spans="6:7" x14ac:dyDescent="0.2">
      <c r="F770"/>
      <c r="G770"/>
    </row>
    <row r="771" spans="6:7" x14ac:dyDescent="0.2">
      <c r="F771"/>
      <c r="G771"/>
    </row>
    <row r="772" spans="6:7" x14ac:dyDescent="0.2">
      <c r="F772"/>
      <c r="G772"/>
    </row>
    <row r="773" spans="6:7" x14ac:dyDescent="0.2">
      <c r="F773"/>
      <c r="G773"/>
    </row>
    <row r="774" spans="6:7" x14ac:dyDescent="0.2">
      <c r="F774"/>
      <c r="G774"/>
    </row>
    <row r="775" spans="6:7" x14ac:dyDescent="0.2">
      <c r="F775"/>
      <c r="G775"/>
    </row>
    <row r="776" spans="6:7" x14ac:dyDescent="0.2">
      <c r="F776"/>
      <c r="G776"/>
    </row>
    <row r="777" spans="6:7" x14ac:dyDescent="0.2">
      <c r="F777"/>
      <c r="G777"/>
    </row>
    <row r="778" spans="6:7" x14ac:dyDescent="0.2">
      <c r="F778"/>
      <c r="G778"/>
    </row>
    <row r="779" spans="6:7" x14ac:dyDescent="0.2">
      <c r="F779"/>
      <c r="G779"/>
    </row>
    <row r="780" spans="6:7" x14ac:dyDescent="0.2">
      <c r="F780"/>
      <c r="G780"/>
    </row>
    <row r="781" spans="6:7" x14ac:dyDescent="0.2">
      <c r="F781"/>
      <c r="G781"/>
    </row>
    <row r="782" spans="6:7" x14ac:dyDescent="0.2">
      <c r="F782"/>
      <c r="G782"/>
    </row>
    <row r="783" spans="6:7" x14ac:dyDescent="0.2">
      <c r="F783"/>
      <c r="G783"/>
    </row>
    <row r="784" spans="6:7" x14ac:dyDescent="0.2">
      <c r="F784"/>
      <c r="G784"/>
    </row>
    <row r="785" spans="6:7" x14ac:dyDescent="0.2">
      <c r="F785"/>
      <c r="G785"/>
    </row>
    <row r="786" spans="6:7" x14ac:dyDescent="0.2">
      <c r="F786"/>
      <c r="G786"/>
    </row>
    <row r="787" spans="6:7" x14ac:dyDescent="0.2">
      <c r="F787"/>
      <c r="G787"/>
    </row>
    <row r="788" spans="6:7" x14ac:dyDescent="0.2">
      <c r="F788"/>
      <c r="G788"/>
    </row>
    <row r="789" spans="6:7" x14ac:dyDescent="0.2">
      <c r="F789"/>
      <c r="G789"/>
    </row>
    <row r="790" spans="6:7" x14ac:dyDescent="0.2">
      <c r="F790"/>
      <c r="G790"/>
    </row>
    <row r="791" spans="6:7" x14ac:dyDescent="0.2">
      <c r="F791"/>
      <c r="G791"/>
    </row>
    <row r="792" spans="6:7" x14ac:dyDescent="0.2">
      <c r="F792"/>
      <c r="G792"/>
    </row>
    <row r="793" spans="6:7" x14ac:dyDescent="0.2">
      <c r="F793"/>
      <c r="G793"/>
    </row>
    <row r="794" spans="6:7" x14ac:dyDescent="0.2">
      <c r="F794"/>
      <c r="G794"/>
    </row>
    <row r="795" spans="6:7" x14ac:dyDescent="0.2">
      <c r="F795"/>
      <c r="G795"/>
    </row>
    <row r="796" spans="6:7" x14ac:dyDescent="0.2">
      <c r="F796"/>
      <c r="G796"/>
    </row>
    <row r="797" spans="6:7" x14ac:dyDescent="0.2">
      <c r="F797"/>
      <c r="G797"/>
    </row>
    <row r="798" spans="6:7" x14ac:dyDescent="0.2">
      <c r="F798"/>
      <c r="G798"/>
    </row>
    <row r="799" spans="6:7" x14ac:dyDescent="0.2">
      <c r="F799"/>
      <c r="G799"/>
    </row>
    <row r="800" spans="6:7" x14ac:dyDescent="0.2">
      <c r="F800"/>
      <c r="G800"/>
    </row>
    <row r="801" spans="6:7" x14ac:dyDescent="0.2">
      <c r="F801"/>
      <c r="G801"/>
    </row>
    <row r="802" spans="6:7" x14ac:dyDescent="0.2">
      <c r="F802"/>
      <c r="G802"/>
    </row>
    <row r="803" spans="6:7" x14ac:dyDescent="0.2">
      <c r="F803"/>
      <c r="G803"/>
    </row>
    <row r="804" spans="6:7" x14ac:dyDescent="0.2">
      <c r="F804"/>
      <c r="G804"/>
    </row>
    <row r="805" spans="6:7" x14ac:dyDescent="0.2">
      <c r="F805"/>
      <c r="G805"/>
    </row>
    <row r="806" spans="6:7" x14ac:dyDescent="0.2">
      <c r="F806"/>
      <c r="G806"/>
    </row>
    <row r="807" spans="6:7" x14ac:dyDescent="0.2">
      <c r="F807"/>
      <c r="G807"/>
    </row>
    <row r="808" spans="6:7" x14ac:dyDescent="0.2">
      <c r="F808"/>
      <c r="G808"/>
    </row>
    <row r="809" spans="6:7" x14ac:dyDescent="0.2">
      <c r="F809"/>
      <c r="G809"/>
    </row>
    <row r="810" spans="6:7" x14ac:dyDescent="0.2">
      <c r="F810"/>
      <c r="G810"/>
    </row>
    <row r="811" spans="6:7" x14ac:dyDescent="0.2">
      <c r="F811"/>
      <c r="G811"/>
    </row>
    <row r="812" spans="6:7" x14ac:dyDescent="0.2">
      <c r="F812"/>
      <c r="G812"/>
    </row>
    <row r="813" spans="6:7" x14ac:dyDescent="0.2">
      <c r="F813"/>
      <c r="G813"/>
    </row>
    <row r="814" spans="6:7" x14ac:dyDescent="0.2">
      <c r="F814"/>
      <c r="G814"/>
    </row>
    <row r="815" spans="6:7" x14ac:dyDescent="0.2">
      <c r="F815"/>
      <c r="G815"/>
    </row>
    <row r="816" spans="6:7" x14ac:dyDescent="0.2">
      <c r="F816"/>
      <c r="G816"/>
    </row>
    <row r="817" spans="6:7" x14ac:dyDescent="0.2">
      <c r="F817"/>
      <c r="G817"/>
    </row>
    <row r="818" spans="6:7" x14ac:dyDescent="0.2">
      <c r="F818"/>
      <c r="G818"/>
    </row>
    <row r="819" spans="6:7" x14ac:dyDescent="0.2">
      <c r="F819"/>
      <c r="G819"/>
    </row>
    <row r="820" spans="6:7" x14ac:dyDescent="0.2">
      <c r="F820"/>
      <c r="G820"/>
    </row>
    <row r="821" spans="6:7" x14ac:dyDescent="0.2">
      <c r="F821"/>
      <c r="G821"/>
    </row>
    <row r="822" spans="6:7" x14ac:dyDescent="0.2">
      <c r="F822"/>
      <c r="G822"/>
    </row>
    <row r="823" spans="6:7" x14ac:dyDescent="0.2">
      <c r="F823"/>
      <c r="G823"/>
    </row>
    <row r="824" spans="6:7" x14ac:dyDescent="0.2">
      <c r="F824"/>
      <c r="G824"/>
    </row>
    <row r="825" spans="6:7" x14ac:dyDescent="0.2">
      <c r="F825"/>
      <c r="G825"/>
    </row>
    <row r="826" spans="6:7" x14ac:dyDescent="0.2">
      <c r="F826"/>
      <c r="G826"/>
    </row>
    <row r="827" spans="6:7" x14ac:dyDescent="0.2">
      <c r="F827"/>
      <c r="G827"/>
    </row>
    <row r="828" spans="6:7" x14ac:dyDescent="0.2">
      <c r="F828"/>
      <c r="G828"/>
    </row>
  </sheetData>
  <autoFilter ref="A1:F228"/>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3"/>
  <sheetViews>
    <sheetView tabSelected="1" topLeftCell="C77" workbookViewId="0">
      <selection activeCell="J116" sqref="J116"/>
    </sheetView>
  </sheetViews>
  <sheetFormatPr baseColWidth="10" defaultRowHeight="16" x14ac:dyDescent="0.2"/>
  <cols>
    <col min="1" max="1" width="22.6640625" customWidth="1"/>
    <col min="2" max="2" width="12.1640625" customWidth="1"/>
    <col min="9" max="9" width="17.83203125" customWidth="1"/>
  </cols>
  <sheetData>
    <row r="1" spans="1:11" x14ac:dyDescent="0.2">
      <c r="B1" t="s">
        <v>3049</v>
      </c>
      <c r="C1" t="s">
        <v>3060</v>
      </c>
      <c r="D1" t="s">
        <v>3061</v>
      </c>
      <c r="E1" t="s">
        <v>3058</v>
      </c>
      <c r="F1" t="s">
        <v>3059</v>
      </c>
      <c r="G1" t="s">
        <v>3050</v>
      </c>
      <c r="H1" t="s">
        <v>3052</v>
      </c>
      <c r="I1" t="s">
        <v>3051</v>
      </c>
      <c r="J1" t="s">
        <v>3053</v>
      </c>
      <c r="K1" t="s">
        <v>3054</v>
      </c>
    </row>
    <row r="2" spans="1:11" x14ac:dyDescent="0.2">
      <c r="A2" t="s">
        <v>3034</v>
      </c>
      <c r="B2">
        <v>615</v>
      </c>
      <c r="C2">
        <f>B2-D2</f>
        <v>231</v>
      </c>
      <c r="D2" s="13">
        <v>384</v>
      </c>
      <c r="E2">
        <v>147</v>
      </c>
      <c r="F2">
        <f>B2/E2</f>
        <v>4.1836734693877551</v>
      </c>
      <c r="G2">
        <v>556</v>
      </c>
      <c r="H2">
        <v>0</v>
      </c>
      <c r="I2" s="13">
        <v>384</v>
      </c>
      <c r="J2">
        <v>0</v>
      </c>
      <c r="K2">
        <v>0</v>
      </c>
    </row>
    <row r="3" spans="1:11" x14ac:dyDescent="0.2">
      <c r="A3" t="s">
        <v>3047</v>
      </c>
      <c r="B3">
        <v>117</v>
      </c>
      <c r="C3">
        <f t="shared" ref="C3:C7" si="0">B3-D3</f>
        <v>0</v>
      </c>
      <c r="D3">
        <v>117</v>
      </c>
      <c r="E3">
        <v>34</v>
      </c>
      <c r="F3">
        <f t="shared" ref="F3:F7" si="1">B3/E3</f>
        <v>3.4411764705882355</v>
      </c>
      <c r="G3">
        <v>79</v>
      </c>
      <c r="H3">
        <v>0</v>
      </c>
      <c r="I3">
        <v>44</v>
      </c>
      <c r="J3">
        <v>0</v>
      </c>
      <c r="K3">
        <v>0</v>
      </c>
    </row>
    <row r="4" spans="1:11" x14ac:dyDescent="0.2">
      <c r="A4" t="s">
        <v>3057</v>
      </c>
      <c r="B4">
        <v>42</v>
      </c>
      <c r="C4">
        <f t="shared" si="0"/>
        <v>28</v>
      </c>
      <c r="D4" s="13">
        <v>14</v>
      </c>
      <c r="E4">
        <v>16</v>
      </c>
      <c r="F4">
        <f t="shared" si="1"/>
        <v>2.625</v>
      </c>
      <c r="G4">
        <v>36</v>
      </c>
      <c r="H4" s="13">
        <v>14</v>
      </c>
      <c r="I4">
        <v>6</v>
      </c>
      <c r="J4">
        <v>0</v>
      </c>
      <c r="K4">
        <v>0</v>
      </c>
    </row>
    <row r="5" spans="1:11" x14ac:dyDescent="0.2">
      <c r="A5" t="s">
        <v>2798</v>
      </c>
      <c r="B5">
        <v>27</v>
      </c>
      <c r="C5">
        <f t="shared" si="0"/>
        <v>3</v>
      </c>
      <c r="D5" s="13">
        <v>24</v>
      </c>
      <c r="E5">
        <v>16</v>
      </c>
      <c r="F5">
        <f t="shared" si="1"/>
        <v>1.6875</v>
      </c>
      <c r="G5">
        <v>26</v>
      </c>
      <c r="H5">
        <v>0</v>
      </c>
      <c r="I5">
        <v>18</v>
      </c>
      <c r="J5">
        <v>0</v>
      </c>
      <c r="K5" s="13">
        <v>24</v>
      </c>
    </row>
    <row r="6" spans="1:11" x14ac:dyDescent="0.2">
      <c r="A6" t="s">
        <v>3056</v>
      </c>
      <c r="B6">
        <v>17</v>
      </c>
      <c r="C6">
        <f t="shared" si="0"/>
        <v>2</v>
      </c>
      <c r="D6" s="13">
        <v>15</v>
      </c>
      <c r="E6">
        <v>9</v>
      </c>
      <c r="F6">
        <f t="shared" si="1"/>
        <v>1.8888888888888888</v>
      </c>
      <c r="G6" s="13">
        <v>15</v>
      </c>
      <c r="H6">
        <v>0</v>
      </c>
      <c r="I6">
        <v>3</v>
      </c>
      <c r="J6">
        <v>0</v>
      </c>
      <c r="K6">
        <v>0</v>
      </c>
    </row>
    <row r="7" spans="1:11" x14ac:dyDescent="0.2">
      <c r="A7" t="s">
        <v>3055</v>
      </c>
      <c r="B7">
        <v>6</v>
      </c>
      <c r="C7">
        <f t="shared" si="0"/>
        <v>5</v>
      </c>
      <c r="D7" s="13">
        <v>1</v>
      </c>
      <c r="E7">
        <v>2</v>
      </c>
      <c r="F7">
        <f t="shared" si="1"/>
        <v>3</v>
      </c>
      <c r="G7">
        <v>1</v>
      </c>
      <c r="H7">
        <v>0</v>
      </c>
      <c r="I7">
        <v>1</v>
      </c>
      <c r="J7" s="13">
        <v>1</v>
      </c>
      <c r="K7">
        <v>0</v>
      </c>
    </row>
    <row r="10" spans="1:11" x14ac:dyDescent="0.2">
      <c r="C10" s="12"/>
      <c r="D10" s="12"/>
      <c r="E10" s="12"/>
      <c r="F10" s="12"/>
    </row>
    <row r="11" spans="1:11" x14ac:dyDescent="0.2">
      <c r="C11" s="12"/>
      <c r="D11" s="12"/>
      <c r="E11" s="12"/>
      <c r="F11" s="12"/>
    </row>
    <row r="12" spans="1:11" x14ac:dyDescent="0.2">
      <c r="C12" s="12"/>
      <c r="D12" s="12"/>
      <c r="E12" s="12"/>
      <c r="F12" s="12"/>
    </row>
    <row r="13" spans="1:11" x14ac:dyDescent="0.2">
      <c r="C13" s="12"/>
      <c r="D13" s="12"/>
      <c r="E13" s="12"/>
      <c r="F13" s="12"/>
    </row>
    <row r="14" spans="1:11" x14ac:dyDescent="0.2">
      <c r="C14" s="12"/>
      <c r="D14" s="12"/>
      <c r="E14" s="12"/>
      <c r="F14" s="12"/>
    </row>
    <row r="15" spans="1:11" x14ac:dyDescent="0.2">
      <c r="A15" t="s">
        <v>3063</v>
      </c>
      <c r="E15" t="s">
        <v>3111</v>
      </c>
    </row>
    <row r="16" spans="1:11" x14ac:dyDescent="0.2">
      <c r="B16" t="s">
        <v>2773</v>
      </c>
      <c r="C16" t="s">
        <v>3062</v>
      </c>
      <c r="E16" t="s">
        <v>2773</v>
      </c>
    </row>
    <row r="17" spans="1:5" x14ac:dyDescent="0.2">
      <c r="A17" t="s">
        <v>3064</v>
      </c>
      <c r="B17">
        <f>D5/B5</f>
        <v>0.88888888888888884</v>
      </c>
    </row>
    <row r="18" spans="1:5" x14ac:dyDescent="0.2">
      <c r="A18" t="s">
        <v>3065</v>
      </c>
      <c r="B18">
        <f t="shared" ref="B18:B21" si="2">D6/B6</f>
        <v>0.88235294117647056</v>
      </c>
      <c r="E18" s="18">
        <f>G2/B2</f>
        <v>0.90406504065040649</v>
      </c>
    </row>
    <row r="19" spans="1:5" x14ac:dyDescent="0.2">
      <c r="A19" t="s">
        <v>3066</v>
      </c>
      <c r="B19">
        <f>D2/B2</f>
        <v>0.62439024390243902</v>
      </c>
    </row>
    <row r="20" spans="1:5" x14ac:dyDescent="0.2">
      <c r="A20" t="s">
        <v>3067</v>
      </c>
      <c r="B20">
        <f>D4/B4</f>
        <v>0.33333333333333331</v>
      </c>
    </row>
    <row r="21" spans="1:5" x14ac:dyDescent="0.2">
      <c r="A21" t="s">
        <v>3068</v>
      </c>
      <c r="B21">
        <f>D7/B7</f>
        <v>0.16666666666666666</v>
      </c>
    </row>
    <row r="40" spans="1:33" x14ac:dyDescent="0.2">
      <c r="C40" t="s">
        <v>3108</v>
      </c>
      <c r="K40" t="s">
        <v>3107</v>
      </c>
      <c r="R40" t="s">
        <v>3109</v>
      </c>
      <c r="AE40" t="s">
        <v>3113</v>
      </c>
    </row>
    <row r="41" spans="1:33" x14ac:dyDescent="0.2">
      <c r="A41" s="11" t="s">
        <v>3069</v>
      </c>
      <c r="B41" s="11"/>
      <c r="C41" s="11" t="s">
        <v>2831</v>
      </c>
      <c r="D41" s="11" t="s">
        <v>3048</v>
      </c>
      <c r="E41" s="17" t="s">
        <v>3056</v>
      </c>
      <c r="F41" s="17" t="s">
        <v>3057</v>
      </c>
      <c r="G41" s="17" t="s">
        <v>3034</v>
      </c>
      <c r="H41" s="17" t="s">
        <v>3046</v>
      </c>
      <c r="I41" s="17" t="s">
        <v>2798</v>
      </c>
      <c r="J41" s="17" t="s">
        <v>3110</v>
      </c>
      <c r="K41" s="11" t="s">
        <v>3050</v>
      </c>
      <c r="L41" s="11" t="s">
        <v>3104</v>
      </c>
      <c r="M41" s="11" t="s">
        <v>3106</v>
      </c>
      <c r="N41" s="11" t="s">
        <v>3105</v>
      </c>
      <c r="O41" s="11" t="s">
        <v>3053</v>
      </c>
      <c r="P41" s="11" t="s">
        <v>3054</v>
      </c>
      <c r="Q41" s="11" t="s">
        <v>3030</v>
      </c>
      <c r="R41" s="10" t="s">
        <v>2788</v>
      </c>
      <c r="S41" s="10" t="s">
        <v>2809</v>
      </c>
      <c r="T41" s="10" t="s">
        <v>3034</v>
      </c>
      <c r="U41" s="10" t="s">
        <v>2785</v>
      </c>
      <c r="V41" s="10" t="s">
        <v>2798</v>
      </c>
      <c r="W41" s="17" t="s">
        <v>3056</v>
      </c>
      <c r="X41" s="17" t="s">
        <v>3057</v>
      </c>
      <c r="Y41" s="17" t="s">
        <v>3034</v>
      </c>
      <c r="Z41" s="17" t="s">
        <v>3046</v>
      </c>
      <c r="AA41" s="17" t="s">
        <v>2798</v>
      </c>
      <c r="AB41" s="17" t="s">
        <v>3110</v>
      </c>
      <c r="AD41" s="11" t="s">
        <v>3069</v>
      </c>
      <c r="AE41" t="s">
        <v>3034</v>
      </c>
      <c r="AF41" s="17" t="s">
        <v>3034</v>
      </c>
      <c r="AG41" t="s">
        <v>3034</v>
      </c>
    </row>
    <row r="42" spans="1:33" x14ac:dyDescent="0.2">
      <c r="A42" t="s">
        <v>3070</v>
      </c>
      <c r="C42">
        <v>1</v>
      </c>
      <c r="D42">
        <v>36</v>
      </c>
      <c r="E42">
        <v>0</v>
      </c>
      <c r="F42">
        <v>1</v>
      </c>
      <c r="G42">
        <v>158</v>
      </c>
      <c r="H42">
        <v>0</v>
      </c>
      <c r="I42">
        <v>0</v>
      </c>
      <c r="J42">
        <f>SUM(C42:I42)</f>
        <v>196</v>
      </c>
      <c r="K42">
        <v>180</v>
      </c>
      <c r="L42">
        <v>1</v>
      </c>
      <c r="M42">
        <v>115</v>
      </c>
      <c r="N42">
        <v>21</v>
      </c>
      <c r="O42">
        <v>0</v>
      </c>
      <c r="P42">
        <v>0</v>
      </c>
      <c r="Q42">
        <v>136</v>
      </c>
      <c r="R42">
        <v>0</v>
      </c>
      <c r="S42">
        <v>1</v>
      </c>
      <c r="T42">
        <v>115</v>
      </c>
      <c r="U42">
        <v>0</v>
      </c>
      <c r="V42">
        <v>0</v>
      </c>
      <c r="W42" s="12"/>
      <c r="X42" s="12">
        <f>S42/$F42</f>
        <v>1</v>
      </c>
      <c r="Y42" s="12">
        <f>T42/$G42</f>
        <v>0.72784810126582278</v>
      </c>
      <c r="Z42" s="12"/>
      <c r="AA42" s="12"/>
      <c r="AB42" s="12">
        <f>SUM(W42:AA42)</f>
        <v>1.7278481012658227</v>
      </c>
      <c r="AD42" t="s">
        <v>3078</v>
      </c>
      <c r="AE42">
        <v>25</v>
      </c>
      <c r="AF42" s="12">
        <f>AE42/AG42</f>
        <v>1</v>
      </c>
      <c r="AG42">
        <v>25</v>
      </c>
    </row>
    <row r="43" spans="1:33" x14ac:dyDescent="0.2">
      <c r="A43" t="s">
        <v>3071</v>
      </c>
      <c r="C43">
        <v>0</v>
      </c>
      <c r="D43">
        <v>0</v>
      </c>
      <c r="E43">
        <v>0</v>
      </c>
      <c r="F43">
        <v>1</v>
      </c>
      <c r="G43">
        <v>78</v>
      </c>
      <c r="H43">
        <v>0</v>
      </c>
      <c r="I43">
        <v>0</v>
      </c>
      <c r="J43">
        <f>SUM(C43:I43)</f>
        <v>79</v>
      </c>
      <c r="K43">
        <v>70</v>
      </c>
      <c r="L43">
        <v>1</v>
      </c>
      <c r="M43">
        <v>45</v>
      </c>
      <c r="N43">
        <v>1</v>
      </c>
      <c r="O43">
        <v>0</v>
      </c>
      <c r="P43">
        <v>0</v>
      </c>
      <c r="Q43">
        <v>46</v>
      </c>
      <c r="R43">
        <v>0</v>
      </c>
      <c r="S43">
        <v>1</v>
      </c>
      <c r="T43">
        <v>45</v>
      </c>
      <c r="U43">
        <v>0</v>
      </c>
      <c r="V43">
        <v>0</v>
      </c>
      <c r="W43" s="12"/>
      <c r="X43" s="12">
        <f>S43/$F43</f>
        <v>1</v>
      </c>
      <c r="Y43" s="12">
        <f>T43/$G43</f>
        <v>0.57692307692307687</v>
      </c>
      <c r="Z43" s="12"/>
      <c r="AA43" s="12"/>
      <c r="AB43" s="12">
        <f>SUM(W43:AA43)</f>
        <v>1.5769230769230769</v>
      </c>
      <c r="AD43" t="s">
        <v>3086</v>
      </c>
      <c r="AE43">
        <v>11</v>
      </c>
      <c r="AF43" s="12">
        <f>AE43/AG43</f>
        <v>1</v>
      </c>
      <c r="AG43">
        <v>11</v>
      </c>
    </row>
    <row r="44" spans="1:33" x14ac:dyDescent="0.2">
      <c r="A44" t="s">
        <v>3072</v>
      </c>
      <c r="C44">
        <v>0</v>
      </c>
      <c r="D44">
        <v>26</v>
      </c>
      <c r="E44">
        <v>0</v>
      </c>
      <c r="F44">
        <v>2</v>
      </c>
      <c r="G44">
        <v>23</v>
      </c>
      <c r="H44">
        <v>0</v>
      </c>
      <c r="I44">
        <v>5</v>
      </c>
      <c r="J44">
        <f>SUM(C44:I44)</f>
        <v>56</v>
      </c>
      <c r="K44">
        <v>33</v>
      </c>
      <c r="L44">
        <v>2</v>
      </c>
      <c r="M44">
        <v>21</v>
      </c>
      <c r="N44">
        <v>4</v>
      </c>
      <c r="O44">
        <v>0</v>
      </c>
      <c r="P44">
        <v>4</v>
      </c>
      <c r="Q44">
        <v>25</v>
      </c>
      <c r="R44">
        <v>0</v>
      </c>
      <c r="S44">
        <v>2</v>
      </c>
      <c r="T44">
        <v>19</v>
      </c>
      <c r="U44">
        <v>0</v>
      </c>
      <c r="V44">
        <v>0</v>
      </c>
      <c r="W44" s="12"/>
      <c r="X44" s="12">
        <f>S44/$F44</f>
        <v>1</v>
      </c>
      <c r="Y44" s="12">
        <f>T44/$G44</f>
        <v>0.82608695652173914</v>
      </c>
      <c r="Z44" s="12"/>
      <c r="AA44" s="12">
        <f>V44/$I44</f>
        <v>0</v>
      </c>
      <c r="AB44" s="12">
        <f>SUM(W44:AA44)</f>
        <v>1.8260869565217392</v>
      </c>
      <c r="AD44" t="s">
        <v>3087</v>
      </c>
      <c r="AE44">
        <v>3</v>
      </c>
      <c r="AF44" s="12">
        <f>AE44/AG44</f>
        <v>1</v>
      </c>
      <c r="AG44">
        <v>3</v>
      </c>
    </row>
    <row r="45" spans="1:33" x14ac:dyDescent="0.2">
      <c r="A45" t="s">
        <v>3073</v>
      </c>
      <c r="C45">
        <v>0</v>
      </c>
      <c r="D45">
        <v>1</v>
      </c>
      <c r="E45">
        <v>13</v>
      </c>
      <c r="F45">
        <v>9</v>
      </c>
      <c r="G45">
        <v>25</v>
      </c>
      <c r="H45">
        <v>1</v>
      </c>
      <c r="I45">
        <v>5</v>
      </c>
      <c r="J45">
        <f>SUM(C45:I45)</f>
        <v>54</v>
      </c>
      <c r="K45">
        <v>50</v>
      </c>
      <c r="L45">
        <v>6</v>
      </c>
      <c r="M45">
        <v>17</v>
      </c>
      <c r="N45">
        <v>9</v>
      </c>
      <c r="O45">
        <v>1</v>
      </c>
      <c r="P45">
        <v>4</v>
      </c>
      <c r="Q45">
        <v>26</v>
      </c>
      <c r="R45">
        <v>12</v>
      </c>
      <c r="S45">
        <v>6</v>
      </c>
      <c r="T45">
        <v>13</v>
      </c>
      <c r="U45">
        <v>1</v>
      </c>
      <c r="V45">
        <v>1</v>
      </c>
      <c r="W45" s="12">
        <f>R45/$E45</f>
        <v>0.92307692307692313</v>
      </c>
      <c r="X45" s="12">
        <f>S45/$F45</f>
        <v>0.66666666666666663</v>
      </c>
      <c r="Y45" s="12">
        <f>T45/$G45</f>
        <v>0.52</v>
      </c>
      <c r="Z45" s="12">
        <f>U45/$H45</f>
        <v>1</v>
      </c>
      <c r="AA45" s="12">
        <f>V45/$I45</f>
        <v>0.2</v>
      </c>
      <c r="AB45" s="12">
        <f>SUM(W45:AA45)</f>
        <v>3.3097435897435901</v>
      </c>
      <c r="AD45" t="s">
        <v>3089</v>
      </c>
      <c r="AE45">
        <v>10</v>
      </c>
      <c r="AF45" s="12">
        <f>AE45/AG45</f>
        <v>1</v>
      </c>
      <c r="AG45">
        <v>10</v>
      </c>
    </row>
    <row r="46" spans="1:33" x14ac:dyDescent="0.2">
      <c r="A46" t="s">
        <v>3074</v>
      </c>
      <c r="C46">
        <v>0</v>
      </c>
      <c r="D46">
        <v>8</v>
      </c>
      <c r="E46">
        <v>0</v>
      </c>
      <c r="F46">
        <v>0</v>
      </c>
      <c r="G46">
        <v>39</v>
      </c>
      <c r="H46">
        <v>0</v>
      </c>
      <c r="I46">
        <v>0</v>
      </c>
      <c r="J46">
        <f>SUM(C46:I46)</f>
        <v>47</v>
      </c>
      <c r="K46">
        <v>45</v>
      </c>
      <c r="L46">
        <v>0</v>
      </c>
      <c r="M46">
        <v>15</v>
      </c>
      <c r="N46">
        <v>7</v>
      </c>
      <c r="O46">
        <v>0</v>
      </c>
      <c r="P46">
        <v>0</v>
      </c>
      <c r="Q46">
        <v>22</v>
      </c>
      <c r="R46">
        <v>0</v>
      </c>
      <c r="S46">
        <v>0</v>
      </c>
      <c r="T46">
        <v>15</v>
      </c>
      <c r="U46">
        <v>0</v>
      </c>
      <c r="V46">
        <v>0</v>
      </c>
      <c r="W46" s="12"/>
      <c r="X46" s="12"/>
      <c r="Y46" s="12">
        <f>T46/$G46</f>
        <v>0.38461538461538464</v>
      </c>
      <c r="Z46" s="12"/>
      <c r="AA46" s="12"/>
      <c r="AB46" s="12">
        <f>SUM(W46:AA46)</f>
        <v>0.38461538461538464</v>
      </c>
      <c r="AD46" t="s">
        <v>3092</v>
      </c>
      <c r="AE46">
        <v>6</v>
      </c>
      <c r="AF46" s="12">
        <f>AE46/AG46</f>
        <v>1</v>
      </c>
      <c r="AG46">
        <v>6</v>
      </c>
    </row>
    <row r="47" spans="1:33" x14ac:dyDescent="0.2">
      <c r="A47" t="s">
        <v>3075</v>
      </c>
      <c r="C47">
        <v>0</v>
      </c>
      <c r="D47">
        <v>4</v>
      </c>
      <c r="E47">
        <v>0</v>
      </c>
      <c r="F47">
        <v>0</v>
      </c>
      <c r="G47">
        <v>38</v>
      </c>
      <c r="H47">
        <v>0</v>
      </c>
      <c r="I47">
        <v>1</v>
      </c>
      <c r="J47">
        <f>SUM(C47:I47)</f>
        <v>43</v>
      </c>
      <c r="K47">
        <v>37</v>
      </c>
      <c r="L47">
        <v>0</v>
      </c>
      <c r="M47">
        <v>31</v>
      </c>
      <c r="N47">
        <v>2</v>
      </c>
      <c r="O47">
        <v>0</v>
      </c>
      <c r="P47">
        <v>1</v>
      </c>
      <c r="Q47">
        <v>33</v>
      </c>
      <c r="R47">
        <v>0</v>
      </c>
      <c r="S47">
        <v>0</v>
      </c>
      <c r="T47">
        <v>30</v>
      </c>
      <c r="U47">
        <v>0</v>
      </c>
      <c r="V47">
        <v>0</v>
      </c>
      <c r="W47" s="12"/>
      <c r="X47" s="12"/>
      <c r="Y47" s="12">
        <f>T47/$G47</f>
        <v>0.78947368421052633</v>
      </c>
      <c r="Z47" s="12"/>
      <c r="AA47" s="12">
        <f>V47/$I47</f>
        <v>0</v>
      </c>
      <c r="AB47" s="12">
        <f>SUM(W47:AA47)</f>
        <v>0.78947368421052633</v>
      </c>
      <c r="AD47" t="s">
        <v>3094</v>
      </c>
      <c r="AE47">
        <v>5</v>
      </c>
      <c r="AF47" s="12">
        <f>AE47/AG47</f>
        <v>1</v>
      </c>
      <c r="AG47">
        <v>5</v>
      </c>
    </row>
    <row r="48" spans="1:33" x14ac:dyDescent="0.2">
      <c r="A48" t="s">
        <v>3076</v>
      </c>
      <c r="C48">
        <v>2</v>
      </c>
      <c r="D48">
        <v>7</v>
      </c>
      <c r="E48">
        <v>2</v>
      </c>
      <c r="F48">
        <v>0</v>
      </c>
      <c r="G48">
        <v>30</v>
      </c>
      <c r="H48">
        <v>0</v>
      </c>
      <c r="I48">
        <v>0</v>
      </c>
      <c r="J48">
        <f>SUM(C48:I48)</f>
        <v>41</v>
      </c>
      <c r="K48">
        <v>33</v>
      </c>
      <c r="L48">
        <v>0</v>
      </c>
      <c r="M48">
        <v>10</v>
      </c>
      <c r="N48">
        <v>0</v>
      </c>
      <c r="O48">
        <v>0</v>
      </c>
      <c r="P48">
        <v>0</v>
      </c>
      <c r="Q48">
        <v>10</v>
      </c>
      <c r="R48">
        <v>2</v>
      </c>
      <c r="S48">
        <v>0</v>
      </c>
      <c r="T48">
        <v>10</v>
      </c>
      <c r="U48">
        <v>0</v>
      </c>
      <c r="V48">
        <v>4</v>
      </c>
      <c r="W48" s="12">
        <f>R48/$E48</f>
        <v>1</v>
      </c>
      <c r="X48" s="12"/>
      <c r="Y48" s="12">
        <f>T48/$G48</f>
        <v>0.33333333333333331</v>
      </c>
      <c r="Z48" s="12"/>
      <c r="AA48" s="12"/>
      <c r="AB48" s="12">
        <f>SUM(W48:AA48)</f>
        <v>1.3333333333333333</v>
      </c>
      <c r="AD48" t="s">
        <v>3097</v>
      </c>
      <c r="AE48">
        <v>1</v>
      </c>
      <c r="AF48" s="12">
        <f>AE48/AG48</f>
        <v>1</v>
      </c>
      <c r="AG48">
        <v>1</v>
      </c>
    </row>
    <row r="49" spans="1:33" x14ac:dyDescent="0.2">
      <c r="A49" t="s">
        <v>3077</v>
      </c>
      <c r="C49">
        <v>0</v>
      </c>
      <c r="D49">
        <v>0</v>
      </c>
      <c r="E49">
        <v>0</v>
      </c>
      <c r="F49">
        <v>1</v>
      </c>
      <c r="G49">
        <v>33</v>
      </c>
      <c r="H49">
        <v>0</v>
      </c>
      <c r="I49">
        <v>0</v>
      </c>
      <c r="J49">
        <f>SUM(C49:I49)</f>
        <v>34</v>
      </c>
      <c r="K49">
        <v>30</v>
      </c>
      <c r="L49">
        <v>0</v>
      </c>
      <c r="M49">
        <v>26</v>
      </c>
      <c r="N49">
        <v>0</v>
      </c>
      <c r="O49">
        <v>0</v>
      </c>
      <c r="P49">
        <v>0</v>
      </c>
      <c r="Q49">
        <v>26</v>
      </c>
      <c r="R49">
        <v>0</v>
      </c>
      <c r="S49">
        <v>0</v>
      </c>
      <c r="T49">
        <v>26</v>
      </c>
      <c r="U49">
        <v>0</v>
      </c>
      <c r="V49">
        <v>6</v>
      </c>
      <c r="W49" s="12"/>
      <c r="X49" s="12">
        <f>S49/$F49</f>
        <v>0</v>
      </c>
      <c r="Y49" s="12">
        <f>T49/$G49</f>
        <v>0.78787878787878785</v>
      </c>
      <c r="Z49" s="12"/>
      <c r="AA49" s="12"/>
      <c r="AB49" s="12">
        <f>SUM(W49:AA49)</f>
        <v>0.78787878787878785</v>
      </c>
      <c r="AD49" t="s">
        <v>3074</v>
      </c>
      <c r="AE49">
        <v>38</v>
      </c>
      <c r="AF49" s="12">
        <f>AE49/AG49</f>
        <v>0.97435897435897434</v>
      </c>
      <c r="AG49">
        <v>39</v>
      </c>
    </row>
    <row r="50" spans="1:33" x14ac:dyDescent="0.2">
      <c r="A50" t="s">
        <v>3078</v>
      </c>
      <c r="C50">
        <v>0</v>
      </c>
      <c r="D50">
        <v>2</v>
      </c>
      <c r="E50">
        <v>0</v>
      </c>
      <c r="F50">
        <v>0</v>
      </c>
      <c r="G50">
        <v>25</v>
      </c>
      <c r="H50">
        <v>0</v>
      </c>
      <c r="I50">
        <v>6</v>
      </c>
      <c r="J50">
        <f>SUM(C50:I50)</f>
        <v>33</v>
      </c>
      <c r="K50">
        <v>31</v>
      </c>
      <c r="L50">
        <v>0</v>
      </c>
      <c r="M50">
        <v>21</v>
      </c>
      <c r="N50">
        <v>0</v>
      </c>
      <c r="O50">
        <v>0</v>
      </c>
      <c r="P50">
        <v>6</v>
      </c>
      <c r="Q50">
        <v>21</v>
      </c>
      <c r="R50">
        <v>0</v>
      </c>
      <c r="S50">
        <v>0</v>
      </c>
      <c r="T50">
        <v>19</v>
      </c>
      <c r="U50">
        <v>0</v>
      </c>
      <c r="V50">
        <v>4</v>
      </c>
      <c r="W50" s="12"/>
      <c r="X50" s="12"/>
      <c r="Y50" s="12">
        <f>T50/$G50</f>
        <v>0.76</v>
      </c>
      <c r="Z50" s="12"/>
      <c r="AA50" s="12">
        <f>V50/$I50</f>
        <v>0.66666666666666663</v>
      </c>
      <c r="AB50" s="12">
        <f>SUM(W50:AA50)</f>
        <v>1.4266666666666667</v>
      </c>
      <c r="AD50" t="s">
        <v>3072</v>
      </c>
      <c r="AE50">
        <v>22</v>
      </c>
      <c r="AF50" s="12">
        <f>AE50/AG50</f>
        <v>0.95652173913043481</v>
      </c>
      <c r="AG50">
        <v>23</v>
      </c>
    </row>
    <row r="51" spans="1:33" x14ac:dyDescent="0.2">
      <c r="A51" t="s">
        <v>3079</v>
      </c>
      <c r="C51">
        <v>0</v>
      </c>
      <c r="D51">
        <v>3</v>
      </c>
      <c r="E51">
        <v>0</v>
      </c>
      <c r="F51">
        <v>0</v>
      </c>
      <c r="G51">
        <v>22</v>
      </c>
      <c r="H51">
        <v>0</v>
      </c>
      <c r="I51">
        <v>0</v>
      </c>
      <c r="J51">
        <f>SUM(C51:I51)</f>
        <v>25</v>
      </c>
      <c r="K51">
        <v>22</v>
      </c>
      <c r="L51">
        <v>0</v>
      </c>
      <c r="M51">
        <v>18</v>
      </c>
      <c r="N51">
        <v>2</v>
      </c>
      <c r="O51">
        <v>0</v>
      </c>
      <c r="P51">
        <v>0</v>
      </c>
      <c r="Q51">
        <v>20</v>
      </c>
      <c r="R51">
        <v>0</v>
      </c>
      <c r="S51">
        <v>0</v>
      </c>
      <c r="T51">
        <v>18</v>
      </c>
      <c r="U51">
        <v>0</v>
      </c>
      <c r="V51">
        <v>0</v>
      </c>
      <c r="W51" s="12"/>
      <c r="X51" s="12"/>
      <c r="Y51" s="12">
        <f>T51/$G51</f>
        <v>0.81818181818181823</v>
      </c>
      <c r="Z51" s="12"/>
      <c r="AA51" s="12"/>
      <c r="AB51" s="12">
        <f>SUM(W51:AA51)</f>
        <v>0.81818181818181823</v>
      </c>
      <c r="AD51" t="s">
        <v>3082</v>
      </c>
      <c r="AE51">
        <v>19</v>
      </c>
      <c r="AF51" s="12">
        <f>AE51/AG51</f>
        <v>0.95</v>
      </c>
      <c r="AG51">
        <v>20</v>
      </c>
    </row>
    <row r="52" spans="1:33" x14ac:dyDescent="0.2">
      <c r="A52" t="s">
        <v>3080</v>
      </c>
      <c r="C52">
        <v>0</v>
      </c>
      <c r="D52">
        <v>2</v>
      </c>
      <c r="E52">
        <v>2</v>
      </c>
      <c r="F52">
        <v>0</v>
      </c>
      <c r="G52">
        <v>20</v>
      </c>
      <c r="H52">
        <v>0</v>
      </c>
      <c r="I52">
        <v>1</v>
      </c>
      <c r="J52">
        <f>SUM(C52:I52)</f>
        <v>25</v>
      </c>
      <c r="K52">
        <v>18</v>
      </c>
      <c r="L52">
        <v>0</v>
      </c>
      <c r="M52">
        <v>6</v>
      </c>
      <c r="N52">
        <v>1</v>
      </c>
      <c r="O52">
        <v>0</v>
      </c>
      <c r="P52">
        <v>1</v>
      </c>
      <c r="Q52">
        <v>7</v>
      </c>
      <c r="R52">
        <v>1</v>
      </c>
      <c r="S52">
        <v>0</v>
      </c>
      <c r="T52">
        <v>5</v>
      </c>
      <c r="U52">
        <v>0</v>
      </c>
      <c r="V52">
        <v>1</v>
      </c>
      <c r="W52" s="12">
        <f>R52/$E52</f>
        <v>0.5</v>
      </c>
      <c r="X52" s="12"/>
      <c r="Y52" s="12">
        <f>T52/$G52</f>
        <v>0.25</v>
      </c>
      <c r="Z52" s="12"/>
      <c r="AA52" s="12">
        <f>V52/$I52</f>
        <v>1</v>
      </c>
      <c r="AB52" s="12">
        <f>SUM(W52:AA52)</f>
        <v>1.75</v>
      </c>
      <c r="AD52" t="s">
        <v>3076</v>
      </c>
      <c r="AE52">
        <v>28</v>
      </c>
      <c r="AF52" s="12">
        <f>AE52/AG52</f>
        <v>0.93333333333333335</v>
      </c>
      <c r="AG52">
        <v>30</v>
      </c>
    </row>
    <row r="53" spans="1:33" x14ac:dyDescent="0.2">
      <c r="A53" t="s">
        <v>3081</v>
      </c>
      <c r="C53">
        <v>0</v>
      </c>
      <c r="D53">
        <v>0</v>
      </c>
      <c r="E53">
        <v>0</v>
      </c>
      <c r="F53">
        <v>1</v>
      </c>
      <c r="G53">
        <v>11</v>
      </c>
      <c r="H53">
        <v>5</v>
      </c>
      <c r="I53">
        <v>4</v>
      </c>
      <c r="J53">
        <f>SUM(C53:I53)</f>
        <v>21</v>
      </c>
      <c r="K53">
        <v>13</v>
      </c>
      <c r="L53">
        <v>0</v>
      </c>
      <c r="M53">
        <v>10</v>
      </c>
      <c r="N53">
        <v>1</v>
      </c>
      <c r="O53">
        <v>0</v>
      </c>
      <c r="P53">
        <v>3</v>
      </c>
      <c r="Q53">
        <v>11</v>
      </c>
      <c r="R53">
        <v>0</v>
      </c>
      <c r="S53">
        <v>0</v>
      </c>
      <c r="T53">
        <v>7</v>
      </c>
      <c r="U53">
        <v>0</v>
      </c>
      <c r="V53">
        <v>0</v>
      </c>
      <c r="W53" s="12"/>
      <c r="X53" s="12">
        <f>S53/$F53</f>
        <v>0</v>
      </c>
      <c r="Y53" s="12">
        <f>T53/$G53</f>
        <v>0.63636363636363635</v>
      </c>
      <c r="Z53" s="12">
        <f>U53/$H53</f>
        <v>0</v>
      </c>
      <c r="AA53" s="12">
        <f>V53/$I53</f>
        <v>0</v>
      </c>
      <c r="AB53" s="12">
        <f>SUM(W53:AA53)</f>
        <v>0.63636363636363635</v>
      </c>
      <c r="AD53" t="s">
        <v>3070</v>
      </c>
      <c r="AE53">
        <v>147</v>
      </c>
      <c r="AF53" s="12">
        <f>AE53/AG53</f>
        <v>0.930379746835443</v>
      </c>
      <c r="AG53">
        <v>158</v>
      </c>
    </row>
    <row r="54" spans="1:33" x14ac:dyDescent="0.2">
      <c r="A54" t="s">
        <v>3082</v>
      </c>
      <c r="C54">
        <v>0</v>
      </c>
      <c r="D54">
        <v>0</v>
      </c>
      <c r="E54">
        <v>0</v>
      </c>
      <c r="F54">
        <v>0</v>
      </c>
      <c r="G54">
        <v>20</v>
      </c>
      <c r="H54">
        <v>0</v>
      </c>
      <c r="I54">
        <v>0</v>
      </c>
      <c r="J54">
        <f>SUM(C54:I54)</f>
        <v>20</v>
      </c>
      <c r="K54">
        <v>19</v>
      </c>
      <c r="L54">
        <v>0</v>
      </c>
      <c r="M54">
        <v>19</v>
      </c>
      <c r="N54">
        <v>0</v>
      </c>
      <c r="O54">
        <v>0</v>
      </c>
      <c r="P54">
        <v>0</v>
      </c>
      <c r="Q54">
        <v>19</v>
      </c>
      <c r="R54">
        <v>0</v>
      </c>
      <c r="S54">
        <v>0</v>
      </c>
      <c r="T54">
        <v>19</v>
      </c>
      <c r="U54">
        <v>0</v>
      </c>
      <c r="V54">
        <v>1</v>
      </c>
      <c r="W54" s="12"/>
      <c r="X54" s="12"/>
      <c r="Y54" s="12">
        <f>T54/$G54</f>
        <v>0.95</v>
      </c>
      <c r="Z54" s="12"/>
      <c r="AA54" s="12"/>
      <c r="AB54" s="12">
        <f>SUM(W54:AA54)</f>
        <v>0.95</v>
      </c>
      <c r="AD54" t="s">
        <v>3073</v>
      </c>
      <c r="AE54">
        <v>23</v>
      </c>
      <c r="AF54" s="12">
        <f>AE54/AG54</f>
        <v>0.92</v>
      </c>
      <c r="AG54">
        <v>25</v>
      </c>
    </row>
    <row r="55" spans="1:33" x14ac:dyDescent="0.2">
      <c r="A55" t="s">
        <v>3083</v>
      </c>
      <c r="C55">
        <v>0</v>
      </c>
      <c r="D55">
        <v>5</v>
      </c>
      <c r="E55">
        <v>0</v>
      </c>
      <c r="F55">
        <v>3</v>
      </c>
      <c r="G55">
        <v>12</v>
      </c>
      <c r="H55">
        <v>0</v>
      </c>
      <c r="I55">
        <v>0</v>
      </c>
      <c r="J55">
        <f>SUM(C55:I55)</f>
        <v>20</v>
      </c>
      <c r="K55">
        <v>17</v>
      </c>
      <c r="L55">
        <v>0</v>
      </c>
      <c r="M55">
        <v>5</v>
      </c>
      <c r="N55">
        <v>0</v>
      </c>
      <c r="O55">
        <v>0</v>
      </c>
      <c r="P55">
        <v>0</v>
      </c>
      <c r="Q55">
        <v>5</v>
      </c>
      <c r="R55">
        <v>0</v>
      </c>
      <c r="S55">
        <v>0</v>
      </c>
      <c r="T55">
        <v>5</v>
      </c>
      <c r="U55">
        <v>0</v>
      </c>
      <c r="V55">
        <v>0</v>
      </c>
      <c r="W55" s="12"/>
      <c r="X55" s="12">
        <f>S55/$F55</f>
        <v>0</v>
      </c>
      <c r="Y55" s="12">
        <f>T55/$G55</f>
        <v>0.41666666666666669</v>
      </c>
      <c r="Z55" s="12"/>
      <c r="AA55" s="12"/>
      <c r="AB55" s="12">
        <f>SUM(W55:AA55)</f>
        <v>0.41666666666666669</v>
      </c>
      <c r="AD55" t="s">
        <v>3083</v>
      </c>
      <c r="AE55">
        <v>11</v>
      </c>
      <c r="AF55" s="12">
        <f>AE55/AG55</f>
        <v>0.91666666666666663</v>
      </c>
      <c r="AG55">
        <v>12</v>
      </c>
    </row>
    <row r="56" spans="1:33" x14ac:dyDescent="0.2">
      <c r="A56" t="s">
        <v>3084</v>
      </c>
      <c r="C56">
        <v>0</v>
      </c>
      <c r="D56">
        <v>13</v>
      </c>
      <c r="E56">
        <v>0</v>
      </c>
      <c r="F56">
        <v>0</v>
      </c>
      <c r="G56">
        <v>3</v>
      </c>
      <c r="H56">
        <v>0</v>
      </c>
      <c r="I56">
        <v>3</v>
      </c>
      <c r="J56">
        <f>SUM(C56:I56)</f>
        <v>19</v>
      </c>
      <c r="K56">
        <v>16</v>
      </c>
      <c r="L56">
        <v>0</v>
      </c>
      <c r="M56">
        <v>4</v>
      </c>
      <c r="N56">
        <v>2</v>
      </c>
      <c r="O56">
        <v>0</v>
      </c>
      <c r="P56">
        <v>3</v>
      </c>
      <c r="Q56">
        <v>6</v>
      </c>
      <c r="R56">
        <v>0</v>
      </c>
      <c r="S56">
        <v>0</v>
      </c>
      <c r="T56">
        <v>1</v>
      </c>
      <c r="U56">
        <v>0</v>
      </c>
      <c r="V56">
        <v>3</v>
      </c>
      <c r="W56" s="12"/>
      <c r="X56" s="12"/>
      <c r="Y56" s="12">
        <f>T56/$G56</f>
        <v>0.33333333333333331</v>
      </c>
      <c r="Z56" s="12"/>
      <c r="AA56" s="12">
        <f>V56/$I56</f>
        <v>1</v>
      </c>
      <c r="AB56" s="12">
        <f>SUM(W56:AA56)</f>
        <v>1.3333333333333333</v>
      </c>
      <c r="AD56" t="s">
        <v>3071</v>
      </c>
      <c r="AE56">
        <v>69</v>
      </c>
      <c r="AF56" s="12">
        <f>AE56/AG56</f>
        <v>0.88461538461538458</v>
      </c>
      <c r="AG56">
        <v>78</v>
      </c>
    </row>
    <row r="57" spans="1:33" x14ac:dyDescent="0.2">
      <c r="A57" t="s">
        <v>3085</v>
      </c>
      <c r="C57">
        <v>0</v>
      </c>
      <c r="D57">
        <v>0</v>
      </c>
      <c r="E57">
        <v>0</v>
      </c>
      <c r="F57">
        <v>9</v>
      </c>
      <c r="G57">
        <v>7</v>
      </c>
      <c r="H57">
        <v>0</v>
      </c>
      <c r="I57">
        <v>0</v>
      </c>
      <c r="J57">
        <f>SUM(C57:I57)</f>
        <v>16</v>
      </c>
      <c r="K57">
        <v>15</v>
      </c>
      <c r="L57">
        <v>0</v>
      </c>
      <c r="M57">
        <v>1</v>
      </c>
      <c r="N57">
        <v>0</v>
      </c>
      <c r="O57">
        <v>0</v>
      </c>
      <c r="P57">
        <v>0</v>
      </c>
      <c r="Q57">
        <v>1</v>
      </c>
      <c r="R57">
        <v>0</v>
      </c>
      <c r="S57">
        <v>0</v>
      </c>
      <c r="T57">
        <v>1</v>
      </c>
      <c r="U57">
        <v>0</v>
      </c>
      <c r="V57">
        <v>0</v>
      </c>
      <c r="W57" s="12"/>
      <c r="X57" s="12">
        <f>S57/$F57</f>
        <v>0</v>
      </c>
      <c r="Y57" s="12">
        <f>T57/$G57</f>
        <v>0.14285714285714285</v>
      </c>
      <c r="Z57" s="12"/>
      <c r="AA57" s="12"/>
      <c r="AB57" s="12">
        <f>SUM(W57:AA57)</f>
        <v>0.14285714285714285</v>
      </c>
      <c r="AD57" t="s">
        <v>3077</v>
      </c>
      <c r="AE57">
        <v>29</v>
      </c>
      <c r="AF57" s="12">
        <f>AE57/AG57</f>
        <v>0.87878787878787878</v>
      </c>
      <c r="AG57">
        <v>33</v>
      </c>
    </row>
    <row r="58" spans="1:33" x14ac:dyDescent="0.2">
      <c r="A58" t="s">
        <v>3086</v>
      </c>
      <c r="C58">
        <v>0</v>
      </c>
      <c r="D58">
        <v>0</v>
      </c>
      <c r="E58">
        <v>0</v>
      </c>
      <c r="F58">
        <v>4</v>
      </c>
      <c r="G58">
        <v>11</v>
      </c>
      <c r="H58">
        <v>0</v>
      </c>
      <c r="I58">
        <v>0</v>
      </c>
      <c r="J58">
        <f>SUM(C58:I58)</f>
        <v>15</v>
      </c>
      <c r="K58">
        <v>14</v>
      </c>
      <c r="L58">
        <v>3</v>
      </c>
      <c r="M58">
        <v>2</v>
      </c>
      <c r="N58">
        <v>0</v>
      </c>
      <c r="O58">
        <v>0</v>
      </c>
      <c r="P58">
        <v>0</v>
      </c>
      <c r="Q58">
        <v>2</v>
      </c>
      <c r="R58">
        <v>0</v>
      </c>
      <c r="S58">
        <v>3</v>
      </c>
      <c r="T58">
        <v>2</v>
      </c>
      <c r="U58">
        <v>0</v>
      </c>
      <c r="V58">
        <v>0</v>
      </c>
      <c r="W58" s="12"/>
      <c r="X58" s="12">
        <f>S58/$F58</f>
        <v>0.75</v>
      </c>
      <c r="Y58" s="12">
        <f>T58/$G58</f>
        <v>0.18181818181818182</v>
      </c>
      <c r="Z58" s="12"/>
      <c r="AA58" s="12"/>
      <c r="AB58" s="12">
        <f>SUM(W58:AA58)</f>
        <v>0.93181818181818188</v>
      </c>
      <c r="AD58" t="s">
        <v>3075</v>
      </c>
      <c r="AE58">
        <v>33</v>
      </c>
      <c r="AF58" s="12">
        <f>AE58/AG58</f>
        <v>0.86842105263157898</v>
      </c>
      <c r="AG58">
        <v>38</v>
      </c>
    </row>
    <row r="59" spans="1:33" x14ac:dyDescent="0.2">
      <c r="A59" t="s">
        <v>3088</v>
      </c>
      <c r="C59">
        <v>0</v>
      </c>
      <c r="D59">
        <v>0</v>
      </c>
      <c r="E59">
        <v>0</v>
      </c>
      <c r="F59">
        <v>0</v>
      </c>
      <c r="G59">
        <v>13</v>
      </c>
      <c r="H59">
        <v>0</v>
      </c>
      <c r="I59">
        <v>1</v>
      </c>
      <c r="J59">
        <f>SUM(C59:I59)</f>
        <v>14</v>
      </c>
      <c r="K59">
        <v>12</v>
      </c>
      <c r="L59">
        <v>0</v>
      </c>
      <c r="M59">
        <v>11</v>
      </c>
      <c r="N59">
        <v>0</v>
      </c>
      <c r="O59">
        <v>0</v>
      </c>
      <c r="P59">
        <v>1</v>
      </c>
      <c r="Q59">
        <v>11</v>
      </c>
      <c r="R59">
        <v>0</v>
      </c>
      <c r="S59">
        <v>0</v>
      </c>
      <c r="T59">
        <v>10</v>
      </c>
      <c r="U59">
        <v>0</v>
      </c>
      <c r="V59">
        <v>0</v>
      </c>
      <c r="W59" s="12"/>
      <c r="X59" s="12"/>
      <c r="Y59" s="12">
        <f>T59/$G59</f>
        <v>0.76923076923076927</v>
      </c>
      <c r="Z59" s="12"/>
      <c r="AA59" s="12">
        <f>V59/$I59</f>
        <v>0</v>
      </c>
      <c r="AB59" s="12">
        <f>SUM(W59:AA59)</f>
        <v>0.76923076923076927</v>
      </c>
      <c r="AD59" t="s">
        <v>3079</v>
      </c>
      <c r="AE59">
        <v>19</v>
      </c>
      <c r="AF59" s="12">
        <f>AE59/AG59</f>
        <v>0.86363636363636365</v>
      </c>
      <c r="AG59">
        <v>22</v>
      </c>
    </row>
    <row r="60" spans="1:33" x14ac:dyDescent="0.2">
      <c r="A60" t="s">
        <v>3087</v>
      </c>
      <c r="C60">
        <v>0</v>
      </c>
      <c r="D60">
        <v>0</v>
      </c>
      <c r="E60">
        <v>0</v>
      </c>
      <c r="F60">
        <v>11</v>
      </c>
      <c r="G60">
        <v>3</v>
      </c>
      <c r="H60">
        <v>0</v>
      </c>
      <c r="I60">
        <v>0</v>
      </c>
      <c r="J60">
        <f>SUM(C60:I60)</f>
        <v>14</v>
      </c>
      <c r="K60">
        <v>14</v>
      </c>
      <c r="L60">
        <v>1</v>
      </c>
      <c r="M60">
        <v>2</v>
      </c>
      <c r="N60">
        <v>0</v>
      </c>
      <c r="O60">
        <v>0</v>
      </c>
      <c r="P60">
        <v>0</v>
      </c>
      <c r="Q60">
        <v>2</v>
      </c>
      <c r="R60">
        <v>0</v>
      </c>
      <c r="S60">
        <v>1</v>
      </c>
      <c r="T60">
        <v>2</v>
      </c>
      <c r="U60">
        <v>0</v>
      </c>
      <c r="V60">
        <v>0</v>
      </c>
      <c r="W60" s="12"/>
      <c r="X60" s="12">
        <f>S60/$F60</f>
        <v>9.0909090909090912E-2</v>
      </c>
      <c r="Y60" s="12">
        <f>T60/$G60</f>
        <v>0.66666666666666663</v>
      </c>
      <c r="Z60" s="12"/>
      <c r="AA60" s="12"/>
      <c r="AB60" s="12">
        <f>SUM(W60:AA60)</f>
        <v>0.75757575757575757</v>
      </c>
      <c r="AD60" t="s">
        <v>3085</v>
      </c>
      <c r="AE60">
        <v>6</v>
      </c>
      <c r="AF60" s="12">
        <f>AE60/AG60</f>
        <v>0.8571428571428571</v>
      </c>
      <c r="AG60">
        <v>7</v>
      </c>
    </row>
    <row r="61" spans="1:33" x14ac:dyDescent="0.2">
      <c r="A61" t="s">
        <v>3089</v>
      </c>
      <c r="C61">
        <v>0</v>
      </c>
      <c r="D61">
        <v>3</v>
      </c>
      <c r="E61">
        <v>0</v>
      </c>
      <c r="F61">
        <v>0</v>
      </c>
      <c r="G61">
        <v>10</v>
      </c>
      <c r="H61">
        <v>0</v>
      </c>
      <c r="I61">
        <v>0</v>
      </c>
      <c r="J61">
        <f>SUM(C61:I61)</f>
        <v>13</v>
      </c>
      <c r="K61">
        <v>12</v>
      </c>
      <c r="L61">
        <v>0</v>
      </c>
      <c r="M61">
        <v>8</v>
      </c>
      <c r="N61">
        <v>2</v>
      </c>
      <c r="O61">
        <v>0</v>
      </c>
      <c r="P61">
        <v>0</v>
      </c>
      <c r="Q61">
        <v>10</v>
      </c>
      <c r="R61">
        <v>0</v>
      </c>
      <c r="S61">
        <v>0</v>
      </c>
      <c r="T61">
        <v>8</v>
      </c>
      <c r="U61">
        <v>0</v>
      </c>
      <c r="V61">
        <v>0</v>
      </c>
      <c r="W61" s="12"/>
      <c r="X61" s="12"/>
      <c r="Y61" s="12">
        <f>T61/$G61</f>
        <v>0.8</v>
      </c>
      <c r="Z61" s="12"/>
      <c r="AA61" s="12"/>
      <c r="AB61" s="12">
        <f>SUM(W61:AA61)</f>
        <v>0.8</v>
      </c>
      <c r="AD61" t="s">
        <v>3088</v>
      </c>
      <c r="AE61">
        <v>11</v>
      </c>
      <c r="AF61" s="12">
        <f>AE61/AG61</f>
        <v>0.84615384615384615</v>
      </c>
      <c r="AG61">
        <v>13</v>
      </c>
    </row>
    <row r="62" spans="1:33" x14ac:dyDescent="0.2">
      <c r="A62" t="s">
        <v>3090</v>
      </c>
      <c r="C62">
        <v>0</v>
      </c>
      <c r="D62">
        <v>0</v>
      </c>
      <c r="E62">
        <v>0</v>
      </c>
      <c r="F62">
        <v>0</v>
      </c>
      <c r="G62">
        <v>9</v>
      </c>
      <c r="H62">
        <v>0</v>
      </c>
      <c r="I62">
        <v>0</v>
      </c>
      <c r="J62">
        <f>SUM(C62:I62)</f>
        <v>9</v>
      </c>
      <c r="K62">
        <v>6</v>
      </c>
      <c r="L62">
        <v>0</v>
      </c>
      <c r="M62">
        <v>4</v>
      </c>
      <c r="N62">
        <v>0</v>
      </c>
      <c r="O62">
        <v>0</v>
      </c>
      <c r="P62">
        <v>0</v>
      </c>
      <c r="Q62">
        <v>4</v>
      </c>
      <c r="R62">
        <v>0</v>
      </c>
      <c r="S62">
        <v>0</v>
      </c>
      <c r="T62">
        <v>4</v>
      </c>
      <c r="U62">
        <v>0</v>
      </c>
      <c r="V62">
        <v>0</v>
      </c>
      <c r="W62" s="12"/>
      <c r="X62" s="12"/>
      <c r="Y62" s="12">
        <f>T62/$G62</f>
        <v>0.44444444444444442</v>
      </c>
      <c r="Z62" s="12"/>
      <c r="AA62" s="12"/>
      <c r="AB62" s="12">
        <f>SUM(W62:AA62)</f>
        <v>0.44444444444444442</v>
      </c>
      <c r="AD62" t="s">
        <v>3081</v>
      </c>
      <c r="AE62">
        <v>9</v>
      </c>
      <c r="AF62" s="12">
        <f>AE62/AG62</f>
        <v>0.81818181818181823</v>
      </c>
      <c r="AG62">
        <v>11</v>
      </c>
    </row>
    <row r="63" spans="1:33" x14ac:dyDescent="0.2">
      <c r="A63" t="s">
        <v>3091</v>
      </c>
      <c r="C63">
        <v>0</v>
      </c>
      <c r="D63">
        <v>0</v>
      </c>
      <c r="E63">
        <v>0</v>
      </c>
      <c r="F63">
        <v>0</v>
      </c>
      <c r="G63">
        <v>8</v>
      </c>
      <c r="H63">
        <v>0</v>
      </c>
      <c r="I63">
        <v>0</v>
      </c>
      <c r="J63">
        <f>SUM(C63:I63)</f>
        <v>8</v>
      </c>
      <c r="K63">
        <v>5</v>
      </c>
      <c r="L63">
        <v>0</v>
      </c>
      <c r="M63">
        <v>0</v>
      </c>
      <c r="N63">
        <v>0</v>
      </c>
      <c r="O63">
        <v>0</v>
      </c>
      <c r="P63">
        <v>0</v>
      </c>
      <c r="Q63">
        <v>0</v>
      </c>
      <c r="R63">
        <v>0</v>
      </c>
      <c r="S63">
        <v>0</v>
      </c>
      <c r="T63">
        <v>0</v>
      </c>
      <c r="U63">
        <v>0</v>
      </c>
      <c r="V63">
        <v>0</v>
      </c>
      <c r="W63" s="12"/>
      <c r="X63" s="12"/>
      <c r="Y63" s="12">
        <f>T63/$G63</f>
        <v>0</v>
      </c>
      <c r="Z63" s="12"/>
      <c r="AA63" s="12"/>
      <c r="AB63" s="12">
        <f>SUM(W63:AA63)</f>
        <v>0</v>
      </c>
      <c r="AD63" t="s">
        <v>3080</v>
      </c>
      <c r="AE63">
        <v>15</v>
      </c>
      <c r="AF63" s="12">
        <f>AE63/AG63</f>
        <v>0.75</v>
      </c>
      <c r="AG63">
        <v>20</v>
      </c>
    </row>
    <row r="64" spans="1:33" x14ac:dyDescent="0.2">
      <c r="A64" t="s">
        <v>3092</v>
      </c>
      <c r="C64">
        <v>0</v>
      </c>
      <c r="D64">
        <v>0</v>
      </c>
      <c r="E64">
        <v>0</v>
      </c>
      <c r="F64">
        <v>0</v>
      </c>
      <c r="G64">
        <v>6</v>
      </c>
      <c r="H64">
        <v>0</v>
      </c>
      <c r="I64">
        <v>0</v>
      </c>
      <c r="J64">
        <f>SUM(C64:I64)</f>
        <v>6</v>
      </c>
      <c r="K64">
        <v>6</v>
      </c>
      <c r="L64">
        <v>0</v>
      </c>
      <c r="M64">
        <v>5</v>
      </c>
      <c r="N64">
        <v>0</v>
      </c>
      <c r="O64">
        <v>0</v>
      </c>
      <c r="P64">
        <v>0</v>
      </c>
      <c r="Q64">
        <v>5</v>
      </c>
      <c r="R64">
        <v>0</v>
      </c>
      <c r="S64">
        <v>0</v>
      </c>
      <c r="T64">
        <v>5</v>
      </c>
      <c r="U64">
        <v>0</v>
      </c>
      <c r="V64">
        <v>3</v>
      </c>
      <c r="W64" s="12"/>
      <c r="X64" s="12"/>
      <c r="Y64" s="12">
        <f>T64/$G64</f>
        <v>0.83333333333333337</v>
      </c>
      <c r="Z64" s="12"/>
      <c r="AA64" s="12"/>
      <c r="AB64" s="12">
        <f>SUM(W64:AA64)</f>
        <v>0.83333333333333337</v>
      </c>
      <c r="AD64" t="s">
        <v>3084</v>
      </c>
      <c r="AE64">
        <v>2</v>
      </c>
      <c r="AF64" s="12">
        <f>AE64/AG64</f>
        <v>0.66666666666666663</v>
      </c>
      <c r="AG64">
        <v>3</v>
      </c>
    </row>
    <row r="65" spans="1:33" x14ac:dyDescent="0.2">
      <c r="A65" t="s">
        <v>3094</v>
      </c>
      <c r="C65">
        <v>0</v>
      </c>
      <c r="D65">
        <v>1</v>
      </c>
      <c r="E65">
        <v>0</v>
      </c>
      <c r="F65">
        <v>0</v>
      </c>
      <c r="G65">
        <v>5</v>
      </c>
      <c r="H65">
        <v>0</v>
      </c>
      <c r="I65">
        <v>0</v>
      </c>
      <c r="J65">
        <f>SUM(C65:I65)</f>
        <v>6</v>
      </c>
      <c r="K65">
        <v>6</v>
      </c>
      <c r="L65">
        <v>0</v>
      </c>
      <c r="M65">
        <v>4</v>
      </c>
      <c r="N65">
        <v>1</v>
      </c>
      <c r="O65">
        <v>0</v>
      </c>
      <c r="P65">
        <v>0</v>
      </c>
      <c r="Q65">
        <v>5</v>
      </c>
      <c r="R65">
        <v>0</v>
      </c>
      <c r="S65">
        <v>0</v>
      </c>
      <c r="T65">
        <v>4</v>
      </c>
      <c r="U65">
        <v>0</v>
      </c>
      <c r="V65">
        <v>0</v>
      </c>
      <c r="W65" s="12"/>
      <c r="X65" s="12"/>
      <c r="Y65" s="12">
        <f>T65/$G65</f>
        <v>0.8</v>
      </c>
      <c r="Z65" s="12"/>
      <c r="AA65" s="12"/>
      <c r="AB65" s="12">
        <f>SUM(W65:AA65)</f>
        <v>0.8</v>
      </c>
      <c r="AD65" t="s">
        <v>3090</v>
      </c>
      <c r="AE65">
        <v>6</v>
      </c>
      <c r="AF65" s="12">
        <f>AE65/AG65</f>
        <v>0.66666666666666663</v>
      </c>
      <c r="AG65">
        <v>9</v>
      </c>
    </row>
    <row r="66" spans="1:33" x14ac:dyDescent="0.2">
      <c r="A66" t="s">
        <v>3093</v>
      </c>
      <c r="C66">
        <v>0</v>
      </c>
      <c r="D66">
        <v>2</v>
      </c>
      <c r="E66">
        <v>0</v>
      </c>
      <c r="F66">
        <v>0</v>
      </c>
      <c r="G66">
        <v>3</v>
      </c>
      <c r="H66">
        <v>0</v>
      </c>
      <c r="I66">
        <v>1</v>
      </c>
      <c r="J66">
        <f>SUM(C66:I66)</f>
        <v>6</v>
      </c>
      <c r="K66">
        <v>4</v>
      </c>
      <c r="L66">
        <v>0</v>
      </c>
      <c r="M66">
        <v>2</v>
      </c>
      <c r="N66">
        <v>0</v>
      </c>
      <c r="O66">
        <v>0</v>
      </c>
      <c r="P66">
        <v>1</v>
      </c>
      <c r="Q66">
        <v>2</v>
      </c>
      <c r="R66">
        <v>0</v>
      </c>
      <c r="S66">
        <v>0</v>
      </c>
      <c r="T66">
        <v>1</v>
      </c>
      <c r="U66">
        <v>0</v>
      </c>
      <c r="V66">
        <v>1</v>
      </c>
      <c r="W66" s="12"/>
      <c r="X66" s="12"/>
      <c r="Y66" s="12">
        <f>T66/$G66</f>
        <v>0.33333333333333331</v>
      </c>
      <c r="Z66" s="12"/>
      <c r="AA66" s="12">
        <f>V66/$I66</f>
        <v>1</v>
      </c>
      <c r="AB66" s="12">
        <f>SUM(W66:AA66)</f>
        <v>1.3333333333333333</v>
      </c>
      <c r="AD66" t="s">
        <v>3093</v>
      </c>
      <c r="AE66">
        <v>2</v>
      </c>
      <c r="AF66" s="12">
        <f>AE66/AG66</f>
        <v>0.66666666666666663</v>
      </c>
      <c r="AG66">
        <v>3</v>
      </c>
    </row>
    <row r="67" spans="1:33" x14ac:dyDescent="0.2">
      <c r="A67" t="s">
        <v>3095</v>
      </c>
      <c r="C67">
        <v>0</v>
      </c>
      <c r="D67">
        <v>1</v>
      </c>
      <c r="E67">
        <v>0</v>
      </c>
      <c r="F67">
        <v>0</v>
      </c>
      <c r="G67">
        <v>2</v>
      </c>
      <c r="H67">
        <v>0</v>
      </c>
      <c r="I67">
        <v>0</v>
      </c>
      <c r="J67">
        <f>SUM(C67:I67)</f>
        <v>3</v>
      </c>
      <c r="K67">
        <v>1</v>
      </c>
      <c r="L67">
        <v>0</v>
      </c>
      <c r="M67">
        <v>0</v>
      </c>
      <c r="N67">
        <v>0</v>
      </c>
      <c r="O67">
        <v>0</v>
      </c>
      <c r="P67">
        <v>0</v>
      </c>
      <c r="Q67">
        <v>0</v>
      </c>
      <c r="R67">
        <v>0</v>
      </c>
      <c r="S67">
        <v>0</v>
      </c>
      <c r="T67">
        <v>0</v>
      </c>
      <c r="U67">
        <v>0</v>
      </c>
      <c r="V67">
        <v>0</v>
      </c>
      <c r="W67" s="12"/>
      <c r="X67" s="12"/>
      <c r="Y67" s="12">
        <f>T67/$G67</f>
        <v>0</v>
      </c>
      <c r="Z67" s="12"/>
      <c r="AA67" s="12"/>
      <c r="AB67" s="12">
        <f>SUM(W67:AA67)</f>
        <v>0</v>
      </c>
      <c r="AD67" t="s">
        <v>3091</v>
      </c>
      <c r="AE67">
        <v>5</v>
      </c>
      <c r="AF67" s="12">
        <f>AE67/AG67</f>
        <v>0.625</v>
      </c>
      <c r="AG67">
        <v>8</v>
      </c>
    </row>
    <row r="68" spans="1:33" x14ac:dyDescent="0.2">
      <c r="A68" t="s">
        <v>3096</v>
      </c>
      <c r="C68">
        <v>0</v>
      </c>
      <c r="D68">
        <v>2</v>
      </c>
      <c r="E68">
        <v>0</v>
      </c>
      <c r="F68">
        <v>0</v>
      </c>
      <c r="G68">
        <v>0</v>
      </c>
      <c r="H68">
        <v>0</v>
      </c>
      <c r="I68">
        <v>0</v>
      </c>
      <c r="J68">
        <f>SUM(C68:I68)</f>
        <v>2</v>
      </c>
      <c r="K68">
        <v>2</v>
      </c>
      <c r="L68">
        <v>0</v>
      </c>
      <c r="M68">
        <v>0</v>
      </c>
      <c r="N68">
        <v>1</v>
      </c>
      <c r="O68">
        <v>0</v>
      </c>
      <c r="P68">
        <v>0</v>
      </c>
      <c r="Q68">
        <v>1</v>
      </c>
      <c r="R68">
        <v>0</v>
      </c>
      <c r="S68">
        <v>0</v>
      </c>
      <c r="T68">
        <v>0</v>
      </c>
      <c r="U68">
        <v>0</v>
      </c>
      <c r="V68">
        <v>0</v>
      </c>
      <c r="W68" s="12"/>
      <c r="X68" s="12"/>
      <c r="Y68" s="12"/>
      <c r="Z68" s="12"/>
      <c r="AA68" s="12"/>
      <c r="AB68" s="12">
        <f>SUM(W68:AA68)</f>
        <v>0</v>
      </c>
      <c r="AD68" t="s">
        <v>3095</v>
      </c>
      <c r="AE68">
        <v>1</v>
      </c>
      <c r="AF68" s="12">
        <f>AE68/AG68</f>
        <v>0.5</v>
      </c>
      <c r="AG68">
        <v>2</v>
      </c>
    </row>
    <row r="69" spans="1:33" x14ac:dyDescent="0.2">
      <c r="A69" t="s">
        <v>3097</v>
      </c>
      <c r="C69">
        <v>0</v>
      </c>
      <c r="D69">
        <v>0</v>
      </c>
      <c r="E69">
        <v>0</v>
      </c>
      <c r="F69">
        <v>0</v>
      </c>
      <c r="G69">
        <v>1</v>
      </c>
      <c r="H69">
        <v>0</v>
      </c>
      <c r="I69">
        <v>0</v>
      </c>
      <c r="J69">
        <f>SUM(C69:I69)</f>
        <v>1</v>
      </c>
      <c r="K69">
        <v>1</v>
      </c>
      <c r="L69">
        <v>0</v>
      </c>
      <c r="M69">
        <v>0</v>
      </c>
      <c r="N69">
        <v>0</v>
      </c>
      <c r="O69">
        <v>0</v>
      </c>
      <c r="P69">
        <v>0</v>
      </c>
      <c r="Q69">
        <v>0</v>
      </c>
      <c r="R69">
        <v>0</v>
      </c>
      <c r="S69">
        <v>0</v>
      </c>
      <c r="T69">
        <v>0</v>
      </c>
      <c r="U69">
        <v>0</v>
      </c>
      <c r="V69">
        <v>0</v>
      </c>
      <c r="W69" s="12"/>
      <c r="X69" s="12"/>
      <c r="Y69" s="12">
        <f>T69/$G69</f>
        <v>0</v>
      </c>
      <c r="Z69" s="12"/>
      <c r="AA69" s="12"/>
      <c r="AB69" s="12">
        <f>SUM(W69:AA69)</f>
        <v>0</v>
      </c>
      <c r="AD69" t="s">
        <v>3096</v>
      </c>
      <c r="AE69">
        <v>0</v>
      </c>
      <c r="AF69" s="12"/>
      <c r="AG69">
        <v>0</v>
      </c>
    </row>
    <row r="70" spans="1:33" x14ac:dyDescent="0.2">
      <c r="A70" t="s">
        <v>3098</v>
      </c>
      <c r="C70">
        <v>0</v>
      </c>
      <c r="D70">
        <v>1</v>
      </c>
      <c r="E70">
        <v>0</v>
      </c>
      <c r="F70">
        <v>0</v>
      </c>
      <c r="G70">
        <v>0</v>
      </c>
      <c r="H70">
        <v>0</v>
      </c>
      <c r="I70">
        <v>0</v>
      </c>
      <c r="J70">
        <f>SUM(C70:I70)</f>
        <v>1</v>
      </c>
      <c r="K70">
        <v>1</v>
      </c>
      <c r="L70">
        <v>0</v>
      </c>
      <c r="M70">
        <v>0</v>
      </c>
      <c r="N70">
        <v>0</v>
      </c>
      <c r="O70">
        <v>0</v>
      </c>
      <c r="P70">
        <v>0</v>
      </c>
      <c r="Q70">
        <v>0</v>
      </c>
      <c r="R70">
        <v>0</v>
      </c>
      <c r="S70">
        <v>0</v>
      </c>
      <c r="T70">
        <v>0</v>
      </c>
      <c r="U70">
        <v>0</v>
      </c>
      <c r="V70">
        <v>0</v>
      </c>
      <c r="W70" s="12"/>
      <c r="X70" s="12"/>
      <c r="Y70" s="12"/>
      <c r="Z70" s="12"/>
      <c r="AA70" s="12"/>
      <c r="AB70" s="12">
        <f>SUM(W70:AA70)</f>
        <v>0</v>
      </c>
      <c r="AD70" t="s">
        <v>3098</v>
      </c>
      <c r="AE70">
        <v>0</v>
      </c>
      <c r="AF70" s="12"/>
      <c r="AG70">
        <v>0</v>
      </c>
    </row>
    <row r="71" spans="1:33" x14ac:dyDescent="0.2">
      <c r="A71" t="s">
        <v>3099</v>
      </c>
      <c r="C71">
        <v>0</v>
      </c>
      <c r="D71">
        <v>0</v>
      </c>
      <c r="E71">
        <v>0</v>
      </c>
      <c r="F71">
        <v>0</v>
      </c>
      <c r="G71">
        <v>0</v>
      </c>
      <c r="H71">
        <v>0</v>
      </c>
      <c r="I71">
        <v>0</v>
      </c>
      <c r="J71">
        <f>SUM(C71:I71)</f>
        <v>0</v>
      </c>
      <c r="K71">
        <v>0</v>
      </c>
      <c r="L71">
        <v>0</v>
      </c>
      <c r="M71">
        <v>0</v>
      </c>
      <c r="N71">
        <v>0</v>
      </c>
      <c r="O71">
        <v>0</v>
      </c>
      <c r="P71">
        <v>0</v>
      </c>
      <c r="Q71">
        <v>0</v>
      </c>
      <c r="R71">
        <v>0</v>
      </c>
      <c r="S71">
        <v>0</v>
      </c>
      <c r="T71">
        <v>0</v>
      </c>
      <c r="U71">
        <v>0</v>
      </c>
      <c r="V71">
        <v>0</v>
      </c>
      <c r="W71" s="12"/>
      <c r="X71" s="12"/>
      <c r="Y71" s="12"/>
      <c r="Z71" s="12"/>
      <c r="AA71" s="12"/>
      <c r="AD71" t="s">
        <v>3099</v>
      </c>
      <c r="AE71">
        <v>0</v>
      </c>
      <c r="AF71" s="12"/>
      <c r="AG71">
        <v>0</v>
      </c>
    </row>
    <row r="72" spans="1:33" x14ac:dyDescent="0.2">
      <c r="A72" t="s">
        <v>3100</v>
      </c>
      <c r="C72">
        <v>0</v>
      </c>
      <c r="D72">
        <v>0</v>
      </c>
      <c r="E72">
        <v>0</v>
      </c>
      <c r="F72">
        <v>0</v>
      </c>
      <c r="G72">
        <v>0</v>
      </c>
      <c r="H72">
        <v>0</v>
      </c>
      <c r="I72">
        <v>0</v>
      </c>
      <c r="J72">
        <f>SUM(C72:I72)</f>
        <v>0</v>
      </c>
      <c r="K72">
        <v>0</v>
      </c>
      <c r="L72">
        <v>0</v>
      </c>
      <c r="M72">
        <v>0</v>
      </c>
      <c r="N72">
        <v>0</v>
      </c>
      <c r="O72">
        <v>0</v>
      </c>
      <c r="P72">
        <v>0</v>
      </c>
      <c r="Q72">
        <v>0</v>
      </c>
      <c r="R72">
        <v>0</v>
      </c>
      <c r="S72">
        <v>0</v>
      </c>
      <c r="T72">
        <v>0</v>
      </c>
      <c r="U72">
        <v>0</v>
      </c>
      <c r="V72">
        <v>0</v>
      </c>
      <c r="W72" s="12"/>
      <c r="X72" s="12"/>
      <c r="Y72" s="12"/>
      <c r="Z72" s="12"/>
      <c r="AA72" s="12"/>
      <c r="AD72" t="s">
        <v>3100</v>
      </c>
      <c r="AE72">
        <v>0</v>
      </c>
      <c r="AF72" s="12"/>
      <c r="AG72">
        <v>0</v>
      </c>
    </row>
    <row r="73" spans="1:33" x14ac:dyDescent="0.2">
      <c r="A73" t="s">
        <v>3101</v>
      </c>
      <c r="C73">
        <v>0</v>
      </c>
      <c r="D73">
        <v>0</v>
      </c>
      <c r="E73">
        <v>0</v>
      </c>
      <c r="F73">
        <v>0</v>
      </c>
      <c r="G73">
        <v>0</v>
      </c>
      <c r="H73">
        <v>0</v>
      </c>
      <c r="I73">
        <v>0</v>
      </c>
      <c r="J73">
        <f>SUM(C73:I73)</f>
        <v>0</v>
      </c>
      <c r="K73">
        <v>0</v>
      </c>
      <c r="L73">
        <v>0</v>
      </c>
      <c r="M73">
        <v>0</v>
      </c>
      <c r="N73">
        <v>0</v>
      </c>
      <c r="O73">
        <v>0</v>
      </c>
      <c r="P73">
        <v>0</v>
      </c>
      <c r="Q73">
        <v>0</v>
      </c>
      <c r="R73">
        <v>0</v>
      </c>
      <c r="S73">
        <v>0</v>
      </c>
      <c r="T73">
        <v>0</v>
      </c>
      <c r="U73">
        <v>0</v>
      </c>
      <c r="V73">
        <v>0</v>
      </c>
      <c r="W73" s="12"/>
      <c r="X73" s="12"/>
      <c r="Y73" s="12"/>
      <c r="Z73" s="12"/>
      <c r="AA73" s="12"/>
      <c r="AD73" t="s">
        <v>3101</v>
      </c>
      <c r="AE73">
        <v>0</v>
      </c>
      <c r="AF73" s="12"/>
      <c r="AG73">
        <v>0</v>
      </c>
    </row>
  </sheetData>
  <autoFilter ref="AD41:AG73">
    <sortState ref="AD42:AG73">
      <sortCondition descending="1" ref="AF41:AF73"/>
    </sortState>
  </autoFilter>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7"/>
  <sheetViews>
    <sheetView topLeftCell="A69" workbookViewId="0">
      <selection activeCell="G101" sqref="G101"/>
    </sheetView>
  </sheetViews>
  <sheetFormatPr baseColWidth="10" defaultRowHeight="16" x14ac:dyDescent="0.2"/>
  <sheetData>
    <row r="1" spans="1:4" x14ac:dyDescent="0.2">
      <c r="A1">
        <v>1756412</v>
      </c>
      <c r="B1">
        <v>128</v>
      </c>
      <c r="C1" t="s">
        <v>0</v>
      </c>
      <c r="D1" t="s">
        <v>2532</v>
      </c>
    </row>
    <row r="2" spans="1:4" x14ac:dyDescent="0.2">
      <c r="A2">
        <v>3170512</v>
      </c>
      <c r="B2">
        <v>31</v>
      </c>
      <c r="C2" t="s">
        <v>377</v>
      </c>
      <c r="D2" t="s">
        <v>2533</v>
      </c>
    </row>
    <row r="3" spans="1:4" x14ac:dyDescent="0.2">
      <c r="A3">
        <v>276071</v>
      </c>
      <c r="B3">
        <v>24</v>
      </c>
      <c r="C3" t="s">
        <v>422</v>
      </c>
      <c r="D3" t="s">
        <v>2534</v>
      </c>
    </row>
    <row r="4" spans="1:4" x14ac:dyDescent="0.2">
      <c r="A4">
        <v>1782914</v>
      </c>
      <c r="B4">
        <v>20</v>
      </c>
      <c r="C4" t="s">
        <v>437</v>
      </c>
      <c r="D4" t="s">
        <v>2535</v>
      </c>
    </row>
    <row r="5" spans="1:4" x14ac:dyDescent="0.2">
      <c r="A5">
        <v>1248801</v>
      </c>
      <c r="B5">
        <v>19</v>
      </c>
      <c r="C5" t="s">
        <v>462</v>
      </c>
      <c r="D5" t="s">
        <v>2536</v>
      </c>
    </row>
    <row r="6" spans="1:4" x14ac:dyDescent="0.2">
      <c r="A6">
        <v>1773927</v>
      </c>
      <c r="B6">
        <v>18</v>
      </c>
      <c r="C6" t="s">
        <v>495</v>
      </c>
      <c r="D6" t="s">
        <v>2537</v>
      </c>
    </row>
    <row r="7" spans="1:4" x14ac:dyDescent="0.2">
      <c r="A7">
        <v>11064482</v>
      </c>
      <c r="B7">
        <v>16</v>
      </c>
      <c r="C7" t="s">
        <v>555</v>
      </c>
      <c r="D7" t="s">
        <v>2538</v>
      </c>
    </row>
    <row r="8" spans="1:4" x14ac:dyDescent="0.2">
      <c r="A8">
        <v>85432</v>
      </c>
      <c r="B8">
        <v>15</v>
      </c>
      <c r="C8" t="s">
        <v>584</v>
      </c>
      <c r="D8" t="s">
        <v>2539</v>
      </c>
    </row>
    <row r="9" spans="1:4" x14ac:dyDescent="0.2">
      <c r="A9">
        <v>3349842</v>
      </c>
      <c r="B9">
        <v>13</v>
      </c>
      <c r="C9" t="s">
        <v>604</v>
      </c>
      <c r="D9" t="s">
        <v>2540</v>
      </c>
    </row>
    <row r="10" spans="1:4" x14ac:dyDescent="0.2">
      <c r="A10">
        <v>6060022</v>
      </c>
      <c r="B10">
        <v>13</v>
      </c>
      <c r="C10" t="s">
        <v>632</v>
      </c>
      <c r="D10" t="s">
        <v>2541</v>
      </c>
    </row>
    <row r="11" spans="1:4" x14ac:dyDescent="0.2">
      <c r="A11">
        <v>12039332</v>
      </c>
      <c r="B11">
        <v>11</v>
      </c>
      <c r="C11" t="s">
        <v>673</v>
      </c>
      <c r="D11" t="s">
        <v>2542</v>
      </c>
    </row>
    <row r="12" spans="1:4" x14ac:dyDescent="0.2">
      <c r="A12">
        <v>1318900</v>
      </c>
      <c r="B12">
        <v>10</v>
      </c>
      <c r="C12" t="s">
        <v>683</v>
      </c>
      <c r="D12" t="s">
        <v>2543</v>
      </c>
    </row>
    <row r="13" spans="1:4" x14ac:dyDescent="0.2">
      <c r="A13">
        <v>17359182</v>
      </c>
      <c r="B13">
        <v>10</v>
      </c>
      <c r="C13" t="s">
        <v>716</v>
      </c>
      <c r="D13" t="s">
        <v>2544</v>
      </c>
    </row>
    <row r="14" spans="1:4" x14ac:dyDescent="0.2">
      <c r="A14">
        <v>1791087</v>
      </c>
      <c r="B14">
        <v>10</v>
      </c>
      <c r="C14" t="s">
        <v>750</v>
      </c>
      <c r="D14" t="s">
        <v>2545</v>
      </c>
    </row>
    <row r="15" spans="1:4" x14ac:dyDescent="0.2">
      <c r="A15">
        <v>1718733</v>
      </c>
      <c r="B15">
        <v>9</v>
      </c>
      <c r="C15" t="s">
        <v>760</v>
      </c>
      <c r="D15" t="s">
        <v>2546</v>
      </c>
    </row>
    <row r="16" spans="1:4" x14ac:dyDescent="0.2">
      <c r="A16">
        <v>17099012</v>
      </c>
      <c r="B16">
        <v>9</v>
      </c>
      <c r="C16" t="s">
        <v>780</v>
      </c>
      <c r="D16" t="s">
        <v>2547</v>
      </c>
    </row>
    <row r="17" spans="1:4" x14ac:dyDescent="0.2">
      <c r="A17">
        <v>1141992</v>
      </c>
      <c r="B17">
        <v>9</v>
      </c>
      <c r="C17" t="s">
        <v>811</v>
      </c>
      <c r="D17" t="s">
        <v>2548</v>
      </c>
    </row>
    <row r="18" spans="1:4" x14ac:dyDescent="0.2">
      <c r="A18">
        <v>1349042</v>
      </c>
      <c r="B18">
        <v>8</v>
      </c>
      <c r="C18" t="s">
        <v>840</v>
      </c>
      <c r="D18" t="s">
        <v>2549</v>
      </c>
    </row>
    <row r="19" spans="1:4" x14ac:dyDescent="0.2">
      <c r="A19">
        <v>882584</v>
      </c>
      <c r="B19">
        <v>8</v>
      </c>
      <c r="C19" t="s">
        <v>2550</v>
      </c>
      <c r="D19" t="s">
        <v>2551</v>
      </c>
    </row>
    <row r="20" spans="1:4" x14ac:dyDescent="0.2">
      <c r="A20">
        <v>16377642</v>
      </c>
      <c r="B20">
        <v>8</v>
      </c>
      <c r="C20" t="s">
        <v>890</v>
      </c>
      <c r="D20" t="s">
        <v>2552</v>
      </c>
    </row>
    <row r="21" spans="1:4" x14ac:dyDescent="0.2">
      <c r="A21">
        <v>13452572</v>
      </c>
      <c r="B21">
        <v>8</v>
      </c>
      <c r="C21" t="s">
        <v>909</v>
      </c>
      <c r="D21" t="s">
        <v>2553</v>
      </c>
    </row>
    <row r="22" spans="1:4" x14ac:dyDescent="0.2">
      <c r="A22">
        <v>1581334</v>
      </c>
      <c r="B22">
        <v>8</v>
      </c>
      <c r="C22" t="s">
        <v>937</v>
      </c>
      <c r="D22" t="s">
        <v>2554</v>
      </c>
    </row>
    <row r="23" spans="1:4" x14ac:dyDescent="0.2">
      <c r="A23">
        <v>10241662</v>
      </c>
      <c r="B23">
        <v>8</v>
      </c>
      <c r="C23" t="s">
        <v>944</v>
      </c>
      <c r="D23" t="s">
        <v>2555</v>
      </c>
    </row>
    <row r="24" spans="1:4" x14ac:dyDescent="0.2">
      <c r="A24">
        <v>1530362</v>
      </c>
      <c r="B24">
        <v>7</v>
      </c>
      <c r="C24" t="s">
        <v>962</v>
      </c>
      <c r="D24" t="s">
        <v>2556</v>
      </c>
    </row>
    <row r="25" spans="1:4" x14ac:dyDescent="0.2">
      <c r="A25">
        <v>371591</v>
      </c>
      <c r="B25">
        <v>7</v>
      </c>
      <c r="C25" t="s">
        <v>981</v>
      </c>
      <c r="D25" t="s">
        <v>2557</v>
      </c>
    </row>
    <row r="26" spans="1:4" x14ac:dyDescent="0.2">
      <c r="A26">
        <v>9903332</v>
      </c>
      <c r="B26">
        <v>7</v>
      </c>
      <c r="C26" t="s">
        <v>2558</v>
      </c>
      <c r="D26" t="s">
        <v>2559</v>
      </c>
    </row>
    <row r="27" spans="1:4" x14ac:dyDescent="0.2">
      <c r="A27">
        <v>635921</v>
      </c>
      <c r="B27">
        <v>7</v>
      </c>
      <c r="C27" t="s">
        <v>1013</v>
      </c>
      <c r="D27" t="s">
        <v>2560</v>
      </c>
    </row>
    <row r="28" spans="1:4" x14ac:dyDescent="0.2">
      <c r="A28">
        <v>741891</v>
      </c>
      <c r="B28">
        <v>7</v>
      </c>
      <c r="C28" t="s">
        <v>1046</v>
      </c>
      <c r="D28" t="s">
        <v>2561</v>
      </c>
    </row>
    <row r="29" spans="1:4" x14ac:dyDescent="0.2">
      <c r="A29">
        <v>1519036</v>
      </c>
      <c r="B29">
        <v>6</v>
      </c>
      <c r="C29" t="s">
        <v>1075</v>
      </c>
      <c r="D29" t="s">
        <v>2562</v>
      </c>
    </row>
    <row r="30" spans="1:4" x14ac:dyDescent="0.2">
      <c r="A30">
        <v>4695962</v>
      </c>
      <c r="B30">
        <v>6</v>
      </c>
      <c r="C30" t="s">
        <v>2563</v>
      </c>
      <c r="D30" t="s">
        <v>2564</v>
      </c>
    </row>
    <row r="31" spans="1:4" x14ac:dyDescent="0.2">
      <c r="A31">
        <v>63868</v>
      </c>
      <c r="B31">
        <v>6</v>
      </c>
      <c r="C31" t="s">
        <v>1105</v>
      </c>
      <c r="D31" t="s">
        <v>2565</v>
      </c>
    </row>
    <row r="32" spans="1:4" x14ac:dyDescent="0.2">
      <c r="A32">
        <v>18228877</v>
      </c>
      <c r="B32">
        <v>6</v>
      </c>
      <c r="C32" t="s">
        <v>1114</v>
      </c>
      <c r="D32" t="s">
        <v>2566</v>
      </c>
    </row>
    <row r="33" spans="1:4" x14ac:dyDescent="0.2">
      <c r="A33">
        <v>16942182</v>
      </c>
      <c r="B33">
        <v>6</v>
      </c>
      <c r="C33" t="s">
        <v>1123</v>
      </c>
      <c r="D33" t="s">
        <v>2567</v>
      </c>
    </row>
    <row r="34" spans="1:4" x14ac:dyDescent="0.2">
      <c r="A34">
        <v>507383</v>
      </c>
      <c r="B34">
        <v>5</v>
      </c>
      <c r="C34" t="s">
        <v>1146</v>
      </c>
      <c r="D34" t="s">
        <v>2568</v>
      </c>
    </row>
    <row r="35" spans="1:4" x14ac:dyDescent="0.2">
      <c r="A35">
        <v>12580092</v>
      </c>
      <c r="B35">
        <v>5</v>
      </c>
      <c r="C35" t="s">
        <v>2569</v>
      </c>
      <c r="D35" t="s">
        <v>2570</v>
      </c>
    </row>
    <row r="36" spans="1:4" x14ac:dyDescent="0.2">
      <c r="A36">
        <v>18302864</v>
      </c>
      <c r="B36">
        <v>5</v>
      </c>
      <c r="C36" t="s">
        <v>1170</v>
      </c>
      <c r="D36" t="s">
        <v>2571</v>
      </c>
    </row>
    <row r="37" spans="1:4" x14ac:dyDescent="0.2">
      <c r="A37">
        <v>12338002</v>
      </c>
      <c r="B37">
        <v>5</v>
      </c>
      <c r="C37" t="s">
        <v>1178</v>
      </c>
      <c r="D37" t="s">
        <v>2572</v>
      </c>
    </row>
    <row r="38" spans="1:4" x14ac:dyDescent="0.2">
      <c r="A38">
        <v>145964</v>
      </c>
      <c r="B38">
        <v>5</v>
      </c>
      <c r="C38" t="s">
        <v>1194</v>
      </c>
      <c r="D38" t="s">
        <v>2573</v>
      </c>
    </row>
    <row r="39" spans="1:4" x14ac:dyDescent="0.2">
      <c r="A39">
        <v>8642702</v>
      </c>
      <c r="B39">
        <v>5</v>
      </c>
      <c r="C39" t="s">
        <v>1208</v>
      </c>
      <c r="D39" t="s">
        <v>2574</v>
      </c>
    </row>
    <row r="40" spans="1:4" x14ac:dyDescent="0.2">
      <c r="A40">
        <v>18363436</v>
      </c>
      <c r="B40">
        <v>5</v>
      </c>
      <c r="C40" t="s">
        <v>2575</v>
      </c>
      <c r="D40" t="s">
        <v>2576</v>
      </c>
    </row>
    <row r="41" spans="1:4" x14ac:dyDescent="0.2">
      <c r="A41">
        <v>18801661</v>
      </c>
      <c r="B41">
        <v>4</v>
      </c>
      <c r="C41" t="s">
        <v>1241</v>
      </c>
      <c r="D41" t="s">
        <v>2577</v>
      </c>
    </row>
    <row r="42" spans="1:4" x14ac:dyDescent="0.2">
      <c r="A42">
        <v>126428</v>
      </c>
      <c r="B42">
        <v>4</v>
      </c>
      <c r="C42" t="s">
        <v>1249</v>
      </c>
      <c r="D42" t="s">
        <v>2578</v>
      </c>
    </row>
    <row r="43" spans="1:4" x14ac:dyDescent="0.2">
      <c r="A43">
        <v>3849892</v>
      </c>
      <c r="B43">
        <v>4</v>
      </c>
      <c r="C43" t="s">
        <v>1266</v>
      </c>
      <c r="D43" t="s">
        <v>2579</v>
      </c>
    </row>
    <row r="44" spans="1:4" x14ac:dyDescent="0.2">
      <c r="A44">
        <v>1769932</v>
      </c>
      <c r="B44">
        <v>4</v>
      </c>
      <c r="C44" t="s">
        <v>1284</v>
      </c>
      <c r="D44" t="s">
        <v>2580</v>
      </c>
    </row>
    <row r="45" spans="1:4" x14ac:dyDescent="0.2">
      <c r="A45">
        <v>8404922</v>
      </c>
      <c r="B45">
        <v>4</v>
      </c>
      <c r="C45" t="s">
        <v>1300</v>
      </c>
      <c r="D45" t="s">
        <v>2581</v>
      </c>
    </row>
    <row r="46" spans="1:4" x14ac:dyDescent="0.2">
      <c r="A46">
        <v>2949832</v>
      </c>
      <c r="B46">
        <v>4</v>
      </c>
      <c r="C46" t="s">
        <v>1313</v>
      </c>
      <c r="D46" t="s">
        <v>2582</v>
      </c>
    </row>
    <row r="47" spans="1:4" x14ac:dyDescent="0.2">
      <c r="A47">
        <v>4232582</v>
      </c>
      <c r="B47">
        <v>4</v>
      </c>
      <c r="C47" t="s">
        <v>1321</v>
      </c>
      <c r="D47" t="s">
        <v>2583</v>
      </c>
    </row>
    <row r="48" spans="1:4" x14ac:dyDescent="0.2">
      <c r="A48">
        <v>13734632</v>
      </c>
      <c r="B48">
        <v>4</v>
      </c>
      <c r="C48" t="s">
        <v>1327</v>
      </c>
      <c r="D48" t="s">
        <v>2584</v>
      </c>
    </row>
    <row r="49" spans="1:4" x14ac:dyDescent="0.2">
      <c r="A49">
        <v>54637</v>
      </c>
      <c r="B49">
        <v>4</v>
      </c>
      <c r="C49" t="s">
        <v>1338</v>
      </c>
      <c r="D49" t="s">
        <v>465</v>
      </c>
    </row>
    <row r="50" spans="1:4" x14ac:dyDescent="0.2">
      <c r="A50">
        <v>1331994</v>
      </c>
      <c r="B50">
        <v>4</v>
      </c>
      <c r="C50" t="s">
        <v>1347</v>
      </c>
      <c r="D50" t="s">
        <v>2585</v>
      </c>
    </row>
    <row r="51" spans="1:4" x14ac:dyDescent="0.2">
      <c r="A51">
        <v>16355082</v>
      </c>
      <c r="B51">
        <v>4</v>
      </c>
      <c r="C51" t="s">
        <v>1358</v>
      </c>
      <c r="D51" t="s">
        <v>2586</v>
      </c>
    </row>
    <row r="52" spans="1:4" x14ac:dyDescent="0.2">
      <c r="A52">
        <v>10366</v>
      </c>
      <c r="B52">
        <v>4</v>
      </c>
      <c r="C52" t="s">
        <v>1372</v>
      </c>
      <c r="D52" t="s">
        <v>2587</v>
      </c>
    </row>
    <row r="53" spans="1:4" x14ac:dyDescent="0.2">
      <c r="A53">
        <v>6297692</v>
      </c>
      <c r="B53">
        <v>4</v>
      </c>
      <c r="C53" t="s">
        <v>1382</v>
      </c>
      <c r="D53" t="s">
        <v>2588</v>
      </c>
    </row>
    <row r="54" spans="1:4" x14ac:dyDescent="0.2">
      <c r="A54">
        <v>7047252</v>
      </c>
      <c r="B54">
        <v>4</v>
      </c>
      <c r="C54" t="s">
        <v>1385</v>
      </c>
      <c r="D54" t="s">
        <v>2589</v>
      </c>
    </row>
    <row r="55" spans="1:4" x14ac:dyDescent="0.2">
      <c r="A55">
        <v>3544832</v>
      </c>
      <c r="B55">
        <v>4</v>
      </c>
      <c r="C55" t="s">
        <v>1399</v>
      </c>
      <c r="D55" t="s">
        <v>2590</v>
      </c>
    </row>
    <row r="56" spans="1:4" x14ac:dyDescent="0.2">
      <c r="A56">
        <v>14815192</v>
      </c>
      <c r="B56">
        <v>3</v>
      </c>
      <c r="C56" t="s">
        <v>1405</v>
      </c>
      <c r="D56" t="s">
        <v>2591</v>
      </c>
    </row>
    <row r="57" spans="1:4" x14ac:dyDescent="0.2">
      <c r="A57">
        <v>18602928</v>
      </c>
      <c r="B57">
        <v>3</v>
      </c>
      <c r="C57" t="s">
        <v>1417</v>
      </c>
      <c r="D57" t="s">
        <v>2592</v>
      </c>
    </row>
    <row r="58" spans="1:4" x14ac:dyDescent="0.2">
      <c r="A58">
        <v>18687399</v>
      </c>
      <c r="B58">
        <v>3</v>
      </c>
      <c r="C58" t="s">
        <v>1429</v>
      </c>
      <c r="D58" t="s">
        <v>2593</v>
      </c>
    </row>
    <row r="59" spans="1:4" x14ac:dyDescent="0.2">
      <c r="A59">
        <v>18449276</v>
      </c>
      <c r="B59">
        <v>3</v>
      </c>
      <c r="C59" t="s">
        <v>1438</v>
      </c>
      <c r="D59" t="s">
        <v>2594</v>
      </c>
    </row>
    <row r="60" spans="1:4" x14ac:dyDescent="0.2">
      <c r="A60">
        <v>18701716</v>
      </c>
      <c r="B60">
        <v>3</v>
      </c>
      <c r="C60" t="s">
        <v>1448</v>
      </c>
      <c r="D60" t="s">
        <v>2595</v>
      </c>
    </row>
    <row r="61" spans="1:4" x14ac:dyDescent="0.2">
      <c r="A61">
        <v>4729692</v>
      </c>
      <c r="B61">
        <v>3</v>
      </c>
      <c r="C61" t="s">
        <v>1462</v>
      </c>
      <c r="D61" t="s">
        <v>2596</v>
      </c>
    </row>
    <row r="62" spans="1:4" x14ac:dyDescent="0.2">
      <c r="A62">
        <v>781619</v>
      </c>
      <c r="B62">
        <v>3</v>
      </c>
      <c r="C62" t="s">
        <v>1473</v>
      </c>
      <c r="D62" t="s">
        <v>2597</v>
      </c>
    </row>
    <row r="63" spans="1:4" x14ac:dyDescent="0.2">
      <c r="A63">
        <v>18674476</v>
      </c>
      <c r="B63">
        <v>3</v>
      </c>
      <c r="C63" t="s">
        <v>1478</v>
      </c>
      <c r="D63" t="s">
        <v>2598</v>
      </c>
    </row>
    <row r="64" spans="1:4" x14ac:dyDescent="0.2">
      <c r="A64">
        <v>18289411</v>
      </c>
      <c r="B64">
        <v>3</v>
      </c>
      <c r="C64" t="s">
        <v>1493</v>
      </c>
      <c r="D64" t="s">
        <v>2599</v>
      </c>
    </row>
    <row r="65" spans="1:4" x14ac:dyDescent="0.2">
      <c r="A65">
        <v>4076772</v>
      </c>
      <c r="B65">
        <v>3</v>
      </c>
      <c r="C65" t="s">
        <v>1499</v>
      </c>
      <c r="D65" t="s">
        <v>2600</v>
      </c>
    </row>
    <row r="66" spans="1:4" x14ac:dyDescent="0.2">
      <c r="A66">
        <v>67787</v>
      </c>
      <c r="B66">
        <v>3</v>
      </c>
      <c r="C66" t="s">
        <v>1513</v>
      </c>
      <c r="D66" t="s">
        <v>2601</v>
      </c>
    </row>
    <row r="67" spans="1:4" x14ac:dyDescent="0.2">
      <c r="A67">
        <v>3113672</v>
      </c>
      <c r="B67">
        <v>3</v>
      </c>
      <c r="C67" t="s">
        <v>2602</v>
      </c>
      <c r="D67" t="s">
        <v>2603</v>
      </c>
    </row>
    <row r="68" spans="1:4" x14ac:dyDescent="0.2">
      <c r="A68">
        <v>1730736</v>
      </c>
      <c r="B68">
        <v>3</v>
      </c>
      <c r="C68" t="s">
        <v>1538</v>
      </c>
      <c r="D68" t="s">
        <v>2604</v>
      </c>
    </row>
    <row r="69" spans="1:4" x14ac:dyDescent="0.2">
      <c r="A69">
        <v>13050542</v>
      </c>
      <c r="B69">
        <v>3</v>
      </c>
      <c r="C69" t="s">
        <v>1548</v>
      </c>
      <c r="D69" t="s">
        <v>2605</v>
      </c>
    </row>
    <row r="70" spans="1:4" x14ac:dyDescent="0.2">
      <c r="A70">
        <v>18718827</v>
      </c>
      <c r="B70">
        <v>3</v>
      </c>
      <c r="C70" t="s">
        <v>1554</v>
      </c>
      <c r="D70" t="s">
        <v>2606</v>
      </c>
    </row>
    <row r="71" spans="1:4" x14ac:dyDescent="0.2">
      <c r="A71">
        <v>1931841</v>
      </c>
      <c r="B71">
        <v>3</v>
      </c>
      <c r="C71" t="s">
        <v>1564</v>
      </c>
      <c r="D71" t="s">
        <v>2607</v>
      </c>
    </row>
    <row r="72" spans="1:4" x14ac:dyDescent="0.2">
      <c r="A72">
        <v>16778812</v>
      </c>
      <c r="B72">
        <v>3</v>
      </c>
      <c r="C72" t="s">
        <v>1575</v>
      </c>
      <c r="D72" t="s">
        <v>2608</v>
      </c>
    </row>
    <row r="73" spans="1:4" x14ac:dyDescent="0.2">
      <c r="A73">
        <v>268859</v>
      </c>
      <c r="B73">
        <v>3</v>
      </c>
      <c r="C73" t="s">
        <v>1587</v>
      </c>
      <c r="D73" t="s">
        <v>2609</v>
      </c>
    </row>
    <row r="74" spans="1:4" x14ac:dyDescent="0.2">
      <c r="A74">
        <v>18518190</v>
      </c>
      <c r="B74">
        <v>3</v>
      </c>
      <c r="C74" t="s">
        <v>1598</v>
      </c>
      <c r="D74" t="s">
        <v>2610</v>
      </c>
    </row>
    <row r="75" spans="1:4" x14ac:dyDescent="0.2">
      <c r="A75">
        <v>7808532</v>
      </c>
      <c r="B75">
        <v>3</v>
      </c>
      <c r="C75" t="s">
        <v>1612</v>
      </c>
      <c r="D75" t="s">
        <v>2611</v>
      </c>
    </row>
    <row r="76" spans="1:4" x14ac:dyDescent="0.2">
      <c r="A76">
        <v>18370065</v>
      </c>
      <c r="B76">
        <v>3</v>
      </c>
      <c r="C76" t="s">
        <v>1621</v>
      </c>
      <c r="D76" t="s">
        <v>2612</v>
      </c>
    </row>
    <row r="77" spans="1:4" x14ac:dyDescent="0.2">
      <c r="A77">
        <v>13426182</v>
      </c>
      <c r="B77">
        <v>3</v>
      </c>
      <c r="C77" t="s">
        <v>1629</v>
      </c>
      <c r="D77" t="s">
        <v>2613</v>
      </c>
    </row>
    <row r="78" spans="1:4" x14ac:dyDescent="0.2">
      <c r="A78">
        <v>1412351</v>
      </c>
      <c r="B78">
        <v>2</v>
      </c>
      <c r="C78" t="s">
        <v>1635</v>
      </c>
      <c r="D78" t="s">
        <v>2614</v>
      </c>
    </row>
    <row r="79" spans="1:4" x14ac:dyDescent="0.2">
      <c r="A79">
        <v>18212345</v>
      </c>
      <c r="B79">
        <v>2</v>
      </c>
      <c r="C79" t="s">
        <v>1646</v>
      </c>
      <c r="D79" t="s">
        <v>2615</v>
      </c>
    </row>
    <row r="80" spans="1:4" x14ac:dyDescent="0.2">
      <c r="A80">
        <v>10708432</v>
      </c>
      <c r="B80">
        <v>2</v>
      </c>
      <c r="C80" t="s">
        <v>2616</v>
      </c>
      <c r="D80" t="s">
        <v>2617</v>
      </c>
    </row>
    <row r="81" spans="1:4" x14ac:dyDescent="0.2">
      <c r="A81">
        <v>18799529</v>
      </c>
      <c r="B81">
        <v>2</v>
      </c>
      <c r="C81" t="s">
        <v>1662</v>
      </c>
      <c r="D81" t="s">
        <v>2618</v>
      </c>
    </row>
    <row r="82" spans="1:4" x14ac:dyDescent="0.2">
      <c r="A82">
        <v>12866472</v>
      </c>
      <c r="B82">
        <v>2</v>
      </c>
      <c r="C82" t="s">
        <v>1668</v>
      </c>
      <c r="D82" t="s">
        <v>2619</v>
      </c>
    </row>
    <row r="83" spans="1:4" x14ac:dyDescent="0.2">
      <c r="A83">
        <v>8741792</v>
      </c>
      <c r="B83">
        <v>2</v>
      </c>
      <c r="C83" t="s">
        <v>1674</v>
      </c>
      <c r="D83" t="s">
        <v>2620</v>
      </c>
    </row>
    <row r="84" spans="1:4" x14ac:dyDescent="0.2">
      <c r="A84">
        <v>18623893</v>
      </c>
      <c r="B84">
        <v>2</v>
      </c>
      <c r="C84" t="s">
        <v>1684</v>
      </c>
      <c r="D84" t="s">
        <v>2621</v>
      </c>
    </row>
    <row r="85" spans="1:4" x14ac:dyDescent="0.2">
      <c r="A85">
        <v>18839438</v>
      </c>
      <c r="B85">
        <v>2</v>
      </c>
      <c r="C85" t="s">
        <v>1691</v>
      </c>
      <c r="D85" t="s">
        <v>2622</v>
      </c>
    </row>
    <row r="86" spans="1:4" x14ac:dyDescent="0.2">
      <c r="A86">
        <v>11242842</v>
      </c>
      <c r="B86">
        <v>2</v>
      </c>
      <c r="C86" t="s">
        <v>1698</v>
      </c>
      <c r="D86" t="s">
        <v>2623</v>
      </c>
    </row>
    <row r="87" spans="1:4" x14ac:dyDescent="0.2">
      <c r="A87">
        <v>1684534</v>
      </c>
      <c r="B87">
        <v>2</v>
      </c>
      <c r="C87" t="s">
        <v>1705</v>
      </c>
      <c r="D87" t="s">
        <v>2624</v>
      </c>
    </row>
    <row r="88" spans="1:4" x14ac:dyDescent="0.2">
      <c r="A88">
        <v>3088352</v>
      </c>
      <c r="B88">
        <v>2</v>
      </c>
      <c r="C88" t="s">
        <v>1714</v>
      </c>
      <c r="D88" t="s">
        <v>2625</v>
      </c>
    </row>
    <row r="89" spans="1:4" x14ac:dyDescent="0.2">
      <c r="A89">
        <v>1326898</v>
      </c>
      <c r="B89">
        <v>2</v>
      </c>
      <c r="C89" t="s">
        <v>1722</v>
      </c>
      <c r="D89" t="s">
        <v>2626</v>
      </c>
    </row>
    <row r="90" spans="1:4" x14ac:dyDescent="0.2">
      <c r="A90">
        <v>11060562</v>
      </c>
      <c r="B90">
        <v>2</v>
      </c>
      <c r="C90" t="s">
        <v>1730</v>
      </c>
      <c r="D90" t="s">
        <v>2627</v>
      </c>
    </row>
    <row r="91" spans="1:4" x14ac:dyDescent="0.2">
      <c r="A91">
        <v>2703142</v>
      </c>
      <c r="B91">
        <v>2</v>
      </c>
      <c r="C91" t="s">
        <v>1740</v>
      </c>
      <c r="D91" t="s">
        <v>2628</v>
      </c>
    </row>
    <row r="92" spans="1:4" x14ac:dyDescent="0.2">
      <c r="A92">
        <v>11031942</v>
      </c>
      <c r="B92">
        <v>2</v>
      </c>
      <c r="C92" t="s">
        <v>2629</v>
      </c>
      <c r="D92" t="s">
        <v>2630</v>
      </c>
    </row>
    <row r="93" spans="1:4" x14ac:dyDescent="0.2">
      <c r="A93">
        <v>18448676</v>
      </c>
      <c r="B93">
        <v>2</v>
      </c>
      <c r="C93" t="s">
        <v>2631</v>
      </c>
      <c r="D93" t="s">
        <v>2632</v>
      </c>
    </row>
    <row r="94" spans="1:4" x14ac:dyDescent="0.2">
      <c r="A94">
        <v>18795299</v>
      </c>
      <c r="B94">
        <v>2</v>
      </c>
      <c r="C94" t="s">
        <v>1765</v>
      </c>
      <c r="D94" t="s">
        <v>2633</v>
      </c>
    </row>
    <row r="95" spans="1:4" x14ac:dyDescent="0.2">
      <c r="A95">
        <v>18851497</v>
      </c>
      <c r="B95">
        <v>2</v>
      </c>
      <c r="C95" t="s">
        <v>1770</v>
      </c>
      <c r="D95" t="s">
        <v>2634</v>
      </c>
    </row>
    <row r="96" spans="1:4" x14ac:dyDescent="0.2">
      <c r="A96">
        <v>18179831</v>
      </c>
      <c r="B96">
        <v>2</v>
      </c>
      <c r="C96" t="s">
        <v>1778</v>
      </c>
      <c r="D96" t="s">
        <v>2635</v>
      </c>
    </row>
    <row r="97" spans="1:4" x14ac:dyDescent="0.2">
      <c r="A97">
        <v>9640692</v>
      </c>
      <c r="B97">
        <v>2</v>
      </c>
      <c r="C97" t="s">
        <v>1785</v>
      </c>
      <c r="D97" t="s">
        <v>2636</v>
      </c>
    </row>
    <row r="98" spans="1:4" x14ac:dyDescent="0.2">
      <c r="A98">
        <v>13452012</v>
      </c>
      <c r="B98">
        <v>2</v>
      </c>
      <c r="C98" t="s">
        <v>1794</v>
      </c>
      <c r="D98" t="s">
        <v>2637</v>
      </c>
    </row>
    <row r="99" spans="1:4" x14ac:dyDescent="0.2">
      <c r="A99">
        <v>6708932</v>
      </c>
      <c r="B99">
        <v>2</v>
      </c>
      <c r="C99" t="s">
        <v>1803</v>
      </c>
      <c r="D99" t="s">
        <v>2638</v>
      </c>
    </row>
    <row r="100" spans="1:4" x14ac:dyDescent="0.2">
      <c r="A100">
        <v>1558723</v>
      </c>
      <c r="B100">
        <v>2</v>
      </c>
      <c r="C100" t="s">
        <v>1812</v>
      </c>
      <c r="D100" t="s">
        <v>2639</v>
      </c>
    </row>
    <row r="101" spans="1:4" x14ac:dyDescent="0.2">
      <c r="A101">
        <v>506522</v>
      </c>
      <c r="B101">
        <v>2</v>
      </c>
      <c r="C101" t="s">
        <v>1822</v>
      </c>
      <c r="D101" t="s">
        <v>2640</v>
      </c>
    </row>
    <row r="102" spans="1:4" x14ac:dyDescent="0.2">
      <c r="A102">
        <v>13790872</v>
      </c>
      <c r="B102">
        <v>2</v>
      </c>
      <c r="C102" t="s">
        <v>1826</v>
      </c>
      <c r="D102" t="s">
        <v>2641</v>
      </c>
    </row>
    <row r="103" spans="1:4" x14ac:dyDescent="0.2">
      <c r="A103">
        <v>18530449</v>
      </c>
      <c r="B103">
        <v>2</v>
      </c>
      <c r="C103" t="s">
        <v>1836</v>
      </c>
      <c r="D103" t="s">
        <v>2642</v>
      </c>
    </row>
    <row r="104" spans="1:4" x14ac:dyDescent="0.2">
      <c r="A104">
        <v>13563532</v>
      </c>
      <c r="B104">
        <v>2</v>
      </c>
      <c r="C104" t="s">
        <v>1846</v>
      </c>
      <c r="D104" t="s">
        <v>2643</v>
      </c>
    </row>
    <row r="105" spans="1:4" x14ac:dyDescent="0.2">
      <c r="A105">
        <v>4568672</v>
      </c>
      <c r="B105">
        <v>2</v>
      </c>
      <c r="C105" t="s">
        <v>1854</v>
      </c>
      <c r="D105" t="s">
        <v>2644</v>
      </c>
    </row>
    <row r="106" spans="1:4" x14ac:dyDescent="0.2">
      <c r="A106">
        <v>3898462</v>
      </c>
      <c r="B106">
        <v>2</v>
      </c>
      <c r="C106" t="s">
        <v>1862</v>
      </c>
      <c r="D106" t="s">
        <v>2645</v>
      </c>
    </row>
    <row r="107" spans="1:4" x14ac:dyDescent="0.2">
      <c r="A107">
        <v>18557021</v>
      </c>
      <c r="B107">
        <v>2</v>
      </c>
      <c r="C107" t="s">
        <v>1868</v>
      </c>
      <c r="D107" t="s">
        <v>2646</v>
      </c>
    </row>
    <row r="108" spans="1:4" x14ac:dyDescent="0.2">
      <c r="A108">
        <v>3600472</v>
      </c>
      <c r="B108">
        <v>2</v>
      </c>
      <c r="C108" t="s">
        <v>1874</v>
      </c>
      <c r="D108" t="s">
        <v>2647</v>
      </c>
    </row>
    <row r="109" spans="1:4" x14ac:dyDescent="0.2">
      <c r="A109">
        <v>6009942</v>
      </c>
      <c r="B109">
        <v>2</v>
      </c>
      <c r="C109" t="s">
        <v>1880</v>
      </c>
      <c r="D109" t="s">
        <v>2648</v>
      </c>
    </row>
    <row r="110" spans="1:4" x14ac:dyDescent="0.2">
      <c r="A110">
        <v>1530942</v>
      </c>
      <c r="B110">
        <v>2</v>
      </c>
      <c r="C110" t="s">
        <v>1889</v>
      </c>
      <c r="D110" t="s">
        <v>2649</v>
      </c>
    </row>
    <row r="111" spans="1:4" x14ac:dyDescent="0.2">
      <c r="A111">
        <v>16222262</v>
      </c>
      <c r="B111">
        <v>2</v>
      </c>
      <c r="C111" t="s">
        <v>1893</v>
      </c>
      <c r="D111" t="s">
        <v>2650</v>
      </c>
    </row>
    <row r="112" spans="1:4" x14ac:dyDescent="0.2">
      <c r="A112">
        <v>13981532</v>
      </c>
      <c r="B112">
        <v>2</v>
      </c>
      <c r="C112" t="s">
        <v>1903</v>
      </c>
      <c r="D112" t="s">
        <v>2651</v>
      </c>
    </row>
    <row r="113" spans="1:4" x14ac:dyDescent="0.2">
      <c r="A113">
        <v>7809052</v>
      </c>
      <c r="B113">
        <v>2</v>
      </c>
      <c r="C113" t="s">
        <v>1910</v>
      </c>
      <c r="D113" t="s">
        <v>2652</v>
      </c>
    </row>
    <row r="114" spans="1:4" x14ac:dyDescent="0.2">
      <c r="A114">
        <v>16045572</v>
      </c>
      <c r="B114">
        <v>2</v>
      </c>
      <c r="C114" t="s">
        <v>1916</v>
      </c>
      <c r="D114" t="s">
        <v>2653</v>
      </c>
    </row>
    <row r="115" spans="1:4" x14ac:dyDescent="0.2">
      <c r="A115">
        <v>10042382</v>
      </c>
      <c r="B115">
        <v>2</v>
      </c>
      <c r="C115" t="s">
        <v>1922</v>
      </c>
      <c r="D115" t="s">
        <v>2654</v>
      </c>
    </row>
    <row r="116" spans="1:4" x14ac:dyDescent="0.2">
      <c r="A116">
        <v>18727432</v>
      </c>
      <c r="B116">
        <v>2</v>
      </c>
      <c r="C116" t="s">
        <v>1932</v>
      </c>
      <c r="D116" t="s">
        <v>2655</v>
      </c>
    </row>
    <row r="117" spans="1:4" x14ac:dyDescent="0.2">
      <c r="A117">
        <v>18663940</v>
      </c>
      <c r="B117">
        <v>2</v>
      </c>
      <c r="C117" t="s">
        <v>1941</v>
      </c>
      <c r="D117" t="s">
        <v>2656</v>
      </c>
    </row>
    <row r="118" spans="1:4" x14ac:dyDescent="0.2">
      <c r="A118">
        <v>1773052</v>
      </c>
      <c r="B118">
        <v>1</v>
      </c>
      <c r="C118" t="s">
        <v>1946</v>
      </c>
      <c r="D118" t="s">
        <v>2657</v>
      </c>
    </row>
    <row r="119" spans="1:4" x14ac:dyDescent="0.2">
      <c r="A119">
        <v>9014262</v>
      </c>
      <c r="B119">
        <v>1</v>
      </c>
      <c r="C119" t="s">
        <v>1952</v>
      </c>
      <c r="D119" t="s">
        <v>2658</v>
      </c>
    </row>
    <row r="120" spans="1:4" x14ac:dyDescent="0.2">
      <c r="A120">
        <v>18568176</v>
      </c>
      <c r="B120">
        <v>1</v>
      </c>
      <c r="C120" t="s">
        <v>1958</v>
      </c>
      <c r="D120" t="s">
        <v>2659</v>
      </c>
    </row>
    <row r="121" spans="1:4" x14ac:dyDescent="0.2">
      <c r="A121">
        <v>6049772</v>
      </c>
      <c r="B121">
        <v>1</v>
      </c>
      <c r="C121" t="s">
        <v>1961</v>
      </c>
      <c r="D121" t="s">
        <v>2660</v>
      </c>
    </row>
    <row r="122" spans="1:4" x14ac:dyDescent="0.2">
      <c r="A122">
        <v>18629323</v>
      </c>
      <c r="B122">
        <v>1</v>
      </c>
      <c r="C122" t="s">
        <v>1966</v>
      </c>
      <c r="D122" t="s">
        <v>2661</v>
      </c>
    </row>
    <row r="123" spans="1:4" x14ac:dyDescent="0.2">
      <c r="A123">
        <v>7946662</v>
      </c>
      <c r="B123">
        <v>1</v>
      </c>
      <c r="C123" t="s">
        <v>1970</v>
      </c>
      <c r="D123" t="s">
        <v>2662</v>
      </c>
    </row>
    <row r="124" spans="1:4" x14ac:dyDescent="0.2">
      <c r="A124">
        <v>1603556</v>
      </c>
      <c r="B124">
        <v>1</v>
      </c>
      <c r="C124" t="s">
        <v>1976</v>
      </c>
      <c r="D124" t="s">
        <v>2663</v>
      </c>
    </row>
    <row r="125" spans="1:4" x14ac:dyDescent="0.2">
      <c r="A125">
        <v>224739</v>
      </c>
      <c r="B125">
        <v>1</v>
      </c>
      <c r="C125" t="s">
        <v>1982</v>
      </c>
      <c r="D125" t="s">
        <v>2664</v>
      </c>
    </row>
    <row r="126" spans="1:4" x14ac:dyDescent="0.2">
      <c r="A126">
        <v>18403808</v>
      </c>
      <c r="B126">
        <v>1</v>
      </c>
      <c r="C126" t="s">
        <v>1986</v>
      </c>
      <c r="D126" t="s">
        <v>2665</v>
      </c>
    </row>
    <row r="127" spans="1:4" x14ac:dyDescent="0.2">
      <c r="A127">
        <v>18544607</v>
      </c>
      <c r="B127">
        <v>1</v>
      </c>
      <c r="C127" t="s">
        <v>1992</v>
      </c>
      <c r="D127" t="s">
        <v>2666</v>
      </c>
    </row>
    <row r="128" spans="1:4" x14ac:dyDescent="0.2">
      <c r="A128">
        <v>16251642</v>
      </c>
      <c r="B128">
        <v>1</v>
      </c>
      <c r="C128" t="s">
        <v>1998</v>
      </c>
      <c r="D128" t="s">
        <v>2667</v>
      </c>
    </row>
    <row r="129" spans="1:4" x14ac:dyDescent="0.2">
      <c r="A129">
        <v>18816986</v>
      </c>
      <c r="B129">
        <v>1</v>
      </c>
      <c r="C129" t="s">
        <v>2004</v>
      </c>
      <c r="D129" t="s">
        <v>2668</v>
      </c>
    </row>
    <row r="130" spans="1:4" x14ac:dyDescent="0.2">
      <c r="A130">
        <v>163783</v>
      </c>
      <c r="B130">
        <v>1</v>
      </c>
      <c r="C130" t="s">
        <v>2008</v>
      </c>
      <c r="D130" t="s">
        <v>465</v>
      </c>
    </row>
    <row r="131" spans="1:4" x14ac:dyDescent="0.2">
      <c r="A131">
        <v>11711942</v>
      </c>
      <c r="B131">
        <v>1</v>
      </c>
      <c r="C131" t="s">
        <v>2011</v>
      </c>
      <c r="D131" t="s">
        <v>2669</v>
      </c>
    </row>
    <row r="132" spans="1:4" x14ac:dyDescent="0.2">
      <c r="A132">
        <v>18648515</v>
      </c>
      <c r="B132">
        <v>1</v>
      </c>
      <c r="C132" t="s">
        <v>2016</v>
      </c>
      <c r="D132" t="s">
        <v>2670</v>
      </c>
    </row>
    <row r="133" spans="1:4" x14ac:dyDescent="0.2">
      <c r="A133">
        <v>10904512</v>
      </c>
      <c r="B133">
        <v>1</v>
      </c>
      <c r="C133" t="s">
        <v>2022</v>
      </c>
      <c r="D133" t="s">
        <v>2671</v>
      </c>
    </row>
    <row r="134" spans="1:4" x14ac:dyDescent="0.2">
      <c r="A134">
        <v>9753132</v>
      </c>
      <c r="B134">
        <v>1</v>
      </c>
      <c r="C134" t="s">
        <v>2028</v>
      </c>
      <c r="D134" t="s">
        <v>2672</v>
      </c>
    </row>
    <row r="135" spans="1:4" x14ac:dyDescent="0.2">
      <c r="A135">
        <v>5956542</v>
      </c>
      <c r="B135">
        <v>1</v>
      </c>
      <c r="C135" t="s">
        <v>2032</v>
      </c>
      <c r="D135" t="s">
        <v>2673</v>
      </c>
    </row>
    <row r="136" spans="1:4" x14ac:dyDescent="0.2">
      <c r="A136">
        <v>8708022</v>
      </c>
      <c r="B136">
        <v>1</v>
      </c>
      <c r="C136" t="s">
        <v>2038</v>
      </c>
      <c r="D136" t="s">
        <v>2674</v>
      </c>
    </row>
    <row r="137" spans="1:4" x14ac:dyDescent="0.2">
      <c r="A137">
        <v>18638767</v>
      </c>
      <c r="B137">
        <v>1</v>
      </c>
      <c r="C137" t="s">
        <v>2040</v>
      </c>
      <c r="D137" t="s">
        <v>2675</v>
      </c>
    </row>
    <row r="138" spans="1:4" x14ac:dyDescent="0.2">
      <c r="A138">
        <v>11497382</v>
      </c>
      <c r="B138">
        <v>1</v>
      </c>
      <c r="C138" t="s">
        <v>2044</v>
      </c>
      <c r="D138" t="s">
        <v>2676</v>
      </c>
    </row>
    <row r="139" spans="1:4" x14ac:dyDescent="0.2">
      <c r="A139">
        <v>18503071</v>
      </c>
      <c r="B139">
        <v>1</v>
      </c>
      <c r="C139" t="s">
        <v>2050</v>
      </c>
      <c r="D139" t="s">
        <v>2677</v>
      </c>
    </row>
    <row r="140" spans="1:4" x14ac:dyDescent="0.2">
      <c r="A140">
        <v>3394792</v>
      </c>
      <c r="B140">
        <v>1</v>
      </c>
      <c r="C140" t="s">
        <v>2056</v>
      </c>
      <c r="D140" t="s">
        <v>2678</v>
      </c>
    </row>
    <row r="141" spans="1:4" x14ac:dyDescent="0.2">
      <c r="A141">
        <v>1312156</v>
      </c>
      <c r="B141">
        <v>1</v>
      </c>
      <c r="C141" t="s">
        <v>2062</v>
      </c>
      <c r="D141" t="s">
        <v>2679</v>
      </c>
    </row>
    <row r="142" spans="1:4" x14ac:dyDescent="0.2">
      <c r="A142">
        <v>18629188</v>
      </c>
      <c r="B142">
        <v>1</v>
      </c>
      <c r="C142" t="s">
        <v>2069</v>
      </c>
      <c r="D142" t="s">
        <v>2680</v>
      </c>
    </row>
    <row r="143" spans="1:4" x14ac:dyDescent="0.2">
      <c r="A143">
        <v>8918932</v>
      </c>
      <c r="B143">
        <v>1</v>
      </c>
      <c r="C143" t="s">
        <v>2681</v>
      </c>
      <c r="D143" t="s">
        <v>2682</v>
      </c>
    </row>
    <row r="144" spans="1:4" x14ac:dyDescent="0.2">
      <c r="A144">
        <v>18646419</v>
      </c>
      <c r="B144">
        <v>1</v>
      </c>
      <c r="C144" t="s">
        <v>2081</v>
      </c>
      <c r="D144" t="s">
        <v>2683</v>
      </c>
    </row>
    <row r="145" spans="1:4" x14ac:dyDescent="0.2">
      <c r="A145">
        <v>14531472</v>
      </c>
      <c r="B145">
        <v>1</v>
      </c>
      <c r="C145" t="s">
        <v>2087</v>
      </c>
      <c r="D145" t="s">
        <v>2684</v>
      </c>
    </row>
    <row r="146" spans="1:4" x14ac:dyDescent="0.2">
      <c r="A146">
        <v>18553231</v>
      </c>
      <c r="B146">
        <v>1</v>
      </c>
      <c r="C146" t="s">
        <v>2091</v>
      </c>
      <c r="D146" t="s">
        <v>2685</v>
      </c>
    </row>
    <row r="147" spans="1:4" x14ac:dyDescent="0.2">
      <c r="A147">
        <v>7872022</v>
      </c>
      <c r="B147">
        <v>1</v>
      </c>
      <c r="C147" t="s">
        <v>2095</v>
      </c>
      <c r="D147" t="s">
        <v>2686</v>
      </c>
    </row>
    <row r="148" spans="1:4" x14ac:dyDescent="0.2">
      <c r="A148">
        <v>18827141</v>
      </c>
      <c r="B148">
        <v>1</v>
      </c>
      <c r="C148" t="s">
        <v>2101</v>
      </c>
      <c r="D148" t="s">
        <v>2687</v>
      </c>
    </row>
    <row r="149" spans="1:4" x14ac:dyDescent="0.2">
      <c r="A149">
        <v>7664192</v>
      </c>
      <c r="B149">
        <v>1</v>
      </c>
      <c r="C149" t="s">
        <v>2107</v>
      </c>
      <c r="D149" t="s">
        <v>2688</v>
      </c>
    </row>
    <row r="150" spans="1:4" x14ac:dyDescent="0.2">
      <c r="A150">
        <v>18853246</v>
      </c>
      <c r="B150">
        <v>1</v>
      </c>
      <c r="C150" t="s">
        <v>2110</v>
      </c>
      <c r="D150" t="s">
        <v>2689</v>
      </c>
    </row>
    <row r="151" spans="1:4" x14ac:dyDescent="0.2">
      <c r="A151">
        <v>1753834</v>
      </c>
      <c r="B151">
        <v>1</v>
      </c>
      <c r="C151" t="s">
        <v>2116</v>
      </c>
      <c r="D151" t="s">
        <v>2690</v>
      </c>
    </row>
    <row r="152" spans="1:4" x14ac:dyDescent="0.2">
      <c r="A152">
        <v>18549108</v>
      </c>
      <c r="B152">
        <v>1</v>
      </c>
      <c r="C152" t="s">
        <v>2122</v>
      </c>
      <c r="D152" t="s">
        <v>2691</v>
      </c>
    </row>
    <row r="153" spans="1:4" x14ac:dyDescent="0.2">
      <c r="A153">
        <v>18629012</v>
      </c>
      <c r="B153">
        <v>1</v>
      </c>
      <c r="C153" t="s">
        <v>2127</v>
      </c>
      <c r="D153" t="s">
        <v>2692</v>
      </c>
    </row>
    <row r="154" spans="1:4" x14ac:dyDescent="0.2">
      <c r="A154">
        <v>18710888</v>
      </c>
      <c r="B154">
        <v>1</v>
      </c>
      <c r="C154" t="s">
        <v>2133</v>
      </c>
      <c r="D154" t="s">
        <v>2693</v>
      </c>
    </row>
    <row r="155" spans="1:4" x14ac:dyDescent="0.2">
      <c r="A155">
        <v>1029979</v>
      </c>
      <c r="B155">
        <v>1</v>
      </c>
      <c r="C155" t="s">
        <v>2139</v>
      </c>
      <c r="D155" t="s">
        <v>2694</v>
      </c>
    </row>
    <row r="156" spans="1:4" x14ac:dyDescent="0.2">
      <c r="A156">
        <v>18677069</v>
      </c>
      <c r="B156">
        <v>1</v>
      </c>
      <c r="C156" t="s">
        <v>2142</v>
      </c>
      <c r="D156" t="s">
        <v>2695</v>
      </c>
    </row>
    <row r="157" spans="1:4" x14ac:dyDescent="0.2">
      <c r="A157">
        <v>1395018</v>
      </c>
      <c r="B157">
        <v>1</v>
      </c>
      <c r="C157" t="s">
        <v>2146</v>
      </c>
      <c r="D157" t="s">
        <v>2696</v>
      </c>
    </row>
    <row r="158" spans="1:4" x14ac:dyDescent="0.2">
      <c r="A158">
        <v>3176262</v>
      </c>
      <c r="B158">
        <v>1</v>
      </c>
      <c r="C158" t="s">
        <v>2152</v>
      </c>
      <c r="D158" t="s">
        <v>2697</v>
      </c>
    </row>
    <row r="159" spans="1:4" x14ac:dyDescent="0.2">
      <c r="A159">
        <v>18392388</v>
      </c>
      <c r="B159">
        <v>1</v>
      </c>
      <c r="C159" t="s">
        <v>2158</v>
      </c>
      <c r="D159" t="s">
        <v>2698</v>
      </c>
    </row>
    <row r="160" spans="1:4" x14ac:dyDescent="0.2">
      <c r="A160">
        <v>14957372</v>
      </c>
      <c r="B160">
        <v>1</v>
      </c>
      <c r="C160" t="s">
        <v>2163</v>
      </c>
      <c r="D160" t="s">
        <v>2699</v>
      </c>
    </row>
    <row r="161" spans="1:4" x14ac:dyDescent="0.2">
      <c r="A161">
        <v>18468154</v>
      </c>
      <c r="B161">
        <v>1</v>
      </c>
      <c r="C161" t="s">
        <v>2167</v>
      </c>
      <c r="D161" t="s">
        <v>2700</v>
      </c>
    </row>
    <row r="162" spans="1:4" x14ac:dyDescent="0.2">
      <c r="A162">
        <v>8590132</v>
      </c>
      <c r="B162">
        <v>1</v>
      </c>
      <c r="C162" t="s">
        <v>2173</v>
      </c>
      <c r="D162" t="s">
        <v>2701</v>
      </c>
    </row>
    <row r="163" spans="1:4" x14ac:dyDescent="0.2">
      <c r="A163">
        <v>1652525</v>
      </c>
      <c r="B163">
        <v>1</v>
      </c>
      <c r="C163" t="s">
        <v>2179</v>
      </c>
      <c r="D163" t="s">
        <v>2702</v>
      </c>
    </row>
    <row r="164" spans="1:4" x14ac:dyDescent="0.2">
      <c r="A164">
        <v>6470752</v>
      </c>
      <c r="B164">
        <v>1</v>
      </c>
      <c r="C164" t="s">
        <v>2183</v>
      </c>
      <c r="D164" t="s">
        <v>2703</v>
      </c>
    </row>
    <row r="165" spans="1:4" x14ac:dyDescent="0.2">
      <c r="A165">
        <v>3862312</v>
      </c>
      <c r="B165">
        <v>1</v>
      </c>
      <c r="C165" t="s">
        <v>2189</v>
      </c>
      <c r="D165" t="s">
        <v>2704</v>
      </c>
    </row>
    <row r="166" spans="1:4" x14ac:dyDescent="0.2">
      <c r="A166">
        <v>18406695</v>
      </c>
      <c r="B166">
        <v>1</v>
      </c>
      <c r="C166" t="s">
        <v>2194</v>
      </c>
      <c r="D166" t="s">
        <v>2705</v>
      </c>
    </row>
    <row r="167" spans="1:4" x14ac:dyDescent="0.2">
      <c r="A167">
        <v>18627873</v>
      </c>
      <c r="B167">
        <v>1</v>
      </c>
      <c r="C167" t="s">
        <v>2198</v>
      </c>
      <c r="D167" t="s">
        <v>2706</v>
      </c>
    </row>
    <row r="168" spans="1:4" x14ac:dyDescent="0.2">
      <c r="A168">
        <v>9273112</v>
      </c>
      <c r="B168">
        <v>1</v>
      </c>
      <c r="C168" t="s">
        <v>2202</v>
      </c>
      <c r="D168" t="s">
        <v>2707</v>
      </c>
    </row>
    <row r="169" spans="1:4" x14ac:dyDescent="0.2">
      <c r="A169">
        <v>1059603</v>
      </c>
      <c r="B169">
        <v>1</v>
      </c>
      <c r="C169" t="s">
        <v>2207</v>
      </c>
      <c r="D169" t="s">
        <v>2708</v>
      </c>
    </row>
    <row r="170" spans="1:4" x14ac:dyDescent="0.2">
      <c r="A170">
        <v>4544272</v>
      </c>
      <c r="B170">
        <v>1</v>
      </c>
      <c r="C170" t="s">
        <v>2213</v>
      </c>
      <c r="D170" t="s">
        <v>2709</v>
      </c>
    </row>
    <row r="171" spans="1:4" x14ac:dyDescent="0.2">
      <c r="A171">
        <v>1270543</v>
      </c>
      <c r="B171">
        <v>1</v>
      </c>
      <c r="C171" t="s">
        <v>2217</v>
      </c>
      <c r="D171" t="s">
        <v>2710</v>
      </c>
    </row>
    <row r="172" spans="1:4" x14ac:dyDescent="0.2">
      <c r="A172">
        <v>11048712</v>
      </c>
      <c r="B172">
        <v>1</v>
      </c>
      <c r="C172" t="s">
        <v>2711</v>
      </c>
      <c r="D172" t="s">
        <v>2712</v>
      </c>
    </row>
    <row r="173" spans="1:4" x14ac:dyDescent="0.2">
      <c r="A173">
        <v>18588421</v>
      </c>
      <c r="B173">
        <v>1</v>
      </c>
      <c r="C173" t="s">
        <v>2713</v>
      </c>
      <c r="D173" t="s">
        <v>2714</v>
      </c>
    </row>
    <row r="174" spans="1:4" x14ac:dyDescent="0.2">
      <c r="A174">
        <v>18554626</v>
      </c>
      <c r="B174">
        <v>1</v>
      </c>
      <c r="C174" t="s">
        <v>2235</v>
      </c>
      <c r="D174" t="s">
        <v>2715</v>
      </c>
    </row>
    <row r="175" spans="1:4" x14ac:dyDescent="0.2">
      <c r="A175">
        <v>7269632</v>
      </c>
      <c r="B175">
        <v>1</v>
      </c>
      <c r="C175" t="s">
        <v>2242</v>
      </c>
      <c r="D175" t="s">
        <v>2716</v>
      </c>
    </row>
    <row r="176" spans="1:4" x14ac:dyDescent="0.2">
      <c r="A176">
        <v>18314495</v>
      </c>
      <c r="B176">
        <v>1</v>
      </c>
      <c r="C176" t="s">
        <v>2717</v>
      </c>
      <c r="D176" t="s">
        <v>2718</v>
      </c>
    </row>
    <row r="177" spans="1:4" x14ac:dyDescent="0.2">
      <c r="A177">
        <v>2677502</v>
      </c>
      <c r="B177">
        <v>1</v>
      </c>
      <c r="C177" t="s">
        <v>2255</v>
      </c>
      <c r="D177" t="s">
        <v>2719</v>
      </c>
    </row>
    <row r="178" spans="1:4" x14ac:dyDescent="0.2">
      <c r="A178">
        <v>18619642</v>
      </c>
      <c r="B178">
        <v>1</v>
      </c>
      <c r="C178" t="s">
        <v>2261</v>
      </c>
      <c r="D178" t="s">
        <v>2720</v>
      </c>
    </row>
    <row r="179" spans="1:4" x14ac:dyDescent="0.2">
      <c r="A179">
        <v>6468342</v>
      </c>
      <c r="B179">
        <v>1</v>
      </c>
      <c r="C179" t="s">
        <v>2266</v>
      </c>
      <c r="D179" t="s">
        <v>2721</v>
      </c>
    </row>
    <row r="180" spans="1:4" x14ac:dyDescent="0.2">
      <c r="A180">
        <v>18262255</v>
      </c>
      <c r="B180">
        <v>1</v>
      </c>
      <c r="C180" t="s">
        <v>2272</v>
      </c>
      <c r="D180" t="s">
        <v>2722</v>
      </c>
    </row>
    <row r="181" spans="1:4" x14ac:dyDescent="0.2">
      <c r="A181">
        <v>16204522</v>
      </c>
      <c r="B181">
        <v>1</v>
      </c>
      <c r="C181" t="s">
        <v>2276</v>
      </c>
      <c r="D181" t="s">
        <v>2723</v>
      </c>
    </row>
    <row r="182" spans="1:4" x14ac:dyDescent="0.2">
      <c r="A182">
        <v>18068252</v>
      </c>
      <c r="B182">
        <v>1</v>
      </c>
      <c r="C182" t="s">
        <v>2282</v>
      </c>
      <c r="D182" t="s">
        <v>2724</v>
      </c>
    </row>
    <row r="183" spans="1:4" x14ac:dyDescent="0.2">
      <c r="A183">
        <v>18549764</v>
      </c>
      <c r="B183">
        <v>1</v>
      </c>
      <c r="C183" t="s">
        <v>2288</v>
      </c>
      <c r="D183" t="s">
        <v>2725</v>
      </c>
    </row>
    <row r="184" spans="1:4" x14ac:dyDescent="0.2">
      <c r="A184">
        <v>18664157</v>
      </c>
      <c r="B184">
        <v>1</v>
      </c>
      <c r="C184" t="s">
        <v>2726</v>
      </c>
      <c r="D184" t="s">
        <v>2727</v>
      </c>
    </row>
    <row r="185" spans="1:4" x14ac:dyDescent="0.2">
      <c r="A185">
        <v>12893402</v>
      </c>
      <c r="B185">
        <v>1</v>
      </c>
      <c r="C185" t="s">
        <v>2298</v>
      </c>
      <c r="D185" t="s">
        <v>2728</v>
      </c>
    </row>
    <row r="186" spans="1:4" x14ac:dyDescent="0.2">
      <c r="A186">
        <v>1764586</v>
      </c>
      <c r="B186">
        <v>1</v>
      </c>
      <c r="C186" t="s">
        <v>2303</v>
      </c>
      <c r="D186" t="s">
        <v>2729</v>
      </c>
    </row>
    <row r="187" spans="1:4" x14ac:dyDescent="0.2">
      <c r="A187">
        <v>3056852</v>
      </c>
      <c r="B187">
        <v>1</v>
      </c>
      <c r="C187" t="s">
        <v>2306</v>
      </c>
      <c r="D187" t="s">
        <v>2730</v>
      </c>
    </row>
    <row r="188" spans="1:4" x14ac:dyDescent="0.2">
      <c r="A188">
        <v>10735312</v>
      </c>
      <c r="B188">
        <v>1</v>
      </c>
      <c r="C188" t="s">
        <v>2313</v>
      </c>
      <c r="D188" t="s">
        <v>2731</v>
      </c>
    </row>
    <row r="189" spans="1:4" x14ac:dyDescent="0.2">
      <c r="A189">
        <v>18728140</v>
      </c>
      <c r="B189">
        <v>1</v>
      </c>
      <c r="C189" t="s">
        <v>2319</v>
      </c>
      <c r="D189" t="s">
        <v>2732</v>
      </c>
    </row>
    <row r="190" spans="1:4" x14ac:dyDescent="0.2">
      <c r="A190">
        <v>303820</v>
      </c>
      <c r="B190">
        <v>1</v>
      </c>
      <c r="C190" t="s">
        <v>2324</v>
      </c>
      <c r="D190" t="s">
        <v>2733</v>
      </c>
    </row>
    <row r="191" spans="1:4" x14ac:dyDescent="0.2">
      <c r="A191">
        <v>6926022</v>
      </c>
      <c r="B191">
        <v>1</v>
      </c>
      <c r="C191" t="s">
        <v>2330</v>
      </c>
      <c r="D191" t="s">
        <v>2734</v>
      </c>
    </row>
    <row r="192" spans="1:4" x14ac:dyDescent="0.2">
      <c r="A192">
        <v>13043382</v>
      </c>
      <c r="B192">
        <v>1</v>
      </c>
      <c r="C192" t="s">
        <v>2336</v>
      </c>
      <c r="D192" t="s">
        <v>2735</v>
      </c>
    </row>
    <row r="193" spans="1:4" x14ac:dyDescent="0.2">
      <c r="A193">
        <v>1816691</v>
      </c>
      <c r="B193">
        <v>1</v>
      </c>
      <c r="C193" t="s">
        <v>2342</v>
      </c>
      <c r="D193" t="s">
        <v>2736</v>
      </c>
    </row>
    <row r="194" spans="1:4" x14ac:dyDescent="0.2">
      <c r="A194">
        <v>18528433</v>
      </c>
      <c r="B194">
        <v>1</v>
      </c>
      <c r="C194" t="s">
        <v>2737</v>
      </c>
      <c r="D194" t="s">
        <v>2738</v>
      </c>
    </row>
    <row r="195" spans="1:4" x14ac:dyDescent="0.2">
      <c r="A195">
        <v>9759622</v>
      </c>
      <c r="B195">
        <v>1</v>
      </c>
      <c r="C195" t="s">
        <v>2352</v>
      </c>
      <c r="D195" t="s">
        <v>2739</v>
      </c>
    </row>
    <row r="196" spans="1:4" x14ac:dyDescent="0.2">
      <c r="A196">
        <v>18288294</v>
      </c>
      <c r="B196">
        <v>1</v>
      </c>
      <c r="C196" t="s">
        <v>2356</v>
      </c>
      <c r="D196" t="s">
        <v>2740</v>
      </c>
    </row>
    <row r="197" spans="1:4" x14ac:dyDescent="0.2">
      <c r="A197">
        <v>12054692</v>
      </c>
      <c r="B197">
        <v>1</v>
      </c>
      <c r="C197" t="s">
        <v>2361</v>
      </c>
      <c r="D197" t="s">
        <v>2741</v>
      </c>
    </row>
    <row r="198" spans="1:4" x14ac:dyDescent="0.2">
      <c r="A198">
        <v>302192</v>
      </c>
      <c r="B198">
        <v>1</v>
      </c>
      <c r="C198" t="s">
        <v>2368</v>
      </c>
      <c r="D198" t="s">
        <v>2742</v>
      </c>
    </row>
    <row r="199" spans="1:4" x14ac:dyDescent="0.2">
      <c r="A199">
        <v>6504092</v>
      </c>
      <c r="B199">
        <v>1</v>
      </c>
      <c r="C199" t="s">
        <v>2371</v>
      </c>
      <c r="D199" t="s">
        <v>2743</v>
      </c>
    </row>
    <row r="200" spans="1:4" x14ac:dyDescent="0.2">
      <c r="A200">
        <v>18579083</v>
      </c>
      <c r="B200">
        <v>1</v>
      </c>
      <c r="C200" t="s">
        <v>2375</v>
      </c>
      <c r="D200" t="s">
        <v>2744</v>
      </c>
    </row>
    <row r="201" spans="1:4" x14ac:dyDescent="0.2">
      <c r="A201">
        <v>1634442</v>
      </c>
      <c r="B201">
        <v>1</v>
      </c>
      <c r="C201" t="s">
        <v>2380</v>
      </c>
      <c r="D201" t="s">
        <v>2745</v>
      </c>
    </row>
    <row r="202" spans="1:4" x14ac:dyDescent="0.2">
      <c r="A202">
        <v>18714757</v>
      </c>
      <c r="B202">
        <v>1</v>
      </c>
      <c r="C202" t="s">
        <v>2384</v>
      </c>
      <c r="D202" t="s">
        <v>2746</v>
      </c>
    </row>
    <row r="203" spans="1:4" x14ac:dyDescent="0.2">
      <c r="A203">
        <v>16925632</v>
      </c>
      <c r="B203">
        <v>1</v>
      </c>
      <c r="C203" t="s">
        <v>2389</v>
      </c>
      <c r="D203" t="s">
        <v>2747</v>
      </c>
    </row>
    <row r="204" spans="1:4" x14ac:dyDescent="0.2">
      <c r="A204">
        <v>9497212</v>
      </c>
      <c r="B204">
        <v>1</v>
      </c>
      <c r="C204" t="s">
        <v>2395</v>
      </c>
      <c r="D204" t="s">
        <v>2748</v>
      </c>
    </row>
    <row r="205" spans="1:4" x14ac:dyDescent="0.2">
      <c r="A205">
        <v>1792120</v>
      </c>
      <c r="B205">
        <v>1</v>
      </c>
      <c r="C205" t="s">
        <v>2401</v>
      </c>
      <c r="D205" t="s">
        <v>2749</v>
      </c>
    </row>
    <row r="206" spans="1:4" x14ac:dyDescent="0.2">
      <c r="A206">
        <v>18494579</v>
      </c>
      <c r="B206">
        <v>1</v>
      </c>
      <c r="C206" t="s">
        <v>2407</v>
      </c>
      <c r="D206" t="s">
        <v>2750</v>
      </c>
    </row>
    <row r="207" spans="1:4" x14ac:dyDescent="0.2">
      <c r="A207">
        <v>18821234</v>
      </c>
      <c r="B207">
        <v>1</v>
      </c>
      <c r="C207" t="s">
        <v>2411</v>
      </c>
      <c r="D207" t="s">
        <v>2751</v>
      </c>
    </row>
    <row r="208" spans="1:4" x14ac:dyDescent="0.2">
      <c r="A208">
        <v>11613032</v>
      </c>
      <c r="B208">
        <v>1</v>
      </c>
      <c r="C208" t="s">
        <v>2415</v>
      </c>
      <c r="D208" t="s">
        <v>2752</v>
      </c>
    </row>
    <row r="209" spans="1:4" x14ac:dyDescent="0.2">
      <c r="A209">
        <v>11512432</v>
      </c>
      <c r="B209">
        <v>1</v>
      </c>
      <c r="C209" t="s">
        <v>2421</v>
      </c>
      <c r="D209" t="s">
        <v>2753</v>
      </c>
    </row>
    <row r="210" spans="1:4" x14ac:dyDescent="0.2">
      <c r="A210">
        <v>8197742</v>
      </c>
      <c r="B210">
        <v>1</v>
      </c>
      <c r="C210" t="s">
        <v>2425</v>
      </c>
      <c r="D210" t="s">
        <v>2754</v>
      </c>
    </row>
    <row r="211" spans="1:4" x14ac:dyDescent="0.2">
      <c r="A211">
        <v>999505</v>
      </c>
      <c r="B211">
        <v>1</v>
      </c>
      <c r="C211" t="s">
        <v>2431</v>
      </c>
      <c r="D211" t="s">
        <v>2755</v>
      </c>
    </row>
    <row r="212" spans="1:4" x14ac:dyDescent="0.2">
      <c r="A212">
        <v>2875042</v>
      </c>
      <c r="B212">
        <v>1</v>
      </c>
      <c r="C212" t="s">
        <v>2435</v>
      </c>
      <c r="D212" t="s">
        <v>2756</v>
      </c>
    </row>
    <row r="213" spans="1:4" x14ac:dyDescent="0.2">
      <c r="A213">
        <v>7650512</v>
      </c>
      <c r="B213">
        <v>1</v>
      </c>
      <c r="C213" t="s">
        <v>2437</v>
      </c>
      <c r="D213" t="s">
        <v>2757</v>
      </c>
    </row>
    <row r="214" spans="1:4" x14ac:dyDescent="0.2">
      <c r="A214">
        <v>18603139</v>
      </c>
      <c r="B214">
        <v>1</v>
      </c>
      <c r="C214" t="s">
        <v>2443</v>
      </c>
      <c r="D214" t="s">
        <v>2758</v>
      </c>
    </row>
    <row r="215" spans="1:4" x14ac:dyDescent="0.2">
      <c r="A215">
        <v>13049922</v>
      </c>
      <c r="B215">
        <v>1</v>
      </c>
      <c r="C215" t="s">
        <v>2449</v>
      </c>
      <c r="D215" t="s">
        <v>2759</v>
      </c>
    </row>
    <row r="216" spans="1:4" x14ac:dyDescent="0.2">
      <c r="A216">
        <v>12893962</v>
      </c>
      <c r="B216">
        <v>1</v>
      </c>
      <c r="C216" t="s">
        <v>2454</v>
      </c>
      <c r="D216" t="s">
        <v>2760</v>
      </c>
    </row>
    <row r="217" spans="1:4" x14ac:dyDescent="0.2">
      <c r="A217">
        <v>18676489</v>
      </c>
      <c r="B217">
        <v>1</v>
      </c>
      <c r="C217" t="s">
        <v>2460</v>
      </c>
      <c r="D217" t="s">
        <v>2761</v>
      </c>
    </row>
    <row r="218" spans="1:4" x14ac:dyDescent="0.2">
      <c r="A218">
        <v>41510</v>
      </c>
      <c r="B218">
        <v>1</v>
      </c>
      <c r="C218" t="s">
        <v>2466</v>
      </c>
      <c r="D218" t="s">
        <v>2762</v>
      </c>
    </row>
    <row r="219" spans="1:4" x14ac:dyDescent="0.2">
      <c r="A219">
        <v>428580</v>
      </c>
      <c r="B219">
        <v>1</v>
      </c>
      <c r="C219" t="s">
        <v>2472</v>
      </c>
      <c r="D219" t="s">
        <v>2763</v>
      </c>
    </row>
    <row r="220" spans="1:4" x14ac:dyDescent="0.2">
      <c r="A220">
        <v>16142882</v>
      </c>
      <c r="B220">
        <v>1</v>
      </c>
      <c r="C220" t="s">
        <v>2476</v>
      </c>
      <c r="D220" t="s">
        <v>2764</v>
      </c>
    </row>
    <row r="221" spans="1:4" x14ac:dyDescent="0.2">
      <c r="A221">
        <v>1561631</v>
      </c>
      <c r="B221">
        <v>1</v>
      </c>
      <c r="C221" t="s">
        <v>2482</v>
      </c>
      <c r="D221" t="s">
        <v>2765</v>
      </c>
    </row>
    <row r="222" spans="1:4" x14ac:dyDescent="0.2">
      <c r="A222">
        <v>1635864</v>
      </c>
      <c r="B222">
        <v>1</v>
      </c>
      <c r="C222" t="s">
        <v>2487</v>
      </c>
      <c r="D222" t="s">
        <v>2766</v>
      </c>
    </row>
    <row r="223" spans="1:4" x14ac:dyDescent="0.2">
      <c r="A223">
        <v>1400108</v>
      </c>
      <c r="B223">
        <v>1</v>
      </c>
      <c r="C223" t="s">
        <v>2493</v>
      </c>
      <c r="D223" t="s">
        <v>2767</v>
      </c>
    </row>
    <row r="224" spans="1:4" x14ac:dyDescent="0.2">
      <c r="A224">
        <v>18680854</v>
      </c>
      <c r="B224">
        <v>1</v>
      </c>
      <c r="C224" t="s">
        <v>2499</v>
      </c>
      <c r="D224" t="s">
        <v>2768</v>
      </c>
    </row>
    <row r="225" spans="1:4" x14ac:dyDescent="0.2">
      <c r="A225">
        <v>5000722</v>
      </c>
      <c r="B225">
        <v>1</v>
      </c>
      <c r="C225" t="s">
        <v>2503</v>
      </c>
      <c r="D225" t="s">
        <v>2769</v>
      </c>
    </row>
    <row r="226" spans="1:4" x14ac:dyDescent="0.2">
      <c r="A226">
        <v>1500687</v>
      </c>
      <c r="B226">
        <v>1</v>
      </c>
      <c r="C226" t="s">
        <v>2507</v>
      </c>
      <c r="D226" t="s">
        <v>2770</v>
      </c>
    </row>
    <row r="227" spans="1:4" x14ac:dyDescent="0.2">
      <c r="A227">
        <v>18700297</v>
      </c>
      <c r="B227">
        <v>1</v>
      </c>
      <c r="C227" t="s">
        <v>2513</v>
      </c>
      <c r="D227" t="s">
        <v>2771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cleaned_data_Pittsburgh</vt:lpstr>
      <vt:lpstr>Groups</vt:lpstr>
      <vt:lpstr>Location Consistency</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2015-09-04T17:35:53Z</dcterms:created>
  <dcterms:modified xsi:type="dcterms:W3CDTF">2015-09-07T07:19:14Z</dcterms:modified>
</cp:coreProperties>
</file>