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705" yWindow="1575" windowWidth="19425" windowHeight="7500" tabRatio="703" activeTab="8"/>
  </bookViews>
  <sheets>
    <sheet name="測試種類" sheetId="66" r:id="rId1"/>
    <sheet name="Summary" sheetId="70" r:id="rId2"/>
    <sheet name="Result" sheetId="69" r:id="rId3"/>
    <sheet name="ReleaseNotes" sheetId="19" r:id="rId4"/>
    <sheet name="Test Configuration" sheetId="15" r:id="rId5"/>
    <sheet name="xxxx" sheetId="93" r:id="rId6"/>
    <sheet name="工作頁模板" sheetId="79" r:id="rId7"/>
    <sheet name="使用說明" sheetId="59" r:id="rId8"/>
    <sheet name="修改歷史" sheetId="39" r:id="rId9"/>
    <sheet name="-" sheetId="63" state="hidden" r:id="rId10"/>
  </sheets>
  <functionGroups/>
  <definedNames>
    <definedName name="_xlnm._FilterDatabase" localSheetId="3" hidden="1">ReleaseNotes!$E$8:$G$8</definedName>
    <definedName name="_xlnm._FilterDatabase" localSheetId="2" hidden="1">Result!$D$9:$CF$49</definedName>
    <definedName name="_xlnm._FilterDatabase" localSheetId="1" hidden="1">Summary!$C$20:$S$220</definedName>
    <definedName name="_xlnm._FilterDatabase" localSheetId="5" hidden="1">xxxx!$B$3:$I$503</definedName>
    <definedName name="_xlnm._FilterDatabase" localSheetId="6" hidden="1">工作頁模板!$B$3:$I$503</definedName>
    <definedName name="_xlnm._FilterDatabase" localSheetId="0" hidden="1">測試種類!$C$1:$C$201</definedName>
    <definedName name="MantisTable">OFFSET('-'!$K$2,0,0,MAX('-'!$G:$G),5)</definedName>
    <definedName name="TestCategories">OFFSET(測試種類!$A$2,0,0,COUNTA(測試種類!$C:$C)-1,1)</definedName>
    <definedName name="validTestCategories">OFFSET(測試種類!$W$2,0,0,測試種類!$W$1,1)</definedName>
  </definedNames>
  <calcPr calcId="125725"/>
</workbook>
</file>

<file path=xl/calcChain.xml><?xml version="1.0" encoding="utf-8"?>
<calcChain xmlns="http://schemas.openxmlformats.org/spreadsheetml/2006/main">
  <c r="AN201" i="93"/>
  <c r="A501"/>
  <c r="A497"/>
  <c r="A493"/>
  <c r="A489"/>
  <c r="A485"/>
  <c r="A481"/>
  <c r="A477"/>
  <c r="A473"/>
  <c r="A469"/>
  <c r="A465"/>
  <c r="A461"/>
  <c r="A457"/>
  <c r="A453"/>
  <c r="A449"/>
  <c r="A445"/>
  <c r="A441"/>
  <c r="A437"/>
  <c r="A433"/>
  <c r="A429"/>
  <c r="A425"/>
  <c r="A421"/>
  <c r="A417"/>
  <c r="A413"/>
  <c r="A409"/>
  <c r="A405"/>
  <c r="A401"/>
  <c r="A397"/>
  <c r="A393"/>
  <c r="A389"/>
  <c r="A385"/>
  <c r="A381"/>
  <c r="A377"/>
  <c r="A373"/>
  <c r="A369"/>
  <c r="A365"/>
  <c r="A361"/>
  <c r="A357"/>
  <c r="A353"/>
  <c r="A349"/>
  <c r="A345"/>
  <c r="A341"/>
  <c r="A337"/>
  <c r="A333"/>
  <c r="A329"/>
  <c r="A325"/>
  <c r="A321"/>
  <c r="A317"/>
  <c r="A313"/>
  <c r="A309"/>
  <c r="A305"/>
  <c r="A301"/>
  <c r="A297"/>
  <c r="A293"/>
  <c r="A289"/>
  <c r="A285"/>
  <c r="A281"/>
  <c r="A277"/>
  <c r="A273"/>
  <c r="A269"/>
  <c r="A265"/>
  <c r="A261"/>
  <c r="A257"/>
  <c r="A253"/>
  <c r="A249"/>
  <c r="A245"/>
  <c r="A241"/>
  <c r="A237"/>
  <c r="A233"/>
  <c r="A229"/>
  <c r="A225"/>
  <c r="A221"/>
  <c r="A217"/>
  <c r="A213"/>
  <c r="A209"/>
  <c r="A205"/>
  <c r="A201"/>
  <c r="A222"/>
  <c r="A214"/>
  <c r="A206"/>
  <c r="A207"/>
  <c r="A500"/>
  <c r="A436"/>
  <c r="A416"/>
  <c r="A400"/>
  <c r="A388"/>
  <c r="A376"/>
  <c r="A364"/>
  <c r="A348"/>
  <c r="A336"/>
  <c r="A324"/>
  <c r="A312"/>
  <c r="A296"/>
  <c r="A284"/>
  <c r="A272"/>
  <c r="A256"/>
  <c r="A240"/>
  <c r="A224"/>
  <c r="A212"/>
  <c r="A502"/>
  <c r="A498"/>
  <c r="A494"/>
  <c r="A490"/>
  <c r="A486"/>
  <c r="A482"/>
  <c r="A478"/>
  <c r="A474"/>
  <c r="A470"/>
  <c r="A466"/>
  <c r="A462"/>
  <c r="A458"/>
  <c r="A454"/>
  <c r="A450"/>
  <c r="A446"/>
  <c r="A442"/>
  <c r="A438"/>
  <c r="A434"/>
  <c r="A430"/>
  <c r="A426"/>
  <c r="A422"/>
  <c r="A418"/>
  <c r="A414"/>
  <c r="A410"/>
  <c r="A406"/>
  <c r="A402"/>
  <c r="A398"/>
  <c r="A394"/>
  <c r="A390"/>
  <c r="A386"/>
  <c r="A382"/>
  <c r="A378"/>
  <c r="A374"/>
  <c r="A370"/>
  <c r="A366"/>
  <c r="A362"/>
  <c r="A358"/>
  <c r="A354"/>
  <c r="A350"/>
  <c r="A346"/>
  <c r="A342"/>
  <c r="A338"/>
  <c r="A334"/>
  <c r="A330"/>
  <c r="A326"/>
  <c r="A322"/>
  <c r="A318"/>
  <c r="A314"/>
  <c r="A310"/>
  <c r="A306"/>
  <c r="A302"/>
  <c r="A298"/>
  <c r="A294"/>
  <c r="A290"/>
  <c r="A286"/>
  <c r="A282"/>
  <c r="A278"/>
  <c r="A274"/>
  <c r="A270"/>
  <c r="A266"/>
  <c r="A262"/>
  <c r="A258"/>
  <c r="A254"/>
  <c r="A250"/>
  <c r="A246"/>
  <c r="A242"/>
  <c r="A238"/>
  <c r="A234"/>
  <c r="A230"/>
  <c r="A226"/>
  <c r="A218"/>
  <c r="A210"/>
  <c r="A202"/>
  <c r="A496"/>
  <c r="A480"/>
  <c r="A472"/>
  <c r="A464"/>
  <c r="A456"/>
  <c r="A448"/>
  <c r="A440"/>
  <c r="A428"/>
  <c r="A420"/>
  <c r="A404"/>
  <c r="A392"/>
  <c r="A380"/>
  <c r="A368"/>
  <c r="A360"/>
  <c r="A352"/>
  <c r="A340"/>
  <c r="A328"/>
  <c r="A316"/>
  <c r="A308"/>
  <c r="A292"/>
  <c r="A280"/>
  <c r="A264"/>
  <c r="A248"/>
  <c r="A236"/>
  <c r="A220"/>
  <c r="A204"/>
  <c r="A503"/>
  <c r="A499"/>
  <c r="A495"/>
  <c r="A491"/>
  <c r="A487"/>
  <c r="A483"/>
  <c r="A479"/>
  <c r="A475"/>
  <c r="A471"/>
  <c r="A467"/>
  <c r="A463"/>
  <c r="A459"/>
  <c r="A455"/>
  <c r="A451"/>
  <c r="A447"/>
  <c r="A443"/>
  <c r="A439"/>
  <c r="A435"/>
  <c r="A431"/>
  <c r="A427"/>
  <c r="A423"/>
  <c r="A419"/>
  <c r="A415"/>
  <c r="A411"/>
  <c r="A407"/>
  <c r="A403"/>
  <c r="A399"/>
  <c r="A395"/>
  <c r="A391"/>
  <c r="A387"/>
  <c r="A383"/>
  <c r="A379"/>
  <c r="A375"/>
  <c r="A371"/>
  <c r="A367"/>
  <c r="A363"/>
  <c r="A359"/>
  <c r="A355"/>
  <c r="A351"/>
  <c r="A347"/>
  <c r="A343"/>
  <c r="A339"/>
  <c r="A335"/>
  <c r="A331"/>
  <c r="A327"/>
  <c r="A323"/>
  <c r="A319"/>
  <c r="A315"/>
  <c r="A311"/>
  <c r="A307"/>
  <c r="A303"/>
  <c r="A299"/>
  <c r="A295"/>
  <c r="A291"/>
  <c r="A287"/>
  <c r="A283"/>
  <c r="A279"/>
  <c r="A275"/>
  <c r="A271"/>
  <c r="A267"/>
  <c r="A263"/>
  <c r="A259"/>
  <c r="A255"/>
  <c r="A251"/>
  <c r="A247"/>
  <c r="A243"/>
  <c r="A239"/>
  <c r="A235"/>
  <c r="A231"/>
  <c r="A227"/>
  <c r="A223"/>
  <c r="A219"/>
  <c r="A215"/>
  <c r="A211"/>
  <c r="A203"/>
  <c r="A492"/>
  <c r="A488"/>
  <c r="A484"/>
  <c r="A476"/>
  <c r="A468"/>
  <c r="A460"/>
  <c r="A452"/>
  <c r="A444"/>
  <c r="A432"/>
  <c r="A424"/>
  <c r="A408"/>
  <c r="A396"/>
  <c r="A384"/>
  <c r="A372"/>
  <c r="A356"/>
  <c r="A344"/>
  <c r="A332"/>
  <c r="A320"/>
  <c r="A304"/>
  <c r="A288"/>
  <c r="A276"/>
  <c r="A268"/>
  <c r="A260"/>
  <c r="A244"/>
  <c r="A232"/>
  <c r="A216"/>
  <c r="A412"/>
  <c r="A300"/>
  <c r="A252"/>
  <c r="A228"/>
  <c r="A208"/>
  <c r="B202" l="1"/>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201"/>
  <c r="AN200"/>
  <c r="A200"/>
  <c r="B200" l="1"/>
  <c r="AN199"/>
  <c r="A199"/>
  <c r="B199" l="1"/>
  <c r="AN198"/>
  <c r="A198"/>
  <c r="B198" l="1"/>
  <c r="AN197"/>
  <c r="A197"/>
  <c r="B197" l="1"/>
  <c r="AN196"/>
  <c r="A196"/>
  <c r="B196" l="1"/>
  <c r="AN195"/>
  <c r="A195"/>
  <c r="B195" l="1"/>
  <c r="AN194"/>
  <c r="A194"/>
  <c r="B194" l="1"/>
  <c r="AN193"/>
  <c r="A193"/>
  <c r="B193" l="1"/>
  <c r="AN192"/>
  <c r="A192"/>
  <c r="B192" l="1"/>
  <c r="AN191"/>
  <c r="A191"/>
  <c r="B191" l="1"/>
  <c r="AN190"/>
  <c r="A190"/>
  <c r="B190" l="1"/>
  <c r="AN189"/>
  <c r="A189"/>
  <c r="B189" l="1"/>
  <c r="AN188"/>
  <c r="A188"/>
  <c r="B188" l="1"/>
  <c r="AN187"/>
  <c r="A187"/>
  <c r="B187" l="1"/>
  <c r="AN186"/>
  <c r="A186"/>
  <c r="B186" l="1"/>
  <c r="AN185"/>
  <c r="A185"/>
  <c r="B185" l="1"/>
  <c r="AN184"/>
  <c r="A184"/>
  <c r="B184" l="1"/>
  <c r="AN183"/>
  <c r="A183"/>
  <c r="B183" l="1"/>
  <c r="AN182"/>
  <c r="A182"/>
  <c r="B182" l="1"/>
  <c r="AN181"/>
  <c r="A181"/>
  <c r="B181" l="1"/>
  <c r="AN180"/>
  <c r="A180"/>
  <c r="B180" l="1"/>
  <c r="AN179"/>
  <c r="A179"/>
  <c r="B179" l="1"/>
  <c r="AN178"/>
  <c r="A178"/>
  <c r="B178" l="1"/>
  <c r="AN177"/>
  <c r="A177"/>
  <c r="B177" l="1"/>
  <c r="AN176"/>
  <c r="A176"/>
  <c r="B176" l="1"/>
  <c r="AN175"/>
  <c r="A175"/>
  <c r="B175" l="1"/>
  <c r="AN174"/>
  <c r="A174"/>
  <c r="B174" l="1"/>
  <c r="AN173"/>
  <c r="A173"/>
  <c r="B173" l="1"/>
  <c r="AN172"/>
  <c r="A172"/>
  <c r="B172" l="1"/>
  <c r="AN171"/>
  <c r="A171"/>
  <c r="B171" l="1"/>
  <c r="AN170"/>
  <c r="A170"/>
  <c r="B170" l="1"/>
  <c r="AN169"/>
  <c r="A169"/>
  <c r="B169" l="1"/>
  <c r="AN168"/>
  <c r="A168"/>
  <c r="B168" l="1"/>
  <c r="AN167"/>
  <c r="A167"/>
  <c r="B167" l="1"/>
  <c r="AN166"/>
  <c r="AN165"/>
  <c r="AN164"/>
  <c r="AN163"/>
  <c r="A164"/>
  <c r="A166"/>
  <c r="A165"/>
  <c r="A163"/>
  <c r="AN162" l="1"/>
  <c r="AN161"/>
  <c r="AN160"/>
  <c r="AN159"/>
  <c r="AN158"/>
  <c r="A162"/>
  <c r="A159"/>
  <c r="A158"/>
  <c r="A161"/>
  <c r="A160"/>
  <c r="AN157" l="1"/>
  <c r="A157"/>
  <c r="AN156" l="1"/>
  <c r="A156"/>
  <c r="AN155" l="1"/>
  <c r="AN154"/>
  <c r="AN153"/>
  <c r="AN152"/>
  <c r="A152"/>
  <c r="A153"/>
  <c r="A154"/>
  <c r="A155"/>
  <c r="AN151" l="1"/>
  <c r="AN150"/>
  <c r="AN149"/>
  <c r="AN148"/>
  <c r="AN147"/>
  <c r="A147"/>
  <c r="A148"/>
  <c r="A150"/>
  <c r="A149"/>
  <c r="A151"/>
  <c r="AN146" l="1"/>
  <c r="AN145"/>
  <c r="AN144"/>
  <c r="AN143"/>
  <c r="AN142"/>
  <c r="A142"/>
  <c r="A143"/>
  <c r="A145"/>
  <c r="A144"/>
  <c r="A146"/>
  <c r="AN141" l="1"/>
  <c r="AN140"/>
  <c r="AN139"/>
  <c r="AN138"/>
  <c r="A138"/>
  <c r="A139"/>
  <c r="A141"/>
  <c r="A140"/>
  <c r="AN137" l="1"/>
  <c r="AN136"/>
  <c r="AN135"/>
  <c r="AN134"/>
  <c r="A134"/>
  <c r="A137"/>
  <c r="A135"/>
  <c r="A136"/>
  <c r="AN133" l="1"/>
  <c r="AN132"/>
  <c r="AN131"/>
  <c r="A132"/>
  <c r="A133"/>
  <c r="A131"/>
  <c r="AN130" l="1"/>
  <c r="AN129"/>
  <c r="AN128"/>
  <c r="AN127"/>
  <c r="AN126"/>
  <c r="A126"/>
  <c r="A127"/>
  <c r="A129"/>
  <c r="A128"/>
  <c r="A130"/>
  <c r="AN125" l="1"/>
  <c r="AN124"/>
  <c r="AN123"/>
  <c r="A124"/>
  <c r="A125"/>
  <c r="A123"/>
  <c r="AN122" l="1"/>
  <c r="A122"/>
  <c r="AN121" l="1"/>
  <c r="AN120"/>
  <c r="AN119"/>
  <c r="AN118"/>
  <c r="AN117"/>
  <c r="AN116"/>
  <c r="AN115"/>
  <c r="AN114"/>
  <c r="AN113"/>
  <c r="AN112"/>
  <c r="AN111"/>
  <c r="AN110"/>
  <c r="A114"/>
  <c r="A117"/>
  <c r="A110"/>
  <c r="A119"/>
  <c r="A111"/>
  <c r="A121"/>
  <c r="A112"/>
  <c r="A116"/>
  <c r="A120"/>
  <c r="A118"/>
  <c r="A113"/>
  <c r="A115"/>
  <c r="AN109" l="1"/>
  <c r="AN108"/>
  <c r="AN107"/>
  <c r="AN106"/>
  <c r="A107"/>
  <c r="A109"/>
  <c r="A106"/>
  <c r="A108"/>
  <c r="AN105" l="1"/>
  <c r="AN104"/>
  <c r="A104"/>
  <c r="A105"/>
  <c r="AN103" l="1"/>
  <c r="AN102"/>
  <c r="AN101"/>
  <c r="AN100"/>
  <c r="A101"/>
  <c r="A103"/>
  <c r="A100"/>
  <c r="A102"/>
  <c r="AN99" l="1"/>
  <c r="AN98"/>
  <c r="A98"/>
  <c r="A99"/>
  <c r="AN97" l="1"/>
  <c r="AN96"/>
  <c r="A96"/>
  <c r="A97"/>
  <c r="AN95" l="1"/>
  <c r="AN94"/>
  <c r="AN93"/>
  <c r="AN92"/>
  <c r="A93"/>
  <c r="A95"/>
  <c r="A92"/>
  <c r="A94"/>
  <c r="AN91" l="1"/>
  <c r="AN90"/>
  <c r="AN89"/>
  <c r="AN88"/>
  <c r="AN87"/>
  <c r="A87"/>
  <c r="A88"/>
  <c r="A90"/>
  <c r="A89"/>
  <c r="A91"/>
  <c r="AN86" l="1"/>
  <c r="AN85"/>
  <c r="AN84"/>
  <c r="AN83"/>
  <c r="A83"/>
  <c r="A84"/>
  <c r="A86"/>
  <c r="A85"/>
  <c r="AN82" l="1"/>
  <c r="AN81"/>
  <c r="AN80"/>
  <c r="AN79"/>
  <c r="AN78"/>
  <c r="AN77"/>
  <c r="AN76"/>
  <c r="AN75"/>
  <c r="AN74"/>
  <c r="AN73"/>
  <c r="AN72"/>
  <c r="AN71"/>
  <c r="A75"/>
  <c r="A80"/>
  <c r="A72"/>
  <c r="A82"/>
  <c r="A74"/>
  <c r="A81"/>
  <c r="A77"/>
  <c r="A76"/>
  <c r="A78"/>
  <c r="A79"/>
  <c r="A71"/>
  <c r="A73"/>
  <c r="AN70" l="1"/>
  <c r="AN69"/>
  <c r="A69"/>
  <c r="A70"/>
  <c r="AN68" l="1"/>
  <c r="AN67"/>
  <c r="AN66"/>
  <c r="AN65"/>
  <c r="AN64"/>
  <c r="AN63"/>
  <c r="AN62"/>
  <c r="AN61"/>
  <c r="AN60"/>
  <c r="AN59"/>
  <c r="AN58"/>
  <c r="AN57"/>
  <c r="AN56"/>
  <c r="AN55"/>
  <c r="AN54"/>
  <c r="AN53"/>
  <c r="AN52"/>
  <c r="AN51"/>
  <c r="AN50"/>
  <c r="AN49"/>
  <c r="AN48"/>
  <c r="AN47"/>
  <c r="AN46"/>
  <c r="AN45"/>
  <c r="AN44"/>
  <c r="AN43"/>
  <c r="A65"/>
  <c r="A57"/>
  <c r="A49"/>
  <c r="A66"/>
  <c r="A58"/>
  <c r="A50"/>
  <c r="A43"/>
  <c r="A52"/>
  <c r="A45"/>
  <c r="A54"/>
  <c r="A56"/>
  <c r="A67"/>
  <c r="A59"/>
  <c r="A51"/>
  <c r="A68"/>
  <c r="A60"/>
  <c r="A44"/>
  <c r="A47"/>
  <c r="A61"/>
  <c r="A53"/>
  <c r="A62"/>
  <c r="A46"/>
  <c r="A48"/>
  <c r="A63"/>
  <c r="A55"/>
  <c r="A64"/>
  <c r="AN42" l="1"/>
  <c r="AN41"/>
  <c r="AN40"/>
  <c r="AN39"/>
  <c r="AN38"/>
  <c r="AN37"/>
  <c r="AN36"/>
  <c r="AN35"/>
  <c r="AN34"/>
  <c r="AN33"/>
  <c r="AN32"/>
  <c r="AN31"/>
  <c r="A39"/>
  <c r="A42"/>
  <c r="A34"/>
  <c r="A36"/>
  <c r="A35"/>
  <c r="A31"/>
  <c r="A40"/>
  <c r="A41"/>
  <c r="A33"/>
  <c r="A38"/>
  <c r="A37"/>
  <c r="A32"/>
  <c r="AN30" l="1"/>
  <c r="AN29"/>
  <c r="AN28"/>
  <c r="AN27"/>
  <c r="AN26"/>
  <c r="AN25"/>
  <c r="AN24"/>
  <c r="AN23"/>
  <c r="AN22"/>
  <c r="A25"/>
  <c r="A28"/>
  <c r="A27"/>
  <c r="A22"/>
  <c r="A30"/>
  <c r="A29"/>
  <c r="A24"/>
  <c r="A23"/>
  <c r="A26"/>
  <c r="AN21" l="1"/>
  <c r="AN20"/>
  <c r="AN19"/>
  <c r="AN18"/>
  <c r="AN16"/>
  <c r="AN15"/>
  <c r="AN14"/>
  <c r="AN13"/>
  <c r="A16"/>
  <c r="A19"/>
  <c r="A21"/>
  <c r="A15"/>
  <c r="A17"/>
  <c r="A18"/>
  <c r="A13"/>
  <c r="A20"/>
  <c r="A12"/>
  <c r="A14"/>
  <c r="B42" l="1"/>
  <c r="B38"/>
  <c r="B34"/>
  <c r="B68"/>
  <c r="B64"/>
  <c r="B60"/>
  <c r="B56"/>
  <c r="B52"/>
  <c r="B48"/>
  <c r="B44"/>
  <c r="B82"/>
  <c r="B78"/>
  <c r="B74"/>
  <c r="B86"/>
  <c r="B91"/>
  <c r="B87"/>
  <c r="B92"/>
  <c r="B98"/>
  <c r="B100"/>
  <c r="B108"/>
  <c r="B120"/>
  <c r="B116"/>
  <c r="B112"/>
  <c r="B125"/>
  <c r="B129"/>
  <c r="B133"/>
  <c r="B136"/>
  <c r="B140"/>
  <c r="B145"/>
  <c r="B151"/>
  <c r="B147"/>
  <c r="B152"/>
  <c r="B161"/>
  <c r="B166"/>
  <c r="B71"/>
  <c r="B88"/>
  <c r="B99"/>
  <c r="B109"/>
  <c r="B121"/>
  <c r="B113"/>
  <c r="B130"/>
  <c r="B137"/>
  <c r="B146"/>
  <c r="B142"/>
  <c r="B153"/>
  <c r="B162"/>
  <c r="B39"/>
  <c r="B35"/>
  <c r="B65"/>
  <c r="B61"/>
  <c r="B57"/>
  <c r="B53"/>
  <c r="B49"/>
  <c r="B45"/>
  <c r="B69"/>
  <c r="B79"/>
  <c r="B75"/>
  <c r="B83"/>
  <c r="B93"/>
  <c r="B101"/>
  <c r="B117"/>
  <c r="B122"/>
  <c r="B126"/>
  <c r="B141"/>
  <c r="B148"/>
  <c r="B158"/>
  <c r="B156"/>
  <c r="B144"/>
  <c r="B128"/>
  <c r="B119"/>
  <c r="B105"/>
  <c r="B95"/>
  <c r="B85"/>
  <c r="B73"/>
  <c r="B77"/>
  <c r="B81"/>
  <c r="B43"/>
  <c r="B47"/>
  <c r="B51"/>
  <c r="B55"/>
  <c r="B59"/>
  <c r="B63"/>
  <c r="B67"/>
  <c r="B33"/>
  <c r="B37"/>
  <c r="B41"/>
  <c r="B163"/>
  <c r="B165"/>
  <c r="B160"/>
  <c r="B155"/>
  <c r="B150"/>
  <c r="B139"/>
  <c r="B135"/>
  <c r="B132"/>
  <c r="B124"/>
  <c r="B111"/>
  <c r="B115"/>
  <c r="B107"/>
  <c r="B103"/>
  <c r="B97"/>
  <c r="B90"/>
  <c r="B164"/>
  <c r="B159"/>
  <c r="B157"/>
  <c r="B154"/>
  <c r="B149"/>
  <c r="B143"/>
  <c r="B138"/>
  <c r="B134"/>
  <c r="B131"/>
  <c r="B127"/>
  <c r="B123"/>
  <c r="B110"/>
  <c r="B114"/>
  <c r="B118"/>
  <c r="B106"/>
  <c r="B104"/>
  <c r="B102"/>
  <c r="B96"/>
  <c r="B94"/>
  <c r="B89"/>
  <c r="B84"/>
  <c r="B72"/>
  <c r="B76"/>
  <c r="B80"/>
  <c r="B70"/>
  <c r="B46"/>
  <c r="B50"/>
  <c r="B54"/>
  <c r="B58"/>
  <c r="B62"/>
  <c r="B66"/>
  <c r="B36"/>
  <c r="B40"/>
  <c r="C4"/>
  <c r="A5"/>
  <c r="C11"/>
  <c r="A6"/>
  <c r="A7"/>
  <c r="A8"/>
  <c r="A9"/>
  <c r="A4"/>
  <c r="A10"/>
  <c r="A11"/>
  <c r="C5"/>
  <c r="C6" s="1"/>
  <c r="C7" s="1"/>
  <c r="C8"/>
  <c r="C9" s="1"/>
  <c r="C10" s="1"/>
  <c r="O4" l="1"/>
  <c r="O5" s="1"/>
  <c r="O6" s="1"/>
  <c r="O7" s="1"/>
  <c r="O8" s="1"/>
  <c r="O9" s="1"/>
  <c r="O10" s="1"/>
  <c r="O11" s="1"/>
  <c r="A3"/>
  <c r="AB2"/>
  <c r="L2"/>
  <c r="B2"/>
  <c r="A2"/>
  <c r="AL1"/>
  <c r="AB1"/>
  <c r="J3"/>
  <c r="M18"/>
  <c r="M34"/>
  <c r="M50"/>
  <c r="M66"/>
  <c r="M82"/>
  <c r="M98"/>
  <c r="M114"/>
  <c r="M130"/>
  <c r="M146"/>
  <c r="M162"/>
  <c r="M178"/>
  <c r="M194"/>
  <c r="M210"/>
  <c r="M226"/>
  <c r="M242"/>
  <c r="M258"/>
  <c r="M274"/>
  <c r="M290"/>
  <c r="M306"/>
  <c r="M322"/>
  <c r="M338"/>
  <c r="M354"/>
  <c r="M370"/>
  <c r="M386"/>
  <c r="M402"/>
  <c r="M434"/>
  <c r="M498"/>
  <c r="M140"/>
  <c r="M192"/>
  <c r="M248"/>
  <c r="M284"/>
  <c r="M324"/>
  <c r="M360"/>
  <c r="M404"/>
  <c r="M440"/>
  <c r="M480"/>
  <c r="M247"/>
  <c r="M291"/>
  <c r="M339"/>
  <c r="M387"/>
  <c r="M435"/>
  <c r="M483"/>
  <c r="M446"/>
  <c r="B5"/>
  <c r="M136"/>
  <c r="M160"/>
  <c r="M228"/>
  <c r="M252"/>
  <c r="M336"/>
  <c r="M496"/>
  <c r="M427"/>
  <c r="M11"/>
  <c r="M75"/>
  <c r="M139"/>
  <c r="M203"/>
  <c r="M335"/>
  <c r="M442"/>
  <c r="B10"/>
  <c r="M39"/>
  <c r="M55"/>
  <c r="M71"/>
  <c r="M87"/>
  <c r="M103"/>
  <c r="M119"/>
  <c r="M135"/>
  <c r="M151"/>
  <c r="M167"/>
  <c r="M183"/>
  <c r="M199"/>
  <c r="M215"/>
  <c r="M239"/>
  <c r="M275"/>
  <c r="M323"/>
  <c r="M371"/>
  <c r="M419"/>
  <c r="M467"/>
  <c r="M422"/>
  <c r="M490"/>
  <c r="M134"/>
  <c r="M214"/>
  <c r="M262"/>
  <c r="M278"/>
  <c r="M326"/>
  <c r="M358"/>
  <c r="M406"/>
  <c r="M156"/>
  <c r="M208"/>
  <c r="M296"/>
  <c r="M372"/>
  <c r="M448"/>
  <c r="M303"/>
  <c r="M399"/>
  <c r="M495"/>
  <c r="B6"/>
  <c r="M188"/>
  <c r="M260"/>
  <c r="M316"/>
  <c r="M368"/>
  <c r="M452"/>
  <c r="M476"/>
  <c r="M295"/>
  <c r="M391"/>
  <c r="M487"/>
  <c r="M15"/>
  <c r="M47"/>
  <c r="M95"/>
  <c r="M143"/>
  <c r="M175"/>
  <c r="M207"/>
  <c r="M251"/>
  <c r="M395"/>
  <c r="M491"/>
  <c r="M184"/>
  <c r="M280"/>
  <c r="M364"/>
  <c r="M444"/>
  <c r="M283"/>
  <c r="M475"/>
  <c r="M43"/>
  <c r="M91"/>
  <c r="M155"/>
  <c r="M219"/>
  <c r="M431"/>
  <c r="B9"/>
  <c r="B8"/>
  <c r="B11"/>
  <c r="M35"/>
  <c r="M51"/>
  <c r="M67"/>
  <c r="M83"/>
  <c r="M99"/>
  <c r="M115"/>
  <c r="M131"/>
  <c r="M147"/>
  <c r="M163"/>
  <c r="M179"/>
  <c r="M195"/>
  <c r="M211"/>
  <c r="M231"/>
  <c r="M263"/>
  <c r="M311"/>
  <c r="M359"/>
  <c r="M407"/>
  <c r="M455"/>
  <c r="M503"/>
  <c r="M474"/>
  <c r="M118"/>
  <c r="M198"/>
  <c r="M246"/>
  <c r="M294"/>
  <c r="M342"/>
  <c r="M374"/>
  <c r="M390"/>
  <c r="B7"/>
  <c r="M256"/>
  <c r="M332"/>
  <c r="M412"/>
  <c r="M255"/>
  <c r="M351"/>
  <c r="M447"/>
  <c r="M462"/>
  <c r="M144"/>
  <c r="M212"/>
  <c r="M232"/>
  <c r="M288"/>
  <c r="M344"/>
  <c r="M420"/>
  <c r="M227"/>
  <c r="M343"/>
  <c r="M439"/>
  <c r="B4"/>
  <c r="M31"/>
  <c r="M63"/>
  <c r="M79"/>
  <c r="M127"/>
  <c r="M159"/>
  <c r="M191"/>
  <c r="M223"/>
  <c r="M347"/>
  <c r="M443"/>
  <c r="M458"/>
  <c r="M204"/>
  <c r="M308"/>
  <c r="M388"/>
  <c r="M468"/>
  <c r="M331"/>
  <c r="M438"/>
  <c r="M27"/>
  <c r="M107"/>
  <c r="M171"/>
  <c r="M243"/>
  <c r="M383"/>
  <c r="M5"/>
  <c r="C12"/>
  <c r="M6"/>
  <c r="M22"/>
  <c r="M38"/>
  <c r="M54"/>
  <c r="M70"/>
  <c r="M86"/>
  <c r="M102"/>
  <c r="M150"/>
  <c r="M166"/>
  <c r="M182"/>
  <c r="M230"/>
  <c r="M310"/>
  <c r="M450"/>
  <c r="M488"/>
  <c r="M164"/>
  <c r="M396"/>
  <c r="M454"/>
  <c r="M111"/>
  <c r="M299"/>
  <c r="M416"/>
  <c r="M379"/>
  <c r="M502"/>
  <c r="M59"/>
  <c r="M123"/>
  <c r="M187"/>
  <c r="M287"/>
  <c r="M479"/>
  <c r="M14"/>
  <c r="B12"/>
  <c r="O12" l="1"/>
  <c r="N252"/>
  <c r="N251"/>
  <c r="N248"/>
  <c r="N247"/>
  <c r="N246"/>
  <c r="N243"/>
  <c r="N242"/>
  <c r="N239"/>
  <c r="N232"/>
  <c r="N231"/>
  <c r="N230"/>
  <c r="N228"/>
  <c r="N227"/>
  <c r="N226"/>
  <c r="N223"/>
  <c r="N219"/>
  <c r="N215"/>
  <c r="N214"/>
  <c r="N212"/>
  <c r="N211"/>
  <c r="N210"/>
  <c r="N208"/>
  <c r="N207"/>
  <c r="N204"/>
  <c r="N203"/>
  <c r="N199"/>
  <c r="N198"/>
  <c r="N195"/>
  <c r="N194"/>
  <c r="N192"/>
  <c r="N191"/>
  <c r="N188"/>
  <c r="N187"/>
  <c r="N184"/>
  <c r="N183"/>
  <c r="N182"/>
  <c r="N179"/>
  <c r="N178"/>
  <c r="N175"/>
  <c r="N171"/>
  <c r="N167"/>
  <c r="N166"/>
  <c r="N164"/>
  <c r="N163"/>
  <c r="N162"/>
  <c r="N160"/>
  <c r="N159"/>
  <c r="N156"/>
  <c r="N155"/>
  <c r="N151"/>
  <c r="N150"/>
  <c r="N147"/>
  <c r="N146"/>
  <c r="N144"/>
  <c r="N143"/>
  <c r="N140"/>
  <c r="N139"/>
  <c r="N136"/>
  <c r="N135"/>
  <c r="N134"/>
  <c r="N131"/>
  <c r="N130"/>
  <c r="N127"/>
  <c r="N123"/>
  <c r="N119"/>
  <c r="N118"/>
  <c r="N115"/>
  <c r="N114"/>
  <c r="N111"/>
  <c r="N107"/>
  <c r="N103"/>
  <c r="N102"/>
  <c r="N99"/>
  <c r="N98"/>
  <c r="N95"/>
  <c r="N91"/>
  <c r="N87"/>
  <c r="N86"/>
  <c r="N83"/>
  <c r="N82"/>
  <c r="N79"/>
  <c r="N75"/>
  <c r="N71"/>
  <c r="N70"/>
  <c r="N67"/>
  <c r="N66"/>
  <c r="N63"/>
  <c r="N59"/>
  <c r="N55"/>
  <c r="N54"/>
  <c r="N51"/>
  <c r="N50"/>
  <c r="N47"/>
  <c r="N43"/>
  <c r="N39"/>
  <c r="N38"/>
  <c r="N35"/>
  <c r="N34"/>
  <c r="N31"/>
  <c r="N27"/>
  <c r="N22"/>
  <c r="N18"/>
  <c r="N15"/>
  <c r="N14"/>
  <c r="N11"/>
  <c r="N6"/>
  <c r="N5"/>
  <c r="M499"/>
  <c r="M307"/>
  <c r="M428"/>
  <c r="M320"/>
  <c r="M216"/>
  <c r="M124"/>
  <c r="M411"/>
  <c r="M500"/>
  <c r="M340"/>
  <c r="M168"/>
  <c r="M378"/>
  <c r="M314"/>
  <c r="M250"/>
  <c r="M186"/>
  <c r="M122"/>
  <c r="M58"/>
  <c r="M426"/>
  <c r="M319"/>
  <c r="M436"/>
  <c r="M328"/>
  <c r="M220"/>
  <c r="M132"/>
  <c r="M423"/>
  <c r="M235"/>
  <c r="M352"/>
  <c r="M180"/>
  <c r="M398"/>
  <c r="M334"/>
  <c r="M270"/>
  <c r="M206"/>
  <c r="M142"/>
  <c r="M78"/>
  <c r="M68"/>
  <c r="M12"/>
  <c r="M449"/>
  <c r="M385"/>
  <c r="M321"/>
  <c r="M257"/>
  <c r="M193"/>
  <c r="M129"/>
  <c r="M65"/>
  <c r="I1"/>
  <c r="M48"/>
  <c r="M501"/>
  <c r="M437"/>
  <c r="M373"/>
  <c r="M309"/>
  <c r="M245"/>
  <c r="M181"/>
  <c r="M117"/>
  <c r="M53"/>
  <c r="M116"/>
  <c r="M100"/>
  <c r="M489"/>
  <c r="M425"/>
  <c r="M361"/>
  <c r="M297"/>
  <c r="M233"/>
  <c r="M169"/>
  <c r="M105"/>
  <c r="M41"/>
  <c r="M104"/>
  <c r="M52"/>
  <c r="M349"/>
  <c r="M93"/>
  <c r="M470"/>
  <c r="M355"/>
  <c r="M456"/>
  <c r="M348"/>
  <c r="M240"/>
  <c r="M148"/>
  <c r="M459"/>
  <c r="M267"/>
  <c r="M380"/>
  <c r="M224"/>
  <c r="M394"/>
  <c r="M330"/>
  <c r="M266"/>
  <c r="M202"/>
  <c r="M138"/>
  <c r="M74"/>
  <c r="M10"/>
  <c r="M486"/>
  <c r="M367"/>
  <c r="M464"/>
  <c r="M356"/>
  <c r="M244"/>
  <c r="M152"/>
  <c r="M471"/>
  <c r="M279"/>
  <c r="M392"/>
  <c r="M236"/>
  <c r="M418"/>
  <c r="M350"/>
  <c r="M286"/>
  <c r="M222"/>
  <c r="M158"/>
  <c r="M94"/>
  <c r="M30"/>
  <c r="M88"/>
  <c r="M32"/>
  <c r="M465"/>
  <c r="M401"/>
  <c r="M337"/>
  <c r="M273"/>
  <c r="M209"/>
  <c r="M145"/>
  <c r="M81"/>
  <c r="M17"/>
  <c r="M72"/>
  <c r="M16"/>
  <c r="M453"/>
  <c r="M389"/>
  <c r="M325"/>
  <c r="M261"/>
  <c r="M197"/>
  <c r="M133"/>
  <c r="M69"/>
  <c r="H1"/>
  <c r="M56"/>
  <c r="M4"/>
  <c r="M441"/>
  <c r="M377"/>
  <c r="M313"/>
  <c r="M249"/>
  <c r="M185"/>
  <c r="M121"/>
  <c r="M57"/>
  <c r="M120"/>
  <c r="M24"/>
  <c r="M493"/>
  <c r="M429"/>
  <c r="M365"/>
  <c r="M301"/>
  <c r="M237"/>
  <c r="M173"/>
  <c r="M109"/>
  <c r="M45"/>
  <c r="M153"/>
  <c r="M84"/>
  <c r="M461"/>
  <c r="M333"/>
  <c r="M77"/>
  <c r="M477"/>
  <c r="M285"/>
  <c r="M157"/>
  <c r="M19"/>
  <c r="M403"/>
  <c r="M484"/>
  <c r="M376"/>
  <c r="M268"/>
  <c r="M172"/>
  <c r="M414"/>
  <c r="M315"/>
  <c r="M424"/>
  <c r="M264"/>
  <c r="M410"/>
  <c r="M346"/>
  <c r="M282"/>
  <c r="M218"/>
  <c r="M154"/>
  <c r="M90"/>
  <c r="M26"/>
  <c r="M7"/>
  <c r="M415"/>
  <c r="M492"/>
  <c r="M384"/>
  <c r="M276"/>
  <c r="M176"/>
  <c r="M430"/>
  <c r="M327"/>
  <c r="M432"/>
  <c r="M272"/>
  <c r="M482"/>
  <c r="M366"/>
  <c r="M302"/>
  <c r="M238"/>
  <c r="M174"/>
  <c r="M110"/>
  <c r="M46"/>
  <c r="M108"/>
  <c r="M64"/>
  <c r="M481"/>
  <c r="M417"/>
  <c r="M353"/>
  <c r="M289"/>
  <c r="M225"/>
  <c r="M161"/>
  <c r="M97"/>
  <c r="M33"/>
  <c r="M92"/>
  <c r="M36"/>
  <c r="M469"/>
  <c r="M405"/>
  <c r="M341"/>
  <c r="M277"/>
  <c r="M213"/>
  <c r="M149"/>
  <c r="M85"/>
  <c r="M21"/>
  <c r="M80"/>
  <c r="M20"/>
  <c r="M457"/>
  <c r="M393"/>
  <c r="M329"/>
  <c r="M265"/>
  <c r="M201"/>
  <c r="M137"/>
  <c r="M73"/>
  <c r="M9"/>
  <c r="M60"/>
  <c r="M8"/>
  <c r="M445"/>
  <c r="M381"/>
  <c r="M317"/>
  <c r="M253"/>
  <c r="M189"/>
  <c r="M125"/>
  <c r="M61"/>
  <c r="M409"/>
  <c r="M281"/>
  <c r="M89"/>
  <c r="M28"/>
  <c r="M397"/>
  <c r="M269"/>
  <c r="M141"/>
  <c r="M13"/>
  <c r="M413"/>
  <c r="M221"/>
  <c r="C13"/>
  <c r="M451"/>
  <c r="M259"/>
  <c r="M400"/>
  <c r="M292"/>
  <c r="M196"/>
  <c r="M478"/>
  <c r="M363"/>
  <c r="M460"/>
  <c r="M304"/>
  <c r="M466"/>
  <c r="M362"/>
  <c r="M298"/>
  <c r="M234"/>
  <c r="M170"/>
  <c r="M106"/>
  <c r="M42"/>
  <c r="M23"/>
  <c r="M463"/>
  <c r="M271"/>
  <c r="M408"/>
  <c r="M300"/>
  <c r="M200"/>
  <c r="M494"/>
  <c r="M375"/>
  <c r="M472"/>
  <c r="M312"/>
  <c r="M128"/>
  <c r="M382"/>
  <c r="M318"/>
  <c r="M254"/>
  <c r="M190"/>
  <c r="M126"/>
  <c r="M62"/>
  <c r="M40"/>
  <c r="M497"/>
  <c r="M433"/>
  <c r="M369"/>
  <c r="M305"/>
  <c r="M241"/>
  <c r="M177"/>
  <c r="M113"/>
  <c r="M49"/>
  <c r="M112"/>
  <c r="M76"/>
  <c r="M485"/>
  <c r="M421"/>
  <c r="M357"/>
  <c r="M293"/>
  <c r="M229"/>
  <c r="M165"/>
  <c r="M101"/>
  <c r="M37"/>
  <c r="M96"/>
  <c r="M44"/>
  <c r="M473"/>
  <c r="M345"/>
  <c r="M217"/>
  <c r="M25"/>
  <c r="M205"/>
  <c r="M29"/>
  <c r="B13"/>
  <c r="N62" l="1"/>
  <c r="N126"/>
  <c r="N190"/>
  <c r="N128"/>
  <c r="N200"/>
  <c r="N23"/>
  <c r="N42"/>
  <c r="N106"/>
  <c r="N170"/>
  <c r="N234"/>
  <c r="N196"/>
  <c r="N46"/>
  <c r="N110"/>
  <c r="N174"/>
  <c r="N238"/>
  <c r="N176"/>
  <c r="N7"/>
  <c r="N26"/>
  <c r="N90"/>
  <c r="N154"/>
  <c r="N218"/>
  <c r="N172"/>
  <c r="N19"/>
  <c r="N30"/>
  <c r="N94"/>
  <c r="N158"/>
  <c r="N222"/>
  <c r="N236"/>
  <c r="N152"/>
  <c r="N244"/>
  <c r="N10"/>
  <c r="N74"/>
  <c r="N138"/>
  <c r="N202"/>
  <c r="N224"/>
  <c r="N148"/>
  <c r="N240"/>
  <c r="N78"/>
  <c r="N142"/>
  <c r="N206"/>
  <c r="N180"/>
  <c r="N235"/>
  <c r="N132"/>
  <c r="N220"/>
  <c r="N58"/>
  <c r="N122"/>
  <c r="N186"/>
  <c r="N250"/>
  <c r="N168"/>
  <c r="N124"/>
  <c r="N216"/>
  <c r="O13"/>
  <c r="N13"/>
  <c r="N29"/>
  <c r="N45"/>
  <c r="N61"/>
  <c r="N77"/>
  <c r="N93"/>
  <c r="N109"/>
  <c r="N125"/>
  <c r="N141"/>
  <c r="N157"/>
  <c r="N173"/>
  <c r="N189"/>
  <c r="N205"/>
  <c r="N221"/>
  <c r="N237"/>
  <c r="N253"/>
  <c r="N8"/>
  <c r="N28"/>
  <c r="N52"/>
  <c r="N24"/>
  <c r="N60"/>
  <c r="N84"/>
  <c r="N104"/>
  <c r="N120"/>
  <c r="N9"/>
  <c r="N25"/>
  <c r="N41"/>
  <c r="N57"/>
  <c r="N73"/>
  <c r="N89"/>
  <c r="N105"/>
  <c r="N121"/>
  <c r="N137"/>
  <c r="N153"/>
  <c r="N169"/>
  <c r="N185"/>
  <c r="N201"/>
  <c r="N217"/>
  <c r="N233"/>
  <c r="N249"/>
  <c r="N4"/>
  <c r="N20"/>
  <c r="N44"/>
  <c r="N100"/>
  <c r="N56"/>
  <c r="N80"/>
  <c r="N96"/>
  <c r="N116"/>
  <c r="N21"/>
  <c r="N37"/>
  <c r="N53"/>
  <c r="N69"/>
  <c r="N85"/>
  <c r="N101"/>
  <c r="N117"/>
  <c r="N133"/>
  <c r="N149"/>
  <c r="N165"/>
  <c r="N181"/>
  <c r="N197"/>
  <c r="N213"/>
  <c r="N229"/>
  <c r="N245"/>
  <c r="N16"/>
  <c r="N36"/>
  <c r="N76"/>
  <c r="N48"/>
  <c r="N72"/>
  <c r="N92"/>
  <c r="N112"/>
  <c r="N17"/>
  <c r="N33"/>
  <c r="N49"/>
  <c r="N65"/>
  <c r="N81"/>
  <c r="N97"/>
  <c r="N113"/>
  <c r="N129"/>
  <c r="N145"/>
  <c r="N161"/>
  <c r="N177"/>
  <c r="N193"/>
  <c r="N209"/>
  <c r="N225"/>
  <c r="N241"/>
  <c r="N12"/>
  <c r="N32"/>
  <c r="N64"/>
  <c r="N40"/>
  <c r="N68"/>
  <c r="N88"/>
  <c r="N108"/>
  <c r="K1"/>
  <c r="Q1"/>
  <c r="E1"/>
  <c r="B1"/>
  <c r="A1"/>
  <c r="C14"/>
  <c r="L1"/>
  <c r="B14"/>
  <c r="O14" l="1"/>
  <c r="M2"/>
  <c r="B2" i="79"/>
  <c r="C15" i="93"/>
  <c r="B15"/>
  <c r="O15" l="1"/>
  <c r="L2" i="79"/>
  <c r="A42"/>
  <c r="A99"/>
  <c r="A13"/>
  <c r="A232"/>
  <c r="A160"/>
  <c r="A81"/>
  <c r="A211"/>
  <c r="A381"/>
  <c r="A380"/>
  <c r="A336"/>
  <c r="A225"/>
  <c r="A98"/>
  <c r="A498"/>
  <c r="A414"/>
  <c r="A114"/>
  <c r="A341"/>
  <c r="A335"/>
  <c r="A178"/>
  <c r="A406"/>
  <c r="A354"/>
  <c r="A348"/>
  <c r="A401"/>
  <c r="A82"/>
  <c r="A111"/>
  <c r="A105"/>
  <c r="A362"/>
  <c r="A489"/>
  <c r="A63"/>
  <c r="A134"/>
  <c r="A142"/>
  <c r="A466"/>
  <c r="A307"/>
  <c r="A256"/>
  <c r="A31"/>
  <c r="A140"/>
  <c r="A243"/>
  <c r="A38"/>
  <c r="A177"/>
  <c r="A326"/>
  <c r="A447"/>
  <c r="A62"/>
  <c r="A159"/>
  <c r="A91"/>
  <c r="A206"/>
  <c r="A124"/>
  <c r="A153"/>
  <c r="A34"/>
  <c r="A333"/>
  <c r="A253"/>
  <c r="A266"/>
  <c r="A157"/>
  <c r="A409"/>
  <c r="A218"/>
  <c r="A411"/>
  <c r="A151"/>
  <c r="A12"/>
  <c r="A412"/>
  <c r="A10"/>
  <c r="A58"/>
  <c r="A108"/>
  <c r="A263"/>
  <c r="A240"/>
  <c r="A76"/>
  <c r="A6"/>
  <c r="A464"/>
  <c r="A429"/>
  <c r="A291"/>
  <c r="A79"/>
  <c r="A302"/>
  <c r="A393"/>
  <c r="A337"/>
  <c r="A7"/>
  <c r="A303"/>
  <c r="A165"/>
  <c r="A502"/>
  <c r="A287"/>
  <c r="A251"/>
  <c r="A103"/>
  <c r="A145"/>
  <c r="A301"/>
  <c r="A285"/>
  <c r="A217"/>
  <c r="A128"/>
  <c r="A144"/>
  <c r="A445"/>
  <c r="A388"/>
  <c r="A310"/>
  <c r="A101"/>
  <c r="A129"/>
  <c r="A465"/>
  <c r="A428"/>
  <c r="A476"/>
  <c r="A499"/>
  <c r="A407"/>
  <c r="A461"/>
  <c r="A456"/>
  <c r="A318"/>
  <c r="A51"/>
  <c r="A298"/>
  <c r="A372"/>
  <c r="A317"/>
  <c r="A107"/>
  <c r="A137"/>
  <c r="A259"/>
  <c r="A442"/>
  <c r="A226"/>
  <c r="A423"/>
  <c r="A503"/>
  <c r="A422"/>
  <c r="A497"/>
  <c r="A492"/>
  <c r="A102"/>
  <c r="A221"/>
  <c r="A440"/>
  <c r="A404"/>
  <c r="A9"/>
  <c r="A223"/>
  <c r="A490"/>
  <c r="A26"/>
  <c r="A360"/>
  <c r="A220"/>
  <c r="A327"/>
  <c r="A179"/>
  <c r="A430"/>
  <c r="A143"/>
  <c r="A214"/>
  <c r="A115"/>
  <c r="A68"/>
  <c r="A458"/>
  <c r="A222"/>
  <c r="A213"/>
  <c r="A238"/>
  <c r="A279"/>
  <c r="A54"/>
  <c r="A104"/>
  <c r="A117"/>
  <c r="A74"/>
  <c r="A494"/>
  <c r="A415"/>
  <c r="A216"/>
  <c r="A352"/>
  <c r="A280"/>
  <c r="A227"/>
  <c r="A8"/>
  <c r="A46"/>
  <c r="A55"/>
  <c r="A483"/>
  <c r="A475"/>
  <c r="A371"/>
  <c r="A426"/>
  <c r="A191"/>
  <c r="A244"/>
  <c r="A421"/>
  <c r="A163"/>
  <c r="A210"/>
  <c r="A396"/>
  <c r="A328"/>
  <c r="A15"/>
  <c r="A304"/>
  <c r="A239"/>
  <c r="A252"/>
  <c r="A374"/>
  <c r="A322"/>
  <c r="A329"/>
  <c r="A446"/>
  <c r="A366"/>
  <c r="A268"/>
  <c r="A296"/>
  <c r="A174"/>
  <c r="A273"/>
  <c r="A50"/>
  <c r="A385"/>
  <c r="A122"/>
  <c r="A25"/>
  <c r="A375"/>
  <c r="A241"/>
  <c r="A491"/>
  <c r="A437"/>
  <c r="A236"/>
  <c r="A249"/>
  <c r="A212"/>
  <c r="A60"/>
  <c r="A383"/>
  <c r="A431"/>
  <c r="A356"/>
  <c r="A59"/>
  <c r="A57"/>
  <c r="A358"/>
  <c r="A278"/>
  <c r="A408"/>
  <c r="A139"/>
  <c r="A496"/>
  <c r="A135"/>
  <c r="A395"/>
  <c r="A265"/>
  <c r="A228"/>
  <c r="A248"/>
  <c r="A471"/>
  <c r="A314"/>
  <c r="A123"/>
  <c r="A435"/>
  <c r="A403"/>
  <c r="A33"/>
  <c r="A100"/>
  <c r="A376"/>
  <c r="A118"/>
  <c r="A275"/>
  <c r="A95"/>
  <c r="A300"/>
  <c r="A264"/>
  <c r="A459"/>
  <c r="A181"/>
  <c r="A288"/>
  <c r="A486"/>
  <c r="A391"/>
  <c r="A320"/>
  <c r="A156"/>
  <c r="A467"/>
  <c r="A5"/>
  <c r="A88"/>
  <c r="A460"/>
  <c r="A43"/>
  <c r="A319"/>
  <c r="A48"/>
  <c r="A384"/>
  <c r="A484"/>
  <c r="A321"/>
  <c r="A262"/>
  <c r="A138"/>
  <c r="A61"/>
  <c r="A112"/>
  <c r="A17"/>
  <c r="A313"/>
  <c r="A132"/>
  <c r="A309"/>
  <c r="A419"/>
  <c r="A257"/>
  <c r="A186"/>
  <c r="A397"/>
  <c r="A316"/>
  <c r="A203"/>
  <c r="A439"/>
  <c r="A110"/>
  <c r="A21"/>
  <c r="A219"/>
  <c r="A146"/>
  <c r="A347"/>
  <c r="A487"/>
  <c r="A323"/>
  <c r="A47"/>
  <c r="A85"/>
  <c r="A36"/>
  <c r="A19"/>
  <c r="A293"/>
  <c r="A299"/>
  <c r="A166"/>
  <c r="A187"/>
  <c r="A199"/>
  <c r="A258"/>
  <c r="A355"/>
  <c r="A369"/>
  <c r="A413"/>
  <c r="A70"/>
  <c r="A35"/>
  <c r="A392"/>
  <c r="A294"/>
  <c r="A24"/>
  <c r="A281"/>
  <c r="A343"/>
  <c r="A66"/>
  <c r="A208"/>
  <c r="A342"/>
  <c r="A161"/>
  <c r="A438"/>
  <c r="A169"/>
  <c r="A276"/>
  <c r="A297"/>
  <c r="A126"/>
  <c r="A418"/>
  <c r="A500"/>
  <c r="A64"/>
  <c r="A338"/>
  <c r="A443"/>
  <c r="A308"/>
  <c r="A194"/>
  <c r="A324"/>
  <c r="A149"/>
  <c r="A109"/>
  <c r="A27"/>
  <c r="A284"/>
  <c r="A130"/>
  <c r="A209"/>
  <c r="A339"/>
  <c r="A305"/>
  <c r="A231"/>
  <c r="A200"/>
  <c r="A449"/>
  <c r="A344"/>
  <c r="A260"/>
  <c r="A23"/>
  <c r="A364"/>
  <c r="A171"/>
  <c r="A67"/>
  <c r="A154"/>
  <c r="A37"/>
  <c r="A125"/>
  <c r="A172"/>
  <c r="A201"/>
  <c r="A75"/>
  <c r="A56"/>
  <c r="A162"/>
  <c r="A501"/>
  <c r="A272"/>
  <c r="A69"/>
  <c r="A152"/>
  <c r="A477"/>
  <c r="A370"/>
  <c r="A28"/>
  <c r="A267"/>
  <c r="A155"/>
  <c r="A340"/>
  <c r="A204"/>
  <c r="A11"/>
  <c r="A399"/>
  <c r="A247"/>
  <c r="A292"/>
  <c r="A473"/>
  <c r="A52"/>
  <c r="A141"/>
  <c r="A357"/>
  <c r="A425"/>
  <c r="A113"/>
  <c r="A382"/>
  <c r="A361"/>
  <c r="A312"/>
  <c r="A282"/>
  <c r="A250"/>
  <c r="A190"/>
  <c r="A119"/>
  <c r="A481"/>
  <c r="A40"/>
  <c r="A345"/>
  <c r="A147"/>
  <c r="H1"/>
  <c r="A271"/>
  <c r="A427"/>
  <c r="A274"/>
  <c r="A455"/>
  <c r="A482"/>
  <c r="A286"/>
  <c r="A92"/>
  <c r="A495"/>
  <c r="A346"/>
  <c r="A452"/>
  <c r="A30"/>
  <c r="A189"/>
  <c r="A148"/>
  <c r="A493"/>
  <c r="A185"/>
  <c r="A224"/>
  <c r="A479"/>
  <c r="A78"/>
  <c r="A290"/>
  <c r="A229"/>
  <c r="A18"/>
  <c r="A363"/>
  <c r="C16" i="93"/>
  <c r="A379" i="79"/>
  <c r="A246"/>
  <c r="A402"/>
  <c r="A432"/>
  <c r="A207"/>
  <c r="A480"/>
  <c r="A398"/>
  <c r="A410"/>
  <c r="A436"/>
  <c r="A306"/>
  <c r="A394"/>
  <c r="A255"/>
  <c r="A87"/>
  <c r="A245"/>
  <c r="A53"/>
  <c r="A32"/>
  <c r="A417"/>
  <c r="A83"/>
  <c r="A444"/>
  <c r="A175"/>
  <c r="A158"/>
  <c r="A454"/>
  <c r="A453"/>
  <c r="A478"/>
  <c r="A71"/>
  <c r="A359"/>
  <c r="A424"/>
  <c r="A463"/>
  <c r="A330"/>
  <c r="A39"/>
  <c r="A351"/>
  <c r="A283"/>
  <c r="A469"/>
  <c r="A472"/>
  <c r="A373"/>
  <c r="A72"/>
  <c r="A242"/>
  <c r="A121"/>
  <c r="A41"/>
  <c r="A368"/>
  <c r="A378"/>
  <c r="A434"/>
  <c r="A164"/>
  <c r="A150"/>
  <c r="A49"/>
  <c r="A97"/>
  <c r="A176"/>
  <c r="A325"/>
  <c r="A450"/>
  <c r="A277"/>
  <c r="A474"/>
  <c r="A188"/>
  <c r="A65"/>
  <c r="A20"/>
  <c r="A136"/>
  <c r="A96"/>
  <c r="A261"/>
  <c r="A93"/>
  <c r="A331"/>
  <c r="A289"/>
  <c r="A334"/>
  <c r="A197"/>
  <c r="A205"/>
  <c r="A198"/>
  <c r="A234"/>
  <c r="A16"/>
  <c r="A202"/>
  <c r="J3"/>
  <c r="A400"/>
  <c r="A195"/>
  <c r="A367"/>
  <c r="A84"/>
  <c r="A168"/>
  <c r="A315"/>
  <c r="A116"/>
  <c r="A230"/>
  <c r="A94"/>
  <c r="A180"/>
  <c r="A44"/>
  <c r="A353"/>
  <c r="A270"/>
  <c r="A405"/>
  <c r="A386"/>
  <c r="A106"/>
  <c r="A131"/>
  <c r="A441"/>
  <c r="A120"/>
  <c r="A295"/>
  <c r="A451"/>
  <c r="A77"/>
  <c r="A254"/>
  <c r="A448"/>
  <c r="A470"/>
  <c r="A183"/>
  <c r="A488"/>
  <c r="A14"/>
  <c r="A457"/>
  <c r="A311"/>
  <c r="A269"/>
  <c r="A89"/>
  <c r="A182"/>
  <c r="A233"/>
  <c r="A193"/>
  <c r="A86"/>
  <c r="A196"/>
  <c r="A29"/>
  <c r="A80"/>
  <c r="A90"/>
  <c r="A416"/>
  <c r="A184"/>
  <c r="A73"/>
  <c r="A237"/>
  <c r="A420"/>
  <c r="A133"/>
  <c r="A45"/>
  <c r="A332"/>
  <c r="A389"/>
  <c r="A192"/>
  <c r="I1"/>
  <c r="A22"/>
  <c r="A127"/>
  <c r="A433"/>
  <c r="A350"/>
  <c r="A235"/>
  <c r="A387"/>
  <c r="A485"/>
  <c r="A170"/>
  <c r="A349"/>
  <c r="A468"/>
  <c r="A377"/>
  <c r="A215"/>
  <c r="A167"/>
  <c r="A365"/>
  <c r="A462"/>
  <c r="A173"/>
  <c r="A390"/>
  <c r="O16" i="93" l="1"/>
  <c r="B485" i="79"/>
  <c r="B214"/>
  <c r="B387"/>
  <c r="B365"/>
  <c r="B323"/>
  <c r="B235"/>
  <c r="B430"/>
  <c r="B279"/>
  <c r="B390"/>
  <c r="B350"/>
  <c r="B179"/>
  <c r="B363"/>
  <c r="B433"/>
  <c r="B327"/>
  <c r="B238"/>
  <c r="B220"/>
  <c r="B347"/>
  <c r="B487"/>
  <c r="B360"/>
  <c r="B215"/>
  <c r="B173"/>
  <c r="B213"/>
  <c r="B192"/>
  <c r="B490"/>
  <c r="B377"/>
  <c r="B389"/>
  <c r="B223"/>
  <c r="B222"/>
  <c r="B462"/>
  <c r="B332"/>
  <c r="B229"/>
  <c r="B404"/>
  <c r="B468"/>
  <c r="B290"/>
  <c r="B440"/>
  <c r="B458"/>
  <c r="B420"/>
  <c r="B221"/>
  <c r="B349"/>
  <c r="B479"/>
  <c r="B237"/>
  <c r="B224"/>
  <c r="B492"/>
  <c r="B219"/>
  <c r="B185"/>
  <c r="B184"/>
  <c r="B497"/>
  <c r="B493"/>
  <c r="B416"/>
  <c r="B422"/>
  <c r="B503"/>
  <c r="B189"/>
  <c r="B423"/>
  <c r="B226"/>
  <c r="B439"/>
  <c r="B452"/>
  <c r="B196"/>
  <c r="B442"/>
  <c r="B203"/>
  <c r="B346"/>
  <c r="B259"/>
  <c r="B316"/>
  <c r="B495"/>
  <c r="B193"/>
  <c r="B397"/>
  <c r="B233"/>
  <c r="B186"/>
  <c r="B286"/>
  <c r="B182"/>
  <c r="B317"/>
  <c r="B257"/>
  <c r="B482"/>
  <c r="B372"/>
  <c r="B419"/>
  <c r="B455"/>
  <c r="B269"/>
  <c r="B298"/>
  <c r="B309"/>
  <c r="B274"/>
  <c r="B311"/>
  <c r="B427"/>
  <c r="B457"/>
  <c r="B318"/>
  <c r="B313"/>
  <c r="B271"/>
  <c r="B456"/>
  <c r="K1"/>
  <c r="B488"/>
  <c r="B461"/>
  <c r="B183"/>
  <c r="B407"/>
  <c r="B345"/>
  <c r="B470"/>
  <c r="B499"/>
  <c r="B448"/>
  <c r="B476"/>
  <c r="B262"/>
  <c r="B481"/>
  <c r="B254"/>
  <c r="B428"/>
  <c r="B321"/>
  <c r="B465"/>
  <c r="B484"/>
  <c r="B190"/>
  <c r="B451"/>
  <c r="B384"/>
  <c r="B250"/>
  <c r="B295"/>
  <c r="B282"/>
  <c r="B310"/>
  <c r="B319"/>
  <c r="B312"/>
  <c r="B441"/>
  <c r="B388"/>
  <c r="B361"/>
  <c r="B445"/>
  <c r="B460"/>
  <c r="B382"/>
  <c r="B386"/>
  <c r="B425"/>
  <c r="B405"/>
  <c r="B217"/>
  <c r="B467"/>
  <c r="B357"/>
  <c r="B270"/>
  <c r="B285"/>
  <c r="B353"/>
  <c r="B301"/>
  <c r="B320"/>
  <c r="B391"/>
  <c r="B473"/>
  <c r="B180"/>
  <c r="B486"/>
  <c r="B292"/>
  <c r="B251"/>
  <c r="B288"/>
  <c r="B247"/>
  <c r="B230"/>
  <c r="B287"/>
  <c r="B181"/>
  <c r="B399"/>
  <c r="B502"/>
  <c r="B459"/>
  <c r="B315"/>
  <c r="B264"/>
  <c r="B204"/>
  <c r="B303"/>
  <c r="B300"/>
  <c r="B340"/>
  <c r="B367"/>
  <c r="B337"/>
  <c r="B275"/>
  <c r="B267"/>
  <c r="B195"/>
  <c r="B393"/>
  <c r="B400"/>
  <c r="B302"/>
  <c r="B376"/>
  <c r="B370"/>
  <c r="B477"/>
  <c r="B202"/>
  <c r="B291"/>
  <c r="B429"/>
  <c r="B403"/>
  <c r="B234"/>
  <c r="B464"/>
  <c r="B435"/>
  <c r="B272"/>
  <c r="B198"/>
  <c r="B501"/>
  <c r="B205"/>
  <c r="B314"/>
  <c r="B197"/>
  <c r="B240"/>
  <c r="B471"/>
  <c r="B334"/>
  <c r="B263"/>
  <c r="B248"/>
  <c r="B289"/>
  <c r="B228"/>
  <c r="B201"/>
  <c r="B331"/>
  <c r="B265"/>
  <c r="B172"/>
  <c r="B395"/>
  <c r="B261"/>
  <c r="B412"/>
  <c r="B496"/>
  <c r="B411"/>
  <c r="B408"/>
  <c r="B171"/>
  <c r="B218"/>
  <c r="B278"/>
  <c r="B364"/>
  <c r="B188"/>
  <c r="B409"/>
  <c r="B358"/>
  <c r="B474"/>
  <c r="B260"/>
  <c r="B277"/>
  <c r="B266"/>
  <c r="B344"/>
  <c r="B450"/>
  <c r="B253"/>
  <c r="B356"/>
  <c r="B449"/>
  <c r="B325"/>
  <c r="B333"/>
  <c r="B431"/>
  <c r="B200"/>
  <c r="B176"/>
  <c r="B383"/>
  <c r="B231"/>
  <c r="B305"/>
  <c r="B212"/>
  <c r="B339"/>
  <c r="B206"/>
  <c r="B249"/>
  <c r="B209"/>
  <c r="B236"/>
  <c r="B434"/>
  <c r="B437"/>
  <c r="B284"/>
  <c r="B378"/>
  <c r="B491"/>
  <c r="B368"/>
  <c r="B447"/>
  <c r="B241"/>
  <c r="B326"/>
  <c r="B375"/>
  <c r="B177"/>
  <c r="B324"/>
  <c r="B242"/>
  <c r="B194"/>
  <c r="B243"/>
  <c r="B385"/>
  <c r="B308"/>
  <c r="B373"/>
  <c r="B443"/>
  <c r="B472"/>
  <c r="B273"/>
  <c r="B338"/>
  <c r="B469"/>
  <c r="B256"/>
  <c r="B174"/>
  <c r="B283"/>
  <c r="B307"/>
  <c r="B296"/>
  <c r="B500"/>
  <c r="B351"/>
  <c r="B466"/>
  <c r="B268"/>
  <c r="B418"/>
  <c r="B366"/>
  <c r="B330"/>
  <c r="B446"/>
  <c r="B297"/>
  <c r="B463"/>
  <c r="B329"/>
  <c r="B276"/>
  <c r="B424"/>
  <c r="B489"/>
  <c r="B322"/>
  <c r="B359"/>
  <c r="B362"/>
  <c r="B374"/>
  <c r="B438"/>
  <c r="B252"/>
  <c r="B478"/>
  <c r="B239"/>
  <c r="B342"/>
  <c r="B453"/>
  <c r="B304"/>
  <c r="B208"/>
  <c r="B454"/>
  <c r="B401"/>
  <c r="B348"/>
  <c r="B328"/>
  <c r="B343"/>
  <c r="B175"/>
  <c r="B354"/>
  <c r="B396"/>
  <c r="B281"/>
  <c r="B444"/>
  <c r="B406"/>
  <c r="B210"/>
  <c r="B178"/>
  <c r="B294"/>
  <c r="B417"/>
  <c r="B335"/>
  <c r="B421"/>
  <c r="B392"/>
  <c r="B341"/>
  <c r="B244"/>
  <c r="B191"/>
  <c r="B245"/>
  <c r="B414"/>
  <c r="B426"/>
  <c r="B413"/>
  <c r="B498"/>
  <c r="B371"/>
  <c r="B369"/>
  <c r="B255"/>
  <c r="B475"/>
  <c r="B355"/>
  <c r="B394"/>
  <c r="B225"/>
  <c r="B483"/>
  <c r="B258"/>
  <c r="B306"/>
  <c r="B336"/>
  <c r="B199"/>
  <c r="B436"/>
  <c r="B380"/>
  <c r="B187"/>
  <c r="B410"/>
  <c r="B381"/>
  <c r="B398"/>
  <c r="B211"/>
  <c r="B227"/>
  <c r="B299"/>
  <c r="B480"/>
  <c r="B280"/>
  <c r="B293"/>
  <c r="B207"/>
  <c r="B352"/>
  <c r="B432"/>
  <c r="B232"/>
  <c r="B216"/>
  <c r="B402"/>
  <c r="B415"/>
  <c r="B246"/>
  <c r="B494"/>
  <c r="B379"/>
  <c r="D6" i="19"/>
  <c r="D5"/>
  <c r="D4"/>
  <c r="D3"/>
  <c r="D2"/>
  <c r="D1"/>
  <c r="AN201" i="79"/>
  <c r="AN200"/>
  <c r="AN199"/>
  <c r="AN198"/>
  <c r="AN197"/>
  <c r="AN196"/>
  <c r="AN195"/>
  <c r="AN194"/>
  <c r="AN193"/>
  <c r="AN192"/>
  <c r="AN191"/>
  <c r="AN190"/>
  <c r="AN189"/>
  <c r="AN188"/>
  <c r="AN187"/>
  <c r="AN186"/>
  <c r="AN185"/>
  <c r="AN184"/>
  <c r="AN183"/>
  <c r="AN182"/>
  <c r="AN181"/>
  <c r="AN180"/>
  <c r="AN179"/>
  <c r="AN178"/>
  <c r="AN177"/>
  <c r="AN176"/>
  <c r="AN175"/>
  <c r="AN174"/>
  <c r="AN173"/>
  <c r="AN172"/>
  <c r="AN171"/>
  <c r="AN170"/>
  <c r="AN169"/>
  <c r="AN168"/>
  <c r="AN167"/>
  <c r="AN166"/>
  <c r="AN165"/>
  <c r="AN164"/>
  <c r="AN163"/>
  <c r="AN162"/>
  <c r="AN161"/>
  <c r="AN160"/>
  <c r="AN159"/>
  <c r="AN158"/>
  <c r="AN157"/>
  <c r="AN156"/>
  <c r="AN155"/>
  <c r="AN154"/>
  <c r="AN153"/>
  <c r="AN152"/>
  <c r="AN151"/>
  <c r="AN150"/>
  <c r="AN149"/>
  <c r="AN148"/>
  <c r="AN147"/>
  <c r="AN146"/>
  <c r="AN145"/>
  <c r="AN144"/>
  <c r="AN143"/>
  <c r="AN142"/>
  <c r="AN141"/>
  <c r="AN140"/>
  <c r="AN139"/>
  <c r="AN138"/>
  <c r="AN137"/>
  <c r="AN136"/>
  <c r="AN135"/>
  <c r="AN134"/>
  <c r="AN133"/>
  <c r="AN132"/>
  <c r="AN131"/>
  <c r="AN130"/>
  <c r="AN129"/>
  <c r="AN128"/>
  <c r="AN127"/>
  <c r="AN126"/>
  <c r="AN125"/>
  <c r="AN124"/>
  <c r="AN123"/>
  <c r="AN122"/>
  <c r="AN121"/>
  <c r="AN120"/>
  <c r="AN119"/>
  <c r="AN118"/>
  <c r="AN117"/>
  <c r="AN116"/>
  <c r="AN115"/>
  <c r="AN114"/>
  <c r="AN113"/>
  <c r="AN112"/>
  <c r="AN111"/>
  <c r="AN110"/>
  <c r="AN109"/>
  <c r="AN108"/>
  <c r="AN107"/>
  <c r="AN106"/>
  <c r="AN105"/>
  <c r="AN104"/>
  <c r="AN103"/>
  <c r="AN102"/>
  <c r="AN101"/>
  <c r="AN100"/>
  <c r="AN99"/>
  <c r="AN98"/>
  <c r="AN97"/>
  <c r="AN96"/>
  <c r="AN95"/>
  <c r="AN94"/>
  <c r="AN93"/>
  <c r="AN92"/>
  <c r="AN91"/>
  <c r="AN90"/>
  <c r="AN89"/>
  <c r="AN88"/>
  <c r="AN87"/>
  <c r="AN86"/>
  <c r="AN85"/>
  <c r="AN84"/>
  <c r="AN83"/>
  <c r="AN82"/>
  <c r="AN81"/>
  <c r="AN80"/>
  <c r="AN79"/>
  <c r="AN78"/>
  <c r="AN77"/>
  <c r="AN76"/>
  <c r="AN75"/>
  <c r="AN74"/>
  <c r="AN73"/>
  <c r="AN72"/>
  <c r="AN71"/>
  <c r="AN70"/>
  <c r="AN69"/>
  <c r="AN68"/>
  <c r="AN67"/>
  <c r="AN66"/>
  <c r="AN65"/>
  <c r="AN64"/>
  <c r="AN63"/>
  <c r="AN62"/>
  <c r="AN61"/>
  <c r="AN60"/>
  <c r="AN59"/>
  <c r="AN58"/>
  <c r="AN57"/>
  <c r="AN56"/>
  <c r="AN55"/>
  <c r="AN54"/>
  <c r="AN53"/>
  <c r="AN52"/>
  <c r="AN51"/>
  <c r="AN50"/>
  <c r="AN49"/>
  <c r="AN48"/>
  <c r="AN47"/>
  <c r="AN46"/>
  <c r="AN45"/>
  <c r="AN44"/>
  <c r="AN34"/>
  <c r="M308"/>
  <c r="M326"/>
  <c r="M165"/>
  <c r="M391"/>
  <c r="M139"/>
  <c r="M82"/>
  <c r="M45"/>
  <c r="M313"/>
  <c r="L1"/>
  <c r="M453"/>
  <c r="M270"/>
  <c r="M383"/>
  <c r="M167"/>
  <c r="M252"/>
  <c r="M303"/>
  <c r="M366"/>
  <c r="M69"/>
  <c r="M406"/>
  <c r="M62"/>
  <c r="M438"/>
  <c r="M88"/>
  <c r="M109"/>
  <c r="M39"/>
  <c r="M269"/>
  <c r="M137"/>
  <c r="M8"/>
  <c r="M321"/>
  <c r="M148"/>
  <c r="M411"/>
  <c r="M204"/>
  <c r="M181"/>
  <c r="M22"/>
  <c r="M478"/>
  <c r="M365"/>
  <c r="M219"/>
  <c r="M105"/>
  <c r="M467"/>
  <c r="M280"/>
  <c r="M460"/>
  <c r="M314"/>
  <c r="M78"/>
  <c r="M433"/>
  <c r="M158"/>
  <c r="M41"/>
  <c r="M242"/>
  <c r="M193"/>
  <c r="M382"/>
  <c r="M481"/>
  <c r="M218"/>
  <c r="M237"/>
  <c r="M395"/>
  <c r="M24"/>
  <c r="M91"/>
  <c r="M464"/>
  <c r="M212"/>
  <c r="M9"/>
  <c r="M376"/>
  <c r="M407"/>
  <c r="M271"/>
  <c r="M409"/>
  <c r="M287"/>
  <c r="M398"/>
  <c r="C4"/>
  <c r="M278"/>
  <c r="M299"/>
  <c r="M410"/>
  <c r="M67"/>
  <c r="M487"/>
  <c r="M354"/>
  <c r="M225"/>
  <c r="M172"/>
  <c r="M151"/>
  <c r="M437"/>
  <c r="M118"/>
  <c r="M265"/>
  <c r="M48"/>
  <c r="M358"/>
  <c r="M93"/>
  <c r="M499"/>
  <c r="M421"/>
  <c r="M72"/>
  <c r="M17"/>
  <c r="M241"/>
  <c r="M470"/>
  <c r="M418"/>
  <c r="M259"/>
  <c r="M255"/>
  <c r="M131"/>
  <c r="M412"/>
  <c r="M318"/>
  <c r="M289"/>
  <c r="M10"/>
  <c r="M112"/>
  <c r="M243"/>
  <c r="M390"/>
  <c r="M199"/>
  <c r="M134"/>
  <c r="M256"/>
  <c r="M182"/>
  <c r="M399"/>
  <c r="M495"/>
  <c r="M361"/>
  <c r="M27"/>
  <c r="M336"/>
  <c r="M297"/>
  <c r="M356"/>
  <c r="M61"/>
  <c r="M480"/>
  <c r="M416"/>
  <c r="M502"/>
  <c r="M392"/>
  <c r="M44"/>
  <c r="M144"/>
  <c r="M248"/>
  <c r="M350"/>
  <c r="M415"/>
  <c r="M171"/>
  <c r="M108"/>
  <c r="M127"/>
  <c r="M224"/>
  <c r="M43"/>
  <c r="M494"/>
  <c r="M351"/>
  <c r="M373"/>
  <c r="M107"/>
  <c r="M342"/>
  <c r="M301"/>
  <c r="M251"/>
  <c r="M273"/>
  <c r="M272"/>
  <c r="M49"/>
  <c r="M428"/>
  <c r="M77"/>
  <c r="M498"/>
  <c r="M440"/>
  <c r="M503"/>
  <c r="M50"/>
  <c r="M311"/>
  <c r="M496"/>
  <c r="M394"/>
  <c r="M223"/>
  <c r="M400"/>
  <c r="M146"/>
  <c r="M64"/>
  <c r="M63"/>
  <c r="M143"/>
  <c r="M430"/>
  <c r="M203"/>
  <c r="M476"/>
  <c r="M87"/>
  <c r="M471"/>
  <c r="M122"/>
  <c r="M368"/>
  <c r="M7"/>
  <c r="M285"/>
  <c r="M379"/>
  <c r="M58"/>
  <c r="M46"/>
  <c r="M339"/>
  <c r="M322"/>
  <c r="M486"/>
  <c r="M4"/>
  <c r="M14"/>
  <c r="M194"/>
  <c r="M215"/>
  <c r="M477"/>
  <c r="M450"/>
  <c r="M191"/>
  <c r="M213"/>
  <c r="M53"/>
  <c r="M319"/>
  <c r="M333"/>
  <c r="M150"/>
  <c r="M348"/>
  <c r="M28"/>
  <c r="M175"/>
  <c r="M500"/>
  <c r="M497"/>
  <c r="M462"/>
  <c r="M246"/>
  <c r="M117"/>
  <c r="M120"/>
  <c r="M443"/>
  <c r="M59"/>
  <c r="M264"/>
  <c r="M65"/>
  <c r="M291"/>
  <c r="M33"/>
  <c r="M75"/>
  <c r="M234"/>
  <c r="M283"/>
  <c r="M389"/>
  <c r="M276"/>
  <c r="M472"/>
  <c r="M111"/>
  <c r="M232"/>
  <c r="M233"/>
  <c r="M485"/>
  <c r="M424"/>
  <c r="M66"/>
  <c r="M304"/>
  <c r="M147"/>
  <c r="M166"/>
  <c r="M220"/>
  <c r="M138"/>
  <c r="M337"/>
  <c r="M155"/>
  <c r="M152"/>
  <c r="M37"/>
  <c r="M124"/>
  <c r="M80"/>
  <c r="M420"/>
  <c r="M370"/>
  <c r="M205"/>
  <c r="M253"/>
  <c r="M445"/>
  <c r="M290"/>
  <c r="M18"/>
  <c r="M446"/>
  <c r="M217"/>
  <c r="M388"/>
  <c r="M125"/>
  <c r="M100"/>
  <c r="M372"/>
  <c r="M386"/>
  <c r="M20"/>
  <c r="M184"/>
  <c r="M463"/>
  <c r="M454"/>
  <c r="M362"/>
  <c r="M492"/>
  <c r="M422"/>
  <c r="M38"/>
  <c r="M254"/>
  <c r="M16"/>
  <c r="M161"/>
  <c r="M349"/>
  <c r="M281"/>
  <c r="M198"/>
  <c r="M221"/>
  <c r="M442"/>
  <c r="M332"/>
  <c r="M19"/>
  <c r="M426"/>
  <c r="M458"/>
  <c r="M6"/>
  <c r="M479"/>
  <c r="M378"/>
  <c r="M99"/>
  <c r="M455"/>
  <c r="M29"/>
  <c r="M434"/>
  <c r="M201"/>
  <c r="M121"/>
  <c r="M484"/>
  <c r="M76"/>
  <c r="M441"/>
  <c r="M306"/>
  <c r="M47"/>
  <c r="M235"/>
  <c r="M387"/>
  <c r="M250"/>
  <c r="M70"/>
  <c r="M239"/>
  <c r="M84"/>
  <c r="M371"/>
  <c r="M363"/>
  <c r="M116"/>
  <c r="M216"/>
  <c r="M329"/>
  <c r="M35"/>
  <c r="M396"/>
  <c r="M209"/>
  <c r="M491"/>
  <c r="M115"/>
  <c r="M380"/>
  <c r="M34"/>
  <c r="M267"/>
  <c r="M210"/>
  <c r="M294"/>
  <c r="M162"/>
  <c r="M90"/>
  <c r="M429"/>
  <c r="M192"/>
  <c r="M200"/>
  <c r="M128"/>
  <c r="M97"/>
  <c r="M177"/>
  <c r="M159"/>
  <c r="M21"/>
  <c r="M375"/>
  <c r="M357"/>
  <c r="M202"/>
  <c r="M451"/>
  <c r="M15"/>
  <c r="M141"/>
  <c r="M89"/>
  <c r="M315"/>
  <c r="M32"/>
  <c r="M133"/>
  <c r="M355"/>
  <c r="M30"/>
  <c r="M140"/>
  <c r="M157"/>
  <c r="M123"/>
  <c r="M179"/>
  <c r="M384"/>
  <c r="M79"/>
  <c r="M173"/>
  <c r="M249"/>
  <c r="M347"/>
  <c r="M119"/>
  <c r="M288"/>
  <c r="M432"/>
  <c r="M307"/>
  <c r="M320"/>
  <c r="M244"/>
  <c r="M25"/>
  <c r="M247"/>
  <c r="M483"/>
  <c r="M98"/>
  <c r="M190"/>
  <c r="M145"/>
  <c r="M185"/>
  <c r="M439"/>
  <c r="M101"/>
  <c r="M56"/>
  <c r="M402"/>
  <c r="M300"/>
  <c r="M86"/>
  <c r="M57"/>
  <c r="M325"/>
  <c r="M94"/>
  <c r="M55"/>
  <c r="M154"/>
  <c r="M240"/>
  <c r="M268"/>
  <c r="M408"/>
  <c r="M186"/>
  <c r="M403"/>
  <c r="M473"/>
  <c r="M106"/>
  <c r="M489"/>
  <c r="A4"/>
  <c r="M96"/>
  <c r="M257"/>
  <c r="M113"/>
  <c r="M413"/>
  <c r="M42"/>
  <c r="M174"/>
  <c r="M293"/>
  <c r="M449"/>
  <c r="M312"/>
  <c r="M211"/>
  <c r="M136"/>
  <c r="M153"/>
  <c r="M189"/>
  <c r="M207"/>
  <c r="M85"/>
  <c r="M369"/>
  <c r="M214"/>
  <c r="M353"/>
  <c r="M447"/>
  <c r="M258"/>
  <c r="M360"/>
  <c r="M142"/>
  <c r="M228"/>
  <c r="M397"/>
  <c r="M206"/>
  <c r="M227"/>
  <c r="M323"/>
  <c r="M414"/>
  <c r="M340"/>
  <c r="M459"/>
  <c r="M104"/>
  <c r="M178"/>
  <c r="M419"/>
  <c r="M296"/>
  <c r="M457"/>
  <c r="M164"/>
  <c r="M263"/>
  <c r="M40"/>
  <c r="M95"/>
  <c r="M208"/>
  <c r="M279"/>
  <c r="M163"/>
  <c r="M132"/>
  <c r="M423"/>
  <c r="M431"/>
  <c r="M83"/>
  <c r="M245"/>
  <c r="M295"/>
  <c r="M330"/>
  <c r="M282"/>
  <c r="M474"/>
  <c r="M231"/>
  <c r="M68"/>
  <c r="M381"/>
  <c r="M180"/>
  <c r="M73"/>
  <c r="M92"/>
  <c r="M364"/>
  <c r="M374"/>
  <c r="M501"/>
  <c r="M341"/>
  <c r="M129"/>
  <c r="M31"/>
  <c r="M488"/>
  <c r="M328"/>
  <c r="M226"/>
  <c r="M327"/>
  <c r="M359"/>
  <c r="M404"/>
  <c r="M81"/>
  <c r="M292"/>
  <c r="M156"/>
  <c r="M71"/>
  <c r="M286"/>
  <c r="M12"/>
  <c r="M51"/>
  <c r="M126"/>
  <c r="M11"/>
  <c r="M130"/>
  <c r="M444"/>
  <c r="M229"/>
  <c r="M188"/>
  <c r="M316"/>
  <c r="M277"/>
  <c r="M149"/>
  <c r="M160"/>
  <c r="M266"/>
  <c r="M261"/>
  <c r="M54"/>
  <c r="M436"/>
  <c r="M195"/>
  <c r="M170"/>
  <c r="M346"/>
  <c r="M345"/>
  <c r="M262"/>
  <c r="M110"/>
  <c r="M103"/>
  <c r="M183"/>
  <c r="M238"/>
  <c r="M168"/>
  <c r="M176"/>
  <c r="M197"/>
  <c r="M60"/>
  <c r="M309"/>
  <c r="M275"/>
  <c r="M26"/>
  <c r="M377"/>
  <c r="M302"/>
  <c r="M331"/>
  <c r="M468"/>
  <c r="M475"/>
  <c r="M448"/>
  <c r="M405"/>
  <c r="M385"/>
  <c r="M435"/>
  <c r="M135"/>
  <c r="M401"/>
  <c r="M465"/>
  <c r="M317"/>
  <c r="M114"/>
  <c r="M334"/>
  <c r="M417"/>
  <c r="M230"/>
  <c r="M196"/>
  <c r="M452"/>
  <c r="M482"/>
  <c r="M298"/>
  <c r="M310"/>
  <c r="M284"/>
  <c r="M466"/>
  <c r="M5"/>
  <c r="M338"/>
  <c r="M344"/>
  <c r="M335"/>
  <c r="M352"/>
  <c r="M461"/>
  <c r="M102"/>
  <c r="M36"/>
  <c r="M274"/>
  <c r="M187"/>
  <c r="M493"/>
  <c r="M425"/>
  <c r="M169"/>
  <c r="M236"/>
  <c r="M324"/>
  <c r="M427"/>
  <c r="M393"/>
  <c r="M343"/>
  <c r="M23"/>
  <c r="M74"/>
  <c r="M222"/>
  <c r="M367"/>
  <c r="M13"/>
  <c r="M260"/>
  <c r="M490"/>
  <c r="M305"/>
  <c r="M52"/>
  <c r="M456"/>
  <c r="M469"/>
  <c r="C17" i="93"/>
  <c r="O17" l="1"/>
  <c r="O4" i="79"/>
  <c r="N207"/>
  <c r="N134"/>
  <c r="N191"/>
  <c r="N84"/>
  <c r="N186"/>
  <c r="N69"/>
  <c r="N126"/>
  <c r="N53"/>
  <c r="N106"/>
  <c r="N225"/>
  <c r="N37"/>
  <c r="N209"/>
  <c r="N189"/>
  <c r="N76"/>
  <c r="N249"/>
  <c r="N208"/>
  <c r="N250"/>
  <c r="N133"/>
  <c r="N197"/>
  <c r="N169"/>
  <c r="N95"/>
  <c r="N129"/>
  <c r="N229"/>
  <c r="N240"/>
  <c r="N46"/>
  <c r="N143"/>
  <c r="N185"/>
  <c r="N241"/>
  <c r="N50"/>
  <c r="N144"/>
  <c r="N109"/>
  <c r="N153"/>
  <c r="N212"/>
  <c r="N115"/>
  <c r="N108"/>
  <c r="N123"/>
  <c r="N87"/>
  <c r="N93"/>
  <c r="N147"/>
  <c r="N216"/>
  <c r="N242"/>
  <c r="N220"/>
  <c r="N235"/>
  <c r="N199"/>
  <c r="N210"/>
  <c r="N102"/>
  <c r="N200"/>
  <c r="N131"/>
  <c r="N74"/>
  <c r="N56"/>
  <c r="N203"/>
  <c r="N67"/>
  <c r="N64"/>
  <c r="N170"/>
  <c r="N120"/>
  <c r="N247"/>
  <c r="N166"/>
  <c r="N227"/>
  <c r="N57"/>
  <c r="N70"/>
  <c r="N160"/>
  <c r="N221"/>
  <c r="N63"/>
  <c r="N218"/>
  <c r="N246"/>
  <c r="N213"/>
  <c r="N154"/>
  <c r="N224"/>
  <c r="N127"/>
  <c r="N73"/>
  <c r="N205"/>
  <c r="N47"/>
  <c r="N202"/>
  <c r="N85"/>
  <c r="N113"/>
  <c r="N201"/>
  <c r="N96"/>
  <c r="N161"/>
  <c r="N98"/>
  <c r="N165"/>
  <c r="N138"/>
  <c r="N68"/>
  <c r="N132"/>
  <c r="N238"/>
  <c r="N59"/>
  <c r="N124"/>
  <c r="N40"/>
  <c r="N80"/>
  <c r="N232"/>
  <c r="N211"/>
  <c r="N54"/>
  <c r="N156"/>
  <c r="N171"/>
  <c r="N182"/>
  <c r="N135"/>
  <c r="N62"/>
  <c r="N141"/>
  <c r="N244"/>
  <c r="N118"/>
  <c r="N75"/>
  <c r="N167"/>
  <c r="N162"/>
  <c r="N204"/>
  <c r="N219"/>
  <c r="N183"/>
  <c r="N194"/>
  <c r="N78"/>
  <c r="N152"/>
  <c r="N99"/>
  <c r="N34"/>
  <c r="N198"/>
  <c r="N81"/>
  <c r="N181"/>
  <c r="N110"/>
  <c r="N192"/>
  <c r="N150"/>
  <c r="N223"/>
  <c r="N100"/>
  <c r="N145"/>
  <c r="N245"/>
  <c r="N49"/>
  <c r="N190"/>
  <c r="N65"/>
  <c r="N90"/>
  <c r="N176"/>
  <c r="N237"/>
  <c r="N79"/>
  <c r="N36"/>
  <c r="N48"/>
  <c r="N117"/>
  <c r="N233"/>
  <c r="N128"/>
  <c r="N253"/>
  <c r="N66"/>
  <c r="N159"/>
  <c r="N248"/>
  <c r="N188"/>
  <c r="N178"/>
  <c r="N195"/>
  <c r="N72"/>
  <c r="N41"/>
  <c r="N236"/>
  <c r="N251"/>
  <c r="N215"/>
  <c r="N226"/>
  <c r="N122"/>
  <c r="N148"/>
  <c r="N139"/>
  <c r="N231"/>
  <c r="N45"/>
  <c r="N196"/>
  <c r="N83"/>
  <c r="N92"/>
  <c r="N107"/>
  <c r="N60"/>
  <c r="N71"/>
  <c r="N77"/>
  <c r="N114"/>
  <c r="N42"/>
  <c r="N142"/>
  <c r="N168"/>
  <c r="N179"/>
  <c r="N140"/>
  <c r="N155"/>
  <c r="N146"/>
  <c r="N119"/>
  <c r="N125"/>
  <c r="N86"/>
  <c r="N175"/>
  <c r="N177"/>
  <c r="N137"/>
  <c r="N230"/>
  <c r="N234"/>
  <c r="N174"/>
  <c r="N239"/>
  <c r="N217"/>
  <c r="N112"/>
  <c r="N173"/>
  <c r="N193"/>
  <c r="N44"/>
  <c r="N89"/>
  <c r="N105"/>
  <c r="N214"/>
  <c r="N97"/>
  <c r="N101"/>
  <c r="N157"/>
  <c r="N35"/>
  <c r="N111"/>
  <c r="N149"/>
  <c r="N121"/>
  <c r="N158"/>
  <c r="N163"/>
  <c r="N52"/>
  <c r="N103"/>
  <c r="N180"/>
  <c r="N243"/>
  <c r="N94"/>
  <c r="N172"/>
  <c r="N187"/>
  <c r="N136"/>
  <c r="N151"/>
  <c r="N130"/>
  <c r="N38"/>
  <c r="N39"/>
  <c r="N58"/>
  <c r="N116"/>
  <c r="N206"/>
  <c r="N184"/>
  <c r="N43"/>
  <c r="N104"/>
  <c r="N252"/>
  <c r="N82"/>
  <c r="N222"/>
  <c r="N164"/>
  <c r="N51"/>
  <c r="N91"/>
  <c r="N55"/>
  <c r="N61"/>
  <c r="N228"/>
  <c r="N88"/>
  <c r="N33"/>
  <c r="C18" i="93"/>
  <c r="C5" i="79"/>
  <c r="O18" i="93" l="1"/>
  <c r="O5" i="79"/>
  <c r="N32"/>
  <c r="C6"/>
  <c r="C19" i="93"/>
  <c r="O19" l="1"/>
  <c r="O6" i="79"/>
  <c r="N31"/>
  <c r="C20" i="93"/>
  <c r="C7" i="79"/>
  <c r="O20" i="93" l="1"/>
  <c r="O7" i="79"/>
  <c r="N30"/>
  <c r="C21" i="93"/>
  <c r="C8" i="79"/>
  <c r="O21" i="93" l="1"/>
  <c r="O8" i="79"/>
  <c r="N29"/>
  <c r="C22" i="93"/>
  <c r="C9" i="79"/>
  <c r="O22" i="93" l="1"/>
  <c r="O9" i="79"/>
  <c r="N28"/>
  <c r="C23" i="93"/>
  <c r="C10" i="79"/>
  <c r="O23" i="93" l="1"/>
  <c r="O10" i="79"/>
  <c r="N27"/>
  <c r="C12"/>
  <c r="C11"/>
  <c r="C24" i="93"/>
  <c r="O24" l="1"/>
  <c r="O11" i="79"/>
  <c r="O12" s="1"/>
  <c r="N26"/>
  <c r="C13"/>
  <c r="C25" i="93"/>
  <c r="O25" l="1"/>
  <c r="O13" i="79"/>
  <c r="N25"/>
  <c r="C26" i="93"/>
  <c r="C14" i="79"/>
  <c r="O26" i="93" l="1"/>
  <c r="O14" i="79"/>
  <c r="N24"/>
  <c r="C27" i="93"/>
  <c r="C15" i="79"/>
  <c r="O27" i="93" l="1"/>
  <c r="O15" i="79"/>
  <c r="N23"/>
  <c r="C28" i="93"/>
  <c r="C16" i="79"/>
  <c r="O28" i="93" l="1"/>
  <c r="O16" i="79"/>
  <c r="N22"/>
  <c r="C29" i="93"/>
  <c r="C17" i="79"/>
  <c r="O29" i="93" l="1"/>
  <c r="O17" i="79"/>
  <c r="N21"/>
  <c r="C30" i="93"/>
  <c r="C18" i="79"/>
  <c r="O30" i="93" l="1"/>
  <c r="O18" i="79"/>
  <c r="N20"/>
  <c r="C31" i="93"/>
  <c r="C19" i="79"/>
  <c r="O31" i="93" l="1"/>
  <c r="O19" i="79"/>
  <c r="N19"/>
  <c r="C32" i="93"/>
  <c r="C20" i="79"/>
  <c r="O32" i="93" l="1"/>
  <c r="O20" i="79"/>
  <c r="N18"/>
  <c r="C33" i="93"/>
  <c r="C21" i="79"/>
  <c r="O33" i="93" l="1"/>
  <c r="O21" i="79"/>
  <c r="N17"/>
  <c r="C34" i="93"/>
  <c r="C22" i="79"/>
  <c r="O34" i="93" l="1"/>
  <c r="O22" i="79"/>
  <c r="N16"/>
  <c r="C23"/>
  <c r="C35" i="93"/>
  <c r="O35" l="1"/>
  <c r="O23" i="79"/>
  <c r="N15"/>
  <c r="C36" i="93"/>
  <c r="C24" i="79"/>
  <c r="O36" i="93" l="1"/>
  <c r="O24" i="79"/>
  <c r="N14"/>
  <c r="C37" i="93"/>
  <c r="C25" i="79"/>
  <c r="O37" i="93" l="1"/>
  <c r="O25" i="79"/>
  <c r="N13"/>
  <c r="C38" i="93"/>
  <c r="C26" i="79"/>
  <c r="O38" i="93" l="1"/>
  <c r="O26" i="79"/>
  <c r="N12"/>
  <c r="C39" i="93"/>
  <c r="C27" i="79"/>
  <c r="C28" s="1"/>
  <c r="O39" i="93" l="1"/>
  <c r="O27" i="79"/>
  <c r="O28" s="1"/>
  <c r="N4"/>
  <c r="A3"/>
  <c r="C29"/>
  <c r="C40" i="93"/>
  <c r="O40" l="1"/>
  <c r="O29" i="79"/>
  <c r="Q1"/>
  <c r="N5"/>
  <c r="N6" s="1"/>
  <c r="E1"/>
  <c r="AB2"/>
  <c r="A2"/>
  <c r="AL1"/>
  <c r="AB1"/>
  <c r="B1"/>
  <c r="A1"/>
  <c r="C30"/>
  <c r="C31"/>
  <c r="C41" i="93"/>
  <c r="O41" l="1"/>
  <c r="O30" i="79"/>
  <c r="O31" s="1"/>
  <c r="N7"/>
  <c r="C32"/>
  <c r="C42" i="93"/>
  <c r="O42" l="1"/>
  <c r="O32" i="79"/>
  <c r="N8"/>
  <c r="C33"/>
  <c r="C43" i="93"/>
  <c r="C34" i="79"/>
  <c r="O43" i="93" l="1"/>
  <c r="O33" i="79"/>
  <c r="O34" s="1"/>
  <c r="N9"/>
  <c r="C44" i="93"/>
  <c r="C35" i="79"/>
  <c r="C36" s="1"/>
  <c r="C37" s="1"/>
  <c r="C38" s="1"/>
  <c r="C39" s="1"/>
  <c r="C40" s="1"/>
  <c r="C41" s="1"/>
  <c r="C42" s="1"/>
  <c r="O44" i="93" l="1"/>
  <c r="O35" i="79"/>
  <c r="O36" s="1"/>
  <c r="O37" s="1"/>
  <c r="O38" s="1"/>
  <c r="O39" s="1"/>
  <c r="O40" s="1"/>
  <c r="O41" s="1"/>
  <c r="O42" s="1"/>
  <c r="N11"/>
  <c r="N10"/>
  <c r="B36" i="15"/>
  <c r="B37"/>
  <c r="B38"/>
  <c r="B39"/>
  <c r="B40"/>
  <c r="B41"/>
  <c r="B42"/>
  <c r="B43"/>
  <c r="B44"/>
  <c r="B45"/>
  <c r="B46"/>
  <c r="B47"/>
  <c r="B48"/>
  <c r="B49"/>
  <c r="B50"/>
  <c r="B35"/>
  <c r="B4"/>
  <c r="B3"/>
  <c r="B16"/>
  <c r="B17"/>
  <c r="B18"/>
  <c r="B19"/>
  <c r="B20"/>
  <c r="B21"/>
  <c r="B22"/>
  <c r="B23"/>
  <c r="B24"/>
  <c r="B25"/>
  <c r="B26"/>
  <c r="B27"/>
  <c r="B28"/>
  <c r="B29"/>
  <c r="B30"/>
  <c r="B15"/>
  <c r="B5"/>
  <c r="B6"/>
  <c r="B7"/>
  <c r="B8"/>
  <c r="B9"/>
  <c r="B10"/>
  <c r="B11"/>
  <c r="CG4" i="69"/>
  <c r="CP4"/>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10"/>
  <c r="B22" i="70"/>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1"/>
  <c r="G10" i="66"/>
  <c r="G6"/>
  <c r="G7"/>
  <c r="G9"/>
  <c r="G5"/>
  <c r="G11"/>
  <c r="G8"/>
  <c r="G4"/>
  <c r="G3"/>
  <c r="CG258" i="69"/>
  <c r="CQ258"/>
  <c r="C43" i="79"/>
  <c r="C45" i="93"/>
  <c r="CH258" i="69"/>
  <c r="CP258"/>
  <c r="O45" i="93" l="1"/>
  <c r="O43" i="79"/>
  <c r="CG1" i="69"/>
  <c r="M2" i="79"/>
  <c r="CK5" i="69"/>
  <c r="M4"/>
  <c r="CG261"/>
  <c r="C46" i="93"/>
  <c r="C44" i="79"/>
  <c r="O46" i="93" l="1"/>
  <c r="O44" i="79"/>
  <c r="CG2" i="69"/>
  <c r="CH261"/>
  <c r="CI261" s="1"/>
  <c r="CH1"/>
  <c r="CI1" s="1"/>
  <c r="CJ1" s="1"/>
  <c r="CK1" s="1"/>
  <c r="CL1" s="1"/>
  <c r="CM1" s="1"/>
  <c r="CN1" s="1"/>
  <c r="CO1" s="1"/>
  <c r="C45" i="79"/>
  <c r="C47" i="93"/>
  <c r="O47" l="1"/>
  <c r="O45" i="79"/>
  <c r="CH2" i="69"/>
  <c r="CJ261"/>
  <c r="CI2"/>
  <c r="BX4"/>
  <c r="BF4"/>
  <c r="AN4"/>
  <c r="V4"/>
  <c r="AE4"/>
  <c r="AW4"/>
  <c r="BO4"/>
  <c r="AW258"/>
  <c r="AF258"/>
  <c r="BG258"/>
  <c r="C46" i="79"/>
  <c r="AX258" i="69"/>
  <c r="BO258"/>
  <c r="AN258"/>
  <c r="AE258"/>
  <c r="W258"/>
  <c r="BF258"/>
  <c r="V258"/>
  <c r="AO258"/>
  <c r="BP258"/>
  <c r="BY258"/>
  <c r="C48" i="93"/>
  <c r="BX258" i="69"/>
  <c r="O48" i="93" l="1"/>
  <c r="O46" i="79"/>
  <c r="CK261" i="69"/>
  <c r="CJ2"/>
  <c r="S1" i="66"/>
  <c r="N1"/>
  <c r="M1"/>
  <c r="L1"/>
  <c r="J1"/>
  <c r="C47" i="79"/>
  <c r="Q1" i="66"/>
  <c r="R1"/>
  <c r="T1"/>
  <c r="I1"/>
  <c r="P1"/>
  <c r="O1"/>
  <c r="U1"/>
  <c r="K1"/>
  <c r="C49" i="93"/>
  <c r="O49" l="1"/>
  <c r="O47" i="79"/>
  <c r="CL261" i="69"/>
  <c r="CK2"/>
  <c r="C48" i="79"/>
  <c r="H1" i="66"/>
  <c r="C50" i="93"/>
  <c r="O50" l="1"/>
  <c r="O48" i="79"/>
  <c r="CM261" i="69"/>
  <c r="CL2"/>
  <c r="V257"/>
  <c r="C49" i="79"/>
  <c r="C51" i="93"/>
  <c r="O51" l="1"/>
  <c r="O49" i="79"/>
  <c r="CN261" i="69"/>
  <c r="CM2"/>
  <c r="CB5"/>
  <c r="C50" i="79"/>
  <c r="C51" s="1"/>
  <c r="C52" s="1"/>
  <c r="C53"/>
  <c r="C54" s="1"/>
  <c r="C55" s="1"/>
  <c r="C56"/>
  <c r="C57" s="1"/>
  <c r="C58" s="1"/>
  <c r="C59" s="1"/>
  <c r="C60" s="1"/>
  <c r="C61" s="1"/>
  <c r="C62" s="1"/>
  <c r="C63" s="1"/>
  <c r="C52" i="93"/>
  <c r="O52" l="1"/>
  <c r="O50" i="79"/>
  <c r="O51" s="1"/>
  <c r="O52" s="1"/>
  <c r="O53" s="1"/>
  <c r="O54" s="1"/>
  <c r="O55" s="1"/>
  <c r="O56" s="1"/>
  <c r="O57" s="1"/>
  <c r="O58" s="1"/>
  <c r="O59" s="1"/>
  <c r="O60" s="1"/>
  <c r="O61" s="1"/>
  <c r="O62" s="1"/>
  <c r="O63" s="1"/>
  <c r="CO261" i="69"/>
  <c r="CO2" s="1"/>
  <c r="CN2"/>
  <c r="BS5"/>
  <c r="C64" i="79"/>
  <c r="C53" i="93"/>
  <c r="O53" l="1"/>
  <c r="O64" i="79"/>
  <c r="BJ5" i="69"/>
  <c r="C54" i="93"/>
  <c r="C65" i="79"/>
  <c r="O54" i="93" l="1"/>
  <c r="O65" i="79"/>
  <c r="BA5" i="69"/>
  <c r="C55" i="93"/>
  <c r="C66" i="79"/>
  <c r="O55" i="93" l="1"/>
  <c r="O66" i="79"/>
  <c r="AR5" i="69"/>
  <c r="C56" i="93"/>
  <c r="C67" i="79"/>
  <c r="O56" i="93" l="1"/>
  <c r="O67" i="79"/>
  <c r="AI5" i="69"/>
  <c r="C68" i="79"/>
  <c r="C57" i="93"/>
  <c r="O57" l="1"/>
  <c r="O68" i="79"/>
  <c r="Z5" i="69"/>
  <c r="V5"/>
  <c r="C58" i="93"/>
  <c r="C69" i="79"/>
  <c r="O58" i="93" l="1"/>
  <c r="O69" i="79"/>
  <c r="Q5" i="69"/>
  <c r="C59" i="93"/>
  <c r="C70" i="79"/>
  <c r="O59" i="93" l="1"/>
  <c r="O70" i="79"/>
  <c r="BX1" i="69"/>
  <c r="BY1" s="1"/>
  <c r="BZ1" s="1"/>
  <c r="CA1" s="1"/>
  <c r="CB1" s="1"/>
  <c r="CC1" s="1"/>
  <c r="CD1" s="1"/>
  <c r="CE1" s="1"/>
  <c r="CF1" s="1"/>
  <c r="BO1"/>
  <c r="BF1"/>
  <c r="BG1" s="1"/>
  <c r="BH1" s="1"/>
  <c r="BI1" s="1"/>
  <c r="BJ1" s="1"/>
  <c r="BK1" s="1"/>
  <c r="BL1" s="1"/>
  <c r="BM1" s="1"/>
  <c r="BN1" s="1"/>
  <c r="AW1"/>
  <c r="AX1" s="1"/>
  <c r="AY1" s="1"/>
  <c r="AZ1" s="1"/>
  <c r="BA1" s="1"/>
  <c r="BB1" s="1"/>
  <c r="BC1" s="1"/>
  <c r="BD1" s="1"/>
  <c r="BE1" s="1"/>
  <c r="AN1"/>
  <c r="AO1" s="1"/>
  <c r="AP1" s="1"/>
  <c r="AQ1" s="1"/>
  <c r="AR1" s="1"/>
  <c r="AS1" s="1"/>
  <c r="AT1" s="1"/>
  <c r="AU1" s="1"/>
  <c r="AV1" s="1"/>
  <c r="AE1"/>
  <c r="V1"/>
  <c r="W1" s="1"/>
  <c r="X1" s="1"/>
  <c r="Y1" s="1"/>
  <c r="Z1" s="1"/>
  <c r="AA1" s="1"/>
  <c r="AB1" s="1"/>
  <c r="AC1" s="1"/>
  <c r="AD1" s="1"/>
  <c r="M1"/>
  <c r="N1" s="1"/>
  <c r="O1" s="1"/>
  <c r="P1" s="1"/>
  <c r="Q1" s="1"/>
  <c r="R1" s="1"/>
  <c r="S1" s="1"/>
  <c r="T1" s="1"/>
  <c r="U1" s="1"/>
  <c r="C71" i="79"/>
  <c r="BF261" i="69"/>
  <c r="AW261"/>
  <c r="BO261"/>
  <c r="BX261"/>
  <c r="V259"/>
  <c r="AN261"/>
  <c r="C60" i="93"/>
  <c r="AE261" i="69"/>
  <c r="O60" i="93" l="1"/>
  <c r="O71" i="79"/>
  <c r="AF261" i="69"/>
  <c r="AE2"/>
  <c r="BP261"/>
  <c r="BO2"/>
  <c r="AX261"/>
  <c r="AW2"/>
  <c r="BG261"/>
  <c r="BF2"/>
  <c r="AO261"/>
  <c r="AN2"/>
  <c r="BY261"/>
  <c r="BX2"/>
  <c r="AF1"/>
  <c r="AG1" s="1"/>
  <c r="AH1" s="1"/>
  <c r="AI1" s="1"/>
  <c r="AJ1" s="1"/>
  <c r="AK1" s="1"/>
  <c r="AL1" s="1"/>
  <c r="AM1" s="1"/>
  <c r="BP1"/>
  <c r="BQ1" s="1"/>
  <c r="BR1" s="1"/>
  <c r="BS1" s="1"/>
  <c r="BT1" s="1"/>
  <c r="BU1" s="1"/>
  <c r="BV1" s="1"/>
  <c r="BW1" s="1"/>
  <c r="A3" i="66"/>
  <c r="AN3" i="93" s="1"/>
  <c r="A4" i="66"/>
  <c r="AN4" i="93" s="1"/>
  <c r="A5" i="66"/>
  <c r="AN5" i="93" s="1"/>
  <c r="A6" i="66"/>
  <c r="A7"/>
  <c r="A8"/>
  <c r="A9"/>
  <c r="AN9" i="93" s="1"/>
  <c r="A10" i="66"/>
  <c r="AN10" i="93" s="1"/>
  <c r="A11" i="66"/>
  <c r="A12"/>
  <c r="AN12" i="93" s="1"/>
  <c r="A13" i="66"/>
  <c r="A14"/>
  <c r="A15"/>
  <c r="A16"/>
  <c r="A17"/>
  <c r="AN17" i="93" s="1"/>
  <c r="A18" i="66"/>
  <c r="A19"/>
  <c r="A20"/>
  <c r="A21"/>
  <c r="A22"/>
  <c r="A23"/>
  <c r="A24"/>
  <c r="A25"/>
  <c r="A26"/>
  <c r="A27"/>
  <c r="A28"/>
  <c r="A29"/>
  <c r="A30"/>
  <c r="A31"/>
  <c r="A32"/>
  <c r="A33"/>
  <c r="AN33" i="79" s="1"/>
  <c r="A34" i="66"/>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
  <c r="B16" i="93"/>
  <c r="B17"/>
  <c r="B26"/>
  <c r="B25"/>
  <c r="B24"/>
  <c r="B23"/>
  <c r="B22"/>
  <c r="B21"/>
  <c r="B20"/>
  <c r="B19"/>
  <c r="B18"/>
  <c r="B32"/>
  <c r="B31"/>
  <c r="B30"/>
  <c r="B29"/>
  <c r="B28"/>
  <c r="B27"/>
  <c r="B68" i="79"/>
  <c r="B64"/>
  <c r="B60"/>
  <c r="B56"/>
  <c r="B52"/>
  <c r="B48"/>
  <c r="B44"/>
  <c r="B40"/>
  <c r="B37"/>
  <c r="B32"/>
  <c r="B28"/>
  <c r="B24"/>
  <c r="B20"/>
  <c r="B11"/>
  <c r="B6"/>
  <c r="B8"/>
  <c r="B5"/>
  <c r="B49"/>
  <c r="B34"/>
  <c r="B21"/>
  <c r="B9"/>
  <c r="B10"/>
  <c r="B22"/>
  <c r="B13"/>
  <c r="B69"/>
  <c r="B65"/>
  <c r="B61"/>
  <c r="B57"/>
  <c r="B53"/>
  <c r="B41"/>
  <c r="B25"/>
  <c r="B14"/>
  <c r="B70"/>
  <c r="B66"/>
  <c r="B62"/>
  <c r="B58"/>
  <c r="B54"/>
  <c r="B50"/>
  <c r="B46"/>
  <c r="B42"/>
  <c r="B38"/>
  <c r="B35"/>
  <c r="B31"/>
  <c r="B18"/>
  <c r="C72"/>
  <c r="C61" i="93"/>
  <c r="B67" i="79"/>
  <c r="B63"/>
  <c r="B59"/>
  <c r="B55"/>
  <c r="B51"/>
  <c r="B47"/>
  <c r="B43"/>
  <c r="B39"/>
  <c r="B36"/>
  <c r="B30"/>
  <c r="B27"/>
  <c r="B23"/>
  <c r="B19"/>
  <c r="B16"/>
  <c r="B4"/>
  <c r="B7"/>
  <c r="B71"/>
  <c r="B45"/>
  <c r="B33"/>
  <c r="B29"/>
  <c r="B17"/>
  <c r="B15"/>
  <c r="B26"/>
  <c r="B12"/>
  <c r="AN6" i="93" l="1"/>
  <c r="AN7"/>
  <c r="AN8"/>
  <c r="AN11"/>
  <c r="O61"/>
  <c r="AN2"/>
  <c r="AN42" i="79"/>
  <c r="AN43"/>
  <c r="AN40"/>
  <c r="AN41"/>
  <c r="AN38"/>
  <c r="AN39"/>
  <c r="AN37"/>
  <c r="AN36"/>
  <c r="AN35"/>
  <c r="O72"/>
  <c r="AN32"/>
  <c r="AN31"/>
  <c r="AN30"/>
  <c r="AN29"/>
  <c r="AN28"/>
  <c r="AN27"/>
  <c r="AN26"/>
  <c r="AN25"/>
  <c r="AN24"/>
  <c r="AN23"/>
  <c r="AN22"/>
  <c r="AN21"/>
  <c r="AN20"/>
  <c r="AN19"/>
  <c r="AN18"/>
  <c r="AN17"/>
  <c r="AN16"/>
  <c r="AN15"/>
  <c r="AN14"/>
  <c r="AN13"/>
  <c r="AN12"/>
  <c r="AN11"/>
  <c r="AN10"/>
  <c r="AN9"/>
  <c r="AN8"/>
  <c r="AN7"/>
  <c r="AN6"/>
  <c r="AN5"/>
  <c r="AN4"/>
  <c r="AN3"/>
  <c r="AN2"/>
  <c r="B2" i="66"/>
  <c r="AP261" i="69"/>
  <c r="AO2"/>
  <c r="BH261"/>
  <c r="BG2"/>
  <c r="AG261"/>
  <c r="AF2"/>
  <c r="BZ261"/>
  <c r="BY2"/>
  <c r="AY261"/>
  <c r="AX2"/>
  <c r="BQ261"/>
  <c r="BP2"/>
  <c r="B201" i="66"/>
  <c r="B197"/>
  <c r="B200"/>
  <c r="B199"/>
  <c r="B195"/>
  <c r="B191"/>
  <c r="B187"/>
  <c r="B183"/>
  <c r="B179"/>
  <c r="B175"/>
  <c r="B171"/>
  <c r="B167"/>
  <c r="B163"/>
  <c r="B159"/>
  <c r="B155"/>
  <c r="B151"/>
  <c r="B147"/>
  <c r="B143"/>
  <c r="B139"/>
  <c r="B135"/>
  <c r="B131"/>
  <c r="B127"/>
  <c r="B123"/>
  <c r="B119"/>
  <c r="B115"/>
  <c r="B111"/>
  <c r="B107"/>
  <c r="B103"/>
  <c r="B99"/>
  <c r="B95"/>
  <c r="B91"/>
  <c r="B87"/>
  <c r="B83"/>
  <c r="B79"/>
  <c r="B75"/>
  <c r="B71"/>
  <c r="B67"/>
  <c r="B63"/>
  <c r="B59"/>
  <c r="B55"/>
  <c r="B51"/>
  <c r="B47"/>
  <c r="B43"/>
  <c r="B39"/>
  <c r="B35"/>
  <c r="B31"/>
  <c r="B27"/>
  <c r="B23"/>
  <c r="B19"/>
  <c r="B15"/>
  <c r="B11"/>
  <c r="B7"/>
  <c r="B3"/>
  <c r="B196"/>
  <c r="B192"/>
  <c r="B188"/>
  <c r="B184"/>
  <c r="B180"/>
  <c r="B176"/>
  <c r="B172"/>
  <c r="B168"/>
  <c r="B164"/>
  <c r="B160"/>
  <c r="B156"/>
  <c r="B152"/>
  <c r="B148"/>
  <c r="B144"/>
  <c r="B140"/>
  <c r="B136"/>
  <c r="B132"/>
  <c r="B128"/>
  <c r="B124"/>
  <c r="B120"/>
  <c r="B116"/>
  <c r="B112"/>
  <c r="B108"/>
  <c r="B104"/>
  <c r="B100"/>
  <c r="B96"/>
  <c r="B92"/>
  <c r="B88"/>
  <c r="B84"/>
  <c r="B80"/>
  <c r="B76"/>
  <c r="B72"/>
  <c r="B68"/>
  <c r="B64"/>
  <c r="B60"/>
  <c r="B56"/>
  <c r="B52"/>
  <c r="B48"/>
  <c r="B44"/>
  <c r="B40"/>
  <c r="B36"/>
  <c r="B32"/>
  <c r="B28"/>
  <c r="B24"/>
  <c r="B20"/>
  <c r="B16"/>
  <c r="B12"/>
  <c r="B8"/>
  <c r="B4"/>
  <c r="B193"/>
  <c r="B189"/>
  <c r="B185"/>
  <c r="B181"/>
  <c r="B177"/>
  <c r="B173"/>
  <c r="B169"/>
  <c r="B165"/>
  <c r="B161"/>
  <c r="B157"/>
  <c r="B153"/>
  <c r="B149"/>
  <c r="B145"/>
  <c r="B141"/>
  <c r="B137"/>
  <c r="B133"/>
  <c r="B129"/>
  <c r="B125"/>
  <c r="B121"/>
  <c r="B117"/>
  <c r="B113"/>
  <c r="B109"/>
  <c r="B105"/>
  <c r="B101"/>
  <c r="B97"/>
  <c r="B93"/>
  <c r="B89"/>
  <c r="B85"/>
  <c r="B81"/>
  <c r="B77"/>
  <c r="B73"/>
  <c r="B69"/>
  <c r="B65"/>
  <c r="B61"/>
  <c r="B57"/>
  <c r="B53"/>
  <c r="B49"/>
  <c r="B45"/>
  <c r="B41"/>
  <c r="B37"/>
  <c r="B33"/>
  <c r="B29"/>
  <c r="B25"/>
  <c r="B21"/>
  <c r="B17"/>
  <c r="B13"/>
  <c r="B9"/>
  <c r="B5"/>
  <c r="B198"/>
  <c r="B194"/>
  <c r="B190"/>
  <c r="B186"/>
  <c r="B182"/>
  <c r="B178"/>
  <c r="B174"/>
  <c r="B170"/>
  <c r="B166"/>
  <c r="B162"/>
  <c r="B158"/>
  <c r="B154"/>
  <c r="B150"/>
  <c r="B146"/>
  <c r="B142"/>
  <c r="B138"/>
  <c r="B134"/>
  <c r="B130"/>
  <c r="B126"/>
  <c r="B122"/>
  <c r="B118"/>
  <c r="B114"/>
  <c r="B110"/>
  <c r="B106"/>
  <c r="B102"/>
  <c r="B98"/>
  <c r="B94"/>
  <c r="B90"/>
  <c r="B86"/>
  <c r="B82"/>
  <c r="B78"/>
  <c r="B74"/>
  <c r="B70"/>
  <c r="B66"/>
  <c r="B62"/>
  <c r="B58"/>
  <c r="B54"/>
  <c r="B50"/>
  <c r="B46"/>
  <c r="B42"/>
  <c r="B38"/>
  <c r="B34"/>
  <c r="B30"/>
  <c r="B26"/>
  <c r="B22"/>
  <c r="B18"/>
  <c r="B14"/>
  <c r="B10"/>
  <c r="B6"/>
  <c r="B72" i="79"/>
  <c r="C73"/>
  <c r="C62" i="93"/>
  <c r="O62" l="1"/>
  <c r="O73" i="79"/>
  <c r="AZ261" i="69"/>
  <c r="AY2"/>
  <c r="BR261"/>
  <c r="BQ2"/>
  <c r="AH261"/>
  <c r="AG2"/>
  <c r="BI261"/>
  <c r="BH2"/>
  <c r="CA261"/>
  <c r="BZ2"/>
  <c r="AQ261"/>
  <c r="AP2"/>
  <c r="C74" i="79"/>
  <c r="B73"/>
  <c r="C63" i="93"/>
  <c r="O63" l="1"/>
  <c r="O74" i="79"/>
  <c r="CB261" i="69"/>
  <c r="CA2"/>
  <c r="BS261"/>
  <c r="BR2"/>
  <c r="AR261"/>
  <c r="AQ2"/>
  <c r="BJ261"/>
  <c r="BI2"/>
  <c r="BA261"/>
  <c r="AZ2"/>
  <c r="AI261"/>
  <c r="AH2"/>
  <c r="C75" i="79"/>
  <c r="B74"/>
  <c r="C64" i="93"/>
  <c r="O64" l="1"/>
  <c r="O75" i="79"/>
  <c r="BB261" i="69"/>
  <c r="BA2"/>
  <c r="CC261"/>
  <c r="CB2"/>
  <c r="AJ261"/>
  <c r="AI2"/>
  <c r="AS261"/>
  <c r="AR2"/>
  <c r="BT261"/>
  <c r="BS2"/>
  <c r="BK261"/>
  <c r="BJ2"/>
  <c r="C76" i="79"/>
  <c r="B75"/>
  <c r="C65" i="93"/>
  <c r="O65" l="1"/>
  <c r="O76" i="79"/>
  <c r="AT261" i="69"/>
  <c r="AS2"/>
  <c r="BC261"/>
  <c r="BB2"/>
  <c r="BU261"/>
  <c r="BT2"/>
  <c r="CD261"/>
  <c r="CC2"/>
  <c r="BL261"/>
  <c r="BK2"/>
  <c r="AK261"/>
  <c r="AJ2"/>
  <c r="C77" i="79"/>
  <c r="B76"/>
  <c r="C66" i="93"/>
  <c r="O66" l="1"/>
  <c r="O77" i="79"/>
  <c r="BM261" i="69"/>
  <c r="BL2"/>
  <c r="AU261"/>
  <c r="AT2"/>
  <c r="AL261"/>
  <c r="AK2"/>
  <c r="CE261"/>
  <c r="CD2"/>
  <c r="BV261"/>
  <c r="BU2"/>
  <c r="BD261"/>
  <c r="BC2"/>
  <c r="B77" i="79"/>
  <c r="C67" i="93"/>
  <c r="C78" i="79"/>
  <c r="O67" i="93" l="1"/>
  <c r="O78" i="79"/>
  <c r="BE261" i="69"/>
  <c r="BE2" s="1"/>
  <c r="BD2"/>
  <c r="CF261"/>
  <c r="CF2" s="1"/>
  <c r="CE2"/>
  <c r="BN261"/>
  <c r="BN2" s="1"/>
  <c r="BM2"/>
  <c r="BW261"/>
  <c r="BW2" s="1"/>
  <c r="BV2"/>
  <c r="AM261"/>
  <c r="AM2" s="1"/>
  <c r="AL2"/>
  <c r="AV261"/>
  <c r="AV2" s="1"/>
  <c r="AU2"/>
  <c r="C68" i="93"/>
  <c r="B78" i="79"/>
  <c r="C79"/>
  <c r="O68" i="93" l="1"/>
  <c r="O79" i="79"/>
  <c r="B9" i="19"/>
  <c r="B11"/>
  <c r="B10"/>
  <c r="V261" i="69"/>
  <c r="C80" i="79"/>
  <c r="M261" i="69"/>
  <c r="G2" i="66"/>
  <c r="C2" i="63"/>
  <c r="B79" i="79"/>
  <c r="C69" i="93"/>
  <c r="O69" l="1"/>
  <c r="O80" i="79"/>
  <c r="M2" i="69"/>
  <c r="N261"/>
  <c r="W261"/>
  <c r="V2"/>
  <c r="B80" i="79"/>
  <c r="C81"/>
  <c r="C70" i="93"/>
  <c r="C3" i="63"/>
  <c r="C5" s="1"/>
  <c r="O70" i="93" l="1"/>
  <c r="O81" i="79"/>
  <c r="N2" i="69"/>
  <c r="O261"/>
  <c r="W2"/>
  <c r="X261"/>
  <c r="C6" i="63"/>
  <c r="C82" i="79"/>
  <c r="C9" i="63"/>
  <c r="C4"/>
  <c r="C8"/>
  <c r="C71" i="93"/>
  <c r="B81" i="79"/>
  <c r="C7" i="63"/>
  <c r="O71" i="93" l="1"/>
  <c r="O82" i="79"/>
  <c r="P261" i="69"/>
  <c r="O2"/>
  <c r="X2"/>
  <c r="Y261"/>
  <c r="C83" i="79"/>
  <c r="C72" i="93"/>
  <c r="B82" i="79"/>
  <c r="O72" i="93" l="1"/>
  <c r="O83" i="79"/>
  <c r="P2" i="69"/>
  <c r="Q261"/>
  <c r="Y2"/>
  <c r="Z261"/>
  <c r="C84" i="79"/>
  <c r="C73" i="93"/>
  <c r="B83" i="79"/>
  <c r="O73" i="93" l="1"/>
  <c r="O84" i="79"/>
  <c r="Q2" i="69"/>
  <c r="R261"/>
  <c r="Z2"/>
  <c r="AA261"/>
  <c r="B84" i="79"/>
  <c r="C85"/>
  <c r="C74" i="93"/>
  <c r="O74" l="1"/>
  <c r="O85" i="79"/>
  <c r="R2" i="69"/>
  <c r="S261"/>
  <c r="AA2"/>
  <c r="AB261"/>
  <c r="B85" i="79"/>
  <c r="C86"/>
  <c r="C75" i="93"/>
  <c r="O75" l="1"/>
  <c r="O86" i="79"/>
  <c r="S2" i="69"/>
  <c r="T261"/>
  <c r="AB2"/>
  <c r="AC261"/>
  <c r="A3" i="63"/>
  <c r="A4" s="1"/>
  <c r="B2"/>
  <c r="A11" i="19"/>
  <c r="B12"/>
  <c r="A12" s="1"/>
  <c r="B13"/>
  <c r="A13" s="1"/>
  <c r="B14"/>
  <c r="A14" s="1"/>
  <c r="B15"/>
  <c r="A15" s="1"/>
  <c r="B16"/>
  <c r="A16" s="1"/>
  <c r="B17"/>
  <c r="B18"/>
  <c r="B19"/>
  <c r="A19" s="1"/>
  <c r="B20"/>
  <c r="A20" s="1"/>
  <c r="B21"/>
  <c r="B22"/>
  <c r="B23"/>
  <c r="A23" s="1"/>
  <c r="B24"/>
  <c r="A24" s="1"/>
  <c r="B25"/>
  <c r="B26"/>
  <c r="A26" s="1"/>
  <c r="B27"/>
  <c r="A27" s="1"/>
  <c r="B28"/>
  <c r="A28" s="1"/>
  <c r="B29"/>
  <c r="B30"/>
  <c r="B31"/>
  <c r="A31" s="1"/>
  <c r="B32"/>
  <c r="A32" s="1"/>
  <c r="B33"/>
  <c r="A33" s="1"/>
  <c r="B34"/>
  <c r="B35"/>
  <c r="B36"/>
  <c r="A36" s="1"/>
  <c r="B37"/>
  <c r="B38"/>
  <c r="B39"/>
  <c r="A39" s="1"/>
  <c r="B40"/>
  <c r="A40" s="1"/>
  <c r="B41"/>
  <c r="B42"/>
  <c r="A42" s="1"/>
  <c r="B43"/>
  <c r="A43" s="1"/>
  <c r="B44"/>
  <c r="A44" s="1"/>
  <c r="B45"/>
  <c r="A45" s="1"/>
  <c r="B46"/>
  <c r="B47"/>
  <c r="A47" s="1"/>
  <c r="B48"/>
  <c r="A48" s="1"/>
  <c r="B49"/>
  <c r="B50"/>
  <c r="B51"/>
  <c r="A51" s="1"/>
  <c r="B52"/>
  <c r="A52" s="1"/>
  <c r="B53"/>
  <c r="A53" s="1"/>
  <c r="B54"/>
  <c r="B55"/>
  <c r="A55" s="1"/>
  <c r="B56"/>
  <c r="A56" s="1"/>
  <c r="B57"/>
  <c r="A57" s="1"/>
  <c r="B58"/>
  <c r="A58" s="1"/>
  <c r="B59"/>
  <c r="A59" s="1"/>
  <c r="B60"/>
  <c r="A60" s="1"/>
  <c r="B61"/>
  <c r="A61" s="1"/>
  <c r="B62"/>
  <c r="B63"/>
  <c r="A63" s="1"/>
  <c r="B64"/>
  <c r="A64" s="1"/>
  <c r="B65"/>
  <c r="A65" s="1"/>
  <c r="B66"/>
  <c r="B67"/>
  <c r="A67" s="1"/>
  <c r="B68"/>
  <c r="A68" s="1"/>
  <c r="B69"/>
  <c r="B70"/>
  <c r="B71"/>
  <c r="A71" s="1"/>
  <c r="B72"/>
  <c r="A72" s="1"/>
  <c r="B73"/>
  <c r="A73" s="1"/>
  <c r="B74"/>
  <c r="A74" s="1"/>
  <c r="B75"/>
  <c r="A75" s="1"/>
  <c r="B76"/>
  <c r="A76" s="1"/>
  <c r="B77"/>
  <c r="A77" s="1"/>
  <c r="B78"/>
  <c r="A78" s="1"/>
  <c r="B79"/>
  <c r="A79" s="1"/>
  <c r="A9"/>
  <c r="A25"/>
  <c r="A29"/>
  <c r="A35"/>
  <c r="A37"/>
  <c r="A41"/>
  <c r="A49"/>
  <c r="A69"/>
  <c r="A21"/>
  <c r="A17"/>
  <c r="A18"/>
  <c r="A22"/>
  <c r="A30"/>
  <c r="A34"/>
  <c r="A38"/>
  <c r="A46"/>
  <c r="A50"/>
  <c r="A54"/>
  <c r="A62"/>
  <c r="A66"/>
  <c r="A70"/>
  <c r="C87" i="79"/>
  <c r="C76" i="93"/>
  <c r="B86" i="79"/>
  <c r="O76" i="93" l="1"/>
  <c r="O87" i="79"/>
  <c r="T2" i="69"/>
  <c r="U261"/>
  <c r="U2" s="1"/>
  <c r="AC2"/>
  <c r="AD261"/>
  <c r="AD2" s="1"/>
  <c r="B3" i="63"/>
  <c r="B4"/>
  <c r="A5"/>
  <c r="A10" i="19"/>
  <c r="D4" i="63"/>
  <c r="C88" i="79"/>
  <c r="B87"/>
  <c r="C77" i="93"/>
  <c r="O77" l="1"/>
  <c r="O88" i="79"/>
  <c r="H4" i="63"/>
  <c r="E4"/>
  <c r="B5"/>
  <c r="A6"/>
  <c r="B88" i="79"/>
  <c r="D5" i="63"/>
  <c r="C78" i="93"/>
  <c r="C89" i="79"/>
  <c r="F4" i="63"/>
  <c r="O78" i="93" l="1"/>
  <c r="O89" i="79"/>
  <c r="H5" i="63"/>
  <c r="E5"/>
  <c r="B6"/>
  <c r="A7"/>
  <c r="D6"/>
  <c r="B89" i="79"/>
  <c r="C90"/>
  <c r="C79" i="93"/>
  <c r="F5" i="63"/>
  <c r="O79" i="93" l="1"/>
  <c r="O90" i="79"/>
  <c r="H6" i="63"/>
  <c r="E6"/>
  <c r="B7"/>
  <c r="A8"/>
  <c r="D7"/>
  <c r="C91" i="79"/>
  <c r="B90"/>
  <c r="C80" i="93"/>
  <c r="F6" i="63"/>
  <c r="O80" i="93" l="1"/>
  <c r="O91" i="79"/>
  <c r="H7" i="63"/>
  <c r="E7"/>
  <c r="B8"/>
  <c r="A9"/>
  <c r="D8"/>
  <c r="B91" i="79"/>
  <c r="C92"/>
  <c r="C81" i="93"/>
  <c r="F7" i="63"/>
  <c r="O81" i="93" l="1"/>
  <c r="O92" i="79"/>
  <c r="H8" i="63"/>
  <c r="E8"/>
  <c r="B9"/>
  <c r="A10"/>
  <c r="B10" s="1"/>
  <c r="D9"/>
  <c r="B92" i="79"/>
  <c r="C82" i="93"/>
  <c r="C93" i="79"/>
  <c r="F8" i="63"/>
  <c r="O82" i="93" l="1"/>
  <c r="O93" i="79"/>
  <c r="H9" i="63"/>
  <c r="E9"/>
  <c r="B93" i="79"/>
  <c r="C94"/>
  <c r="C83" i="93"/>
  <c r="D3" i="63"/>
  <c r="F9"/>
  <c r="O83" i="93" l="1"/>
  <c r="O94" i="79"/>
  <c r="H3" i="63"/>
  <c r="E3"/>
  <c r="D2"/>
  <c r="C95" i="79"/>
  <c r="C84" i="93"/>
  <c r="B94" i="79"/>
  <c r="F3" i="63"/>
  <c r="O84" i="93" l="1"/>
  <c r="O95" i="79"/>
  <c r="E2" i="63"/>
  <c r="H2"/>
  <c r="Q202" i="66"/>
  <c r="I202"/>
  <c r="J202"/>
  <c r="U202"/>
  <c r="C96" i="79"/>
  <c r="K202" i="66"/>
  <c r="B95" i="79"/>
  <c r="O202" i="66"/>
  <c r="L202"/>
  <c r="P202"/>
  <c r="R202"/>
  <c r="H202"/>
  <c r="T202"/>
  <c r="S202"/>
  <c r="M202"/>
  <c r="C85" i="93"/>
  <c r="N202" i="66"/>
  <c r="O85" i="93" l="1"/>
  <c r="O96" i="79"/>
  <c r="H203" i="66"/>
  <c r="H204" s="1"/>
  <c r="J203"/>
  <c r="J204" s="1"/>
  <c r="I203"/>
  <c r="I204" s="1"/>
  <c r="P203"/>
  <c r="P204" s="1"/>
  <c r="L203"/>
  <c r="L204" s="1"/>
  <c r="T203"/>
  <c r="T204" s="1"/>
  <c r="N203"/>
  <c r="N204" s="1"/>
  <c r="S203"/>
  <c r="S204" s="1"/>
  <c r="U203"/>
  <c r="U204" s="1"/>
  <c r="O203"/>
  <c r="O204" s="1"/>
  <c r="K203"/>
  <c r="K204" s="1"/>
  <c r="M203"/>
  <c r="M204" s="1"/>
  <c r="R203"/>
  <c r="R204" s="1"/>
  <c r="Q203"/>
  <c r="Q204" s="1"/>
  <c r="C97" i="79"/>
  <c r="B96"/>
  <c r="C86" i="93"/>
  <c r="O86" l="1"/>
  <c r="O97" i="79"/>
  <c r="CT5" i="69"/>
  <c r="CP1"/>
  <c r="C98" i="79"/>
  <c r="B97"/>
  <c r="C87" i="93"/>
  <c r="O87" l="1"/>
  <c r="O98" i="79"/>
  <c r="CQ1" i="69"/>
  <c r="CR1" s="1"/>
  <c r="CS1" s="1"/>
  <c r="CT1" s="1"/>
  <c r="CU1" s="1"/>
  <c r="CV1" s="1"/>
  <c r="CW1" s="1"/>
  <c r="CX1" s="1"/>
  <c r="R171" i="66"/>
  <c r="T14"/>
  <c r="T170"/>
  <c r="U98"/>
  <c r="S84"/>
  <c r="U66"/>
  <c r="T90"/>
  <c r="U42"/>
  <c r="T71"/>
  <c r="U48"/>
  <c r="S198"/>
  <c r="R153"/>
  <c r="R94"/>
  <c r="U86"/>
  <c r="R55"/>
  <c r="S101"/>
  <c r="S29"/>
  <c r="T25"/>
  <c r="U91"/>
  <c r="U193"/>
  <c r="U113"/>
  <c r="S45"/>
  <c r="S179"/>
  <c r="T184"/>
  <c r="R157"/>
  <c r="R144"/>
  <c r="T137"/>
  <c r="R115"/>
  <c r="R134"/>
  <c r="R103"/>
  <c r="U81"/>
  <c r="T118"/>
  <c r="T48"/>
  <c r="S128"/>
  <c r="S143"/>
  <c r="U169"/>
  <c r="R118"/>
  <c r="U39"/>
  <c r="U109"/>
  <c r="R170"/>
  <c r="T182"/>
  <c r="S181"/>
  <c r="S26"/>
  <c r="S147"/>
  <c r="T113"/>
  <c r="S90"/>
  <c r="S16"/>
  <c r="U33"/>
  <c r="U122"/>
  <c r="U2"/>
  <c r="T167"/>
  <c r="R54"/>
  <c r="U72"/>
  <c r="S182"/>
  <c r="R188"/>
  <c r="S105"/>
  <c r="S178"/>
  <c r="U141"/>
  <c r="R2"/>
  <c r="U150"/>
  <c r="R196"/>
  <c r="T191"/>
  <c r="U161"/>
  <c r="S31"/>
  <c r="U128"/>
  <c r="R140"/>
  <c r="S75"/>
  <c r="U29"/>
  <c r="T103"/>
  <c r="S149"/>
  <c r="T85"/>
  <c r="S43"/>
  <c r="S184"/>
  <c r="R119"/>
  <c r="U192"/>
  <c r="U25"/>
  <c r="R117"/>
  <c r="U154"/>
  <c r="S62"/>
  <c r="F2" i="63"/>
  <c r="U96" i="66"/>
  <c r="R25"/>
  <c r="T68"/>
  <c r="U108"/>
  <c r="S197"/>
  <c r="R183"/>
  <c r="R161"/>
  <c r="S27"/>
  <c r="R194"/>
  <c r="R198"/>
  <c r="R133"/>
  <c r="T110"/>
  <c r="R14"/>
  <c r="S186"/>
  <c r="T168"/>
  <c r="S5"/>
  <c r="R41"/>
  <c r="R82"/>
  <c r="R104"/>
  <c r="T63"/>
  <c r="R58"/>
  <c r="S24"/>
  <c r="S73"/>
  <c r="S38"/>
  <c r="U198"/>
  <c r="T139"/>
  <c r="R16"/>
  <c r="S97"/>
  <c r="T179"/>
  <c r="T16"/>
  <c r="R28"/>
  <c r="R195"/>
  <c r="S118"/>
  <c r="S126"/>
  <c r="S167"/>
  <c r="R81"/>
  <c r="T70"/>
  <c r="T23"/>
  <c r="U189"/>
  <c r="S110"/>
  <c r="U124"/>
  <c r="R72"/>
  <c r="T131"/>
  <c r="S160"/>
  <c r="R176"/>
  <c r="T198"/>
  <c r="U40"/>
  <c r="R159"/>
  <c r="T38"/>
  <c r="S6"/>
  <c r="S115"/>
  <c r="T59"/>
  <c r="U101"/>
  <c r="U56"/>
  <c r="U132"/>
  <c r="S36"/>
  <c r="T81"/>
  <c r="U176"/>
  <c r="S19"/>
  <c r="S69"/>
  <c r="T57"/>
  <c r="T4"/>
  <c r="T138"/>
  <c r="S93"/>
  <c r="S74"/>
  <c r="U13"/>
  <c r="U76"/>
  <c r="U143"/>
  <c r="R108"/>
  <c r="T153"/>
  <c r="R141"/>
  <c r="T145"/>
  <c r="R78"/>
  <c r="S3"/>
  <c r="T65"/>
  <c r="S65"/>
  <c r="C99" i="79"/>
  <c r="T100" i="66"/>
  <c r="S183"/>
  <c r="R186"/>
  <c r="U126"/>
  <c r="U16"/>
  <c r="R79"/>
  <c r="U136"/>
  <c r="R111"/>
  <c r="S150"/>
  <c r="R148"/>
  <c r="R47"/>
  <c r="U15"/>
  <c r="T5"/>
  <c r="S162"/>
  <c r="S56"/>
  <c r="T95"/>
  <c r="U130"/>
  <c r="U38"/>
  <c r="R127"/>
  <c r="U165"/>
  <c r="S120"/>
  <c r="U182"/>
  <c r="R32"/>
  <c r="R102"/>
  <c r="S196"/>
  <c r="T201"/>
  <c r="S12"/>
  <c r="T34"/>
  <c r="U115"/>
  <c r="T128"/>
  <c r="T124"/>
  <c r="U117"/>
  <c r="T51"/>
  <c r="R163"/>
  <c r="R142"/>
  <c r="T107"/>
  <c r="R13"/>
  <c r="T143"/>
  <c r="T52"/>
  <c r="R44"/>
  <c r="S91"/>
  <c r="U63"/>
  <c r="T148"/>
  <c r="U166"/>
  <c r="S4"/>
  <c r="T195"/>
  <c r="T86"/>
  <c r="U114"/>
  <c r="T62"/>
  <c r="U27"/>
  <c r="S127"/>
  <c r="S158"/>
  <c r="U190"/>
  <c r="T83"/>
  <c r="S168"/>
  <c r="U188"/>
  <c r="S122"/>
  <c r="S190"/>
  <c r="S51"/>
  <c r="U60"/>
  <c r="S96"/>
  <c r="T171"/>
  <c r="R51"/>
  <c r="U4"/>
  <c r="R43"/>
  <c r="U67"/>
  <c r="S21"/>
  <c r="U147"/>
  <c r="T24"/>
  <c r="R67"/>
  <c r="S161"/>
  <c r="T192"/>
  <c r="R35"/>
  <c r="U74"/>
  <c r="T92"/>
  <c r="T197"/>
  <c r="R173"/>
  <c r="T44"/>
  <c r="S119"/>
  <c r="S104"/>
  <c r="T146"/>
  <c r="S41"/>
  <c r="S86"/>
  <c r="R53"/>
  <c r="T183"/>
  <c r="T196"/>
  <c r="R174"/>
  <c r="S187"/>
  <c r="R150"/>
  <c r="R33"/>
  <c r="S35"/>
  <c r="S137"/>
  <c r="T116"/>
  <c r="T46"/>
  <c r="R167"/>
  <c r="U111"/>
  <c r="R93"/>
  <c r="U35"/>
  <c r="U68"/>
  <c r="R139"/>
  <c r="S85"/>
  <c r="R147"/>
  <c r="T111"/>
  <c r="S140"/>
  <c r="R61"/>
  <c r="S22"/>
  <c r="U69"/>
  <c r="S192"/>
  <c r="R162"/>
  <c r="S138"/>
  <c r="R74"/>
  <c r="T160"/>
  <c r="S151"/>
  <c r="T114"/>
  <c r="R143"/>
  <c r="T61"/>
  <c r="U201"/>
  <c r="U88"/>
  <c r="U70"/>
  <c r="T125"/>
  <c r="R184"/>
  <c r="T127"/>
  <c r="U129"/>
  <c r="U110"/>
  <c r="R57"/>
  <c r="S155"/>
  <c r="R87"/>
  <c r="R70"/>
  <c r="R71"/>
  <c r="T32"/>
  <c r="S132"/>
  <c r="R169"/>
  <c r="R64"/>
  <c r="U75"/>
  <c r="S61"/>
  <c r="U102"/>
  <c r="U155"/>
  <c r="T178"/>
  <c r="T22"/>
  <c r="U168"/>
  <c r="U50"/>
  <c r="U104"/>
  <c r="R123"/>
  <c r="U156"/>
  <c r="U65"/>
  <c r="R122"/>
  <c r="T136"/>
  <c r="U142"/>
  <c r="S199"/>
  <c r="U5"/>
  <c r="U146"/>
  <c r="U30"/>
  <c r="U41"/>
  <c r="U82"/>
  <c r="S32"/>
  <c r="S146"/>
  <c r="U162"/>
  <c r="T106"/>
  <c r="U194"/>
  <c r="R62"/>
  <c r="S95"/>
  <c r="U46"/>
  <c r="U58"/>
  <c r="S195"/>
  <c r="T77"/>
  <c r="S17"/>
  <c r="R149"/>
  <c r="S100"/>
  <c r="T11"/>
  <c r="S141"/>
  <c r="T132"/>
  <c r="S129"/>
  <c r="S82"/>
  <c r="T120"/>
  <c r="S55"/>
  <c r="T9"/>
  <c r="S157"/>
  <c r="R164"/>
  <c r="T66"/>
  <c r="S116"/>
  <c r="U127"/>
  <c r="T72"/>
  <c r="U167"/>
  <c r="S145"/>
  <c r="S170"/>
  <c r="S117"/>
  <c r="S15"/>
  <c r="U175"/>
  <c r="T162"/>
  <c r="T156"/>
  <c r="U7"/>
  <c r="R155"/>
  <c r="S8"/>
  <c r="R89"/>
  <c r="S59"/>
  <c r="R146"/>
  <c r="S111"/>
  <c r="S131"/>
  <c r="U138"/>
  <c r="R59"/>
  <c r="R199"/>
  <c r="S169"/>
  <c r="S188"/>
  <c r="R168"/>
  <c r="S159"/>
  <c r="U134"/>
  <c r="U71"/>
  <c r="T180"/>
  <c r="S174"/>
  <c r="R77"/>
  <c r="R86"/>
  <c r="U181"/>
  <c r="T84"/>
  <c r="U131"/>
  <c r="U78"/>
  <c r="U45"/>
  <c r="R34"/>
  <c r="U157"/>
  <c r="S2"/>
  <c r="U83"/>
  <c r="U170"/>
  <c r="T101"/>
  <c r="S66"/>
  <c r="C10" i="63"/>
  <c r="U12" i="66"/>
  <c r="R154"/>
  <c r="R37"/>
  <c r="T79"/>
  <c r="R31"/>
  <c r="S58"/>
  <c r="T97"/>
  <c r="R24"/>
  <c r="S163"/>
  <c r="T60"/>
  <c r="S171"/>
  <c r="S44"/>
  <c r="U49"/>
  <c r="S180"/>
  <c r="U79"/>
  <c r="T163"/>
  <c r="R27"/>
  <c r="R105"/>
  <c r="T29"/>
  <c r="T19"/>
  <c r="S94"/>
  <c r="T173"/>
  <c r="U199"/>
  <c r="U160"/>
  <c r="T39"/>
  <c r="S76"/>
  <c r="U195"/>
  <c r="S112"/>
  <c r="U52"/>
  <c r="T50"/>
  <c r="S87"/>
  <c r="T56"/>
  <c r="R8"/>
  <c r="U191"/>
  <c r="R114"/>
  <c r="T96"/>
  <c r="T135"/>
  <c r="R9"/>
  <c r="S46"/>
  <c r="U92"/>
  <c r="T200"/>
  <c r="S83"/>
  <c r="S156"/>
  <c r="S99"/>
  <c r="T117"/>
  <c r="U99"/>
  <c r="S47"/>
  <c r="S53"/>
  <c r="U149"/>
  <c r="T177"/>
  <c r="U80"/>
  <c r="R10"/>
  <c r="S88"/>
  <c r="U105"/>
  <c r="R138"/>
  <c r="S57"/>
  <c r="R12"/>
  <c r="R21"/>
  <c r="U22"/>
  <c r="U97"/>
  <c r="S92"/>
  <c r="T99"/>
  <c r="T129"/>
  <c r="T186"/>
  <c r="S134"/>
  <c r="U159"/>
  <c r="T189"/>
  <c r="R116"/>
  <c r="R83"/>
  <c r="R112"/>
  <c r="T3"/>
  <c r="R113"/>
  <c r="R187"/>
  <c r="R46"/>
  <c r="R4"/>
  <c r="T175"/>
  <c r="S185"/>
  <c r="T27"/>
  <c r="T109"/>
  <c r="T176"/>
  <c r="T119"/>
  <c r="T26"/>
  <c r="T94"/>
  <c r="U139"/>
  <c r="U187"/>
  <c r="U43"/>
  <c r="S20"/>
  <c r="R52"/>
  <c r="T2"/>
  <c r="U185"/>
  <c r="U26"/>
  <c r="R26"/>
  <c r="S10"/>
  <c r="S89"/>
  <c r="S52"/>
  <c r="R97"/>
  <c r="S33"/>
  <c r="S50"/>
  <c r="R200"/>
  <c r="R107"/>
  <c r="R39"/>
  <c r="U200"/>
  <c r="R145"/>
  <c r="S201"/>
  <c r="U59"/>
  <c r="U32"/>
  <c r="R42"/>
  <c r="T154"/>
  <c r="R177"/>
  <c r="U34"/>
  <c r="R197"/>
  <c r="R88"/>
  <c r="S113"/>
  <c r="S77"/>
  <c r="U11"/>
  <c r="T194"/>
  <c r="U151"/>
  <c r="S78"/>
  <c r="T31"/>
  <c r="U171"/>
  <c r="R180"/>
  <c r="S124"/>
  <c r="U152"/>
  <c r="U140"/>
  <c r="R56"/>
  <c r="S194"/>
  <c r="R30"/>
  <c r="R90"/>
  <c r="R156"/>
  <c r="T93"/>
  <c r="R99"/>
  <c r="U119"/>
  <c r="U9"/>
  <c r="R98"/>
  <c r="T147"/>
  <c r="R185"/>
  <c r="S191"/>
  <c r="S109"/>
  <c r="R190"/>
  <c r="S139"/>
  <c r="S11"/>
  <c r="R182"/>
  <c r="S48"/>
  <c r="R63"/>
  <c r="T74"/>
  <c r="R109"/>
  <c r="T47"/>
  <c r="T187"/>
  <c r="U61"/>
  <c r="U62"/>
  <c r="U44"/>
  <c r="T8"/>
  <c r="T158"/>
  <c r="U53"/>
  <c r="T67"/>
  <c r="R130"/>
  <c r="U73"/>
  <c r="T152"/>
  <c r="U112"/>
  <c r="U37"/>
  <c r="U184"/>
  <c r="U10"/>
  <c r="U197"/>
  <c r="S176"/>
  <c r="R84"/>
  <c r="S193"/>
  <c r="T159"/>
  <c r="R172"/>
  <c r="R137"/>
  <c r="T40"/>
  <c r="R132"/>
  <c r="T122"/>
  <c r="S123"/>
  <c r="R36"/>
  <c r="U47"/>
  <c r="S121"/>
  <c r="T82"/>
  <c r="T149"/>
  <c r="T141"/>
  <c r="S175"/>
  <c r="R66"/>
  <c r="T91"/>
  <c r="U77"/>
  <c r="S200"/>
  <c r="S37"/>
  <c r="T115"/>
  <c r="U158"/>
  <c r="R129"/>
  <c r="T105"/>
  <c r="S135"/>
  <c r="T172"/>
  <c r="T108"/>
  <c r="U186"/>
  <c r="T55"/>
  <c r="T181"/>
  <c r="T33"/>
  <c r="U84"/>
  <c r="T98"/>
  <c r="R92"/>
  <c r="R120"/>
  <c r="R100"/>
  <c r="U85"/>
  <c r="T64"/>
  <c r="R121"/>
  <c r="T30"/>
  <c r="S80"/>
  <c r="T134"/>
  <c r="U164"/>
  <c r="T88"/>
  <c r="R11"/>
  <c r="T15"/>
  <c r="U6"/>
  <c r="S7"/>
  <c r="R60"/>
  <c r="S148"/>
  <c r="C88" i="93"/>
  <c r="R7" i="66"/>
  <c r="S79"/>
  <c r="R175"/>
  <c r="T142"/>
  <c r="S23"/>
  <c r="U89"/>
  <c r="R75"/>
  <c r="R136"/>
  <c r="T76"/>
  <c r="R73"/>
  <c r="U123"/>
  <c r="S154"/>
  <c r="U17"/>
  <c r="R125"/>
  <c r="S54"/>
  <c r="S68"/>
  <c r="S40"/>
  <c r="U178"/>
  <c r="U57"/>
  <c r="R85"/>
  <c r="T58"/>
  <c r="T35"/>
  <c r="U54"/>
  <c r="R23"/>
  <c r="R124"/>
  <c r="T102"/>
  <c r="R19"/>
  <c r="S189"/>
  <c r="U100"/>
  <c r="S67"/>
  <c r="R135"/>
  <c r="T43"/>
  <c r="T164"/>
  <c r="S18"/>
  <c r="T69"/>
  <c r="R22"/>
  <c r="S177"/>
  <c r="U118"/>
  <c r="R80"/>
  <c r="U173"/>
  <c r="U121"/>
  <c r="T80"/>
  <c r="U51"/>
  <c r="R106"/>
  <c r="U125"/>
  <c r="U28"/>
  <c r="S49"/>
  <c r="S133"/>
  <c r="R179"/>
  <c r="R40"/>
  <c r="T126"/>
  <c r="R91"/>
  <c r="U64"/>
  <c r="R152"/>
  <c r="S70"/>
  <c r="U153"/>
  <c r="T140"/>
  <c r="T123"/>
  <c r="R96"/>
  <c r="S39"/>
  <c r="T13"/>
  <c r="S98"/>
  <c r="T6"/>
  <c r="R165"/>
  <c r="T42"/>
  <c r="R166"/>
  <c r="S30"/>
  <c r="R181"/>
  <c r="T18"/>
  <c r="T157"/>
  <c r="T78"/>
  <c r="T37"/>
  <c r="U14"/>
  <c r="T87"/>
  <c r="T112"/>
  <c r="T7"/>
  <c r="R45"/>
  <c r="R49"/>
  <c r="U106"/>
  <c r="S166"/>
  <c r="R189"/>
  <c r="T155"/>
  <c r="R29"/>
  <c r="S9"/>
  <c r="R110"/>
  <c r="T193"/>
  <c r="R15"/>
  <c r="S164"/>
  <c r="S108"/>
  <c r="U179"/>
  <c r="T104"/>
  <c r="T45"/>
  <c r="T28"/>
  <c r="T49"/>
  <c r="U177"/>
  <c r="R201"/>
  <c r="S64"/>
  <c r="T190"/>
  <c r="U23"/>
  <c r="S102"/>
  <c r="T36"/>
  <c r="S153"/>
  <c r="U55"/>
  <c r="S14"/>
  <c r="U148"/>
  <c r="R158"/>
  <c r="S81"/>
  <c r="U103"/>
  <c r="U180"/>
  <c r="T151"/>
  <c r="S165"/>
  <c r="S144"/>
  <c r="T165"/>
  <c r="R6"/>
  <c r="T54"/>
  <c r="S103"/>
  <c r="U24"/>
  <c r="U137"/>
  <c r="U18"/>
  <c r="U135"/>
  <c r="U145"/>
  <c r="U19"/>
  <c r="T199"/>
  <c r="T75"/>
  <c r="R178"/>
  <c r="U133"/>
  <c r="U107"/>
  <c r="T188"/>
  <c r="U87"/>
  <c r="S107"/>
  <c r="R38"/>
  <c r="T169"/>
  <c r="R151"/>
  <c r="T150"/>
  <c r="S42"/>
  <c r="S60"/>
  <c r="S142"/>
  <c r="U93"/>
  <c r="R126"/>
  <c r="T89"/>
  <c r="S72"/>
  <c r="U116"/>
  <c r="S13"/>
  <c r="S152"/>
  <c r="T121"/>
  <c r="U196"/>
  <c r="T21"/>
  <c r="R3"/>
  <c r="U3"/>
  <c r="U172"/>
  <c r="T73"/>
  <c r="T53"/>
  <c r="T174"/>
  <c r="S114"/>
  <c r="S173"/>
  <c r="U144"/>
  <c r="T133"/>
  <c r="S25"/>
  <c r="U120"/>
  <c r="U90"/>
  <c r="U94"/>
  <c r="R101"/>
  <c r="R18"/>
  <c r="S71"/>
  <c r="R17"/>
  <c r="T41"/>
  <c r="T185"/>
  <c r="R50"/>
  <c r="R191"/>
  <c r="R20"/>
  <c r="T12"/>
  <c r="R69"/>
  <c r="U8"/>
  <c r="S34"/>
  <c r="S106"/>
  <c r="S28"/>
  <c r="CP261" i="69"/>
  <c r="U21" i="66"/>
  <c r="R192"/>
  <c r="R131"/>
  <c r="T161"/>
  <c r="U31"/>
  <c r="R160"/>
  <c r="U163"/>
  <c r="R5"/>
  <c r="B98" i="79"/>
  <c r="S136" i="66"/>
  <c r="R65"/>
  <c r="R128"/>
  <c r="T166"/>
  <c r="U183"/>
  <c r="T130"/>
  <c r="S63"/>
  <c r="S125"/>
  <c r="R48"/>
  <c r="R76"/>
  <c r="T20"/>
  <c r="S130"/>
  <c r="T10"/>
  <c r="U36"/>
  <c r="T17"/>
  <c r="U174"/>
  <c r="U20"/>
  <c r="R68"/>
  <c r="R193"/>
  <c r="R95"/>
  <c r="U95"/>
  <c r="T144"/>
  <c r="S172"/>
  <c r="O88" i="93" l="1"/>
  <c r="O99" i="79"/>
  <c r="CP2" i="69"/>
  <c r="CQ261"/>
  <c r="G9" i="63"/>
  <c r="G6"/>
  <c r="G4"/>
  <c r="G7"/>
  <c r="G2"/>
  <c r="G3"/>
  <c r="G8"/>
  <c r="G5"/>
  <c r="B99" i="79"/>
  <c r="D10" i="63"/>
  <c r="C100" i="79"/>
  <c r="C89" i="93"/>
  <c r="O89" l="1"/>
  <c r="O100" i="79"/>
  <c r="H10" i="63"/>
  <c r="E10"/>
  <c r="CQ2" i="69"/>
  <c r="CR261"/>
  <c r="B100" i="79"/>
  <c r="F10" i="63"/>
  <c r="C101" i="79"/>
  <c r="C90" i="93"/>
  <c r="O90" l="1"/>
  <c r="O101" i="79"/>
  <c r="G10" i="63"/>
  <c r="CR2" i="69"/>
  <c r="CS261"/>
  <c r="B101" i="79"/>
  <c r="C102"/>
  <c r="C91" i="93"/>
  <c r="O91" l="1"/>
  <c r="O102" i="79"/>
  <c r="CS2" i="69"/>
  <c r="CT261"/>
  <c r="C47" i="63"/>
  <c r="L63" i="19"/>
  <c r="J43"/>
  <c r="C53" i="63"/>
  <c r="K70" i="19"/>
  <c r="J75"/>
  <c r="L73"/>
  <c r="C45" i="63"/>
  <c r="B81"/>
  <c r="C74"/>
  <c r="L72" i="19"/>
  <c r="L59"/>
  <c r="K44"/>
  <c r="B79" i="63"/>
  <c r="C40"/>
  <c r="L38" i="19"/>
  <c r="B58" i="63"/>
  <c r="K79" i="19"/>
  <c r="L61"/>
  <c r="L76"/>
  <c r="B64" i="63"/>
  <c r="J48" i="19"/>
  <c r="C49" i="63"/>
  <c r="B49"/>
  <c r="L52" i="19"/>
  <c r="L70"/>
  <c r="C52" i="63"/>
  <c r="B82"/>
  <c r="K24" i="19"/>
  <c r="J51"/>
  <c r="C55" i="63"/>
  <c r="L43" i="19"/>
  <c r="L67"/>
  <c r="B53" i="63"/>
  <c r="B57"/>
  <c r="J31" i="19"/>
  <c r="J24"/>
  <c r="J39"/>
  <c r="C36" i="63"/>
  <c r="J55" i="19"/>
  <c r="C50" i="63"/>
  <c r="K30" i="19"/>
  <c r="B75" i="63"/>
  <c r="K26" i="19"/>
  <c r="J40"/>
  <c r="B80" i="63"/>
  <c r="J44" i="19"/>
  <c r="C75" i="63"/>
  <c r="J79" i="19"/>
  <c r="J62"/>
  <c r="K25"/>
  <c r="K27"/>
  <c r="C56" i="63"/>
  <c r="L49" i="19"/>
  <c r="L44"/>
  <c r="C59" i="63"/>
  <c r="J68" i="19"/>
  <c r="K75"/>
  <c r="B70" i="63"/>
  <c r="C58"/>
  <c r="B71"/>
  <c r="C51"/>
  <c r="B61"/>
  <c r="L26" i="19"/>
  <c r="L58"/>
  <c r="J61"/>
  <c r="B69" i="63"/>
  <c r="C30"/>
  <c r="K71" i="19"/>
  <c r="J34"/>
  <c r="C32" i="63"/>
  <c r="L77" i="19"/>
  <c r="K74"/>
  <c r="C73" i="63"/>
  <c r="K31" i="19"/>
  <c r="C77" i="63"/>
  <c r="K38" i="19"/>
  <c r="J65"/>
  <c r="J59"/>
  <c r="B39" i="63"/>
  <c r="B65"/>
  <c r="C43"/>
  <c r="C79"/>
  <c r="J22" i="19"/>
  <c r="K46"/>
  <c r="C76" i="63"/>
  <c r="K67" i="19"/>
  <c r="K54"/>
  <c r="B72" i="63"/>
  <c r="J26" i="19"/>
  <c r="C34" i="63"/>
  <c r="J67" i="19"/>
  <c r="J76"/>
  <c r="C78" i="63"/>
  <c r="K51" i="19"/>
  <c r="K60"/>
  <c r="B48" i="63"/>
  <c r="B55"/>
  <c r="C60"/>
  <c r="L42" i="19"/>
  <c r="J63"/>
  <c r="C39" i="63"/>
  <c r="L62" i="19"/>
  <c r="K41"/>
  <c r="L69"/>
  <c r="K56"/>
  <c r="B44" i="63"/>
  <c r="K45" i="19"/>
  <c r="C64" i="63"/>
  <c r="K42" i="19"/>
  <c r="J36"/>
  <c r="B76" i="63"/>
  <c r="L57" i="19"/>
  <c r="C42" i="63"/>
  <c r="B45"/>
  <c r="K49" i="19"/>
  <c r="L28"/>
  <c r="C63" i="63"/>
  <c r="B50"/>
  <c r="C44"/>
  <c r="J28" i="19"/>
  <c r="J33"/>
  <c r="B60" i="63"/>
  <c r="L66" i="19"/>
  <c r="J71"/>
  <c r="B43" i="63"/>
  <c r="B63"/>
  <c r="L40" i="19"/>
  <c r="L45"/>
  <c r="L32"/>
  <c r="K66"/>
  <c r="L60"/>
  <c r="J54"/>
  <c r="K61"/>
  <c r="B37" i="63"/>
  <c r="L35" i="19"/>
  <c r="J77"/>
  <c r="B31" i="63"/>
  <c r="J30" i="19"/>
  <c r="K43"/>
  <c r="B30" i="63"/>
  <c r="C65"/>
  <c r="C54"/>
  <c r="B52"/>
  <c r="B46"/>
  <c r="C57"/>
  <c r="K64" i="19"/>
  <c r="J46"/>
  <c r="J32"/>
  <c r="C33" i="63"/>
  <c r="C46"/>
  <c r="J58" i="19"/>
  <c r="L47"/>
  <c r="L22"/>
  <c r="L78"/>
  <c r="K22"/>
  <c r="L79"/>
  <c r="B74" i="63"/>
  <c r="C61"/>
  <c r="C38"/>
  <c r="B66"/>
  <c r="L68" i="19"/>
  <c r="K62"/>
  <c r="B35" i="63"/>
  <c r="B68"/>
  <c r="J70" i="19"/>
  <c r="K77"/>
  <c r="K52"/>
  <c r="K69"/>
  <c r="C37" i="63"/>
  <c r="K73" i="19"/>
  <c r="C66" i="63"/>
  <c r="J69" i="19"/>
  <c r="K63"/>
  <c r="K29"/>
  <c r="B51" i="63"/>
  <c r="C41"/>
  <c r="K34" i="19"/>
  <c r="C48" i="63"/>
  <c r="C80"/>
  <c r="L29" i="19"/>
  <c r="K78"/>
  <c r="K28"/>
  <c r="B34" i="63"/>
  <c r="J47" i="19"/>
  <c r="J23"/>
  <c r="K65"/>
  <c r="L25"/>
  <c r="K58"/>
  <c r="K40"/>
  <c r="J74"/>
  <c r="B38" i="63"/>
  <c r="K57" i="19"/>
  <c r="K37"/>
  <c r="C62" i="63"/>
  <c r="K33" i="19"/>
  <c r="L33"/>
  <c r="L24"/>
  <c r="J53"/>
  <c r="J25"/>
  <c r="L36"/>
  <c r="K76"/>
  <c r="J38"/>
  <c r="L55"/>
  <c r="B67" i="63"/>
  <c r="C72"/>
  <c r="C81"/>
  <c r="C69"/>
  <c r="J50" i="19"/>
  <c r="B41" i="63"/>
  <c r="L75" i="19"/>
  <c r="J52"/>
  <c r="B77" i="63"/>
  <c r="L64" i="19"/>
  <c r="K53"/>
  <c r="J57"/>
  <c r="K68"/>
  <c r="B59" i="63"/>
  <c r="J27" i="19"/>
  <c r="L46"/>
  <c r="J42"/>
  <c r="J45"/>
  <c r="J49"/>
  <c r="L31"/>
  <c r="J64"/>
  <c r="L54"/>
  <c r="C71" i="63"/>
  <c r="J41" i="19"/>
  <c r="B78" i="63"/>
  <c r="L50" i="19"/>
  <c r="L34"/>
  <c r="L56"/>
  <c r="J56"/>
  <c r="L53"/>
  <c r="L39"/>
  <c r="J72"/>
  <c r="L51"/>
  <c r="B33" i="63"/>
  <c r="B32"/>
  <c r="L37" i="19"/>
  <c r="J29"/>
  <c r="B62" i="63"/>
  <c r="J35" i="19"/>
  <c r="C70" i="63"/>
  <c r="L74" i="19"/>
  <c r="K23"/>
  <c r="K59"/>
  <c r="C68" i="63"/>
  <c r="B40"/>
  <c r="L41" i="19"/>
  <c r="C31" i="63"/>
  <c r="L65" i="19"/>
  <c r="B47" i="63"/>
  <c r="L27" i="19"/>
  <c r="J78"/>
  <c r="K55"/>
  <c r="L30"/>
  <c r="B36" i="63"/>
  <c r="C35"/>
  <c r="K47" i="19"/>
  <c r="K35"/>
  <c r="B73" i="63"/>
  <c r="K36" i="19"/>
  <c r="K32"/>
  <c r="B42" i="63"/>
  <c r="B54"/>
  <c r="K50" i="19"/>
  <c r="J37"/>
  <c r="K72"/>
  <c r="J66"/>
  <c r="L71"/>
  <c r="J73"/>
  <c r="C82" i="63"/>
  <c r="K48" i="19"/>
  <c r="B56" i="63"/>
  <c r="L23" i="19"/>
  <c r="K39"/>
  <c r="L48"/>
  <c r="C67" i="63"/>
  <c r="J60" i="19"/>
  <c r="K123" i="63"/>
  <c r="K8"/>
  <c r="K28"/>
  <c r="K71"/>
  <c r="K2"/>
  <c r="K72"/>
  <c r="K46"/>
  <c r="K93"/>
  <c r="K51"/>
  <c r="K122"/>
  <c r="K73"/>
  <c r="K107"/>
  <c r="K85"/>
  <c r="K55"/>
  <c r="K102"/>
  <c r="K18"/>
  <c r="K66"/>
  <c r="K126"/>
  <c r="K12"/>
  <c r="K78"/>
  <c r="K6"/>
  <c r="K24"/>
  <c r="K64"/>
  <c r="K87"/>
  <c r="K57"/>
  <c r="K59"/>
  <c r="K88"/>
  <c r="K117"/>
  <c r="K90"/>
  <c r="K17"/>
  <c r="K42"/>
  <c r="K26"/>
  <c r="K114"/>
  <c r="K113"/>
  <c r="K91"/>
  <c r="K96"/>
  <c r="K69"/>
  <c r="K60"/>
  <c r="K92"/>
  <c r="K47"/>
  <c r="B102" i="79"/>
  <c r="K65" i="63"/>
  <c r="K89"/>
  <c r="K7"/>
  <c r="K30"/>
  <c r="K9"/>
  <c r="K27"/>
  <c r="K41"/>
  <c r="K34"/>
  <c r="K76"/>
  <c r="K67"/>
  <c r="K33"/>
  <c r="K118"/>
  <c r="K29"/>
  <c r="K31"/>
  <c r="K106"/>
  <c r="K22"/>
  <c r="K101"/>
  <c r="K49"/>
  <c r="K43"/>
  <c r="K37"/>
  <c r="K124"/>
  <c r="K58"/>
  <c r="K11"/>
  <c r="K116"/>
  <c r="K77"/>
  <c r="K10"/>
  <c r="K83"/>
  <c r="K75"/>
  <c r="K104"/>
  <c r="K44"/>
  <c r="K54"/>
  <c r="K74"/>
  <c r="K84"/>
  <c r="K105"/>
  <c r="K45"/>
  <c r="K120"/>
  <c r="K40"/>
  <c r="K80"/>
  <c r="K61"/>
  <c r="K115"/>
  <c r="K103"/>
  <c r="K98"/>
  <c r="K100"/>
  <c r="K112"/>
  <c r="C103" i="79"/>
  <c r="K99" i="63"/>
  <c r="K97"/>
  <c r="K38"/>
  <c r="K68"/>
  <c r="K95"/>
  <c r="K52"/>
  <c r="K13"/>
  <c r="K53"/>
  <c r="K50"/>
  <c r="C92" i="93"/>
  <c r="K48" i="63"/>
  <c r="K21"/>
  <c r="K4"/>
  <c r="K94"/>
  <c r="K109"/>
  <c r="K70"/>
  <c r="K20"/>
  <c r="K86"/>
  <c r="K79"/>
  <c r="K3"/>
  <c r="K81"/>
  <c r="K82"/>
  <c r="K110"/>
  <c r="K121"/>
  <c r="K32"/>
  <c r="K16"/>
  <c r="K111"/>
  <c r="K15"/>
  <c r="K62"/>
  <c r="K35"/>
  <c r="K56"/>
  <c r="K23"/>
  <c r="K39"/>
  <c r="K14"/>
  <c r="K36"/>
  <c r="K25"/>
  <c r="K119"/>
  <c r="K5"/>
  <c r="K63"/>
  <c r="K125"/>
  <c r="K19"/>
  <c r="K108"/>
  <c r="O92" i="93" l="1"/>
  <c r="O103" i="79"/>
  <c r="B20" i="63"/>
  <c r="J12" i="19"/>
  <c r="B24" i="63"/>
  <c r="J16" i="19"/>
  <c r="J19"/>
  <c r="B27" i="63"/>
  <c r="B21"/>
  <c r="J13" i="19"/>
  <c r="B29" i="63"/>
  <c r="J21" i="19"/>
  <c r="B23" i="63"/>
  <c r="J15" i="19"/>
  <c r="J11"/>
  <c r="B19" i="63"/>
  <c r="J14" i="19"/>
  <c r="B22" i="63"/>
  <c r="B28"/>
  <c r="J20" i="19"/>
  <c r="J17"/>
  <c r="B25" i="63"/>
  <c r="B26"/>
  <c r="J18" i="19"/>
  <c r="J10"/>
  <c r="B18" i="63"/>
  <c r="B17"/>
  <c r="J9" i="19"/>
  <c r="M18" i="63"/>
  <c r="M82"/>
  <c r="M63"/>
  <c r="M119"/>
  <c r="M102"/>
  <c r="M67"/>
  <c r="M2"/>
  <c r="M28"/>
  <c r="M51"/>
  <c r="M69"/>
  <c r="M64"/>
  <c r="M15"/>
  <c r="M55"/>
  <c r="M111"/>
  <c r="M87"/>
  <c r="M96"/>
  <c r="M16"/>
  <c r="M89"/>
  <c r="M38"/>
  <c r="M39"/>
  <c r="M25"/>
  <c r="M74"/>
  <c r="M46"/>
  <c r="M80"/>
  <c r="M73"/>
  <c r="M47"/>
  <c r="M33"/>
  <c r="M5"/>
  <c r="M76"/>
  <c r="M60"/>
  <c r="M107"/>
  <c r="M9"/>
  <c r="M12"/>
  <c r="M40"/>
  <c r="M84"/>
  <c r="M3"/>
  <c r="M112"/>
  <c r="M70"/>
  <c r="M85"/>
  <c r="M109"/>
  <c r="M78"/>
  <c r="M113"/>
  <c r="M57"/>
  <c r="M91"/>
  <c r="M59"/>
  <c r="M117"/>
  <c r="M27"/>
  <c r="M122"/>
  <c r="M56"/>
  <c r="M45"/>
  <c r="M86"/>
  <c r="M68"/>
  <c r="M104"/>
  <c r="M26"/>
  <c r="M52"/>
  <c r="M36"/>
  <c r="M24"/>
  <c r="M29"/>
  <c r="M41"/>
  <c r="M98"/>
  <c r="M61"/>
  <c r="M6"/>
  <c r="M103"/>
  <c r="M99"/>
  <c r="M31"/>
  <c r="M94"/>
  <c r="M121"/>
  <c r="M58"/>
  <c r="M126"/>
  <c r="M123"/>
  <c r="M97"/>
  <c r="M19"/>
  <c r="M125"/>
  <c r="M66"/>
  <c r="M48"/>
  <c r="M14"/>
  <c r="M120"/>
  <c r="M65"/>
  <c r="M8"/>
  <c r="M4"/>
  <c r="M7"/>
  <c r="M100"/>
  <c r="M116"/>
  <c r="M49"/>
  <c r="M20"/>
  <c r="M13"/>
  <c r="M62"/>
  <c r="M10"/>
  <c r="M35"/>
  <c r="M88"/>
  <c r="M21"/>
  <c r="M34"/>
  <c r="M93"/>
  <c r="M37"/>
  <c r="M105"/>
  <c r="M101"/>
  <c r="M11"/>
  <c r="M92"/>
  <c r="M108"/>
  <c r="M54"/>
  <c r="M53"/>
  <c r="M30"/>
  <c r="M83"/>
  <c r="M44"/>
  <c r="M77"/>
  <c r="M43"/>
  <c r="M17"/>
  <c r="M71"/>
  <c r="M118"/>
  <c r="M110"/>
  <c r="M32"/>
  <c r="M106"/>
  <c r="M22"/>
  <c r="M23"/>
  <c r="M79"/>
  <c r="M75"/>
  <c r="M114"/>
  <c r="M42"/>
  <c r="M72"/>
  <c r="M90"/>
  <c r="M115"/>
  <c r="M50"/>
  <c r="M95"/>
  <c r="M124"/>
  <c r="M81"/>
  <c r="CT2" i="69"/>
  <c r="CU261"/>
  <c r="C93" i="93"/>
  <c r="B103" i="79"/>
  <c r="C104"/>
  <c r="O93" i="93" l="1"/>
  <c r="O104" i="79"/>
  <c r="CU2" i="69"/>
  <c r="CV261"/>
  <c r="B104" i="79"/>
  <c r="C105"/>
  <c r="C94" i="93"/>
  <c r="O94" l="1"/>
  <c r="O105" i="79"/>
  <c r="CV2" i="69"/>
  <c r="CW261"/>
  <c r="B105" i="79"/>
  <c r="C106"/>
  <c r="C95" i="93"/>
  <c r="O95" l="1"/>
  <c r="O106" i="79"/>
  <c r="CX261" i="69"/>
  <c r="CX2" s="1"/>
  <c r="CW2"/>
  <c r="B106" i="79"/>
  <c r="C96" i="93"/>
  <c r="C107" i="79"/>
  <c r="O96" i="93" l="1"/>
  <c r="O107" i="79"/>
  <c r="CG257" i="69"/>
  <c r="CH257"/>
  <c r="AN257"/>
  <c r="BF257"/>
  <c r="BY257"/>
  <c r="BG257"/>
  <c r="AE257"/>
  <c r="AW257"/>
  <c r="W257"/>
  <c r="BP257"/>
  <c r="BX257"/>
  <c r="AO257"/>
  <c r="AF257"/>
  <c r="BO257"/>
  <c r="AX257"/>
  <c r="CQ257"/>
  <c r="CP257"/>
  <c r="B107" i="79"/>
  <c r="C97" i="93"/>
  <c r="O97" l="1"/>
  <c r="K10" i="19"/>
  <c r="C18" i="63"/>
  <c r="L10" i="19"/>
  <c r="C98" i="93"/>
  <c r="O98" l="1"/>
  <c r="K20" i="19"/>
  <c r="L20"/>
  <c r="C28" i="63"/>
  <c r="L16" i="19"/>
  <c r="C24" i="63"/>
  <c r="K16" i="19"/>
  <c r="C27" i="63"/>
  <c r="L19" i="19"/>
  <c r="K19"/>
  <c r="K12"/>
  <c r="C20" i="63"/>
  <c r="L12" i="19"/>
  <c r="C22" i="63"/>
  <c r="K14" i="19"/>
  <c r="L14"/>
  <c r="L15"/>
  <c r="K15"/>
  <c r="C23" i="63"/>
  <c r="L11" i="19"/>
  <c r="K11"/>
  <c r="C19" i="63"/>
  <c r="L18" i="19"/>
  <c r="K18"/>
  <c r="C26" i="63"/>
  <c r="K21" i="19"/>
  <c r="L21"/>
  <c r="C29" i="63"/>
  <c r="C21"/>
  <c r="L13" i="19"/>
  <c r="K13"/>
  <c r="K17"/>
  <c r="L17"/>
  <c r="C25" i="63"/>
  <c r="C99" i="93"/>
  <c r="O99" l="1"/>
  <c r="B168" i="79"/>
  <c r="B167"/>
  <c r="B170"/>
  <c r="B169"/>
  <c r="K34" i="66"/>
  <c r="L195"/>
  <c r="P147"/>
  <c r="P113"/>
  <c r="Q154"/>
  <c r="Q192"/>
  <c r="K127"/>
  <c r="N91"/>
  <c r="P154"/>
  <c r="N141"/>
  <c r="P200"/>
  <c r="O175"/>
  <c r="I198"/>
  <c r="Q199"/>
  <c r="P63"/>
  <c r="M138"/>
  <c r="N201"/>
  <c r="K117"/>
  <c r="P68"/>
  <c r="I138"/>
  <c r="Q188"/>
  <c r="L131"/>
  <c r="K100"/>
  <c r="N166"/>
  <c r="Q81"/>
  <c r="N63"/>
  <c r="O20"/>
  <c r="I201"/>
  <c r="Q167"/>
  <c r="K57"/>
  <c r="K198"/>
  <c r="P99"/>
  <c r="P191"/>
  <c r="I175"/>
  <c r="Q50"/>
  <c r="N196"/>
  <c r="N22"/>
  <c r="O102"/>
  <c r="L126"/>
  <c r="Q55"/>
  <c r="K102"/>
  <c r="I79"/>
  <c r="I97"/>
  <c r="P75"/>
  <c r="O72"/>
  <c r="N78"/>
  <c r="Q189"/>
  <c r="Q166"/>
  <c r="M22"/>
  <c r="N195"/>
  <c r="L199"/>
  <c r="N46"/>
  <c r="N21"/>
  <c r="M163"/>
  <c r="O139"/>
  <c r="Q183"/>
  <c r="L165"/>
  <c r="M129"/>
  <c r="K162"/>
  <c r="L119"/>
  <c r="N115"/>
  <c r="K25"/>
  <c r="M182"/>
  <c r="O113"/>
  <c r="L70"/>
  <c r="O49"/>
  <c r="P31"/>
  <c r="Q168"/>
  <c r="L138"/>
  <c r="Q135"/>
  <c r="P28"/>
  <c r="M187"/>
  <c r="K157"/>
  <c r="M151"/>
  <c r="M143"/>
  <c r="L139"/>
  <c r="I148"/>
  <c r="N185"/>
  <c r="K121"/>
  <c r="P150"/>
  <c r="K90"/>
  <c r="L123"/>
  <c r="N137"/>
  <c r="K63"/>
  <c r="K180"/>
  <c r="N144"/>
  <c r="N128"/>
  <c r="L8"/>
  <c r="M72"/>
  <c r="I80"/>
  <c r="Q198"/>
  <c r="K15"/>
  <c r="M146"/>
  <c r="O108"/>
  <c r="N118"/>
  <c r="M174"/>
  <c r="Q111"/>
  <c r="Q64"/>
  <c r="N125"/>
  <c r="K153"/>
  <c r="K177"/>
  <c r="N183"/>
  <c r="I136"/>
  <c r="P57"/>
  <c r="K93"/>
  <c r="K75"/>
  <c r="I114"/>
  <c r="K148"/>
  <c r="O68"/>
  <c r="L174"/>
  <c r="BX5" i="69"/>
  <c r="K19" i="66"/>
  <c r="I76"/>
  <c r="L27"/>
  <c r="O2"/>
  <c r="O71"/>
  <c r="M43"/>
  <c r="K142"/>
  <c r="P59"/>
  <c r="Q144"/>
  <c r="O82"/>
  <c r="O137"/>
  <c r="N192"/>
  <c r="L88"/>
  <c r="P127"/>
  <c r="L66"/>
  <c r="L160"/>
  <c r="M36"/>
  <c r="L20"/>
  <c r="M194"/>
  <c r="L134"/>
  <c r="I152"/>
  <c r="M90"/>
  <c r="Q127"/>
  <c r="M10"/>
  <c r="CL5" i="69"/>
  <c r="L178" i="66"/>
  <c r="K195"/>
  <c r="I184"/>
  <c r="Q11"/>
  <c r="Q10"/>
  <c r="L146"/>
  <c r="M112"/>
  <c r="P30"/>
  <c r="M11"/>
  <c r="K184"/>
  <c r="N19"/>
  <c r="I25"/>
  <c r="N93"/>
  <c r="P93"/>
  <c r="O35"/>
  <c r="N156"/>
  <c r="M60"/>
  <c r="O117"/>
  <c r="P168"/>
  <c r="L147"/>
  <c r="P185"/>
  <c r="N88"/>
  <c r="M4"/>
  <c r="L159"/>
  <c r="I164"/>
  <c r="P58"/>
  <c r="Q99"/>
  <c r="Q171"/>
  <c r="M135"/>
  <c r="I22"/>
  <c r="P95"/>
  <c r="K194"/>
  <c r="M23"/>
  <c r="I44"/>
  <c r="I123"/>
  <c r="N28"/>
  <c r="Q177"/>
  <c r="M199"/>
  <c r="K18"/>
  <c r="N72"/>
  <c r="I117"/>
  <c r="N161"/>
  <c r="M115"/>
  <c r="I20"/>
  <c r="I143"/>
  <c r="P90"/>
  <c r="Q83"/>
  <c r="L55"/>
  <c r="Q69"/>
  <c r="L197"/>
  <c r="L63"/>
  <c r="N151"/>
  <c r="M258" i="69"/>
  <c r="N87" i="66"/>
  <c r="Q27"/>
  <c r="N126"/>
  <c r="O97"/>
  <c r="Q2"/>
  <c r="O75"/>
  <c r="L100"/>
  <c r="I51"/>
  <c r="O122"/>
  <c r="L102"/>
  <c r="Q39"/>
  <c r="K174"/>
  <c r="M76"/>
  <c r="L154"/>
  <c r="N16"/>
  <c r="BF5" i="69"/>
  <c r="L10" i="66"/>
  <c r="I150"/>
  <c r="Q164"/>
  <c r="Q103"/>
  <c r="I37"/>
  <c r="M165"/>
  <c r="I6"/>
  <c r="L106"/>
  <c r="I102"/>
  <c r="M122"/>
  <c r="O165"/>
  <c r="P49"/>
  <c r="K182"/>
  <c r="L200"/>
  <c r="CU259" i="69"/>
  <c r="P16" i="66"/>
  <c r="I33"/>
  <c r="N145"/>
  <c r="CL259" i="69"/>
  <c r="M179" i="66"/>
  <c r="K123"/>
  <c r="BT5" i="69"/>
  <c r="K59" i="66"/>
  <c r="K95"/>
  <c r="Q161"/>
  <c r="N4"/>
  <c r="N162"/>
  <c r="P177"/>
  <c r="O90"/>
  <c r="O124"/>
  <c r="Q32"/>
  <c r="L46"/>
  <c r="K179"/>
  <c r="L45"/>
  <c r="N32"/>
  <c r="K70"/>
  <c r="L120"/>
  <c r="O77"/>
  <c r="Q176"/>
  <c r="Q118"/>
  <c r="N8"/>
  <c r="N49"/>
  <c r="P151"/>
  <c r="N160"/>
  <c r="Q36"/>
  <c r="M132"/>
  <c r="M9"/>
  <c r="M162"/>
  <c r="P82"/>
  <c r="O11"/>
  <c r="M193"/>
  <c r="Q112"/>
  <c r="N147"/>
  <c r="Q8"/>
  <c r="L110"/>
  <c r="M114"/>
  <c r="I50"/>
  <c r="O14"/>
  <c r="P162"/>
  <c r="O57"/>
  <c r="I188"/>
  <c r="O69"/>
  <c r="P125"/>
  <c r="O15"/>
  <c r="L50"/>
  <c r="L34"/>
  <c r="L176"/>
  <c r="P50"/>
  <c r="L115"/>
  <c r="O198"/>
  <c r="I171"/>
  <c r="O16"/>
  <c r="Q72"/>
  <c r="O65"/>
  <c r="L30"/>
  <c r="N123"/>
  <c r="K114"/>
  <c r="I4"/>
  <c r="K144"/>
  <c r="K3"/>
  <c r="O128"/>
  <c r="P25"/>
  <c r="M47"/>
  <c r="O140"/>
  <c r="O44"/>
  <c r="M116"/>
  <c r="Q46"/>
  <c r="O27"/>
  <c r="P130"/>
  <c r="I67"/>
  <c r="BX259" i="69"/>
  <c r="Q142" i="66"/>
  <c r="K22"/>
  <c r="Q34"/>
  <c r="Q155"/>
  <c r="K133"/>
  <c r="I36"/>
  <c r="N37"/>
  <c r="I75"/>
  <c r="P158"/>
  <c r="Q186"/>
  <c r="N169"/>
  <c r="L121"/>
  <c r="L177"/>
  <c r="O145"/>
  <c r="N27"/>
  <c r="Q93"/>
  <c r="P98"/>
  <c r="N187"/>
  <c r="K36"/>
  <c r="O160"/>
  <c r="Q13"/>
  <c r="Q96"/>
  <c r="L142"/>
  <c r="L136"/>
  <c r="M83"/>
  <c r="M107"/>
  <c r="M102"/>
  <c r="K156"/>
  <c r="I155"/>
  <c r="O50"/>
  <c r="L103"/>
  <c r="Q68"/>
  <c r="N193"/>
  <c r="K44"/>
  <c r="P109"/>
  <c r="K54"/>
  <c r="L56"/>
  <c r="M71"/>
  <c r="K130"/>
  <c r="L13"/>
  <c r="I85"/>
  <c r="I100"/>
  <c r="O150"/>
  <c r="O62"/>
  <c r="I16"/>
  <c r="K10"/>
  <c r="M96"/>
  <c r="P27"/>
  <c r="O85"/>
  <c r="L108"/>
  <c r="I170"/>
  <c r="M49"/>
  <c r="L61"/>
  <c r="O126"/>
  <c r="Q48"/>
  <c r="N10"/>
  <c r="L53"/>
  <c r="I151"/>
  <c r="Q17"/>
  <c r="K126"/>
  <c r="Q201"/>
  <c r="N62"/>
  <c r="M80"/>
  <c r="L16"/>
  <c r="O138"/>
  <c r="P184"/>
  <c r="AN5" i="69"/>
  <c r="BO259"/>
  <c r="L75" i="66"/>
  <c r="M52"/>
  <c r="O151"/>
  <c r="O95"/>
  <c r="P199"/>
  <c r="L58"/>
  <c r="L79"/>
  <c r="L194"/>
  <c r="I149"/>
  <c r="M73"/>
  <c r="Q141"/>
  <c r="K26"/>
  <c r="N45"/>
  <c r="O170"/>
  <c r="N171"/>
  <c r="N51"/>
  <c r="L153"/>
  <c r="M164"/>
  <c r="K111"/>
  <c r="I189"/>
  <c r="O88"/>
  <c r="O60"/>
  <c r="M14"/>
  <c r="P105"/>
  <c r="O70"/>
  <c r="CU5" i="69"/>
  <c r="N55" i="66"/>
  <c r="I147"/>
  <c r="M149"/>
  <c r="M121"/>
  <c r="L179"/>
  <c r="Q23"/>
  <c r="N92"/>
  <c r="L168"/>
  <c r="O157"/>
  <c r="K29"/>
  <c r="L33"/>
  <c r="K107"/>
  <c r="Q70"/>
  <c r="K146"/>
  <c r="L137"/>
  <c r="Q175"/>
  <c r="P14"/>
  <c r="O22"/>
  <c r="O21"/>
  <c r="O120"/>
  <c r="I106"/>
  <c r="K188"/>
  <c r="N77"/>
  <c r="Q126"/>
  <c r="K73"/>
  <c r="Q191"/>
  <c r="P8"/>
  <c r="O59"/>
  <c r="M150"/>
  <c r="K110"/>
  <c r="P35"/>
  <c r="L85"/>
  <c r="P76"/>
  <c r="Q16"/>
  <c r="K189"/>
  <c r="K32"/>
  <c r="I92"/>
  <c r="L73"/>
  <c r="N150"/>
  <c r="K62"/>
  <c r="I99"/>
  <c r="N101"/>
  <c r="L17"/>
  <c r="I57"/>
  <c r="M192"/>
  <c r="L2"/>
  <c r="N136"/>
  <c r="O67"/>
  <c r="Q6"/>
  <c r="O30"/>
  <c r="N26"/>
  <c r="M160"/>
  <c r="K51"/>
  <c r="M20"/>
  <c r="L94"/>
  <c r="L161"/>
  <c r="I5"/>
  <c r="L74"/>
  <c r="M98"/>
  <c r="P121"/>
  <c r="M6"/>
  <c r="K91"/>
  <c r="CC5" i="69"/>
  <c r="Q51" i="66"/>
  <c r="N159"/>
  <c r="Q58"/>
  <c r="O153"/>
  <c r="N12"/>
  <c r="Q84"/>
  <c r="N124"/>
  <c r="BK259" i="69"/>
  <c r="M175" i="66"/>
  <c r="Q128"/>
  <c r="K64"/>
  <c r="L155"/>
  <c r="O167"/>
  <c r="K92"/>
  <c r="Q87"/>
  <c r="P2"/>
  <c r="O92"/>
  <c r="Q91"/>
  <c r="M70"/>
  <c r="P117"/>
  <c r="P89"/>
  <c r="O135"/>
  <c r="K52"/>
  <c r="O148"/>
  <c r="O182"/>
  <c r="I160"/>
  <c r="M124"/>
  <c r="L180"/>
  <c r="I66"/>
  <c r="Q43"/>
  <c r="K41"/>
  <c r="O53"/>
  <c r="M19"/>
  <c r="M158"/>
  <c r="P55"/>
  <c r="K48"/>
  <c r="L32"/>
  <c r="O10"/>
  <c r="P167"/>
  <c r="Q86"/>
  <c r="K125"/>
  <c r="Q136"/>
  <c r="M155"/>
  <c r="K165"/>
  <c r="O32"/>
  <c r="L49"/>
  <c r="K46"/>
  <c r="I101"/>
  <c r="O152"/>
  <c r="N43"/>
  <c r="L107"/>
  <c r="M21"/>
  <c r="O162"/>
  <c r="AW5" i="69"/>
  <c r="K187" i="66"/>
  <c r="O39"/>
  <c r="I168"/>
  <c r="M78"/>
  <c r="M171"/>
  <c r="K45"/>
  <c r="O110"/>
  <c r="I153"/>
  <c r="I186"/>
  <c r="P178"/>
  <c r="L87"/>
  <c r="Q156"/>
  <c r="I127"/>
  <c r="M64"/>
  <c r="I52"/>
  <c r="M157"/>
  <c r="K86"/>
  <c r="N184"/>
  <c r="K14"/>
  <c r="Q153"/>
  <c r="I11"/>
  <c r="K131"/>
  <c r="M140"/>
  <c r="I146"/>
  <c r="P78"/>
  <c r="L19"/>
  <c r="L167"/>
  <c r="M8"/>
  <c r="K138"/>
  <c r="P24"/>
  <c r="K150"/>
  <c r="P118"/>
  <c r="N100"/>
  <c r="K56"/>
  <c r="L191"/>
  <c r="O61"/>
  <c r="Q152"/>
  <c r="K24"/>
  <c r="K69"/>
  <c r="M25"/>
  <c r="N18"/>
  <c r="P161"/>
  <c r="M34"/>
  <c r="K178"/>
  <c r="O119"/>
  <c r="N7"/>
  <c r="P101"/>
  <c r="O52"/>
  <c r="AJ259" i="69"/>
  <c r="N143" i="66"/>
  <c r="I154"/>
  <c r="M111"/>
  <c r="Q95"/>
  <c r="M103"/>
  <c r="N164"/>
  <c r="Q122"/>
  <c r="AA259" i="69"/>
  <c r="N186" i="66"/>
  <c r="K109"/>
  <c r="P144"/>
  <c r="I128"/>
  <c r="I98"/>
  <c r="P80"/>
  <c r="P171"/>
  <c r="K77"/>
  <c r="K94"/>
  <c r="Q12"/>
  <c r="M85"/>
  <c r="Q137"/>
  <c r="M59"/>
  <c r="N79"/>
  <c r="L117"/>
  <c r="O94"/>
  <c r="O201"/>
  <c r="N71"/>
  <c r="P42"/>
  <c r="O130"/>
  <c r="P137"/>
  <c r="M120"/>
  <c r="O163"/>
  <c r="N95"/>
  <c r="K176"/>
  <c r="M17"/>
  <c r="K50"/>
  <c r="M119"/>
  <c r="I69"/>
  <c r="Q140"/>
  <c r="P133"/>
  <c r="P138"/>
  <c r="O105"/>
  <c r="N133"/>
  <c r="L26"/>
  <c r="L112"/>
  <c r="O127"/>
  <c r="N39"/>
  <c r="L81"/>
  <c r="Q45"/>
  <c r="Q53"/>
  <c r="N134"/>
  <c r="P3"/>
  <c r="I129"/>
  <c r="K190"/>
  <c r="M30"/>
  <c r="O4"/>
  <c r="K21"/>
  <c r="M184"/>
  <c r="O190"/>
  <c r="I122"/>
  <c r="I49"/>
  <c r="P145"/>
  <c r="P176"/>
  <c r="N110"/>
  <c r="N200"/>
  <c r="L38"/>
  <c r="CG259" i="69"/>
  <c r="Q134" i="66"/>
  <c r="L158"/>
  <c r="O98"/>
  <c r="I156"/>
  <c r="I8"/>
  <c r="N25"/>
  <c r="N17"/>
  <c r="K135"/>
  <c r="L15"/>
  <c r="L183"/>
  <c r="L14"/>
  <c r="O146"/>
  <c r="P87"/>
  <c r="O133"/>
  <c r="I183"/>
  <c r="L22"/>
  <c r="C100" i="93"/>
  <c r="M46" i="66"/>
  <c r="O181"/>
  <c r="Q172"/>
  <c r="N199"/>
  <c r="L127"/>
  <c r="I141"/>
  <c r="Q104"/>
  <c r="O13"/>
  <c r="O55"/>
  <c r="L192"/>
  <c r="K13"/>
  <c r="N82"/>
  <c r="N140"/>
  <c r="K129"/>
  <c r="I19"/>
  <c r="K28"/>
  <c r="I124"/>
  <c r="P46"/>
  <c r="L24"/>
  <c r="I181"/>
  <c r="L141"/>
  <c r="Q158"/>
  <c r="M95"/>
  <c r="K169"/>
  <c r="N129"/>
  <c r="I133"/>
  <c r="M27"/>
  <c r="Q195"/>
  <c r="N258" i="69"/>
  <c r="K122" i="66"/>
  <c r="P7"/>
  <c r="I40"/>
  <c r="L44"/>
  <c r="L175"/>
  <c r="N149"/>
  <c r="I173"/>
  <c r="Q88"/>
  <c r="M55"/>
  <c r="P149"/>
  <c r="I72"/>
  <c r="O185"/>
  <c r="M177"/>
  <c r="M198"/>
  <c r="M42"/>
  <c r="L98"/>
  <c r="O171"/>
  <c r="M39"/>
  <c r="N197"/>
  <c r="I68"/>
  <c r="M75"/>
  <c r="M100"/>
  <c r="Q157"/>
  <c r="Q124"/>
  <c r="I41"/>
  <c r="I161"/>
  <c r="Q108"/>
  <c r="L97"/>
  <c r="P107"/>
  <c r="L41"/>
  <c r="I135"/>
  <c r="P114"/>
  <c r="M40"/>
  <c r="O199"/>
  <c r="Q179"/>
  <c r="L6"/>
  <c r="N47"/>
  <c r="I179"/>
  <c r="Q162"/>
  <c r="I28"/>
  <c r="N44"/>
  <c r="O8"/>
  <c r="M188"/>
  <c r="L111"/>
  <c r="P143"/>
  <c r="L43"/>
  <c r="P173"/>
  <c r="N112"/>
  <c r="Q20"/>
  <c r="M91"/>
  <c r="O116"/>
  <c r="L7"/>
  <c r="L64"/>
  <c r="Q94"/>
  <c r="P96"/>
  <c r="O37"/>
  <c r="K168"/>
  <c r="CC259" i="69"/>
  <c r="CP259"/>
  <c r="Q62" i="66"/>
  <c r="P5"/>
  <c r="I130"/>
  <c r="L4"/>
  <c r="L150"/>
  <c r="M94"/>
  <c r="I131"/>
  <c r="P41"/>
  <c r="N67"/>
  <c r="L143"/>
  <c r="N113"/>
  <c r="O17"/>
  <c r="O74"/>
  <c r="I32"/>
  <c r="L37"/>
  <c r="O56"/>
  <c r="N117"/>
  <c r="K72"/>
  <c r="K37"/>
  <c r="I88"/>
  <c r="K171"/>
  <c r="Q57"/>
  <c r="M141"/>
  <c r="O179"/>
  <c r="P72"/>
  <c r="O195"/>
  <c r="M109"/>
  <c r="P157"/>
  <c r="M195"/>
  <c r="Q22"/>
  <c r="P187"/>
  <c r="M54"/>
  <c r="M33"/>
  <c r="O176"/>
  <c r="N163"/>
  <c r="O194"/>
  <c r="N122"/>
  <c r="Q193"/>
  <c r="I64"/>
  <c r="I38"/>
  <c r="L190"/>
  <c r="M41"/>
  <c r="I89"/>
  <c r="L105"/>
  <c r="M51"/>
  <c r="N157"/>
  <c r="K152"/>
  <c r="N154"/>
  <c r="Q101"/>
  <c r="M117"/>
  <c r="L28"/>
  <c r="M139"/>
  <c r="O196"/>
  <c r="N104"/>
  <c r="K68"/>
  <c r="N172"/>
  <c r="N116"/>
  <c r="Q14"/>
  <c r="Q117"/>
  <c r="K8"/>
  <c r="K160"/>
  <c r="O96"/>
  <c r="P166"/>
  <c r="N14"/>
  <c r="K9"/>
  <c r="I104"/>
  <c r="M61"/>
  <c r="Q4"/>
  <c r="P29"/>
  <c r="M118"/>
  <c r="P21"/>
  <c r="O101"/>
  <c r="O118"/>
  <c r="BF259" i="69"/>
  <c r="Q132" i="66"/>
  <c r="L173"/>
  <c r="O172"/>
  <c r="P64"/>
  <c r="P194"/>
  <c r="M176"/>
  <c r="N64"/>
  <c r="P92"/>
  <c r="N57"/>
  <c r="M145"/>
  <c r="L54"/>
  <c r="K137"/>
  <c r="K66"/>
  <c r="K185"/>
  <c r="P77"/>
  <c r="P190"/>
  <c r="L113"/>
  <c r="Q115"/>
  <c r="K23"/>
  <c r="Q187"/>
  <c r="P52"/>
  <c r="P186"/>
  <c r="O36"/>
  <c r="K181"/>
  <c r="N42"/>
  <c r="I74"/>
  <c r="Q38"/>
  <c r="M186"/>
  <c r="Q146"/>
  <c r="P172"/>
  <c r="L36"/>
  <c r="I165"/>
  <c r="Q9"/>
  <c r="N59"/>
  <c r="P152"/>
  <c r="O143"/>
  <c r="O197"/>
  <c r="O84"/>
  <c r="I137"/>
  <c r="P23"/>
  <c r="P66"/>
  <c r="N41"/>
  <c r="P94"/>
  <c r="L164"/>
  <c r="L185"/>
  <c r="P39"/>
  <c r="M18"/>
  <c r="I144"/>
  <c r="P20"/>
  <c r="P83"/>
  <c r="Q107"/>
  <c r="N13"/>
  <c r="K47"/>
  <c r="Q76"/>
  <c r="M104"/>
  <c r="P22"/>
  <c r="I14"/>
  <c r="M5"/>
  <c r="I112"/>
  <c r="O78"/>
  <c r="N9"/>
  <c r="O168"/>
  <c r="P12"/>
  <c r="K5"/>
  <c r="Q19"/>
  <c r="M178"/>
  <c r="K83"/>
  <c r="O6"/>
  <c r="P120"/>
  <c r="P169"/>
  <c r="O147"/>
  <c r="K99"/>
  <c r="P61"/>
  <c r="K201"/>
  <c r="L9"/>
  <c r="Q7"/>
  <c r="O103"/>
  <c r="O136"/>
  <c r="O129"/>
  <c r="M37"/>
  <c r="N148"/>
  <c r="N81"/>
  <c r="I120"/>
  <c r="P19"/>
  <c r="K43"/>
  <c r="P123"/>
  <c r="P53"/>
  <c r="I182"/>
  <c r="K82"/>
  <c r="M142"/>
  <c r="K149"/>
  <c r="P160"/>
  <c r="O66"/>
  <c r="K6"/>
  <c r="Q33"/>
  <c r="L122"/>
  <c r="N176"/>
  <c r="N106"/>
  <c r="O18"/>
  <c r="L109"/>
  <c r="N190"/>
  <c r="Q61"/>
  <c r="I59"/>
  <c r="I43"/>
  <c r="O123"/>
  <c r="O154"/>
  <c r="M167"/>
  <c r="P74"/>
  <c r="M196"/>
  <c r="M144"/>
  <c r="K172"/>
  <c r="L91"/>
  <c r="Q113"/>
  <c r="L93"/>
  <c r="Q98"/>
  <c r="O131"/>
  <c r="Q143"/>
  <c r="M183"/>
  <c r="Q3"/>
  <c r="P60"/>
  <c r="P91"/>
  <c r="Q82"/>
  <c r="P182"/>
  <c r="K145"/>
  <c r="L51"/>
  <c r="P48"/>
  <c r="O192"/>
  <c r="O158"/>
  <c r="I197"/>
  <c r="K49"/>
  <c r="Q120"/>
  <c r="P165"/>
  <c r="M84"/>
  <c r="M26"/>
  <c r="P40"/>
  <c r="K154"/>
  <c r="I54"/>
  <c r="AJ5" i="69"/>
  <c r="BB5"/>
  <c r="O100" i="66"/>
  <c r="I10"/>
  <c r="N54"/>
  <c r="M3"/>
  <c r="O166"/>
  <c r="M38"/>
  <c r="M148"/>
  <c r="L71"/>
  <c r="I107"/>
  <c r="N94"/>
  <c r="I195"/>
  <c r="O25"/>
  <c r="L170"/>
  <c r="K197"/>
  <c r="N131"/>
  <c r="K79"/>
  <c r="M125"/>
  <c r="N35"/>
  <c r="O76"/>
  <c r="N58"/>
  <c r="L140"/>
  <c r="K183"/>
  <c r="O24"/>
  <c r="K88"/>
  <c r="N120"/>
  <c r="Q105"/>
  <c r="P108"/>
  <c r="M81"/>
  <c r="N138"/>
  <c r="I87"/>
  <c r="K108"/>
  <c r="K103"/>
  <c r="I30"/>
  <c r="Q181"/>
  <c r="K136"/>
  <c r="M87"/>
  <c r="I200"/>
  <c r="K170"/>
  <c r="M15"/>
  <c r="K196"/>
  <c r="AA5" i="69"/>
  <c r="L80" i="66"/>
  <c r="M82"/>
  <c r="Q29"/>
  <c r="P164"/>
  <c r="P73"/>
  <c r="L82"/>
  <c r="N168"/>
  <c r="I26"/>
  <c r="M134"/>
  <c r="K119"/>
  <c r="O91"/>
  <c r="P84"/>
  <c r="Q30"/>
  <c r="N50"/>
  <c r="K159"/>
  <c r="K38"/>
  <c r="I116"/>
  <c r="O109"/>
  <c r="Q145"/>
  <c r="M153"/>
  <c r="I178"/>
  <c r="Q41"/>
  <c r="L78"/>
  <c r="K81"/>
  <c r="I162"/>
  <c r="L5"/>
  <c r="N142"/>
  <c r="Q21"/>
  <c r="N181"/>
  <c r="N2"/>
  <c r="Q25"/>
  <c r="N6"/>
  <c r="L182"/>
  <c r="Q100"/>
  <c r="P136"/>
  <c r="L62"/>
  <c r="P131"/>
  <c r="L149"/>
  <c r="Q37"/>
  <c r="M62"/>
  <c r="P54"/>
  <c r="Q169"/>
  <c r="P38"/>
  <c r="N96"/>
  <c r="C142" i="79"/>
  <c r="O193" i="66"/>
  <c r="O12"/>
  <c r="L47"/>
  <c r="L163"/>
  <c r="O178"/>
  <c r="P33"/>
  <c r="M93"/>
  <c r="Q60"/>
  <c r="Q63"/>
  <c r="P56"/>
  <c r="Q75"/>
  <c r="K98"/>
  <c r="L128"/>
  <c r="O183"/>
  <c r="P156"/>
  <c r="I78"/>
  <c r="K89"/>
  <c r="N23"/>
  <c r="Q28"/>
  <c r="I139"/>
  <c r="N182"/>
  <c r="N97"/>
  <c r="AE259" i="69"/>
  <c r="M128" i="66"/>
  <c r="I58"/>
  <c r="P37"/>
  <c r="I167"/>
  <c r="M97"/>
  <c r="K155"/>
  <c r="I180"/>
  <c r="P148"/>
  <c r="C152" i="79"/>
  <c r="L95" i="66"/>
  <c r="M113"/>
  <c r="N24"/>
  <c r="Q138"/>
  <c r="I24"/>
  <c r="N83"/>
  <c r="I47"/>
  <c r="O180"/>
  <c r="L11"/>
  <c r="O48"/>
  <c r="I13"/>
  <c r="L187"/>
  <c r="P104"/>
  <c r="L67"/>
  <c r="N108"/>
  <c r="N11"/>
  <c r="O31"/>
  <c r="K158"/>
  <c r="L86"/>
  <c r="I71"/>
  <c r="O46"/>
  <c r="K42"/>
  <c r="I108"/>
  <c r="L152"/>
  <c r="K80"/>
  <c r="I29"/>
  <c r="L96"/>
  <c r="K27"/>
  <c r="M173"/>
  <c r="N89"/>
  <c r="L39"/>
  <c r="O23"/>
  <c r="Q5"/>
  <c r="Q56"/>
  <c r="N68"/>
  <c r="O189"/>
  <c r="N36"/>
  <c r="K120"/>
  <c r="O200"/>
  <c r="M201"/>
  <c r="Q197"/>
  <c r="L156"/>
  <c r="L29"/>
  <c r="CG5" i="69"/>
  <c r="K191" i="66"/>
  <c r="N105"/>
  <c r="L3"/>
  <c r="N5"/>
  <c r="P197"/>
  <c r="I35"/>
  <c r="M77"/>
  <c r="N3"/>
  <c r="I46"/>
  <c r="L18"/>
  <c r="Q200"/>
  <c r="N85"/>
  <c r="P70"/>
  <c r="L40"/>
  <c r="K186"/>
  <c r="O34"/>
  <c r="Q92"/>
  <c r="P4"/>
  <c r="M58"/>
  <c r="O5"/>
  <c r="N20"/>
  <c r="N130"/>
  <c r="K139"/>
  <c r="I90"/>
  <c r="L169"/>
  <c r="M170"/>
  <c r="K58"/>
  <c r="O141"/>
  <c r="O33"/>
  <c r="N52"/>
  <c r="N15"/>
  <c r="N30"/>
  <c r="I45"/>
  <c r="O26"/>
  <c r="O79"/>
  <c r="I91"/>
  <c r="I17"/>
  <c r="I121"/>
  <c r="AE5" i="69"/>
  <c r="O43" i="66"/>
  <c r="L104"/>
  <c r="O64"/>
  <c r="Q148"/>
  <c r="L48"/>
  <c r="K30"/>
  <c r="O29"/>
  <c r="I62"/>
  <c r="L133"/>
  <c r="I132"/>
  <c r="O188"/>
  <c r="Q116"/>
  <c r="Q151"/>
  <c r="I77"/>
  <c r="I86"/>
  <c r="I103"/>
  <c r="I192"/>
  <c r="L60"/>
  <c r="M137"/>
  <c r="I166"/>
  <c r="I53"/>
  <c r="Q131"/>
  <c r="K143"/>
  <c r="Q149"/>
  <c r="I83"/>
  <c r="L186"/>
  <c r="K74"/>
  <c r="N175"/>
  <c r="P135"/>
  <c r="P175"/>
  <c r="O186"/>
  <c r="L184"/>
  <c r="Q31"/>
  <c r="L124"/>
  <c r="L83"/>
  <c r="M79"/>
  <c r="P32"/>
  <c r="O111"/>
  <c r="P126"/>
  <c r="M180"/>
  <c r="O63"/>
  <c r="M74"/>
  <c r="K128"/>
  <c r="M68"/>
  <c r="I12"/>
  <c r="M131"/>
  <c r="C108" i="79"/>
  <c r="K76" i="66"/>
  <c r="L193"/>
  <c r="N84"/>
  <c r="I157"/>
  <c r="N48"/>
  <c r="L135"/>
  <c r="P116"/>
  <c r="P65"/>
  <c r="N180"/>
  <c r="I194"/>
  <c r="N34"/>
  <c r="O112"/>
  <c r="Q15"/>
  <c r="P174"/>
  <c r="K166"/>
  <c r="L31"/>
  <c r="Q49"/>
  <c r="N127"/>
  <c r="L157"/>
  <c r="P44"/>
  <c r="I34"/>
  <c r="I70"/>
  <c r="N119"/>
  <c r="N174"/>
  <c r="N74"/>
  <c r="M50"/>
  <c r="AN259" i="69"/>
  <c r="K199" i="66"/>
  <c r="P43"/>
  <c r="I9"/>
  <c r="BB259" i="69"/>
  <c r="I199" i="66"/>
  <c r="O174"/>
  <c r="M89"/>
  <c r="P11"/>
  <c r="Q106"/>
  <c r="K175"/>
  <c r="L52"/>
  <c r="I140"/>
  <c r="C122" i="79"/>
  <c r="C131"/>
  <c r="C132" s="1"/>
  <c r="K11" i="66"/>
  <c r="P102"/>
  <c r="M200"/>
  <c r="P103"/>
  <c r="I61"/>
  <c r="I191"/>
  <c r="Q79"/>
  <c r="N75"/>
  <c r="N69"/>
  <c r="M2"/>
  <c r="M168"/>
  <c r="O121"/>
  <c r="I7"/>
  <c r="L116"/>
  <c r="N191"/>
  <c r="O184"/>
  <c r="L118"/>
  <c r="M152"/>
  <c r="Q89"/>
  <c r="N132"/>
  <c r="I109"/>
  <c r="O42"/>
  <c r="O173"/>
  <c r="I96"/>
  <c r="M136"/>
  <c r="Q180"/>
  <c r="I31"/>
  <c r="L130"/>
  <c r="N188"/>
  <c r="N114"/>
  <c r="M7"/>
  <c r="P122"/>
  <c r="Q78"/>
  <c r="M92"/>
  <c r="M169"/>
  <c r="N153"/>
  <c r="M126"/>
  <c r="L77"/>
  <c r="P142"/>
  <c r="N107"/>
  <c r="P163"/>
  <c r="Q170"/>
  <c r="I3"/>
  <c r="N33"/>
  <c r="K31"/>
  <c r="K151"/>
  <c r="Q71"/>
  <c r="O155"/>
  <c r="N177"/>
  <c r="I27"/>
  <c r="N173"/>
  <c r="Q74"/>
  <c r="O28"/>
  <c r="O142"/>
  <c r="M35"/>
  <c r="L132"/>
  <c r="P13"/>
  <c r="Q184"/>
  <c r="K116"/>
  <c r="K12"/>
  <c r="P119"/>
  <c r="Q24"/>
  <c r="N135"/>
  <c r="O159"/>
  <c r="Q133"/>
  <c r="L65"/>
  <c r="N178"/>
  <c r="Q110"/>
  <c r="I18"/>
  <c r="O191"/>
  <c r="L25"/>
  <c r="O9"/>
  <c r="M28"/>
  <c r="P18"/>
  <c r="O47"/>
  <c r="N121"/>
  <c r="L125"/>
  <c r="K71"/>
  <c r="L162"/>
  <c r="Q85"/>
  <c r="P181"/>
  <c r="P134"/>
  <c r="O169"/>
  <c r="O45"/>
  <c r="Q194"/>
  <c r="K84"/>
  <c r="N152"/>
  <c r="L101"/>
  <c r="I65"/>
  <c r="I159"/>
  <c r="I169"/>
  <c r="P106"/>
  <c r="L172"/>
  <c r="O3"/>
  <c r="I118"/>
  <c r="N139"/>
  <c r="I185"/>
  <c r="Q77"/>
  <c r="I93"/>
  <c r="P88"/>
  <c r="N73"/>
  <c r="M63"/>
  <c r="N98"/>
  <c r="N99"/>
  <c r="I42"/>
  <c r="O134"/>
  <c r="N61"/>
  <c r="O40"/>
  <c r="P140"/>
  <c r="P45"/>
  <c r="M110"/>
  <c r="L129"/>
  <c r="K53"/>
  <c r="L84"/>
  <c r="K132"/>
  <c r="O51"/>
  <c r="O149"/>
  <c r="M29"/>
  <c r="M127"/>
  <c r="P195"/>
  <c r="O73"/>
  <c r="K124"/>
  <c r="I21"/>
  <c r="P10"/>
  <c r="K173"/>
  <c r="N40"/>
  <c r="I48"/>
  <c r="Q163"/>
  <c r="N189"/>
  <c r="P179"/>
  <c r="I174"/>
  <c r="Q73"/>
  <c r="M13"/>
  <c r="Q47"/>
  <c r="M123"/>
  <c r="N111"/>
  <c r="P188"/>
  <c r="N102"/>
  <c r="L189"/>
  <c r="M66"/>
  <c r="I84"/>
  <c r="L42"/>
  <c r="I23"/>
  <c r="AS5" i="69"/>
  <c r="I94" i="66"/>
  <c r="N70"/>
  <c r="N103"/>
  <c r="I134"/>
  <c r="Q159"/>
  <c r="O89"/>
  <c r="N109"/>
  <c r="I113"/>
  <c r="Q66"/>
  <c r="N31"/>
  <c r="Q173"/>
  <c r="M56"/>
  <c r="M86"/>
  <c r="N146"/>
  <c r="L59"/>
  <c r="K33"/>
  <c r="L23"/>
  <c r="K67"/>
  <c r="N53"/>
  <c r="P81"/>
  <c r="Q80"/>
  <c r="P129"/>
  <c r="P47"/>
  <c r="P36"/>
  <c r="M48"/>
  <c r="O114"/>
  <c r="P112"/>
  <c r="I126"/>
  <c r="K17"/>
  <c r="P180"/>
  <c r="M154"/>
  <c r="K163"/>
  <c r="BO5" i="69"/>
  <c r="O93" i="66"/>
  <c r="P17"/>
  <c r="O156"/>
  <c r="C157" i="79"/>
  <c r="C156"/>
  <c r="I111" i="66"/>
  <c r="P124"/>
  <c r="K200"/>
  <c r="M191"/>
  <c r="K65"/>
  <c r="M185"/>
  <c r="L181"/>
  <c r="O41"/>
  <c r="O177"/>
  <c r="M12"/>
  <c r="Q130"/>
  <c r="C158" i="79"/>
  <c r="L166" i="66"/>
  <c r="P86"/>
  <c r="P155"/>
  <c r="O83"/>
  <c r="P6"/>
  <c r="O81"/>
  <c r="L148"/>
  <c r="O106"/>
  <c r="I176"/>
  <c r="M190"/>
  <c r="C147" i="79"/>
  <c r="K4" i="66"/>
  <c r="Q40"/>
  <c r="M106"/>
  <c r="I193"/>
  <c r="M16"/>
  <c r="K101"/>
  <c r="I187"/>
  <c r="M166"/>
  <c r="L198"/>
  <c r="Q129"/>
  <c r="P79"/>
  <c r="Q52"/>
  <c r="O7"/>
  <c r="N155"/>
  <c r="I82"/>
  <c r="P71"/>
  <c r="Q160"/>
  <c r="K193"/>
  <c r="Q121"/>
  <c r="N158"/>
  <c r="K105"/>
  <c r="O144"/>
  <c r="L92"/>
  <c r="P139"/>
  <c r="Q59"/>
  <c r="Q109"/>
  <c r="M99"/>
  <c r="P67"/>
  <c r="P196"/>
  <c r="M130"/>
  <c r="N167"/>
  <c r="P97"/>
  <c r="CP5" i="69"/>
  <c r="O19" i="66"/>
  <c r="L68"/>
  <c r="L35"/>
  <c r="M105"/>
  <c r="Q182"/>
  <c r="Q35"/>
  <c r="K96"/>
  <c r="O87"/>
  <c r="M147"/>
  <c r="P170"/>
  <c r="K192"/>
  <c r="Q90"/>
  <c r="O187"/>
  <c r="P51"/>
  <c r="P9"/>
  <c r="O80"/>
  <c r="I172"/>
  <c r="K7"/>
  <c r="M65"/>
  <c r="M67"/>
  <c r="Q67"/>
  <c r="I163"/>
  <c r="N165"/>
  <c r="I142"/>
  <c r="N38"/>
  <c r="L89"/>
  <c r="I190"/>
  <c r="O99"/>
  <c r="P153"/>
  <c r="O161"/>
  <c r="P110"/>
  <c r="K118"/>
  <c r="O58"/>
  <c r="K164"/>
  <c r="L99"/>
  <c r="P115"/>
  <c r="Q174"/>
  <c r="K2"/>
  <c r="K16"/>
  <c r="N170"/>
  <c r="M31"/>
  <c r="P192"/>
  <c r="M181"/>
  <c r="K115"/>
  <c r="K167"/>
  <c r="Q139"/>
  <c r="O132"/>
  <c r="M159"/>
  <c r="P146"/>
  <c r="M133"/>
  <c r="Q102"/>
  <c r="M156"/>
  <c r="Q185"/>
  <c r="M197"/>
  <c r="P85"/>
  <c r="L21"/>
  <c r="AS259" i="69"/>
  <c r="I145" i="66"/>
  <c r="O104"/>
  <c r="O86"/>
  <c r="P201"/>
  <c r="P141"/>
  <c r="M189"/>
  <c r="L151"/>
  <c r="K60"/>
  <c r="L171"/>
  <c r="O164"/>
  <c r="L69"/>
  <c r="AW259" i="69"/>
  <c r="M45" i="66"/>
  <c r="Q97"/>
  <c r="I119"/>
  <c r="K39"/>
  <c r="I196"/>
  <c r="M24"/>
  <c r="P128"/>
  <c r="L76"/>
  <c r="I56"/>
  <c r="Q125"/>
  <c r="L90"/>
  <c r="P159"/>
  <c r="Q178"/>
  <c r="M44"/>
  <c r="M69"/>
  <c r="P100"/>
  <c r="M57"/>
  <c r="P34"/>
  <c r="N86"/>
  <c r="K61"/>
  <c r="N29"/>
  <c r="Q119"/>
  <c r="N80"/>
  <c r="L114"/>
  <c r="M88"/>
  <c r="I15"/>
  <c r="M101"/>
  <c r="Q54"/>
  <c r="Q65"/>
  <c r="P69"/>
  <c r="L144"/>
  <c r="L196"/>
  <c r="K161"/>
  <c r="M161"/>
  <c r="K20"/>
  <c r="L188"/>
  <c r="L201"/>
  <c r="K106"/>
  <c r="P198"/>
  <c r="K87"/>
  <c r="Q114"/>
  <c r="L72"/>
  <c r="N66"/>
  <c r="N60"/>
  <c r="Q18"/>
  <c r="Q196"/>
  <c r="L57"/>
  <c r="K112"/>
  <c r="BT259" i="69"/>
  <c r="I60" i="66"/>
  <c r="K104"/>
  <c r="N56"/>
  <c r="O125"/>
  <c r="K140"/>
  <c r="K55"/>
  <c r="P15"/>
  <c r="L12"/>
  <c r="Q190"/>
  <c r="Q123"/>
  <c r="P183"/>
  <c r="I81"/>
  <c r="Q26"/>
  <c r="I95"/>
  <c r="I55"/>
  <c r="M108"/>
  <c r="O54"/>
  <c r="I63"/>
  <c r="I177"/>
  <c r="O115"/>
  <c r="K113"/>
  <c r="I73"/>
  <c r="C123" i="79"/>
  <c r="C134"/>
  <c r="P193" i="66"/>
  <c r="K141"/>
  <c r="BK5" i="69"/>
  <c r="Q147" i="66"/>
  <c r="O107"/>
  <c r="M32"/>
  <c r="I115"/>
  <c r="M172"/>
  <c r="K97"/>
  <c r="I158"/>
  <c r="O38"/>
  <c r="Q42"/>
  <c r="Q150"/>
  <c r="P189"/>
  <c r="N194"/>
  <c r="P26"/>
  <c r="M53"/>
  <c r="K134"/>
  <c r="P111"/>
  <c r="K147"/>
  <c r="C109" i="79"/>
  <c r="C126"/>
  <c r="C148"/>
  <c r="C135"/>
  <c r="J17" i="66"/>
  <c r="J58"/>
  <c r="J101"/>
  <c r="J191"/>
  <c r="J84"/>
  <c r="J68"/>
  <c r="J33"/>
  <c r="J184"/>
  <c r="J11"/>
  <c r="J125"/>
  <c r="J98"/>
  <c r="J50"/>
  <c r="J41"/>
  <c r="J158"/>
  <c r="J64"/>
  <c r="J197"/>
  <c r="J182"/>
  <c r="J167"/>
  <c r="J62"/>
  <c r="J112"/>
  <c r="J73"/>
  <c r="J26"/>
  <c r="J65"/>
  <c r="J36"/>
  <c r="J163"/>
  <c r="J140"/>
  <c r="J90"/>
  <c r="J177"/>
  <c r="J196"/>
  <c r="J12"/>
  <c r="J174"/>
  <c r="J139"/>
  <c r="J18"/>
  <c r="J104"/>
  <c r="J185"/>
  <c r="J147"/>
  <c r="J159"/>
  <c r="J25"/>
  <c r="J154"/>
  <c r="J74"/>
  <c r="J2"/>
  <c r="J20"/>
  <c r="J83"/>
  <c r="J79"/>
  <c r="J75"/>
  <c r="J93"/>
  <c r="J87"/>
  <c r="J169"/>
  <c r="J107"/>
  <c r="J71"/>
  <c r="B108" i="79"/>
  <c r="Q44" i="66"/>
  <c r="K85"/>
  <c r="P62"/>
  <c r="I105"/>
  <c r="C159" i="79"/>
  <c r="C138"/>
  <c r="C163"/>
  <c r="J53" i="66"/>
  <c r="J40"/>
  <c r="J115"/>
  <c r="J160"/>
  <c r="J155"/>
  <c r="J63"/>
  <c r="J134"/>
  <c r="J142"/>
  <c r="J166"/>
  <c r="J144"/>
  <c r="J116"/>
  <c r="J172"/>
  <c r="J189"/>
  <c r="J103"/>
  <c r="J94"/>
  <c r="J9"/>
  <c r="J186"/>
  <c r="J124"/>
  <c r="J22"/>
  <c r="J37"/>
  <c r="J168"/>
  <c r="J81"/>
  <c r="J52"/>
  <c r="J16"/>
  <c r="J100"/>
  <c r="J85"/>
  <c r="J78"/>
  <c r="J201"/>
  <c r="J157"/>
  <c r="J153"/>
  <c r="J178"/>
  <c r="J111"/>
  <c r="J35"/>
  <c r="J190"/>
  <c r="J39"/>
  <c r="J120"/>
  <c r="J46"/>
  <c r="J38"/>
  <c r="J34"/>
  <c r="J173"/>
  <c r="J181"/>
  <c r="J164"/>
  <c r="J51"/>
  <c r="J45"/>
  <c r="J110"/>
  <c r="J4"/>
  <c r="J119"/>
  <c r="J150"/>
  <c r="J187"/>
  <c r="J21"/>
  <c r="K78"/>
  <c r="K35"/>
  <c r="P132"/>
  <c r="N76"/>
  <c r="L145"/>
  <c r="K40"/>
  <c r="I39"/>
  <c r="C143" i="79"/>
  <c r="C149"/>
  <c r="C150" s="1"/>
  <c r="C110"/>
  <c r="J130" i="66"/>
  <c r="J127"/>
  <c r="J69"/>
  <c r="J102"/>
  <c r="J165"/>
  <c r="J146"/>
  <c r="J162"/>
  <c r="J54"/>
  <c r="J43"/>
  <c r="J161"/>
  <c r="J176"/>
  <c r="J70"/>
  <c r="J49"/>
  <c r="J123"/>
  <c r="J48"/>
  <c r="J59"/>
  <c r="J60"/>
  <c r="J152"/>
  <c r="J143"/>
  <c r="J14"/>
  <c r="J32"/>
  <c r="J66"/>
  <c r="J77"/>
  <c r="J183"/>
  <c r="J149"/>
  <c r="J56"/>
  <c r="J118"/>
  <c r="J114"/>
  <c r="J133"/>
  <c r="J88"/>
  <c r="J23"/>
  <c r="J141"/>
  <c r="J7"/>
  <c r="J44"/>
  <c r="J106"/>
  <c r="J151"/>
  <c r="J86"/>
  <c r="J8"/>
  <c r="J138"/>
  <c r="J132"/>
  <c r="J198"/>
  <c r="J82"/>
  <c r="J108"/>
  <c r="J13"/>
  <c r="J137"/>
  <c r="J199"/>
  <c r="J126"/>
  <c r="J135"/>
  <c r="J193"/>
  <c r="J31"/>
  <c r="J105"/>
  <c r="Q165"/>
  <c r="N179"/>
  <c r="I125"/>
  <c r="N90"/>
  <c r="N65"/>
  <c r="N198"/>
  <c r="I2"/>
  <c r="I110"/>
  <c r="C127" i="79"/>
  <c r="C133"/>
  <c r="C124"/>
  <c r="C160"/>
  <c r="C161"/>
  <c r="C162" s="1"/>
  <c r="J89" i="66"/>
  <c r="J109"/>
  <c r="J3"/>
  <c r="J91"/>
  <c r="J170"/>
  <c r="J47"/>
  <c r="J76"/>
  <c r="J27"/>
  <c r="J175"/>
  <c r="J92"/>
  <c r="J55"/>
  <c r="J131"/>
  <c r="J171"/>
  <c r="J42"/>
  <c r="J67"/>
  <c r="J29"/>
  <c r="J95"/>
  <c r="J97"/>
  <c r="J121"/>
  <c r="J10"/>
  <c r="J188"/>
  <c r="J136"/>
  <c r="J24"/>
  <c r="J15"/>
  <c r="J30"/>
  <c r="J195"/>
  <c r="J128"/>
  <c r="J180"/>
  <c r="J113"/>
  <c r="J28"/>
  <c r="J80"/>
  <c r="J122"/>
  <c r="J192"/>
  <c r="J129"/>
  <c r="J96"/>
  <c r="J145"/>
  <c r="J57"/>
  <c r="J179"/>
  <c r="J200"/>
  <c r="J72"/>
  <c r="J117"/>
  <c r="J19"/>
  <c r="J61"/>
  <c r="J156"/>
  <c r="J5"/>
  <c r="J6"/>
  <c r="J148"/>
  <c r="J99"/>
  <c r="J194"/>
  <c r="B110" i="79"/>
  <c r="C164"/>
  <c r="C111"/>
  <c r="C165"/>
  <c r="C112"/>
  <c r="C166"/>
  <c r="C113"/>
  <c r="B112"/>
  <c r="C167"/>
  <c r="C168" s="1"/>
  <c r="C169" s="1"/>
  <c r="C170" s="1"/>
  <c r="C171" s="1"/>
  <c r="C172" s="1"/>
  <c r="C114"/>
  <c r="B113"/>
  <c r="B114"/>
  <c r="C115"/>
  <c r="B115"/>
  <c r="C116"/>
  <c r="B116"/>
  <c r="C117"/>
  <c r="B117"/>
  <c r="C118"/>
  <c r="C119"/>
  <c r="B118"/>
  <c r="C120"/>
  <c r="B119"/>
  <c r="C121"/>
  <c r="B120"/>
  <c r="B124"/>
  <c r="B122"/>
  <c r="B123"/>
  <c r="B121"/>
  <c r="O108" l="1"/>
  <c r="O109" s="1"/>
  <c r="O110" s="1"/>
  <c r="O111" s="1"/>
  <c r="O112" s="1"/>
  <c r="O113" s="1"/>
  <c r="O114" s="1"/>
  <c r="O115" s="1"/>
  <c r="O116" s="1"/>
  <c r="O117" s="1"/>
  <c r="O118" s="1"/>
  <c r="O119" s="1"/>
  <c r="O120" s="1"/>
  <c r="O121" s="1"/>
  <c r="O122" s="1"/>
  <c r="O123" s="1"/>
  <c r="O124" s="1"/>
  <c r="N257" i="69"/>
  <c r="M257"/>
  <c r="O100" i="93"/>
  <c r="C125" i="79"/>
  <c r="C151"/>
  <c r="B111"/>
  <c r="B109"/>
  <c r="C173"/>
  <c r="C128"/>
  <c r="C144"/>
  <c r="C139"/>
  <c r="C136"/>
  <c r="C153"/>
  <c r="C101" i="93"/>
  <c r="B126" i="79"/>
  <c r="B127"/>
  <c r="B125"/>
  <c r="B128"/>
  <c r="C140"/>
  <c r="C141"/>
  <c r="O101" i="93" l="1"/>
  <c r="O125" i="79"/>
  <c r="O126" s="1"/>
  <c r="O127" s="1"/>
  <c r="O128" s="1"/>
  <c r="C145"/>
  <c r="M5" i="69"/>
  <c r="R5"/>
  <c r="R259"/>
  <c r="C137" i="79"/>
  <c r="C102" i="93"/>
  <c r="C174" i="79"/>
  <c r="C154"/>
  <c r="C129"/>
  <c r="M259" i="69"/>
  <c r="C155" i="79"/>
  <c r="B129"/>
  <c r="O102" i="93" l="1"/>
  <c r="O129" i="79"/>
  <c r="L2" i="63"/>
  <c r="N2" s="1"/>
  <c r="O2" s="1"/>
  <c r="C146" i="79"/>
  <c r="C103" i="93"/>
  <c r="C130" i="79"/>
  <c r="C175"/>
  <c r="B146"/>
  <c r="B165"/>
  <c r="B138"/>
  <c r="B149"/>
  <c r="B159"/>
  <c r="B133"/>
  <c r="B160"/>
  <c r="B162"/>
  <c r="B132"/>
  <c r="B158"/>
  <c r="B147"/>
  <c r="B142"/>
  <c r="B161"/>
  <c r="B135"/>
  <c r="B163"/>
  <c r="B143"/>
  <c r="B150"/>
  <c r="B164"/>
  <c r="B152"/>
  <c r="B131"/>
  <c r="B148"/>
  <c r="B156"/>
  <c r="B157"/>
  <c r="B134"/>
  <c r="B166"/>
  <c r="B151"/>
  <c r="B144"/>
  <c r="B139"/>
  <c r="B136"/>
  <c r="B153"/>
  <c r="B140"/>
  <c r="B141"/>
  <c r="B137"/>
  <c r="B155"/>
  <c r="B154"/>
  <c r="B145"/>
  <c r="B130"/>
  <c r="C17" i="63" l="1"/>
  <c r="K9" i="19"/>
  <c r="L9"/>
  <c r="O130" i="79"/>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03" i="93"/>
  <c r="L43" i="63"/>
  <c r="N43" s="1"/>
  <c r="O43" s="1"/>
  <c r="L109"/>
  <c r="N109" s="1"/>
  <c r="O109" s="1"/>
  <c r="L119"/>
  <c r="N119" s="1"/>
  <c r="O119" s="1"/>
  <c r="L79"/>
  <c r="N79" s="1"/>
  <c r="O79" s="1"/>
  <c r="L69"/>
  <c r="N69" s="1"/>
  <c r="O69" s="1"/>
  <c r="L57"/>
  <c r="N57" s="1"/>
  <c r="O57" s="1"/>
  <c r="L41"/>
  <c r="N41" s="1"/>
  <c r="O41" s="1"/>
  <c r="L40"/>
  <c r="N40" s="1"/>
  <c r="O40" s="1"/>
  <c r="L63"/>
  <c r="N63" s="1"/>
  <c r="O63" s="1"/>
  <c r="L65"/>
  <c r="N65" s="1"/>
  <c r="O65" s="1"/>
  <c r="L39"/>
  <c r="N39" s="1"/>
  <c r="O39" s="1"/>
  <c r="L4"/>
  <c r="N4" s="1"/>
  <c r="O4" s="1"/>
  <c r="L92"/>
  <c r="N92" s="1"/>
  <c r="O92" s="1"/>
  <c r="L99"/>
  <c r="N99" s="1"/>
  <c r="O99" s="1"/>
  <c r="L7"/>
  <c r="N7" s="1"/>
  <c r="O7" s="1"/>
  <c r="L117"/>
  <c r="N117" s="1"/>
  <c r="O117" s="1"/>
  <c r="L96"/>
  <c r="N96" s="1"/>
  <c r="O96" s="1"/>
  <c r="L95"/>
  <c r="N95" s="1"/>
  <c r="O95" s="1"/>
  <c r="L37"/>
  <c r="N37" s="1"/>
  <c r="O37" s="1"/>
  <c r="L91"/>
  <c r="N91" s="1"/>
  <c r="O91" s="1"/>
  <c r="L28"/>
  <c r="N28" s="1"/>
  <c r="O28" s="1"/>
  <c r="L33"/>
  <c r="N33" s="1"/>
  <c r="O33" s="1"/>
  <c r="L123"/>
  <c r="N123" s="1"/>
  <c r="O123" s="1"/>
  <c r="L89"/>
  <c r="N89" s="1"/>
  <c r="O89" s="1"/>
  <c r="L118"/>
  <c r="N118" s="1"/>
  <c r="O118" s="1"/>
  <c r="L67"/>
  <c r="N67" s="1"/>
  <c r="O67" s="1"/>
  <c r="L75"/>
  <c r="N75" s="1"/>
  <c r="O75" s="1"/>
  <c r="L49"/>
  <c r="N49" s="1"/>
  <c r="O49" s="1"/>
  <c r="L115"/>
  <c r="N115" s="1"/>
  <c r="O115" s="1"/>
  <c r="L82"/>
  <c r="N82" s="1"/>
  <c r="O82" s="1"/>
  <c r="L102"/>
  <c r="N102" s="1"/>
  <c r="O102" s="1"/>
  <c r="L27"/>
  <c r="N27" s="1"/>
  <c r="O27" s="1"/>
  <c r="L23"/>
  <c r="N23" s="1"/>
  <c r="O23" s="1"/>
  <c r="L72"/>
  <c r="N72" s="1"/>
  <c r="O72" s="1"/>
  <c r="L126"/>
  <c r="N126" s="1"/>
  <c r="O126" s="1"/>
  <c r="L11"/>
  <c r="N11" s="1"/>
  <c r="O11" s="1"/>
  <c r="L105"/>
  <c r="N105" s="1"/>
  <c r="O105" s="1"/>
  <c r="L103"/>
  <c r="N103" s="1"/>
  <c r="O103" s="1"/>
  <c r="L111"/>
  <c r="N111" s="1"/>
  <c r="O111" s="1"/>
  <c r="L73"/>
  <c r="N73" s="1"/>
  <c r="O73" s="1"/>
  <c r="L81"/>
  <c r="N81" s="1"/>
  <c r="O81" s="1"/>
  <c r="L116"/>
  <c r="N116" s="1"/>
  <c r="O116" s="1"/>
  <c r="L77"/>
  <c r="N77" s="1"/>
  <c r="O77" s="1"/>
  <c r="L58"/>
  <c r="N58" s="1"/>
  <c r="O58" s="1"/>
  <c r="L34"/>
  <c r="N34" s="1"/>
  <c r="O34" s="1"/>
  <c r="L19"/>
  <c r="N19" s="1"/>
  <c r="O19" s="1"/>
  <c r="L60"/>
  <c r="N60" s="1"/>
  <c r="O60" s="1"/>
  <c r="L94"/>
  <c r="N94" s="1"/>
  <c r="O94" s="1"/>
  <c r="L61"/>
  <c r="N61" s="1"/>
  <c r="O61" s="1"/>
  <c r="L31"/>
  <c r="N31" s="1"/>
  <c r="O31" s="1"/>
  <c r="L124"/>
  <c r="N124" s="1"/>
  <c r="O124" s="1"/>
  <c r="L83"/>
  <c r="N83" s="1"/>
  <c r="O83" s="1"/>
  <c r="L121"/>
  <c r="N121" s="1"/>
  <c r="O121" s="1"/>
  <c r="L86"/>
  <c r="N86" s="1"/>
  <c r="O86" s="1"/>
  <c r="L106"/>
  <c r="N106" s="1"/>
  <c r="O106" s="1"/>
  <c r="L76"/>
  <c r="N76" s="1"/>
  <c r="O76" s="1"/>
  <c r="L24"/>
  <c r="N24" s="1"/>
  <c r="O24" s="1"/>
  <c r="L93"/>
  <c r="N93" s="1"/>
  <c r="O93" s="1"/>
  <c r="L47"/>
  <c r="N47" s="1"/>
  <c r="O47" s="1"/>
  <c r="L22"/>
  <c r="N22" s="1"/>
  <c r="O22" s="1"/>
  <c r="L25"/>
  <c r="N25" s="1"/>
  <c r="O25" s="1"/>
  <c r="L14"/>
  <c r="N14" s="1"/>
  <c r="O14" s="1"/>
  <c r="L90"/>
  <c r="N90" s="1"/>
  <c r="O90" s="1"/>
  <c r="L59"/>
  <c r="N59" s="1"/>
  <c r="O59" s="1"/>
  <c r="L64"/>
  <c r="N64" s="1"/>
  <c r="O64" s="1"/>
  <c r="L35"/>
  <c r="N35" s="1"/>
  <c r="O35" s="1"/>
  <c r="L84"/>
  <c r="N84" s="1"/>
  <c r="O84" s="1"/>
  <c r="L51"/>
  <c r="N51" s="1"/>
  <c r="O51" s="1"/>
  <c r="L30"/>
  <c r="N30" s="1"/>
  <c r="O30" s="1"/>
  <c r="L42"/>
  <c r="N42" s="1"/>
  <c r="O42" s="1"/>
  <c r="L85"/>
  <c r="N85" s="1"/>
  <c r="O85" s="1"/>
  <c r="L62"/>
  <c r="N62" s="1"/>
  <c r="O62" s="1"/>
  <c r="L112"/>
  <c r="N112" s="1"/>
  <c r="O112" s="1"/>
  <c r="L6"/>
  <c r="N6" s="1"/>
  <c r="O6" s="1"/>
  <c r="L68"/>
  <c r="N68" s="1"/>
  <c r="O68" s="1"/>
  <c r="L48"/>
  <c r="N48" s="1"/>
  <c r="O48" s="1"/>
  <c r="L8"/>
  <c r="N8" s="1"/>
  <c r="O8" s="1"/>
  <c r="L13"/>
  <c r="N13" s="1"/>
  <c r="O13" s="1"/>
  <c r="L54"/>
  <c r="N54" s="1"/>
  <c r="O54" s="1"/>
  <c r="L38"/>
  <c r="N38" s="1"/>
  <c r="O38" s="1"/>
  <c r="L125"/>
  <c r="N125" s="1"/>
  <c r="O125" s="1"/>
  <c r="L17"/>
  <c r="N17" s="1"/>
  <c r="O17" s="1"/>
  <c r="L80"/>
  <c r="N80" s="1"/>
  <c r="O80" s="1"/>
  <c r="L46"/>
  <c r="N46" s="1"/>
  <c r="O46" s="1"/>
  <c r="L87"/>
  <c r="N87" s="1"/>
  <c r="O87" s="1"/>
  <c r="L26"/>
  <c r="N26" s="1"/>
  <c r="O26" s="1"/>
  <c r="L70"/>
  <c r="N70" s="1"/>
  <c r="O70" s="1"/>
  <c r="L114"/>
  <c r="N114" s="1"/>
  <c r="O114" s="1"/>
  <c r="L3"/>
  <c r="N3" s="1"/>
  <c r="O3" s="1"/>
  <c r="L97"/>
  <c r="N97" s="1"/>
  <c r="O97" s="1"/>
  <c r="L66"/>
  <c r="N66" s="1"/>
  <c r="O66" s="1"/>
  <c r="L101"/>
  <c r="N101" s="1"/>
  <c r="O101" s="1"/>
  <c r="L122"/>
  <c r="N122" s="1"/>
  <c r="O122" s="1"/>
  <c r="L52"/>
  <c r="N52" s="1"/>
  <c r="O52" s="1"/>
  <c r="L50"/>
  <c r="N50" s="1"/>
  <c r="O50" s="1"/>
  <c r="L12"/>
  <c r="N12" s="1"/>
  <c r="O12" s="1"/>
  <c r="L98"/>
  <c r="N98" s="1"/>
  <c r="O98" s="1"/>
  <c r="L71"/>
  <c r="N71" s="1"/>
  <c r="O71" s="1"/>
  <c r="L74"/>
  <c r="N74" s="1"/>
  <c r="O74" s="1"/>
  <c r="L29"/>
  <c r="N29" s="1"/>
  <c r="O29" s="1"/>
  <c r="L15"/>
  <c r="N15" s="1"/>
  <c r="O15" s="1"/>
  <c r="L120"/>
  <c r="N120" s="1"/>
  <c r="O120" s="1"/>
  <c r="L5"/>
  <c r="N5" s="1"/>
  <c r="O5" s="1"/>
  <c r="L88"/>
  <c r="N88" s="1"/>
  <c r="O88" s="1"/>
  <c r="L45"/>
  <c r="N45" s="1"/>
  <c r="O45" s="1"/>
  <c r="L21"/>
  <c r="N21" s="1"/>
  <c r="O21" s="1"/>
  <c r="L56"/>
  <c r="N56" s="1"/>
  <c r="O56" s="1"/>
  <c r="L16"/>
  <c r="N16" s="1"/>
  <c r="O16" s="1"/>
  <c r="L32"/>
  <c r="N32" s="1"/>
  <c r="O32" s="1"/>
  <c r="L100"/>
  <c r="N100" s="1"/>
  <c r="O100" s="1"/>
  <c r="L108"/>
  <c r="N108" s="1"/>
  <c r="O108" s="1"/>
  <c r="L20"/>
  <c r="N20" s="1"/>
  <c r="O20" s="1"/>
  <c r="L53"/>
  <c r="N53" s="1"/>
  <c r="O53" s="1"/>
  <c r="L44"/>
  <c r="N44" s="1"/>
  <c r="O44" s="1"/>
  <c r="L36"/>
  <c r="N36" s="1"/>
  <c r="O36" s="1"/>
  <c r="L78"/>
  <c r="N78" s="1"/>
  <c r="O78" s="1"/>
  <c r="L9"/>
  <c r="N9" s="1"/>
  <c r="O9" s="1"/>
  <c r="L18"/>
  <c r="N18" s="1"/>
  <c r="O18" s="1"/>
  <c r="L55"/>
  <c r="N55" s="1"/>
  <c r="O55" s="1"/>
  <c r="L10"/>
  <c r="N10" s="1"/>
  <c r="O10" s="1"/>
  <c r="L104"/>
  <c r="N104" s="1"/>
  <c r="O104" s="1"/>
  <c r="L107"/>
  <c r="N107" s="1"/>
  <c r="O107" s="1"/>
  <c r="L110"/>
  <c r="N110" s="1"/>
  <c r="O110" s="1"/>
  <c r="L113"/>
  <c r="N113" s="1"/>
  <c r="O113" s="1"/>
  <c r="C176" i="79"/>
  <c r="C104" i="93"/>
  <c r="O176" i="79" l="1"/>
  <c r="O104" i="93"/>
  <c r="C177" i="79"/>
  <c r="C105" i="93"/>
  <c r="O177" i="79" l="1"/>
  <c r="O105" i="93"/>
  <c r="C178" i="79"/>
  <c r="C179" s="1"/>
  <c r="C106" i="93"/>
  <c r="C180" i="79"/>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AP2" l="1"/>
  <c r="O178"/>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O308" s="1"/>
  <c r="O309" s="1"/>
  <c r="O310" s="1"/>
  <c r="O311" s="1"/>
  <c r="O312" s="1"/>
  <c r="O313" s="1"/>
  <c r="O314" s="1"/>
  <c r="O315" s="1"/>
  <c r="O316" s="1"/>
  <c r="O317" s="1"/>
  <c r="O318" s="1"/>
  <c r="O319" s="1"/>
  <c r="O320" s="1"/>
  <c r="O321" s="1"/>
  <c r="O322" s="1"/>
  <c r="O323" s="1"/>
  <c r="O324" s="1"/>
  <c r="O325" s="1"/>
  <c r="O326" s="1"/>
  <c r="O327" s="1"/>
  <c r="O328" s="1"/>
  <c r="O329" s="1"/>
  <c r="O330" s="1"/>
  <c r="O331" s="1"/>
  <c r="O332" s="1"/>
  <c r="O333" s="1"/>
  <c r="O334" s="1"/>
  <c r="O335" s="1"/>
  <c r="O336" s="1"/>
  <c r="O337" s="1"/>
  <c r="O338" s="1"/>
  <c r="O339" s="1"/>
  <c r="O340" s="1"/>
  <c r="O341" s="1"/>
  <c r="O342" s="1"/>
  <c r="O343" s="1"/>
  <c r="O344" s="1"/>
  <c r="O345" s="1"/>
  <c r="O346" s="1"/>
  <c r="O347" s="1"/>
  <c r="O348" s="1"/>
  <c r="O349" s="1"/>
  <c r="O350" s="1"/>
  <c r="O351" s="1"/>
  <c r="O352" s="1"/>
  <c r="O353" s="1"/>
  <c r="O354" s="1"/>
  <c r="O355" s="1"/>
  <c r="O356" s="1"/>
  <c r="O357" s="1"/>
  <c r="O358" s="1"/>
  <c r="O359" s="1"/>
  <c r="O360" s="1"/>
  <c r="O361" s="1"/>
  <c r="O362" s="1"/>
  <c r="O363" s="1"/>
  <c r="O364" s="1"/>
  <c r="O365" s="1"/>
  <c r="O366" s="1"/>
  <c r="O367" s="1"/>
  <c r="O368" s="1"/>
  <c r="O369" s="1"/>
  <c r="O370" s="1"/>
  <c r="O371" s="1"/>
  <c r="O372" s="1"/>
  <c r="O373" s="1"/>
  <c r="O374" s="1"/>
  <c r="O375" s="1"/>
  <c r="O376" s="1"/>
  <c r="O377" s="1"/>
  <c r="O378" s="1"/>
  <c r="O379" s="1"/>
  <c r="O380" s="1"/>
  <c r="O381" s="1"/>
  <c r="O382" s="1"/>
  <c r="O383" s="1"/>
  <c r="O384" s="1"/>
  <c r="O385" s="1"/>
  <c r="O386" s="1"/>
  <c r="O387" s="1"/>
  <c r="O388" s="1"/>
  <c r="O389" s="1"/>
  <c r="O390" s="1"/>
  <c r="O391" s="1"/>
  <c r="O392" s="1"/>
  <c r="O393" s="1"/>
  <c r="O394" s="1"/>
  <c r="O395" s="1"/>
  <c r="O396" s="1"/>
  <c r="O397" s="1"/>
  <c r="O398" s="1"/>
  <c r="O399" s="1"/>
  <c r="O400" s="1"/>
  <c r="O401" s="1"/>
  <c r="O402" s="1"/>
  <c r="O403" s="1"/>
  <c r="O404" s="1"/>
  <c r="O405" s="1"/>
  <c r="O406" s="1"/>
  <c r="O407" s="1"/>
  <c r="O408" s="1"/>
  <c r="O409" s="1"/>
  <c r="O410" s="1"/>
  <c r="O411" s="1"/>
  <c r="O412" s="1"/>
  <c r="O413" s="1"/>
  <c r="O414" s="1"/>
  <c r="O415" s="1"/>
  <c r="O416" s="1"/>
  <c r="O417" s="1"/>
  <c r="O418" s="1"/>
  <c r="O419" s="1"/>
  <c r="O420" s="1"/>
  <c r="O421" s="1"/>
  <c r="O422" s="1"/>
  <c r="O423" s="1"/>
  <c r="O424" s="1"/>
  <c r="O425" s="1"/>
  <c r="O426" s="1"/>
  <c r="O427" s="1"/>
  <c r="O428" s="1"/>
  <c r="O429" s="1"/>
  <c r="O430" s="1"/>
  <c r="O431" s="1"/>
  <c r="O432" s="1"/>
  <c r="O433" s="1"/>
  <c r="O434" s="1"/>
  <c r="O435" s="1"/>
  <c r="O436" s="1"/>
  <c r="O437" s="1"/>
  <c r="O438" s="1"/>
  <c r="O439" s="1"/>
  <c r="O440" s="1"/>
  <c r="O441" s="1"/>
  <c r="O442" s="1"/>
  <c r="O443" s="1"/>
  <c r="O444" s="1"/>
  <c r="O445" s="1"/>
  <c r="O446" s="1"/>
  <c r="O447" s="1"/>
  <c r="O448" s="1"/>
  <c r="O449" s="1"/>
  <c r="O450" s="1"/>
  <c r="O451" s="1"/>
  <c r="O452" s="1"/>
  <c r="O453" s="1"/>
  <c r="O454" s="1"/>
  <c r="O455" s="1"/>
  <c r="O456" s="1"/>
  <c r="O457" s="1"/>
  <c r="O458" s="1"/>
  <c r="O459" s="1"/>
  <c r="O460" s="1"/>
  <c r="O461" s="1"/>
  <c r="O462" s="1"/>
  <c r="O463" s="1"/>
  <c r="O464" s="1"/>
  <c r="O465" s="1"/>
  <c r="O466" s="1"/>
  <c r="O467" s="1"/>
  <c r="O468" s="1"/>
  <c r="O469" s="1"/>
  <c r="O470" s="1"/>
  <c r="O471" s="1"/>
  <c r="O472" s="1"/>
  <c r="O473" s="1"/>
  <c r="O474" s="1"/>
  <c r="O475" s="1"/>
  <c r="O476" s="1"/>
  <c r="O477" s="1"/>
  <c r="O478" s="1"/>
  <c r="O479" s="1"/>
  <c r="O480" s="1"/>
  <c r="O481" s="1"/>
  <c r="O482" s="1"/>
  <c r="O483" s="1"/>
  <c r="O484" s="1"/>
  <c r="O485" s="1"/>
  <c r="O486" s="1"/>
  <c r="O487" s="1"/>
  <c r="O488" s="1"/>
  <c r="O489" s="1"/>
  <c r="O490" s="1"/>
  <c r="O491" s="1"/>
  <c r="O492" s="1"/>
  <c r="O493" s="1"/>
  <c r="O494" s="1"/>
  <c r="O495" s="1"/>
  <c r="O496" s="1"/>
  <c r="O497" s="1"/>
  <c r="O498" s="1"/>
  <c r="O499" s="1"/>
  <c r="O500" s="1"/>
  <c r="O501" s="1"/>
  <c r="O502" s="1"/>
  <c r="O503" s="1"/>
  <c r="O106" i="93"/>
  <c r="C107"/>
  <c r="O107" l="1"/>
  <c r="AP113" i="79" a="1"/>
  <c r="AP113" s="1"/>
  <c r="AP67" a="1"/>
  <c r="AP67" s="1"/>
  <c r="AP34" a="1"/>
  <c r="AP34" s="1"/>
  <c r="AP140" a="1"/>
  <c r="AP140" s="1"/>
  <c r="AP107" a="1"/>
  <c r="AP107" s="1"/>
  <c r="AP195" a="1"/>
  <c r="AP195" s="1"/>
  <c r="AP119" a="1"/>
  <c r="AP119" s="1"/>
  <c r="AP90" a="1"/>
  <c r="AP90" s="1"/>
  <c r="AP188" a="1"/>
  <c r="AP188" s="1"/>
  <c r="AP99" a="1"/>
  <c r="AP99" s="1"/>
  <c r="AP202" a="1"/>
  <c r="AP202" s="1"/>
  <c r="AP95" a="1"/>
  <c r="AP95" s="1"/>
  <c r="AP10" a="1"/>
  <c r="AP10" s="1"/>
  <c r="AP53" a="1"/>
  <c r="AP53" s="1"/>
  <c r="AP12" a="1"/>
  <c r="AP12" s="1"/>
  <c r="AP114" a="1"/>
  <c r="AP114" s="1"/>
  <c r="AP192" a="1"/>
  <c r="AP192" s="1"/>
  <c r="AP36" a="1"/>
  <c r="AP36" s="1"/>
  <c r="AP105" a="1"/>
  <c r="AP105" s="1"/>
  <c r="AP108" a="1"/>
  <c r="AP108" s="1"/>
  <c r="AP211" a="1"/>
  <c r="AP211" s="1"/>
  <c r="AP149" a="1"/>
  <c r="AP149" s="1"/>
  <c r="AP27" a="1"/>
  <c r="AP27" s="1"/>
  <c r="AP78" a="1"/>
  <c r="AP78" s="1"/>
  <c r="AP157" a="1"/>
  <c r="AP157" s="1"/>
  <c r="AP35" a="1"/>
  <c r="AP35" s="1"/>
  <c r="AP48" a="1"/>
  <c r="AP48" s="1"/>
  <c r="AP137" a="1"/>
  <c r="AP137" s="1"/>
  <c r="AP124" a="1"/>
  <c r="AP124" s="1"/>
  <c r="AP63" a="1"/>
  <c r="AP63" s="1"/>
  <c r="AP64" a="1"/>
  <c r="AP64" s="1"/>
  <c r="AP17" a="1"/>
  <c r="AP17" s="1"/>
  <c r="AP117" a="1"/>
  <c r="AP117" s="1"/>
  <c r="AP173" a="1"/>
  <c r="AP173" s="1"/>
  <c r="AP153" a="1"/>
  <c r="AP153" s="1"/>
  <c r="AP205" a="1"/>
  <c r="AP205" s="1"/>
  <c r="AP69" a="1"/>
  <c r="AP69" s="1"/>
  <c r="AP203" a="1"/>
  <c r="AP203" s="1"/>
  <c r="AP11" a="1"/>
  <c r="AP11" s="1"/>
  <c r="AP71" a="1"/>
  <c r="AP71" s="1"/>
  <c r="AP50" a="1"/>
  <c r="AP50" s="1"/>
  <c r="AP156" a="1"/>
  <c r="AP156" s="1"/>
  <c r="AP148" a="1"/>
  <c r="AP148" s="1"/>
  <c r="AP189" a="1"/>
  <c r="AP189" s="1"/>
  <c r="AP185" a="1"/>
  <c r="AP185" s="1"/>
  <c r="AP197" a="1"/>
  <c r="AP197" s="1"/>
  <c r="AP194" a="1"/>
  <c r="AP194" s="1"/>
  <c r="AP42" a="1"/>
  <c r="AP42" s="1"/>
  <c r="AP150" a="1"/>
  <c r="AP150" s="1"/>
  <c r="AP213" a="1"/>
  <c r="AP213" s="1"/>
  <c r="AP100" a="1"/>
  <c r="AP100" s="1"/>
  <c r="AP134" a="1"/>
  <c r="AP134" s="1"/>
  <c r="AP165" a="1"/>
  <c r="AP165" s="1"/>
  <c r="AP209" a="1"/>
  <c r="AP209" s="1"/>
  <c r="AP80" a="1"/>
  <c r="AP80" s="1"/>
  <c r="AP96" a="1"/>
  <c r="AP96" s="1"/>
  <c r="AP168" a="1"/>
  <c r="AP168" s="1"/>
  <c r="AP19" a="1"/>
  <c r="AP19" s="1"/>
  <c r="AP112" a="1"/>
  <c r="AP112" s="1"/>
  <c r="AP116" a="1"/>
  <c r="AP116" s="1"/>
  <c r="AP182" a="1"/>
  <c r="AP182" s="1"/>
  <c r="AP152" a="1"/>
  <c r="AP152" s="1"/>
  <c r="AP171" a="1"/>
  <c r="AP171" s="1"/>
  <c r="AP14" a="1"/>
  <c r="AP14" s="1"/>
  <c r="AP163" a="1"/>
  <c r="AP163" s="1"/>
  <c r="AP136" a="1"/>
  <c r="AP136" s="1"/>
  <c r="AP176" a="1"/>
  <c r="AP176" s="1"/>
  <c r="AP59" a="1"/>
  <c r="AP59" s="1"/>
  <c r="AP21" a="1"/>
  <c r="AP21" s="1"/>
  <c r="AP83" a="1"/>
  <c r="AP83" s="1"/>
  <c r="AP126" a="1"/>
  <c r="AP126" s="1"/>
  <c r="AP72" a="1"/>
  <c r="AP72" s="1"/>
  <c r="AP66" a="1"/>
  <c r="AP66" s="1"/>
  <c r="AP129" a="1"/>
  <c r="AP129" s="1"/>
  <c r="AP133" a="1"/>
  <c r="AP133" s="1"/>
  <c r="AP31" a="1"/>
  <c r="AP31" s="1"/>
  <c r="AP104" a="1"/>
  <c r="AP104" s="1"/>
  <c r="AP204" a="1"/>
  <c r="AP204" s="1"/>
  <c r="AP49" a="1"/>
  <c r="AP49" s="1"/>
  <c r="AP45" a="1"/>
  <c r="AP45" s="1"/>
  <c r="AP51" a="1"/>
  <c r="AP51" s="1"/>
  <c r="AP196" a="1"/>
  <c r="AP196" s="1"/>
  <c r="AP74" a="1"/>
  <c r="AP74" s="1"/>
  <c r="AP208" a="1"/>
  <c r="AP208" s="1"/>
  <c r="AP184" a="1"/>
  <c r="AP184" s="1"/>
  <c r="AP52" a="1"/>
  <c r="AP52" s="1"/>
  <c r="AP65" a="1"/>
  <c r="AP65" s="1"/>
  <c r="AP55" a="1"/>
  <c r="AP55" s="1"/>
  <c r="AP131" a="1"/>
  <c r="AP131" s="1"/>
  <c r="AP125" a="1"/>
  <c r="AP125" s="1"/>
  <c r="AP212" a="1"/>
  <c r="AP212" s="1"/>
  <c r="AP4" a="1"/>
  <c r="AP4" s="1"/>
  <c r="AP39" a="1"/>
  <c r="AP39" s="1"/>
  <c r="AP200" a="1"/>
  <c r="AP200" s="1"/>
  <c r="AP199" a="1"/>
  <c r="AP199" s="1"/>
  <c r="AP161" a="1"/>
  <c r="AP161" s="1"/>
  <c r="AP166" a="1"/>
  <c r="AP166" s="1"/>
  <c r="AP106" a="1"/>
  <c r="AP106" s="1"/>
  <c r="AP160" a="1"/>
  <c r="AP160" s="1"/>
  <c r="AP5" a="1"/>
  <c r="AP5" s="1"/>
  <c r="AP201" a="1"/>
  <c r="AP201" s="1"/>
  <c r="AP177" a="1"/>
  <c r="AP177" s="1"/>
  <c r="AP8" a="1"/>
  <c r="AP8" s="1"/>
  <c r="AP86" a="1"/>
  <c r="AP86" s="1"/>
  <c r="AP206" a="1"/>
  <c r="AP206" s="1"/>
  <c r="AP193" a="1"/>
  <c r="AP193" s="1"/>
  <c r="AP44" a="1"/>
  <c r="AP44" s="1"/>
  <c r="AP15" a="1"/>
  <c r="AP15" s="1"/>
  <c r="AP61" a="1"/>
  <c r="AP61" s="1"/>
  <c r="AP190" a="1"/>
  <c r="AP190" s="1"/>
  <c r="AP28" a="1"/>
  <c r="AP28" s="1"/>
  <c r="AP32" a="1"/>
  <c r="AP32" s="1"/>
  <c r="AP16" a="1"/>
  <c r="AP16" s="1"/>
  <c r="AP70" a="1"/>
  <c r="AP70" s="1"/>
  <c r="AP23" a="1"/>
  <c r="AP23" s="1"/>
  <c r="AP143" a="1"/>
  <c r="AP143" s="1"/>
  <c r="AP172" a="1"/>
  <c r="AP172" s="1"/>
  <c r="AP164" a="1"/>
  <c r="AP164" s="1"/>
  <c r="AP144" a="1"/>
  <c r="AP144" s="1"/>
  <c r="AP76" a="1"/>
  <c r="AP76" s="1"/>
  <c r="AP102" a="1"/>
  <c r="AP102" s="1"/>
  <c r="AP82" a="1"/>
  <c r="AP82" s="1"/>
  <c r="AP43" a="1"/>
  <c r="AP43" s="1"/>
  <c r="AP170" a="1"/>
  <c r="AP170" s="1"/>
  <c r="AP40" a="1"/>
  <c r="AP40" s="1"/>
  <c r="AP25" a="1"/>
  <c r="AP25" s="1"/>
  <c r="AP118" a="1"/>
  <c r="AP118" s="1"/>
  <c r="AP158" a="1"/>
  <c r="AP158" s="1"/>
  <c r="AP77" a="1"/>
  <c r="AP77" s="1"/>
  <c r="AP62" a="1"/>
  <c r="AP62" s="1"/>
  <c r="AP7" a="1"/>
  <c r="AP7" s="1"/>
  <c r="AP179" a="1"/>
  <c r="AP179" s="1"/>
  <c r="AP142" a="1"/>
  <c r="AP142" s="1"/>
  <c r="AP57" a="1"/>
  <c r="AP57" s="1"/>
  <c r="AP181" a="1"/>
  <c r="AP181" s="1"/>
  <c r="AP198" a="1"/>
  <c r="AP198" s="1"/>
  <c r="AP6" a="1"/>
  <c r="AP6" s="1"/>
  <c r="AP29" a="1"/>
  <c r="AP29" s="1"/>
  <c r="AP97" a="1"/>
  <c r="AP97" s="1"/>
  <c r="AP138" a="1"/>
  <c r="AP138" s="1"/>
  <c r="AP210" a="1"/>
  <c r="AP210" s="1"/>
  <c r="AP174" a="1"/>
  <c r="AP174" s="1"/>
  <c r="AP167" a="1"/>
  <c r="AP167" s="1"/>
  <c r="AP127" a="1"/>
  <c r="AP127" s="1"/>
  <c r="AP89" a="1"/>
  <c r="AP89" s="1"/>
  <c r="AP75" a="1"/>
  <c r="AP75" s="1"/>
  <c r="AP79" a="1"/>
  <c r="AP79" s="1"/>
  <c r="AP111" a="1"/>
  <c r="AP111" s="1"/>
  <c r="AP101" a="1"/>
  <c r="AP101" s="1"/>
  <c r="AP186" a="1"/>
  <c r="AP186" s="1"/>
  <c r="AP37" a="1"/>
  <c r="AP37" s="1"/>
  <c r="AP20" a="1"/>
  <c r="AP20" s="1"/>
  <c r="AP3" a="1"/>
  <c r="AP3" s="1"/>
  <c r="AP46" a="1"/>
  <c r="AP46" s="1"/>
  <c r="AP130" a="1"/>
  <c r="AP130" s="1"/>
  <c r="AP85" a="1"/>
  <c r="AP85" s="1"/>
  <c r="AP41" a="1"/>
  <c r="AP41" s="1"/>
  <c r="AP109" a="1"/>
  <c r="AP109" s="1"/>
  <c r="AP128" a="1"/>
  <c r="AP128" s="1"/>
  <c r="AP155" a="1"/>
  <c r="AP155" s="1"/>
  <c r="AP22" a="1"/>
  <c r="AP22" s="1"/>
  <c r="AP147" a="1"/>
  <c r="AP147" s="1"/>
  <c r="AP146" a="1"/>
  <c r="AP146" s="1"/>
  <c r="AP87" a="1"/>
  <c r="AP87" s="1"/>
  <c r="AP183" a="1"/>
  <c r="AP183" s="1"/>
  <c r="AP98" a="1"/>
  <c r="AP98" s="1"/>
  <c r="AP139" a="1"/>
  <c r="AP139" s="1"/>
  <c r="AP9" a="1"/>
  <c r="AP9" s="1"/>
  <c r="AP81" a="1"/>
  <c r="AP81" s="1"/>
  <c r="AP103" a="1"/>
  <c r="AP103" s="1"/>
  <c r="AP178" a="1"/>
  <c r="AP178" s="1"/>
  <c r="AP26" a="1"/>
  <c r="AP26" s="1"/>
  <c r="AP162" a="1"/>
  <c r="AP162" s="1"/>
  <c r="AP175" a="1"/>
  <c r="AP175" s="1"/>
  <c r="AP120" a="1"/>
  <c r="AP120" s="1"/>
  <c r="AP24" a="1"/>
  <c r="AP24" s="1"/>
  <c r="AP141" a="1"/>
  <c r="AP141" s="1"/>
  <c r="AP207" a="1"/>
  <c r="AP207" s="1"/>
  <c r="AP115" a="1"/>
  <c r="AP115" s="1"/>
  <c r="AP18" a="1"/>
  <c r="AP18" s="1"/>
  <c r="AP169" a="1"/>
  <c r="AP169" s="1"/>
  <c r="AP13" a="1"/>
  <c r="AP13" s="1"/>
  <c r="AP123" a="1"/>
  <c r="AP123" s="1"/>
  <c r="AP84" a="1"/>
  <c r="AP84" s="1"/>
  <c r="AP88" a="1"/>
  <c r="AP88" s="1"/>
  <c r="AP121" a="1"/>
  <c r="AP121" s="1"/>
  <c r="AP110" a="1"/>
  <c r="AP110" s="1"/>
  <c r="AP145" a="1"/>
  <c r="AP145" s="1"/>
  <c r="AP73" a="1"/>
  <c r="AP73" s="1"/>
  <c r="AP151" a="1"/>
  <c r="AP151" s="1"/>
  <c r="AP58" a="1"/>
  <c r="AP58" s="1"/>
  <c r="AP30" a="1"/>
  <c r="AP30" s="1"/>
  <c r="AP122" a="1"/>
  <c r="AP122" s="1"/>
  <c r="AP91" a="1"/>
  <c r="AP91" s="1"/>
  <c r="AP132" a="1"/>
  <c r="AP132" s="1"/>
  <c r="AP94" a="1"/>
  <c r="AP94" s="1"/>
  <c r="AP159" a="1"/>
  <c r="AP159" s="1"/>
  <c r="AP187" a="1"/>
  <c r="AP187" s="1"/>
  <c r="AP47" a="1"/>
  <c r="AP47" s="1"/>
  <c r="AP56" a="1"/>
  <c r="AP56" s="1"/>
  <c r="AP191" a="1"/>
  <c r="AP191" s="1"/>
  <c r="AP92" a="1"/>
  <c r="AP92" s="1"/>
  <c r="AP154" a="1"/>
  <c r="AP154" s="1"/>
  <c r="AP38" a="1"/>
  <c r="AP38" s="1"/>
  <c r="AP135" a="1"/>
  <c r="AP135" s="1"/>
  <c r="AP68" a="1"/>
  <c r="AP68" s="1"/>
  <c r="AP60" a="1"/>
  <c r="AP60" s="1"/>
  <c r="AP33" a="1"/>
  <c r="AP33" s="1"/>
  <c r="AP54" a="1"/>
  <c r="AP54" s="1"/>
  <c r="AP93" a="1"/>
  <c r="AP93" s="1"/>
  <c r="AP180" a="1"/>
  <c r="AP180" s="1"/>
  <c r="C108" i="93"/>
  <c r="O108" l="1"/>
  <c r="AQ2" i="79"/>
  <c r="C109" i="93"/>
  <c r="O109" l="1"/>
  <c r="AQ6" i="79" a="1"/>
  <c r="AQ6" s="1"/>
  <c r="AQ115" a="1"/>
  <c r="AQ115" s="1"/>
  <c r="AQ145" a="1"/>
  <c r="AQ145" s="1"/>
  <c r="AQ149" a="1"/>
  <c r="AQ149" s="1"/>
  <c r="AQ140" a="1"/>
  <c r="AQ140" s="1"/>
  <c r="AQ204" a="1"/>
  <c r="AQ204" s="1"/>
  <c r="AQ26" a="1"/>
  <c r="AQ26" s="1"/>
  <c r="AQ34" a="1"/>
  <c r="AQ34" s="1"/>
  <c r="AQ21" a="1"/>
  <c r="AQ21" s="1"/>
  <c r="AQ173" a="1"/>
  <c r="AQ173" s="1"/>
  <c r="AQ120" a="1"/>
  <c r="AQ120" s="1"/>
  <c r="AQ14" a="1"/>
  <c r="AQ14" s="1"/>
  <c r="AQ210" a="1"/>
  <c r="AQ210" s="1"/>
  <c r="AQ59" a="1"/>
  <c r="AQ59" s="1"/>
  <c r="AQ82" a="1"/>
  <c r="AQ82" s="1"/>
  <c r="AQ207" a="1"/>
  <c r="AQ207" s="1"/>
  <c r="AQ64" a="1"/>
  <c r="AQ64" s="1"/>
  <c r="AQ147" a="1"/>
  <c r="AQ147" s="1"/>
  <c r="AQ72" a="1"/>
  <c r="AQ72" s="1"/>
  <c r="AQ77" a="1"/>
  <c r="AQ77" s="1"/>
  <c r="AQ65" a="1"/>
  <c r="AQ65" s="1"/>
  <c r="AQ141" a="1"/>
  <c r="AQ141" s="1"/>
  <c r="AQ150" a="1"/>
  <c r="AQ150" s="1"/>
  <c r="AQ110" a="1"/>
  <c r="AQ110" s="1"/>
  <c r="AQ166" a="1"/>
  <c r="AQ166" s="1"/>
  <c r="AQ18" a="1"/>
  <c r="AQ18" s="1"/>
  <c r="AQ52" a="1"/>
  <c r="AQ52" s="1"/>
  <c r="AQ209" a="1"/>
  <c r="AQ209" s="1"/>
  <c r="AQ129" a="1"/>
  <c r="AQ129" s="1"/>
  <c r="AQ107" a="1"/>
  <c r="AQ107" s="1"/>
  <c r="AQ157" a="1"/>
  <c r="AQ157" s="1"/>
  <c r="AQ75" a="1"/>
  <c r="AQ75" s="1"/>
  <c r="AQ176" a="1"/>
  <c r="AQ176" s="1"/>
  <c r="AQ153" a="1"/>
  <c r="AQ153" s="1"/>
  <c r="AQ39" a="1"/>
  <c r="AQ39" s="1"/>
  <c r="AQ113" a="1"/>
  <c r="AQ113" s="1"/>
  <c r="AQ30" a="1"/>
  <c r="AQ30" s="1"/>
  <c r="AQ81" a="1"/>
  <c r="AQ81" s="1"/>
  <c r="AQ201" a="1"/>
  <c r="AQ201" s="1"/>
  <c r="AQ23" a="1"/>
  <c r="AQ23" s="1"/>
  <c r="AQ36" a="1"/>
  <c r="AQ36" s="1"/>
  <c r="AQ197" a="1"/>
  <c r="AQ197" s="1"/>
  <c r="AQ57" a="1"/>
  <c r="AQ57" s="1"/>
  <c r="AQ160" a="1"/>
  <c r="AQ160" s="1"/>
  <c r="AQ168" a="1"/>
  <c r="AQ168" s="1"/>
  <c r="AQ137" a="1"/>
  <c r="AQ137" s="1"/>
  <c r="AQ69" a="1"/>
  <c r="AQ69" s="1"/>
  <c r="AQ33" a="1"/>
  <c r="AQ33" s="1"/>
  <c r="AQ155" a="1"/>
  <c r="AQ155" s="1"/>
  <c r="AQ162" a="1"/>
  <c r="AQ162" s="1"/>
  <c r="AQ187" a="1"/>
  <c r="AQ187" s="1"/>
  <c r="AQ163" a="1"/>
  <c r="AQ163" s="1"/>
  <c r="AQ175" a="1"/>
  <c r="AQ175" s="1"/>
  <c r="AQ136" a="1"/>
  <c r="AQ136" s="1"/>
  <c r="AQ114" a="1"/>
  <c r="AQ114" s="1"/>
  <c r="AQ68" a="1"/>
  <c r="AQ68" s="1"/>
  <c r="AQ112" a="1"/>
  <c r="AQ112" s="1"/>
  <c r="AQ92" a="1"/>
  <c r="AQ92" s="1"/>
  <c r="AQ53" a="1"/>
  <c r="AQ53" s="1"/>
  <c r="AQ128" a="1"/>
  <c r="AQ128" s="1"/>
  <c r="AQ25" a="1"/>
  <c r="AQ25" s="1"/>
  <c r="AQ189" a="1"/>
  <c r="AQ189" s="1"/>
  <c r="AQ100" a="1"/>
  <c r="AQ100" s="1"/>
  <c r="AQ171" a="1"/>
  <c r="AQ171" s="1"/>
  <c r="AQ93" a="1"/>
  <c r="AQ93" s="1"/>
  <c r="AQ164" a="1"/>
  <c r="AQ164" s="1"/>
  <c r="AQ139" a="1"/>
  <c r="AQ139" s="1"/>
  <c r="AQ16" a="1"/>
  <c r="AQ16" s="1"/>
  <c r="AQ143" a="1"/>
  <c r="AQ143" s="1"/>
  <c r="AQ38" a="1"/>
  <c r="AQ38" s="1"/>
  <c r="AQ116" a="1"/>
  <c r="AQ116" s="1"/>
  <c r="AQ19" a="1"/>
  <c r="AQ19" s="1"/>
  <c r="AQ117" a="1"/>
  <c r="AQ117" s="1"/>
  <c r="AQ109" a="1"/>
  <c r="AQ109" s="1"/>
  <c r="AQ73" a="1"/>
  <c r="AQ73" s="1"/>
  <c r="AQ17" a="1"/>
  <c r="AQ17" s="1"/>
  <c r="AQ47" a="1"/>
  <c r="AQ47" s="1"/>
  <c r="AQ96" a="1"/>
  <c r="AQ96" s="1"/>
  <c r="AQ200" a="1"/>
  <c r="AQ200" s="1"/>
  <c r="AQ99" a="1"/>
  <c r="AQ99" s="1"/>
  <c r="AQ56" a="1"/>
  <c r="AQ56" s="1"/>
  <c r="AQ46" a="1"/>
  <c r="AQ46" s="1"/>
  <c r="AQ167" a="1"/>
  <c r="AQ167" s="1"/>
  <c r="AQ122" a="1"/>
  <c r="AQ122" s="1"/>
  <c r="AQ41" a="1"/>
  <c r="AQ41" s="1"/>
  <c r="AQ146" a="1"/>
  <c r="AQ146" s="1"/>
  <c r="AQ51" a="1"/>
  <c r="AQ51" s="1"/>
  <c r="AQ123" a="1"/>
  <c r="AQ123" s="1"/>
  <c r="AQ174" a="1"/>
  <c r="AQ174" s="1"/>
  <c r="AQ199" a="1"/>
  <c r="AQ199" s="1"/>
  <c r="AQ152" a="1"/>
  <c r="AQ152" s="1"/>
  <c r="AQ85" a="1"/>
  <c r="AQ85" s="1"/>
  <c r="AQ196" a="1"/>
  <c r="AQ196" s="1"/>
  <c r="AQ198" a="1"/>
  <c r="AQ198" s="1"/>
  <c r="AQ177" a="1"/>
  <c r="AQ177" s="1"/>
  <c r="AQ102" a="1"/>
  <c r="AQ102" s="1"/>
  <c r="AQ148" a="1"/>
  <c r="AQ148" s="1"/>
  <c r="AQ180" a="1"/>
  <c r="AQ180" s="1"/>
  <c r="AQ211" a="1"/>
  <c r="AQ211" s="1"/>
  <c r="AQ104" a="1"/>
  <c r="AQ104" s="1"/>
  <c r="AQ188" a="1"/>
  <c r="AQ188" s="1"/>
  <c r="AQ212" a="1"/>
  <c r="AQ212" s="1"/>
  <c r="AQ5" a="1"/>
  <c r="AQ5" s="1"/>
  <c r="AQ131" a="1"/>
  <c r="AQ131" s="1"/>
  <c r="AQ63" a="1"/>
  <c r="AQ63" s="1"/>
  <c r="AQ132" a="1"/>
  <c r="AQ132" s="1"/>
  <c r="AQ158" a="1"/>
  <c r="AQ158" s="1"/>
  <c r="AQ94" a="1"/>
  <c r="AQ94" s="1"/>
  <c r="AQ134" a="1"/>
  <c r="AQ134" s="1"/>
  <c r="AQ194" a="1"/>
  <c r="AQ194" s="1"/>
  <c r="AQ4" a="1"/>
  <c r="AQ4" s="1"/>
  <c r="AQ165" a="1"/>
  <c r="AQ165" s="1"/>
  <c r="AQ159" a="1"/>
  <c r="AQ159" s="1"/>
  <c r="AQ49" a="1"/>
  <c r="AQ49" s="1"/>
  <c r="AQ70" a="1"/>
  <c r="AQ70" s="1"/>
  <c r="AQ7" a="1"/>
  <c r="AQ7" s="1"/>
  <c r="AQ22" a="1"/>
  <c r="AQ22" s="1"/>
  <c r="AQ138" a="1"/>
  <c r="AQ138" s="1"/>
  <c r="AQ24" a="1"/>
  <c r="AQ24" s="1"/>
  <c r="AQ182" a="1"/>
  <c r="AQ182" s="1"/>
  <c r="AQ151" a="1"/>
  <c r="AQ151" s="1"/>
  <c r="AQ37" a="1"/>
  <c r="AQ37" s="1"/>
  <c r="AQ172" a="1"/>
  <c r="AQ172" s="1"/>
  <c r="AQ103" a="1"/>
  <c r="AQ103" s="1"/>
  <c r="AQ169" a="1"/>
  <c r="AQ169" s="1"/>
  <c r="AQ45" a="1"/>
  <c r="AQ45" s="1"/>
  <c r="AQ15" a="1"/>
  <c r="AQ15" s="1"/>
  <c r="AQ170" a="1"/>
  <c r="AQ170" s="1"/>
  <c r="AQ35" a="1"/>
  <c r="AQ35" s="1"/>
  <c r="AQ97" a="1"/>
  <c r="AQ97" s="1"/>
  <c r="AQ121" a="1"/>
  <c r="AQ121" s="1"/>
  <c r="AQ98" a="1"/>
  <c r="AQ98" s="1"/>
  <c r="AQ111" a="1"/>
  <c r="AQ111" s="1"/>
  <c r="AQ213" a="1"/>
  <c r="AQ213" s="1"/>
  <c r="AQ88" a="1"/>
  <c r="AQ88" s="1"/>
  <c r="AQ142" a="1"/>
  <c r="AQ142" s="1"/>
  <c r="AQ203" a="1"/>
  <c r="AQ203" s="1"/>
  <c r="AQ191" a="1"/>
  <c r="AQ191" s="1"/>
  <c r="AQ179" a="1"/>
  <c r="AQ179" s="1"/>
  <c r="AQ71" a="1"/>
  <c r="AQ71" s="1"/>
  <c r="AQ89" a="1"/>
  <c r="AQ89" s="1"/>
  <c r="AQ101" a="1"/>
  <c r="AQ101" s="1"/>
  <c r="AQ154" a="1"/>
  <c r="AQ154" s="1"/>
  <c r="AQ55" a="1"/>
  <c r="AQ55" s="1"/>
  <c r="AQ9" a="1"/>
  <c r="AQ9" s="1"/>
  <c r="AQ3" a="1"/>
  <c r="AQ3" s="1"/>
  <c r="AQ74" a="1"/>
  <c r="AQ74" s="1"/>
  <c r="AQ20" a="1"/>
  <c r="AQ20" s="1"/>
  <c r="AQ29" a="1"/>
  <c r="AQ29" s="1"/>
  <c r="AQ95" a="1"/>
  <c r="AQ95" s="1"/>
  <c r="AQ87" a="1"/>
  <c r="AQ87" s="1"/>
  <c r="AQ127" a="1"/>
  <c r="AQ127" s="1"/>
  <c r="AQ185" a="1"/>
  <c r="AQ185" s="1"/>
  <c r="AQ32" a="1"/>
  <c r="AQ32" s="1"/>
  <c r="AQ206" a="1"/>
  <c r="AQ206" s="1"/>
  <c r="AQ27" a="1"/>
  <c r="AQ27" s="1"/>
  <c r="AQ126" a="1"/>
  <c r="AQ126" s="1"/>
  <c r="AQ205" a="1"/>
  <c r="AQ205" s="1"/>
  <c r="AQ118" a="1"/>
  <c r="AQ118" s="1"/>
  <c r="AQ84" a="1"/>
  <c r="AQ84" s="1"/>
  <c r="AQ12" a="1"/>
  <c r="AQ12" s="1"/>
  <c r="AQ135" a="1"/>
  <c r="AQ135" s="1"/>
  <c r="AQ54" a="1"/>
  <c r="AQ54" s="1"/>
  <c r="AQ11" a="1"/>
  <c r="AQ11" s="1"/>
  <c r="AQ125" a="1"/>
  <c r="AQ125" s="1"/>
  <c r="AQ184" a="1"/>
  <c r="AQ184" s="1"/>
  <c r="AQ119" a="1"/>
  <c r="AQ119" s="1"/>
  <c r="AQ50" a="1"/>
  <c r="AQ50" s="1"/>
  <c r="AQ193" a="1"/>
  <c r="AQ193" s="1"/>
  <c r="AQ80" a="1"/>
  <c r="AQ80" s="1"/>
  <c r="AQ58" a="1"/>
  <c r="AQ58" s="1"/>
  <c r="AQ181" a="1"/>
  <c r="AQ181" s="1"/>
  <c r="AQ156" a="1"/>
  <c r="AQ156" s="1"/>
  <c r="AQ144" a="1"/>
  <c r="AQ144" s="1"/>
  <c r="AQ61" a="1"/>
  <c r="AQ61" s="1"/>
  <c r="AQ195" a="1"/>
  <c r="AQ195" s="1"/>
  <c r="AQ161" a="1"/>
  <c r="AQ161" s="1"/>
  <c r="AQ178" a="1"/>
  <c r="AQ178" s="1"/>
  <c r="AQ40" a="1"/>
  <c r="AQ40" s="1"/>
  <c r="AQ108" a="1"/>
  <c r="AQ108" s="1"/>
  <c r="AQ130" a="1"/>
  <c r="AQ130" s="1"/>
  <c r="AQ133" a="1"/>
  <c r="AQ133" s="1"/>
  <c r="AQ10" a="1"/>
  <c r="AQ10" s="1"/>
  <c r="AQ83" a="1"/>
  <c r="AQ83" s="1"/>
  <c r="AQ202" a="1"/>
  <c r="AQ202" s="1"/>
  <c r="AQ90" a="1"/>
  <c r="AQ90" s="1"/>
  <c r="AQ60" a="1"/>
  <c r="AQ60" s="1"/>
  <c r="AQ62" a="1"/>
  <c r="AQ62" s="1"/>
  <c r="AQ48" a="1"/>
  <c r="AQ48" s="1"/>
  <c r="AQ8" a="1"/>
  <c r="AQ8" s="1"/>
  <c r="AQ106" a="1"/>
  <c r="AQ106" s="1"/>
  <c r="AQ86" a="1"/>
  <c r="AQ86" s="1"/>
  <c r="AQ43" a="1"/>
  <c r="AQ43" s="1"/>
  <c r="AQ208" a="1"/>
  <c r="AQ208" s="1"/>
  <c r="AQ44" a="1"/>
  <c r="AQ44" s="1"/>
  <c r="AQ42" a="1"/>
  <c r="AQ42" s="1"/>
  <c r="AQ79" a="1"/>
  <c r="AQ79" s="1"/>
  <c r="AQ13" a="1"/>
  <c r="AQ13" s="1"/>
  <c r="AQ183" a="1"/>
  <c r="AQ183" s="1"/>
  <c r="AQ186" a="1"/>
  <c r="AQ186" s="1"/>
  <c r="AQ124" a="1"/>
  <c r="AQ124" s="1"/>
  <c r="AQ76" a="1"/>
  <c r="AQ76" s="1"/>
  <c r="AQ78" a="1"/>
  <c r="AQ78" s="1"/>
  <c r="AQ67" a="1"/>
  <c r="AQ67" s="1"/>
  <c r="AQ28" a="1"/>
  <c r="AQ28" s="1"/>
  <c r="AQ105" a="1"/>
  <c r="AQ105" s="1"/>
  <c r="AQ190" a="1"/>
  <c r="AQ190" s="1"/>
  <c r="AQ192" a="1"/>
  <c r="AQ192" s="1"/>
  <c r="AQ31" a="1"/>
  <c r="AQ31" s="1"/>
  <c r="AQ91" a="1"/>
  <c r="AQ91" s="1"/>
  <c r="AQ66" a="1"/>
  <c r="AQ66" s="1"/>
  <c r="C110" i="93"/>
  <c r="O110" l="1"/>
  <c r="AR2" i="79"/>
  <c r="C111" i="93"/>
  <c r="O111" l="1"/>
  <c r="C112"/>
  <c r="O112" l="1"/>
  <c r="C113"/>
  <c r="O113" l="1"/>
  <c r="C114"/>
  <c r="O114" l="1"/>
  <c r="C115"/>
  <c r="O115" l="1"/>
  <c r="C116"/>
  <c r="O116" l="1"/>
  <c r="C117"/>
  <c r="O117" l="1"/>
  <c r="C118"/>
  <c r="O118" l="1"/>
  <c r="C119"/>
  <c r="O119" l="1"/>
  <c r="C120"/>
  <c r="O120" l="1"/>
  <c r="C121"/>
  <c r="O121" l="1"/>
  <c r="C122"/>
  <c r="O122" l="1"/>
  <c r="C123"/>
  <c r="O123" l="1"/>
  <c r="C124"/>
  <c r="O124" l="1"/>
  <c r="C125"/>
  <c r="O125" l="1"/>
  <c r="C126"/>
  <c r="O126" l="1"/>
  <c r="C127"/>
  <c r="O127" l="1"/>
  <c r="C128"/>
  <c r="O128" l="1"/>
  <c r="C129"/>
  <c r="O129" l="1"/>
  <c r="C130"/>
  <c r="O130" l="1"/>
  <c r="C131"/>
  <c r="O131" l="1"/>
  <c r="C132"/>
  <c r="O132" l="1"/>
  <c r="C133"/>
  <c r="O133" l="1"/>
  <c r="C134"/>
  <c r="O134" l="1"/>
  <c r="C135"/>
  <c r="O135" l="1"/>
  <c r="C136"/>
  <c r="O136" l="1"/>
  <c r="C137"/>
  <c r="O137" l="1"/>
  <c r="C138"/>
  <c r="O138" l="1"/>
  <c r="C139"/>
  <c r="O139" l="1"/>
  <c r="C140"/>
  <c r="O140" l="1"/>
  <c r="C141"/>
  <c r="O141" l="1"/>
  <c r="C142"/>
  <c r="O142" l="1"/>
  <c r="C143"/>
  <c r="O143" l="1"/>
  <c r="C144"/>
  <c r="O144" l="1"/>
  <c r="C145"/>
  <c r="O145" l="1"/>
  <c r="C146"/>
  <c r="O146" l="1"/>
  <c r="C147"/>
  <c r="O147" l="1"/>
  <c r="C148"/>
  <c r="O148" l="1"/>
  <c r="C149"/>
  <c r="O149" l="1"/>
  <c r="C150"/>
  <c r="O150" l="1"/>
  <c r="C151"/>
  <c r="O151" l="1"/>
  <c r="C152"/>
  <c r="O152" l="1"/>
  <c r="C153"/>
  <c r="O153" l="1"/>
  <c r="C154"/>
  <c r="O154" l="1"/>
  <c r="C155"/>
  <c r="O155" l="1"/>
  <c r="C156"/>
  <c r="O156" l="1"/>
  <c r="C157"/>
  <c r="O157" l="1"/>
  <c r="C158"/>
  <c r="O158" l="1"/>
  <c r="C159"/>
  <c r="O159" l="1"/>
  <c r="C160"/>
  <c r="O160" l="1"/>
  <c r="C161"/>
  <c r="O161" l="1"/>
  <c r="C162"/>
  <c r="O162" l="1"/>
  <c r="C163"/>
  <c r="O163" l="1"/>
  <c r="C164"/>
  <c r="O164" l="1"/>
  <c r="C165"/>
  <c r="O165" l="1"/>
  <c r="C166"/>
  <c r="O166" l="1"/>
  <c r="C167"/>
  <c r="O167" l="1"/>
  <c r="C168"/>
  <c r="O168" l="1"/>
  <c r="C169"/>
  <c r="O169" l="1"/>
  <c r="C170"/>
  <c r="O170" l="1"/>
  <c r="C171"/>
  <c r="O171" l="1"/>
  <c r="C172"/>
  <c r="O172" l="1"/>
  <c r="C173"/>
  <c r="O173" l="1"/>
  <c r="C174"/>
  <c r="O174" l="1"/>
  <c r="C175"/>
  <c r="O175" l="1"/>
  <c r="C176"/>
  <c r="O176" l="1"/>
  <c r="C177"/>
  <c r="O177" l="1"/>
  <c r="C178"/>
  <c r="O178" l="1"/>
  <c r="C179"/>
  <c r="O179" l="1"/>
  <c r="C180"/>
  <c r="O180" l="1"/>
  <c r="C181"/>
  <c r="O181" l="1"/>
  <c r="C182"/>
  <c r="O182" l="1"/>
  <c r="C183"/>
  <c r="O183" l="1"/>
  <c r="C184"/>
  <c r="O184" l="1"/>
  <c r="C185"/>
  <c r="O185" l="1"/>
  <c r="C186"/>
  <c r="O186" l="1"/>
  <c r="C187"/>
  <c r="O187" l="1"/>
  <c r="C188"/>
  <c r="O188" l="1"/>
  <c r="C189"/>
  <c r="O189" l="1"/>
  <c r="C190"/>
  <c r="O190" l="1"/>
  <c r="C191"/>
  <c r="O191" l="1"/>
  <c r="C192"/>
  <c r="O192" l="1"/>
  <c r="C193"/>
  <c r="O193" l="1"/>
  <c r="C194"/>
  <c r="O194" l="1"/>
  <c r="C195"/>
  <c r="O195" l="1"/>
  <c r="C196"/>
  <c r="O196" l="1"/>
  <c r="C197"/>
  <c r="O197" l="1"/>
  <c r="C198"/>
  <c r="O198" l="1"/>
  <c r="C199"/>
  <c r="O199" l="1"/>
  <c r="C200"/>
  <c r="O200" l="1"/>
  <c r="C201"/>
  <c r="O201" l="1"/>
  <c r="C202"/>
  <c r="O202" l="1"/>
  <c r="C203"/>
  <c r="O203" l="1"/>
  <c r="C204"/>
  <c r="O204" l="1"/>
  <c r="C205"/>
  <c r="O205" l="1"/>
  <c r="C206"/>
  <c r="O206" l="1"/>
  <c r="C207"/>
  <c r="O207" l="1"/>
  <c r="C208"/>
  <c r="O208" l="1"/>
  <c r="C209"/>
  <c r="O209" l="1"/>
  <c r="C210"/>
  <c r="O210" l="1"/>
  <c r="C211"/>
  <c r="O211" l="1"/>
  <c r="C212"/>
  <c r="O212" l="1"/>
  <c r="C213"/>
  <c r="O213" l="1"/>
  <c r="C214"/>
  <c r="O214" l="1"/>
  <c r="C215"/>
  <c r="O215" l="1"/>
  <c r="C216"/>
  <c r="O216" l="1"/>
  <c r="C217"/>
  <c r="O217" l="1"/>
  <c r="C218"/>
  <c r="O218" l="1"/>
  <c r="C219"/>
  <c r="O219" l="1"/>
  <c r="C220"/>
  <c r="O220" l="1"/>
  <c r="C221"/>
  <c r="O221" l="1"/>
  <c r="C222"/>
  <c r="O222" l="1"/>
  <c r="C223"/>
  <c r="O223" l="1"/>
  <c r="C224"/>
  <c r="O224" l="1"/>
  <c r="C225"/>
  <c r="O225" l="1"/>
  <c r="C226"/>
  <c r="O226" l="1"/>
  <c r="C227"/>
  <c r="O227" l="1"/>
  <c r="C228"/>
  <c r="O228" l="1"/>
  <c r="C229"/>
  <c r="O229" l="1"/>
  <c r="C230"/>
  <c r="O230" l="1"/>
  <c r="C231"/>
  <c r="O231" l="1"/>
  <c r="C232"/>
  <c r="O232" l="1"/>
  <c r="C233"/>
  <c r="O233" l="1"/>
  <c r="C234"/>
  <c r="O234" l="1"/>
  <c r="C235"/>
  <c r="O235" l="1"/>
  <c r="C236"/>
  <c r="O236" l="1"/>
  <c r="C237"/>
  <c r="O237" l="1"/>
  <c r="C238"/>
  <c r="O238" l="1"/>
  <c r="C239"/>
  <c r="O239" l="1"/>
  <c r="C240"/>
  <c r="O240" l="1"/>
  <c r="C241"/>
  <c r="O241" l="1"/>
  <c r="C242"/>
  <c r="O242" l="1"/>
  <c r="C243"/>
  <c r="O243" l="1"/>
  <c r="C244"/>
  <c r="O244" l="1"/>
  <c r="C245"/>
  <c r="O245" l="1"/>
  <c r="C246"/>
  <c r="O246" l="1"/>
  <c r="C247"/>
  <c r="O247" l="1"/>
  <c r="C248"/>
  <c r="O248" l="1"/>
  <c r="C249"/>
  <c r="O249" l="1"/>
  <c r="C250"/>
  <c r="O250" l="1"/>
  <c r="C251"/>
  <c r="O251" l="1"/>
  <c r="C252"/>
  <c r="O252" l="1"/>
  <c r="C253"/>
  <c r="O253" l="1"/>
  <c r="C254"/>
  <c r="O254" l="1"/>
  <c r="C255"/>
  <c r="O255" l="1"/>
  <c r="C256"/>
  <c r="O256" l="1"/>
  <c r="C257"/>
  <c r="O257" l="1"/>
  <c r="C258"/>
  <c r="O258" l="1"/>
  <c r="C259"/>
  <c r="O259" l="1"/>
  <c r="C260"/>
  <c r="O260" l="1"/>
  <c r="C261"/>
  <c r="O261" l="1"/>
  <c r="C262"/>
  <c r="O262" l="1"/>
  <c r="C263"/>
  <c r="O263" l="1"/>
  <c r="C264"/>
  <c r="O264" l="1"/>
  <c r="C265"/>
  <c r="O265" l="1"/>
  <c r="C266"/>
  <c r="O266" l="1"/>
  <c r="C267"/>
  <c r="O267" l="1"/>
  <c r="C268"/>
  <c r="O268" l="1"/>
  <c r="C269"/>
  <c r="O269" l="1"/>
  <c r="C270"/>
  <c r="O270" l="1"/>
  <c r="C271"/>
  <c r="O271" l="1"/>
  <c r="C272"/>
  <c r="O272" l="1"/>
  <c r="C273"/>
  <c r="O273" l="1"/>
  <c r="C274"/>
  <c r="O274" l="1"/>
  <c r="C275"/>
  <c r="O275" l="1"/>
  <c r="C276"/>
  <c r="O276" l="1"/>
  <c r="C277"/>
  <c r="O277" l="1"/>
  <c r="C278"/>
  <c r="O278" l="1"/>
  <c r="C279"/>
  <c r="O279" l="1"/>
  <c r="C280"/>
  <c r="O280" l="1"/>
  <c r="C281"/>
  <c r="O281" l="1"/>
  <c r="C282"/>
  <c r="O282" l="1"/>
  <c r="C283"/>
  <c r="O283" l="1"/>
  <c r="C284"/>
  <c r="O284" l="1"/>
  <c r="C285"/>
  <c r="O285" l="1"/>
  <c r="C286"/>
  <c r="O286" l="1"/>
  <c r="C287"/>
  <c r="O287" l="1"/>
  <c r="C288"/>
  <c r="O288" l="1"/>
  <c r="C289"/>
  <c r="O289" l="1"/>
  <c r="C290"/>
  <c r="O290" l="1"/>
  <c r="C291"/>
  <c r="O291" l="1"/>
  <c r="C292"/>
  <c r="O292" l="1"/>
  <c r="C293"/>
  <c r="O293" l="1"/>
  <c r="C294"/>
  <c r="O294" l="1"/>
  <c r="C295"/>
  <c r="O295" l="1"/>
  <c r="C296"/>
  <c r="O296" l="1"/>
  <c r="C297"/>
  <c r="O297" l="1"/>
  <c r="C298"/>
  <c r="O298" l="1"/>
  <c r="C299"/>
  <c r="O299" l="1"/>
  <c r="C300"/>
  <c r="O300" l="1"/>
  <c r="C301"/>
  <c r="O301" l="1"/>
  <c r="C302"/>
  <c r="O302" l="1"/>
  <c r="C303"/>
  <c r="O303" l="1"/>
  <c r="C304"/>
  <c r="O304" l="1"/>
  <c r="C305"/>
  <c r="O305" l="1"/>
  <c r="C306"/>
  <c r="O306" l="1"/>
  <c r="C307"/>
  <c r="O307" l="1"/>
  <c r="C308"/>
  <c r="O308" l="1"/>
  <c r="C309"/>
  <c r="O309" l="1"/>
  <c r="C310"/>
  <c r="O310" l="1"/>
  <c r="C311"/>
  <c r="O311" l="1"/>
  <c r="C312"/>
  <c r="O312" l="1"/>
  <c r="C313"/>
  <c r="O313" l="1"/>
  <c r="C314"/>
  <c r="O314" l="1"/>
  <c r="C315"/>
  <c r="O315" l="1"/>
  <c r="C316"/>
  <c r="O316" l="1"/>
  <c r="C317"/>
  <c r="O317" l="1"/>
  <c r="C318"/>
  <c r="O318" l="1"/>
  <c r="C319"/>
  <c r="O319" l="1"/>
  <c r="C320"/>
  <c r="O320" l="1"/>
  <c r="C321"/>
  <c r="O321" l="1"/>
  <c r="C322"/>
  <c r="O322" l="1"/>
  <c r="C323"/>
  <c r="O323" l="1"/>
  <c r="C324"/>
  <c r="O324" l="1"/>
  <c r="C325"/>
  <c r="O325" l="1"/>
  <c r="C326"/>
  <c r="O326" l="1"/>
  <c r="C327"/>
  <c r="O327" l="1"/>
  <c r="C328"/>
  <c r="O328" l="1"/>
  <c r="C329"/>
  <c r="O329" l="1"/>
  <c r="C330"/>
  <c r="O330" l="1"/>
  <c r="C331"/>
  <c r="O331" l="1"/>
  <c r="C332"/>
  <c r="O332" l="1"/>
  <c r="C333"/>
  <c r="O333" l="1"/>
  <c r="C334"/>
  <c r="O334" l="1"/>
  <c r="C335"/>
  <c r="O335" l="1"/>
  <c r="C336"/>
  <c r="O336" l="1"/>
  <c r="C337"/>
  <c r="O337" l="1"/>
  <c r="C338"/>
  <c r="O338" l="1"/>
  <c r="C339"/>
  <c r="O339" l="1"/>
  <c r="C340"/>
  <c r="O340" l="1"/>
  <c r="C341"/>
  <c r="O341" l="1"/>
  <c r="C342"/>
  <c r="O342" l="1"/>
  <c r="C343"/>
  <c r="O343" l="1"/>
  <c r="C344"/>
  <c r="O344" l="1"/>
  <c r="C345"/>
  <c r="O345" l="1"/>
  <c r="C346"/>
  <c r="O346" l="1"/>
  <c r="C347"/>
  <c r="O347" l="1"/>
  <c r="C348"/>
  <c r="O348" l="1"/>
  <c r="C349"/>
  <c r="O349" l="1"/>
  <c r="C350"/>
  <c r="O350" l="1"/>
  <c r="C351"/>
  <c r="O351" l="1"/>
  <c r="C352"/>
  <c r="O352" l="1"/>
  <c r="C353"/>
  <c r="O353" l="1"/>
  <c r="C354"/>
  <c r="O354" l="1"/>
  <c r="C355"/>
  <c r="O355" l="1"/>
  <c r="C356"/>
  <c r="O356" l="1"/>
  <c r="C357"/>
  <c r="O357" l="1"/>
  <c r="C358"/>
  <c r="O358" l="1"/>
  <c r="C359"/>
  <c r="O359" l="1"/>
  <c r="C360"/>
  <c r="O360" l="1"/>
  <c r="C361"/>
  <c r="O361" l="1"/>
  <c r="C362"/>
  <c r="O362" l="1"/>
  <c r="C363"/>
  <c r="O363" l="1"/>
  <c r="C364"/>
  <c r="O364" l="1"/>
  <c r="C365"/>
  <c r="O365" l="1"/>
  <c r="C366"/>
  <c r="O366" l="1"/>
  <c r="C367"/>
  <c r="O367" l="1"/>
  <c r="C368"/>
  <c r="O368" l="1"/>
  <c r="C369"/>
  <c r="O369" l="1"/>
  <c r="C370"/>
  <c r="O370" l="1"/>
  <c r="C371"/>
  <c r="O371" l="1"/>
  <c r="C372"/>
  <c r="O372" l="1"/>
  <c r="C373"/>
  <c r="O373" l="1"/>
  <c r="C374"/>
  <c r="O374" l="1"/>
  <c r="C375"/>
  <c r="O375" l="1"/>
  <c r="C376"/>
  <c r="O376" l="1"/>
  <c r="C377"/>
  <c r="O377" l="1"/>
  <c r="C378"/>
  <c r="O378" l="1"/>
  <c r="C379"/>
  <c r="O379" l="1"/>
  <c r="C380"/>
  <c r="O380" l="1"/>
  <c r="C381"/>
  <c r="O381" l="1"/>
  <c r="C382"/>
  <c r="O382" l="1"/>
  <c r="C383"/>
  <c r="O383" l="1"/>
  <c r="C384"/>
  <c r="O384" l="1"/>
  <c r="C385"/>
  <c r="O385" l="1"/>
  <c r="C386"/>
  <c r="O386" l="1"/>
  <c r="C387"/>
  <c r="O387" l="1"/>
  <c r="C388"/>
  <c r="O388" l="1"/>
  <c r="C389"/>
  <c r="O389" l="1"/>
  <c r="C390"/>
  <c r="O390" l="1"/>
  <c r="C391"/>
  <c r="O391" l="1"/>
  <c r="C392"/>
  <c r="O392" l="1"/>
  <c r="C393"/>
  <c r="O393" l="1"/>
  <c r="C394"/>
  <c r="O394" l="1"/>
  <c r="C395"/>
  <c r="O395" l="1"/>
  <c r="C396"/>
  <c r="O396" l="1"/>
  <c r="C397"/>
  <c r="O397" l="1"/>
  <c r="C398"/>
  <c r="O398" l="1"/>
  <c r="C399"/>
  <c r="O399" l="1"/>
  <c r="C400"/>
  <c r="O400" l="1"/>
  <c r="C401"/>
  <c r="O401" l="1"/>
  <c r="C402"/>
  <c r="O402" l="1"/>
  <c r="C403"/>
  <c r="O403" l="1"/>
  <c r="C404"/>
  <c r="O404" l="1"/>
  <c r="C405"/>
  <c r="O405" l="1"/>
  <c r="C406"/>
  <c r="O406" l="1"/>
  <c r="C407"/>
  <c r="O407" l="1"/>
  <c r="C408"/>
  <c r="O408" l="1"/>
  <c r="C409"/>
  <c r="O409" l="1"/>
  <c r="C410"/>
  <c r="O410" l="1"/>
  <c r="C411"/>
  <c r="O411" l="1"/>
  <c r="C412"/>
  <c r="O412" l="1"/>
  <c r="C413"/>
  <c r="O413" l="1"/>
  <c r="C414"/>
  <c r="O414" l="1"/>
  <c r="C415"/>
  <c r="O415" l="1"/>
  <c r="C416"/>
  <c r="O416" l="1"/>
  <c r="C417"/>
  <c r="O417" l="1"/>
  <c r="C418"/>
  <c r="O418" l="1"/>
  <c r="C419"/>
  <c r="O419" l="1"/>
  <c r="C420"/>
  <c r="O420" l="1"/>
  <c r="C421"/>
  <c r="O421" l="1"/>
  <c r="C422"/>
  <c r="O422" l="1"/>
  <c r="C423"/>
  <c r="O423" l="1"/>
  <c r="C424"/>
  <c r="O424" l="1"/>
  <c r="C425"/>
  <c r="O425" l="1"/>
  <c r="C426"/>
  <c r="O426" l="1"/>
  <c r="C427"/>
  <c r="O427" l="1"/>
  <c r="C428"/>
  <c r="O428" l="1"/>
  <c r="C429"/>
  <c r="O429" l="1"/>
  <c r="C430"/>
  <c r="O430" l="1"/>
  <c r="C431"/>
  <c r="O431" l="1"/>
  <c r="C432"/>
  <c r="O432" l="1"/>
  <c r="C433"/>
  <c r="O433" l="1"/>
  <c r="C434"/>
  <c r="O434" l="1"/>
  <c r="C435"/>
  <c r="O435" l="1"/>
  <c r="C436"/>
  <c r="O436" l="1"/>
  <c r="C437"/>
  <c r="O437" l="1"/>
  <c r="C438"/>
  <c r="O438" l="1"/>
  <c r="C439"/>
  <c r="O439" l="1"/>
  <c r="C440"/>
  <c r="O440" l="1"/>
  <c r="C441"/>
  <c r="O441" l="1"/>
  <c r="C442"/>
  <c r="O442" l="1"/>
  <c r="C443"/>
  <c r="O443" l="1"/>
  <c r="C444"/>
  <c r="O444" l="1"/>
  <c r="C445"/>
  <c r="O445" l="1"/>
  <c r="C446"/>
  <c r="O446" l="1"/>
  <c r="C447"/>
  <c r="O447" l="1"/>
  <c r="C448"/>
  <c r="O448" l="1"/>
  <c r="C449"/>
  <c r="O449" l="1"/>
  <c r="C450"/>
  <c r="O450" l="1"/>
  <c r="C451"/>
  <c r="O451" l="1"/>
  <c r="C452"/>
  <c r="O452" l="1"/>
  <c r="C453"/>
  <c r="O453" l="1"/>
  <c r="C454"/>
  <c r="O454" l="1"/>
  <c r="C455"/>
  <c r="O455" l="1"/>
  <c r="C456"/>
  <c r="O456" l="1"/>
  <c r="C457"/>
  <c r="O457" l="1"/>
  <c r="C458"/>
  <c r="O458" l="1"/>
  <c r="C459"/>
  <c r="O459" l="1"/>
  <c r="C460"/>
  <c r="O460" l="1"/>
  <c r="C461"/>
  <c r="O461" l="1"/>
  <c r="C462"/>
  <c r="O462" l="1"/>
  <c r="C463"/>
  <c r="O463" l="1"/>
  <c r="C464"/>
  <c r="O464" l="1"/>
  <c r="C465"/>
  <c r="O465" l="1"/>
  <c r="C466"/>
  <c r="O466" l="1"/>
  <c r="C467"/>
  <c r="O467" l="1"/>
  <c r="C468"/>
  <c r="O468" l="1"/>
  <c r="C469"/>
  <c r="O469" l="1"/>
  <c r="C470"/>
  <c r="O470" l="1"/>
  <c r="C471"/>
  <c r="O471" l="1"/>
  <c r="C472"/>
  <c r="O472" l="1"/>
  <c r="C473"/>
  <c r="O473" l="1"/>
  <c r="C474"/>
  <c r="O474" l="1"/>
  <c r="C475"/>
  <c r="O475" l="1"/>
  <c r="C476"/>
  <c r="O476" l="1"/>
  <c r="C477"/>
  <c r="O477" l="1"/>
  <c r="C478"/>
  <c r="O478" l="1"/>
  <c r="C479"/>
  <c r="O479" l="1"/>
  <c r="C480"/>
  <c r="O480" l="1"/>
  <c r="C481"/>
  <c r="O481" l="1"/>
  <c r="C482"/>
  <c r="O482" l="1"/>
  <c r="C483"/>
  <c r="O483" l="1"/>
  <c r="C484"/>
  <c r="O484" l="1"/>
  <c r="C485"/>
  <c r="O485" l="1"/>
  <c r="C486"/>
  <c r="O486" l="1"/>
  <c r="C487"/>
  <c r="O487" l="1"/>
  <c r="C488"/>
  <c r="O488" l="1"/>
  <c r="C489"/>
  <c r="O489" l="1"/>
  <c r="C490"/>
  <c r="O490" l="1"/>
  <c r="C491"/>
  <c r="O491" l="1"/>
  <c r="C492"/>
  <c r="O492" l="1"/>
  <c r="C493"/>
  <c r="O493" l="1"/>
  <c r="C494"/>
  <c r="O494" l="1"/>
  <c r="C495"/>
  <c r="O495" l="1"/>
  <c r="C496"/>
  <c r="O496" l="1"/>
  <c r="C497"/>
  <c r="O497" l="1"/>
  <c r="C498"/>
  <c r="O498" l="1"/>
  <c r="C499"/>
  <c r="O499" l="1"/>
  <c r="C500"/>
  <c r="O500" l="1"/>
  <c r="C501"/>
  <c r="O501" l="1"/>
  <c r="C502"/>
  <c r="O502" l="1"/>
  <c r="C503"/>
  <c r="H102" i="66"/>
  <c r="H114"/>
  <c r="H39"/>
  <c r="H133"/>
  <c r="H107"/>
  <c r="H149"/>
  <c r="H97"/>
  <c r="H120"/>
  <c r="H153"/>
  <c r="H94"/>
  <c r="H73"/>
  <c r="H7"/>
  <c r="H17"/>
  <c r="H6"/>
  <c r="H20"/>
  <c r="H109"/>
  <c r="H95"/>
  <c r="H13"/>
  <c r="H138"/>
  <c r="H10"/>
  <c r="H35"/>
  <c r="H57"/>
  <c r="H65"/>
  <c r="H123"/>
  <c r="H105"/>
  <c r="H42"/>
  <c r="H196"/>
  <c r="H9"/>
  <c r="H47"/>
  <c r="H171"/>
  <c r="H34"/>
  <c r="H62"/>
  <c r="H11"/>
  <c r="H85"/>
  <c r="H167"/>
  <c r="H110"/>
  <c r="H89"/>
  <c r="H41"/>
  <c r="H84"/>
  <c r="H100"/>
  <c r="H124"/>
  <c r="H56"/>
  <c r="H28"/>
  <c r="H59"/>
  <c r="H2"/>
  <c r="H140"/>
  <c r="H127"/>
  <c r="H137"/>
  <c r="H131"/>
  <c r="H8"/>
  <c r="H101"/>
  <c r="H164"/>
  <c r="H122"/>
  <c r="H116"/>
  <c r="H68"/>
  <c r="H162"/>
  <c r="H79"/>
  <c r="H136"/>
  <c r="H92"/>
  <c r="H54"/>
  <c r="H78"/>
  <c r="H77"/>
  <c r="H93"/>
  <c r="H29"/>
  <c r="H160"/>
  <c r="H38"/>
  <c r="H112"/>
  <c r="H98"/>
  <c r="H157"/>
  <c r="H60"/>
  <c r="H115"/>
  <c r="H64"/>
  <c r="H99"/>
  <c r="H31"/>
  <c r="H175"/>
  <c r="H16"/>
  <c r="H201"/>
  <c r="H141"/>
  <c r="H117"/>
  <c r="H15"/>
  <c r="H40"/>
  <c r="H147"/>
  <c r="H86"/>
  <c r="H152"/>
  <c r="H179"/>
  <c r="H132"/>
  <c r="H80"/>
  <c r="H22"/>
  <c r="H126"/>
  <c r="H91"/>
  <c r="H181"/>
  <c r="H72"/>
  <c r="H180"/>
  <c r="H188"/>
  <c r="H81"/>
  <c r="H134"/>
  <c r="H21"/>
  <c r="H50"/>
  <c r="H174"/>
  <c r="H155"/>
  <c r="H184"/>
  <c r="H104"/>
  <c r="H61"/>
  <c r="H74"/>
  <c r="H88"/>
  <c r="H44"/>
  <c r="H3"/>
  <c r="H26"/>
  <c r="H25"/>
  <c r="H49"/>
  <c r="H111"/>
  <c r="H18"/>
  <c r="H96"/>
  <c r="H36"/>
  <c r="H178"/>
  <c r="H168"/>
  <c r="H27"/>
  <c r="H48"/>
  <c r="H119"/>
  <c r="H158"/>
  <c r="H45"/>
  <c r="H189"/>
  <c r="H55"/>
  <c r="H30"/>
  <c r="H58"/>
  <c r="H5"/>
  <c r="H192"/>
  <c r="H108"/>
  <c r="H53"/>
  <c r="H69"/>
  <c r="H182"/>
  <c r="H75"/>
  <c r="H130"/>
  <c r="H187"/>
  <c r="H154"/>
  <c r="H172"/>
  <c r="H71"/>
  <c r="H166"/>
  <c r="H148"/>
  <c r="H87"/>
  <c r="H156"/>
  <c r="H170"/>
  <c r="H4"/>
  <c r="H128"/>
  <c r="H19"/>
  <c r="H163"/>
  <c r="H200"/>
  <c r="H51"/>
  <c r="H161"/>
  <c r="H198"/>
  <c r="H144"/>
  <c r="H186"/>
  <c r="H70"/>
  <c r="H129"/>
  <c r="H37"/>
  <c r="H67"/>
  <c r="H43"/>
  <c r="H106"/>
  <c r="H118"/>
  <c r="H165"/>
  <c r="H169"/>
  <c r="H121"/>
  <c r="H82"/>
  <c r="H66"/>
  <c r="H113"/>
  <c r="H199"/>
  <c r="H143"/>
  <c r="H176"/>
  <c r="H191"/>
  <c r="H24"/>
  <c r="H195"/>
  <c r="H151"/>
  <c r="H183"/>
  <c r="H142"/>
  <c r="H103"/>
  <c r="H177"/>
  <c r="H90"/>
  <c r="H76"/>
  <c r="H185"/>
  <c r="H52"/>
  <c r="H63"/>
  <c r="H14"/>
  <c r="H145"/>
  <c r="H197"/>
  <c r="H190"/>
  <c r="H139"/>
  <c r="H159"/>
  <c r="H83"/>
  <c r="H12"/>
  <c r="H135"/>
  <c r="H46"/>
  <c r="H23"/>
  <c r="H150"/>
  <c r="H32"/>
  <c r="H125"/>
  <c r="H33"/>
  <c r="H146"/>
  <c r="H173"/>
  <c r="H194"/>
  <c r="H193"/>
  <c r="D32" l="1"/>
  <c r="D23"/>
  <c r="D14"/>
  <c r="D24"/>
  <c r="D19"/>
  <c r="D30"/>
  <c r="D27"/>
  <c r="D18"/>
  <c r="D25"/>
  <c r="D26"/>
  <c r="D21"/>
  <c r="D22"/>
  <c r="D15"/>
  <c r="D16"/>
  <c r="D31"/>
  <c r="D29"/>
  <c r="D2"/>
  <c r="D28"/>
  <c r="D13"/>
  <c r="D20"/>
  <c r="D17"/>
  <c r="AP2" i="93"/>
  <c r="O503"/>
  <c r="AP209" l="1" a="1"/>
  <c r="AP209" s="1"/>
  <c r="AP193" a="1"/>
  <c r="AP193" s="1"/>
  <c r="AP177" a="1"/>
  <c r="AP177" s="1"/>
  <c r="AP161" a="1"/>
  <c r="AP161" s="1"/>
  <c r="AP145" a="1"/>
  <c r="AP145" s="1"/>
  <c r="AP129" a="1"/>
  <c r="AP129" s="1"/>
  <c r="AP113" a="1"/>
  <c r="AP113" s="1"/>
  <c r="AP97" a="1"/>
  <c r="AP97" s="1"/>
  <c r="AP81" a="1"/>
  <c r="AP81" s="1"/>
  <c r="AP33" a="1"/>
  <c r="AP33" s="1"/>
  <c r="AP198" a="1"/>
  <c r="AP198" s="1"/>
  <c r="AP182" a="1"/>
  <c r="AP182" s="1"/>
  <c r="AP166" a="1"/>
  <c r="AP166" s="1"/>
  <c r="AP150" a="1"/>
  <c r="AP150" s="1"/>
  <c r="AP134" a="1"/>
  <c r="AP134" s="1"/>
  <c r="AP118" a="1"/>
  <c r="AP118" s="1"/>
  <c r="AP102" a="1"/>
  <c r="AP102" s="1"/>
  <c r="AP86" a="1"/>
  <c r="AP86" s="1"/>
  <c r="AP70" a="1"/>
  <c r="AP70" s="1"/>
  <c r="AP54" a="1"/>
  <c r="AP54" s="1"/>
  <c r="AP30" a="1"/>
  <c r="AP30" s="1"/>
  <c r="AP203" a="1"/>
  <c r="AP203" s="1"/>
  <c r="AP187" a="1"/>
  <c r="AP187" s="1"/>
  <c r="AP171" a="1"/>
  <c r="AP171" s="1"/>
  <c r="AP155" a="1"/>
  <c r="AP155" s="1"/>
  <c r="AP139" a="1"/>
  <c r="AP139" s="1"/>
  <c r="AP123" a="1"/>
  <c r="AP123" s="1"/>
  <c r="AP107" a="1"/>
  <c r="AP107" s="1"/>
  <c r="AP91" a="1"/>
  <c r="AP91" s="1"/>
  <c r="AP75" a="1"/>
  <c r="AP75" s="1"/>
  <c r="AP59" a="1"/>
  <c r="AP59" s="1"/>
  <c r="AP43" a="1"/>
  <c r="AP43" s="1"/>
  <c r="AP27" a="1"/>
  <c r="AP27" s="1"/>
  <c r="AP11" a="1"/>
  <c r="AP11" s="1"/>
  <c r="AP148" a="1"/>
  <c r="AP148" s="1"/>
  <c r="AP120" a="1"/>
  <c r="AP120" s="1"/>
  <c r="AP92" a="1"/>
  <c r="AP92" s="1"/>
  <c r="AP56" a="1"/>
  <c r="AP56" s="1"/>
  <c r="AP28" a="1"/>
  <c r="AP28" s="1"/>
  <c r="AP69" a="1"/>
  <c r="AP69" s="1"/>
  <c r="AP29" a="1"/>
  <c r="AP29" s="1"/>
  <c r="AP26" a="1"/>
  <c r="AP26" s="1"/>
  <c r="AP208" a="1"/>
  <c r="AP208" s="1"/>
  <c r="AP192" a="1"/>
  <c r="AP192" s="1"/>
  <c r="AP176" a="1"/>
  <c r="AP176" s="1"/>
  <c r="AP156" a="1"/>
  <c r="AP156" s="1"/>
  <c r="AP124" a="1"/>
  <c r="AP124" s="1"/>
  <c r="AP88" a="1"/>
  <c r="AP88" s="1"/>
  <c r="AP60" a="1"/>
  <c r="AP60" s="1"/>
  <c r="AP24" a="1"/>
  <c r="AP24" s="1"/>
  <c r="AP53" a="1"/>
  <c r="AP53" s="1"/>
  <c r="AP21" a="1"/>
  <c r="AP21" s="1"/>
  <c r="AP22" a="1"/>
  <c r="AP22" s="1"/>
  <c r="AP213" a="1"/>
  <c r="AP213" s="1"/>
  <c r="AP197" a="1"/>
  <c r="AP197" s="1"/>
  <c r="AP181" a="1"/>
  <c r="AP181" s="1"/>
  <c r="AP165" a="1"/>
  <c r="AP165" s="1"/>
  <c r="AP149" a="1"/>
  <c r="AP149" s="1"/>
  <c r="AP133" a="1"/>
  <c r="AP133" s="1"/>
  <c r="AP117" a="1"/>
  <c r="AP117" s="1"/>
  <c r="AP101" a="1"/>
  <c r="AP101" s="1"/>
  <c r="AP85" a="1"/>
  <c r="AP85" s="1"/>
  <c r="AP61" a="1"/>
  <c r="AP61" s="1"/>
  <c r="AP202" a="1"/>
  <c r="AP202" s="1"/>
  <c r="AP186" a="1"/>
  <c r="AP186" s="1"/>
  <c r="AP170" a="1"/>
  <c r="AP170" s="1"/>
  <c r="AP154" a="1"/>
  <c r="AP154" s="1"/>
  <c r="AP138" a="1"/>
  <c r="AP138" s="1"/>
  <c r="AP122" a="1"/>
  <c r="AP122" s="1"/>
  <c r="AP106" a="1"/>
  <c r="AP106" s="1"/>
  <c r="AP90" a="1"/>
  <c r="AP90" s="1"/>
  <c r="AP74" a="1"/>
  <c r="AP74" s="1"/>
  <c r="AP58" a="1"/>
  <c r="AP58" s="1"/>
  <c r="AP42" a="1"/>
  <c r="AP42" s="1"/>
  <c r="AP207" a="1"/>
  <c r="AP207" s="1"/>
  <c r="AP191" a="1"/>
  <c r="AP191" s="1"/>
  <c r="AP175" a="1"/>
  <c r="AP175" s="1"/>
  <c r="AP159" a="1"/>
  <c r="AP159" s="1"/>
  <c r="AP143" a="1"/>
  <c r="AP143" s="1"/>
  <c r="AP127" a="1"/>
  <c r="AP127" s="1"/>
  <c r="AP111" a="1"/>
  <c r="AP111" s="1"/>
  <c r="AP95" a="1"/>
  <c r="AP95" s="1"/>
  <c r="AP79" a="1"/>
  <c r="AP79" s="1"/>
  <c r="AP63" a="1"/>
  <c r="AP63" s="1"/>
  <c r="AP47" a="1"/>
  <c r="AP47" s="1"/>
  <c r="AP31" a="1"/>
  <c r="AP31" s="1"/>
  <c r="AP15" a="1"/>
  <c r="AP15" s="1"/>
  <c r="AP168" a="1"/>
  <c r="AP168" s="1"/>
  <c r="AP128" a="1"/>
  <c r="AP128" s="1"/>
  <c r="AP100" a="1"/>
  <c r="AP100" s="1"/>
  <c r="AP64" a="1"/>
  <c r="AP64" s="1"/>
  <c r="AP36" a="1"/>
  <c r="AP36" s="1"/>
  <c r="AP4" a="1"/>
  <c r="AP4" s="1"/>
  <c r="AP41" a="1"/>
  <c r="AP41" s="1"/>
  <c r="AP38" a="1"/>
  <c r="AP38" s="1"/>
  <c r="AP212" a="1"/>
  <c r="AP212" s="1"/>
  <c r="AP196" a="1"/>
  <c r="AP196" s="1"/>
  <c r="AP180" a="1"/>
  <c r="AP180" s="1"/>
  <c r="AP160" a="1"/>
  <c r="AP160" s="1"/>
  <c r="AP136" a="1"/>
  <c r="AP136" s="1"/>
  <c r="AP96" a="1"/>
  <c r="AP96" s="1"/>
  <c r="AP68" a="1"/>
  <c r="AP68" s="1"/>
  <c r="AP32" a="1"/>
  <c r="AP32" s="1"/>
  <c r="AP65" a="1"/>
  <c r="AP65" s="1"/>
  <c r="AP25" a="1"/>
  <c r="AP25" s="1"/>
  <c r="AP34" a="1"/>
  <c r="AP34" s="1"/>
  <c r="AP201" a="1"/>
  <c r="AP201" s="1"/>
  <c r="AP185" a="1"/>
  <c r="AP185" s="1"/>
  <c r="AP169" a="1"/>
  <c r="AP169" s="1"/>
  <c r="AP153" a="1"/>
  <c r="AP153" s="1"/>
  <c r="AP137" a="1"/>
  <c r="AP137" s="1"/>
  <c r="AP121" a="1"/>
  <c r="AP121" s="1"/>
  <c r="AP105" a="1"/>
  <c r="AP105" s="1"/>
  <c r="AP89" a="1"/>
  <c r="AP89" s="1"/>
  <c r="AP73" a="1"/>
  <c r="AP73" s="1"/>
  <c r="AP206" a="1"/>
  <c r="AP206" s="1"/>
  <c r="AP190" a="1"/>
  <c r="AP190" s="1"/>
  <c r="AP174" a="1"/>
  <c r="AP174" s="1"/>
  <c r="AP158" a="1"/>
  <c r="AP158" s="1"/>
  <c r="AP142" a="1"/>
  <c r="AP142" s="1"/>
  <c r="AP126" a="1"/>
  <c r="AP126" s="1"/>
  <c r="AP110" a="1"/>
  <c r="AP110" s="1"/>
  <c r="AP94" a="1"/>
  <c r="AP94" s="1"/>
  <c r="AP78" a="1"/>
  <c r="AP78" s="1"/>
  <c r="AP62" a="1"/>
  <c r="AP62" s="1"/>
  <c r="AP46" a="1"/>
  <c r="AP46" s="1"/>
  <c r="AP211" a="1"/>
  <c r="AP211" s="1"/>
  <c r="AP195" a="1"/>
  <c r="AP195" s="1"/>
  <c r="AP179" a="1"/>
  <c r="AP179" s="1"/>
  <c r="AP163" a="1"/>
  <c r="AP163" s="1"/>
  <c r="AP147" a="1"/>
  <c r="AP147" s="1"/>
  <c r="AP131" a="1"/>
  <c r="AP131" s="1"/>
  <c r="AP115" a="1"/>
  <c r="AP115" s="1"/>
  <c r="AP99" a="1"/>
  <c r="AP99" s="1"/>
  <c r="AP83" a="1"/>
  <c r="AP83" s="1"/>
  <c r="AP67" a="1"/>
  <c r="AP67" s="1"/>
  <c r="AP51" a="1"/>
  <c r="AP51" s="1"/>
  <c r="AP35" a="1"/>
  <c r="AP35" s="1"/>
  <c r="AP19" a="1"/>
  <c r="AP19" s="1"/>
  <c r="AP3" a="1"/>
  <c r="AP3" s="1"/>
  <c r="AP132" a="1"/>
  <c r="AP132" s="1"/>
  <c r="AP104" a="1"/>
  <c r="AP104" s="1"/>
  <c r="AP76" a="1"/>
  <c r="AP76" s="1"/>
  <c r="AP44" a="1"/>
  <c r="AP44" s="1"/>
  <c r="AP12" a="1"/>
  <c r="AP12" s="1"/>
  <c r="AP49" a="1"/>
  <c r="AP49" s="1"/>
  <c r="AP9" a="1"/>
  <c r="AP9" s="1"/>
  <c r="AP6" a="1"/>
  <c r="AP6" s="1"/>
  <c r="AP200" a="1"/>
  <c r="AP200" s="1"/>
  <c r="AP184" a="1"/>
  <c r="AP184" s="1"/>
  <c r="AP164" a="1"/>
  <c r="AP164" s="1"/>
  <c r="AP144" a="1"/>
  <c r="AP144" s="1"/>
  <c r="AP108" a="1"/>
  <c r="AP108" s="1"/>
  <c r="AP72" a="1"/>
  <c r="AP72" s="1"/>
  <c r="AP40" a="1"/>
  <c r="AP40" s="1"/>
  <c r="AP8" a="1"/>
  <c r="AP8" s="1"/>
  <c r="AP37" a="1"/>
  <c r="AP37" s="1"/>
  <c r="AP5" a="1"/>
  <c r="AP5" s="1"/>
  <c r="AP205" a="1"/>
  <c r="AP205" s="1"/>
  <c r="AP189" a="1"/>
  <c r="AP189" s="1"/>
  <c r="AP173" a="1"/>
  <c r="AP173" s="1"/>
  <c r="AP157" a="1"/>
  <c r="AP157" s="1"/>
  <c r="AP141" a="1"/>
  <c r="AP141" s="1"/>
  <c r="AP125" a="1"/>
  <c r="AP125" s="1"/>
  <c r="AP109" a="1"/>
  <c r="AP109" s="1"/>
  <c r="AP93" a="1"/>
  <c r="AP93" s="1"/>
  <c r="AP77" a="1"/>
  <c r="AP77" s="1"/>
  <c r="AP210" a="1"/>
  <c r="AP210" s="1"/>
  <c r="AP194" a="1"/>
  <c r="AP194" s="1"/>
  <c r="AP178" a="1"/>
  <c r="AP178" s="1"/>
  <c r="AP162" a="1"/>
  <c r="AP162" s="1"/>
  <c r="AP146" a="1"/>
  <c r="AP146" s="1"/>
  <c r="AP130" a="1"/>
  <c r="AP130" s="1"/>
  <c r="AP114" a="1"/>
  <c r="AP114" s="1"/>
  <c r="AP98" a="1"/>
  <c r="AP98" s="1"/>
  <c r="AP82" a="1"/>
  <c r="AP82" s="1"/>
  <c r="AP66" a="1"/>
  <c r="AP66" s="1"/>
  <c r="AP50" a="1"/>
  <c r="AP50" s="1"/>
  <c r="AP14" a="1"/>
  <c r="AP14" s="1"/>
  <c r="AP199" a="1"/>
  <c r="AP199" s="1"/>
  <c r="AP183" a="1"/>
  <c r="AP183" s="1"/>
  <c r="AP167" a="1"/>
  <c r="AP167" s="1"/>
  <c r="AP151" a="1"/>
  <c r="AP151" s="1"/>
  <c r="AP135" a="1"/>
  <c r="AP135" s="1"/>
  <c r="AP119" a="1"/>
  <c r="AP119" s="1"/>
  <c r="AP103" a="1"/>
  <c r="AP103" s="1"/>
  <c r="AP87" a="1"/>
  <c r="AP87" s="1"/>
  <c r="AP71" a="1"/>
  <c r="AP71" s="1"/>
  <c r="AP55" a="1"/>
  <c r="AP55" s="1"/>
  <c r="AP39" a="1"/>
  <c r="AP39" s="1"/>
  <c r="AP23" a="1"/>
  <c r="AP23" s="1"/>
  <c r="AP7" a="1"/>
  <c r="AP7" s="1"/>
  <c r="AP140" a="1"/>
  <c r="AP140" s="1"/>
  <c r="AP112" a="1"/>
  <c r="AP112" s="1"/>
  <c r="AP84" a="1"/>
  <c r="AP84" s="1"/>
  <c r="AP48" a="1"/>
  <c r="AP48" s="1"/>
  <c r="AP20" a="1"/>
  <c r="AP20" s="1"/>
  <c r="AP57" a="1"/>
  <c r="AP57" s="1"/>
  <c r="AP17" a="1"/>
  <c r="AP17" s="1"/>
  <c r="AP18" a="1"/>
  <c r="AP18" s="1"/>
  <c r="AP204" a="1"/>
  <c r="AP204" s="1"/>
  <c r="AP188" a="1"/>
  <c r="AP188" s="1"/>
  <c r="AP172" a="1"/>
  <c r="AP172" s="1"/>
  <c r="AP152" a="1"/>
  <c r="AP152" s="1"/>
  <c r="AP116" a="1"/>
  <c r="AP116" s="1"/>
  <c r="AP80" a="1"/>
  <c r="AP80" s="1"/>
  <c r="AP52" a="1"/>
  <c r="AP52" s="1"/>
  <c r="AP16" a="1"/>
  <c r="AP16" s="1"/>
  <c r="AP45" a="1"/>
  <c r="AP45" s="1"/>
  <c r="AP13" a="1"/>
  <c r="AP13" s="1"/>
  <c r="AP10" a="1"/>
  <c r="AP10" s="1"/>
  <c r="D3" i="66"/>
  <c r="D4" s="1"/>
  <c r="D5" s="1"/>
  <c r="D6" l="1"/>
  <c r="AQ2" i="93"/>
  <c r="AQ208" l="1" a="1"/>
  <c r="AQ208" s="1"/>
  <c r="AQ192" a="1"/>
  <c r="AQ192" s="1"/>
  <c r="AQ176" a="1"/>
  <c r="AQ176" s="1"/>
  <c r="AQ160" a="1"/>
  <c r="AQ160" s="1"/>
  <c r="AQ144" a="1"/>
  <c r="AQ144" s="1"/>
  <c r="AQ128" a="1"/>
  <c r="AQ128" s="1"/>
  <c r="AQ112" a="1"/>
  <c r="AQ112" s="1"/>
  <c r="AQ96" a="1"/>
  <c r="AQ96" s="1"/>
  <c r="AQ80" a="1"/>
  <c r="AQ80" s="1"/>
  <c r="AQ64" a="1"/>
  <c r="AQ64" s="1"/>
  <c r="AQ48" a="1"/>
  <c r="AQ48" s="1"/>
  <c r="AQ32" a="1"/>
  <c r="AQ32" s="1"/>
  <c r="AQ16" a="1"/>
  <c r="AQ16" s="1"/>
  <c r="AQ17" a="1"/>
  <c r="AQ17" s="1"/>
  <c r="AQ202" a="1"/>
  <c r="AQ202" s="1"/>
  <c r="AQ178" a="1"/>
  <c r="AQ178" s="1"/>
  <c r="AQ134" a="1"/>
  <c r="AQ134" s="1"/>
  <c r="AQ82" a="1"/>
  <c r="AQ82" s="1"/>
  <c r="AQ34" a="1"/>
  <c r="AQ34" s="1"/>
  <c r="AQ209" a="1"/>
  <c r="AQ209" s="1"/>
  <c r="AQ193" a="1"/>
  <c r="AQ193" s="1"/>
  <c r="AQ177" a="1"/>
  <c r="AQ177" s="1"/>
  <c r="AQ161" a="1"/>
  <c r="AQ161" s="1"/>
  <c r="AQ145" a="1"/>
  <c r="AQ145" s="1"/>
  <c r="AQ129" a="1"/>
  <c r="AQ129" s="1"/>
  <c r="AQ113" a="1"/>
  <c r="AQ113" s="1"/>
  <c r="AQ97" a="1"/>
  <c r="AQ97" s="1"/>
  <c r="AQ81" a="1"/>
  <c r="AQ81" s="1"/>
  <c r="AQ65" a="1"/>
  <c r="AQ65" s="1"/>
  <c r="AQ49" a="1"/>
  <c r="AQ49" s="1"/>
  <c r="AQ33" a="1"/>
  <c r="AQ33" s="1"/>
  <c r="AQ13" a="1"/>
  <c r="AQ13" s="1"/>
  <c r="AQ166" a="1"/>
  <c r="AQ166" s="1"/>
  <c r="AQ118" a="1"/>
  <c r="AQ118" s="1"/>
  <c r="AQ74" a="1"/>
  <c r="AQ74" s="1"/>
  <c r="AQ26" a="1"/>
  <c r="AQ26" s="1"/>
  <c r="AQ203" a="1"/>
  <c r="AQ203" s="1"/>
  <c r="AQ187" a="1"/>
  <c r="AQ187" s="1"/>
  <c r="AQ171" a="1"/>
  <c r="AQ171" s="1"/>
  <c r="AQ155" a="1"/>
  <c r="AQ155" s="1"/>
  <c r="AQ139" a="1"/>
  <c r="AQ139" s="1"/>
  <c r="AQ123" a="1"/>
  <c r="AQ123" s="1"/>
  <c r="AQ107" a="1"/>
  <c r="AQ107" s="1"/>
  <c r="AQ91" a="1"/>
  <c r="AQ91" s="1"/>
  <c r="AQ75" a="1"/>
  <c r="AQ75" s="1"/>
  <c r="AQ59" a="1"/>
  <c r="AQ59" s="1"/>
  <c r="AQ43" a="1"/>
  <c r="AQ43" s="1"/>
  <c r="AQ27" a="1"/>
  <c r="AQ27" s="1"/>
  <c r="AQ11" a="1"/>
  <c r="AQ11" s="1"/>
  <c r="AQ158" a="1"/>
  <c r="AQ158" s="1"/>
  <c r="AQ114" a="1"/>
  <c r="AQ114" s="1"/>
  <c r="AQ66" a="1"/>
  <c r="AQ66" s="1"/>
  <c r="AQ18" a="1"/>
  <c r="AQ18" s="1"/>
  <c r="AQ212" a="1"/>
  <c r="AQ212" s="1"/>
  <c r="AQ196" a="1"/>
  <c r="AQ196" s="1"/>
  <c r="AQ180" a="1"/>
  <c r="AQ180" s="1"/>
  <c r="AQ164" a="1"/>
  <c r="AQ164" s="1"/>
  <c r="AQ148" a="1"/>
  <c r="AQ148" s="1"/>
  <c r="AQ132" a="1"/>
  <c r="AQ132" s="1"/>
  <c r="AQ116" a="1"/>
  <c r="AQ116" s="1"/>
  <c r="AQ100" a="1"/>
  <c r="AQ100" s="1"/>
  <c r="AQ84" a="1"/>
  <c r="AQ84" s="1"/>
  <c r="AQ68" a="1"/>
  <c r="AQ68" s="1"/>
  <c r="AQ52" a="1"/>
  <c r="AQ52" s="1"/>
  <c r="AQ36" a="1"/>
  <c r="AQ36" s="1"/>
  <c r="AQ20" a="1"/>
  <c r="AQ20" s="1"/>
  <c r="AQ4" a="1"/>
  <c r="AQ4" s="1"/>
  <c r="AQ210" a="1"/>
  <c r="AQ210" s="1"/>
  <c r="AQ186" a="1"/>
  <c r="AQ186" s="1"/>
  <c r="AQ150" a="1"/>
  <c r="AQ150" s="1"/>
  <c r="AQ94" a="1"/>
  <c r="AQ94" s="1"/>
  <c r="AQ46" a="1"/>
  <c r="AQ46" s="1"/>
  <c r="AQ213" a="1"/>
  <c r="AQ213" s="1"/>
  <c r="AQ197" a="1"/>
  <c r="AQ197" s="1"/>
  <c r="AQ181" a="1"/>
  <c r="AQ181" s="1"/>
  <c r="AQ165" a="1"/>
  <c r="AQ165" s="1"/>
  <c r="AQ149" a="1"/>
  <c r="AQ149" s="1"/>
  <c r="AQ133" a="1"/>
  <c r="AQ133" s="1"/>
  <c r="AQ117" a="1"/>
  <c r="AQ117" s="1"/>
  <c r="AQ101" a="1"/>
  <c r="AQ101" s="1"/>
  <c r="AQ85" a="1"/>
  <c r="AQ85" s="1"/>
  <c r="AQ69" a="1"/>
  <c r="AQ69" s="1"/>
  <c r="AQ53" a="1"/>
  <c r="AQ53" s="1"/>
  <c r="AQ37" a="1"/>
  <c r="AQ37" s="1"/>
  <c r="AQ21" a="1"/>
  <c r="AQ21" s="1"/>
  <c r="AQ174" a="1"/>
  <c r="AQ174" s="1"/>
  <c r="AQ130" a="1"/>
  <c r="AQ130" s="1"/>
  <c r="AQ86" a="1"/>
  <c r="AQ86" s="1"/>
  <c r="AQ38" a="1"/>
  <c r="AQ38" s="1"/>
  <c r="AQ207" a="1"/>
  <c r="AQ207" s="1"/>
  <c r="AQ191" a="1"/>
  <c r="AQ191" s="1"/>
  <c r="AQ175" a="1"/>
  <c r="AQ175" s="1"/>
  <c r="AQ159" a="1"/>
  <c r="AQ159" s="1"/>
  <c r="AQ143" a="1"/>
  <c r="AQ143" s="1"/>
  <c r="AQ127" a="1"/>
  <c r="AQ127" s="1"/>
  <c r="AQ111" a="1"/>
  <c r="AQ111" s="1"/>
  <c r="AQ95" a="1"/>
  <c r="AQ95" s="1"/>
  <c r="AQ79" a="1"/>
  <c r="AQ79" s="1"/>
  <c r="AQ63" a="1"/>
  <c r="AQ63" s="1"/>
  <c r="AQ47" a="1"/>
  <c r="AQ47" s="1"/>
  <c r="AQ31" a="1"/>
  <c r="AQ31" s="1"/>
  <c r="AQ15" a="1"/>
  <c r="AQ15" s="1"/>
  <c r="AQ190" a="1"/>
  <c r="AQ190" s="1"/>
  <c r="AQ126" a="1"/>
  <c r="AQ126" s="1"/>
  <c r="AQ78" a="1"/>
  <c r="AQ78" s="1"/>
  <c r="AQ30" a="1"/>
  <c r="AQ30" s="1"/>
  <c r="AQ200" a="1"/>
  <c r="AQ200" s="1"/>
  <c r="AQ184" a="1"/>
  <c r="AQ184" s="1"/>
  <c r="AQ168" a="1"/>
  <c r="AQ168" s="1"/>
  <c r="AQ152" a="1"/>
  <c r="AQ152" s="1"/>
  <c r="AQ136" a="1"/>
  <c r="AQ136" s="1"/>
  <c r="AQ120" a="1"/>
  <c r="AQ120" s="1"/>
  <c r="AQ104" a="1"/>
  <c r="AQ104" s="1"/>
  <c r="AQ88" a="1"/>
  <c r="AQ88" s="1"/>
  <c r="AQ72" a="1"/>
  <c r="AQ72" s="1"/>
  <c r="AQ56" a="1"/>
  <c r="AQ56" s="1"/>
  <c r="AQ40" a="1"/>
  <c r="AQ40" s="1"/>
  <c r="AQ24" a="1"/>
  <c r="AQ24" s="1"/>
  <c r="AQ8" a="1"/>
  <c r="AQ8" s="1"/>
  <c r="AQ5" a="1"/>
  <c r="AQ5" s="1"/>
  <c r="AQ194" a="1"/>
  <c r="AQ194" s="1"/>
  <c r="AQ162" a="1"/>
  <c r="AQ162" s="1"/>
  <c r="AQ110" a="1"/>
  <c r="AQ110" s="1"/>
  <c r="AQ58" a="1"/>
  <c r="AQ58" s="1"/>
  <c r="AQ10" a="1"/>
  <c r="AQ10" s="1"/>
  <c r="AQ201" a="1"/>
  <c r="AQ201" s="1"/>
  <c r="AQ185" a="1"/>
  <c r="AQ185" s="1"/>
  <c r="AQ169" a="1"/>
  <c r="AQ169" s="1"/>
  <c r="AQ153" a="1"/>
  <c r="AQ153" s="1"/>
  <c r="AQ137" a="1"/>
  <c r="AQ137" s="1"/>
  <c r="AQ121" a="1"/>
  <c r="AQ121" s="1"/>
  <c r="AQ105" a="1"/>
  <c r="AQ105" s="1"/>
  <c r="AQ89" a="1"/>
  <c r="AQ89" s="1"/>
  <c r="AQ73" a="1"/>
  <c r="AQ73" s="1"/>
  <c r="AQ57" a="1"/>
  <c r="AQ57" s="1"/>
  <c r="AQ41" a="1"/>
  <c r="AQ41" s="1"/>
  <c r="AQ25" a="1"/>
  <c r="AQ25" s="1"/>
  <c r="AQ182" a="1"/>
  <c r="AQ182" s="1"/>
  <c r="AQ142" a="1"/>
  <c r="AQ142" s="1"/>
  <c r="AQ98" a="1"/>
  <c r="AQ98" s="1"/>
  <c r="AQ50" a="1"/>
  <c r="AQ50" s="1"/>
  <c r="AQ211" a="1"/>
  <c r="AQ211" s="1"/>
  <c r="AQ195" a="1"/>
  <c r="AQ195" s="1"/>
  <c r="AQ179" a="1"/>
  <c r="AQ179" s="1"/>
  <c r="AQ163" a="1"/>
  <c r="AQ163" s="1"/>
  <c r="AQ147" a="1"/>
  <c r="AQ147" s="1"/>
  <c r="AQ131" a="1"/>
  <c r="AQ131" s="1"/>
  <c r="AQ115" a="1"/>
  <c r="AQ115" s="1"/>
  <c r="AQ99" a="1"/>
  <c r="AQ99" s="1"/>
  <c r="AQ83" a="1"/>
  <c r="AQ83" s="1"/>
  <c r="AQ67" a="1"/>
  <c r="AQ67" s="1"/>
  <c r="AQ51" a="1"/>
  <c r="AQ51" s="1"/>
  <c r="AQ35" a="1"/>
  <c r="AQ35" s="1"/>
  <c r="AQ19" a="1"/>
  <c r="AQ19" s="1"/>
  <c r="AQ3" a="1"/>
  <c r="AQ3" s="1"/>
  <c r="AQ138" a="1"/>
  <c r="AQ138" s="1"/>
  <c r="AQ90" a="1"/>
  <c r="AQ90" s="1"/>
  <c r="AQ42" a="1"/>
  <c r="AQ42" s="1"/>
  <c r="AQ204" a="1"/>
  <c r="AQ204" s="1"/>
  <c r="AQ188" a="1"/>
  <c r="AQ188" s="1"/>
  <c r="AQ172" a="1"/>
  <c r="AQ172" s="1"/>
  <c r="AQ156" a="1"/>
  <c r="AQ156" s="1"/>
  <c r="AQ140" a="1"/>
  <c r="AQ140" s="1"/>
  <c r="AQ124" a="1"/>
  <c r="AQ124" s="1"/>
  <c r="AQ108" a="1"/>
  <c r="AQ108" s="1"/>
  <c r="AQ92" a="1"/>
  <c r="AQ92" s="1"/>
  <c r="AQ76" a="1"/>
  <c r="AQ76" s="1"/>
  <c r="AQ60" a="1"/>
  <c r="AQ60" s="1"/>
  <c r="AQ44" a="1"/>
  <c r="AQ44" s="1"/>
  <c r="AQ28" a="1"/>
  <c r="AQ28" s="1"/>
  <c r="AQ12" a="1"/>
  <c r="AQ12" s="1"/>
  <c r="AQ9" a="1"/>
  <c r="AQ9" s="1"/>
  <c r="AQ198" a="1"/>
  <c r="AQ198" s="1"/>
  <c r="AQ170" a="1"/>
  <c r="AQ170" s="1"/>
  <c r="AQ122" a="1"/>
  <c r="AQ122" s="1"/>
  <c r="AQ70" a="1"/>
  <c r="AQ70" s="1"/>
  <c r="AQ22" a="1"/>
  <c r="AQ22" s="1"/>
  <c r="AQ205" a="1"/>
  <c r="AQ205" s="1"/>
  <c r="AQ189" a="1"/>
  <c r="AQ189" s="1"/>
  <c r="AQ173" a="1"/>
  <c r="AQ173" s="1"/>
  <c r="AQ157" a="1"/>
  <c r="AQ157" s="1"/>
  <c r="AQ141" a="1"/>
  <c r="AQ141" s="1"/>
  <c r="AQ125" a="1"/>
  <c r="AQ125" s="1"/>
  <c r="AQ109" a="1"/>
  <c r="AQ109" s="1"/>
  <c r="AQ93" a="1"/>
  <c r="AQ93" s="1"/>
  <c r="AQ77" a="1"/>
  <c r="AQ77" s="1"/>
  <c r="AQ61" a="1"/>
  <c r="AQ61" s="1"/>
  <c r="AQ45" a="1"/>
  <c r="AQ45" s="1"/>
  <c r="AQ29" a="1"/>
  <c r="AQ29" s="1"/>
  <c r="AQ206" a="1"/>
  <c r="AQ206" s="1"/>
  <c r="AQ154" a="1"/>
  <c r="AQ154" s="1"/>
  <c r="AQ106" a="1"/>
  <c r="AQ106" s="1"/>
  <c r="AQ62" a="1"/>
  <c r="AQ62" s="1"/>
  <c r="AQ14" a="1"/>
  <c r="AQ14" s="1"/>
  <c r="AQ199" a="1"/>
  <c r="AQ199" s="1"/>
  <c r="AQ183" a="1"/>
  <c r="AQ183" s="1"/>
  <c r="AQ167" a="1"/>
  <c r="AQ167" s="1"/>
  <c r="AQ151" a="1"/>
  <c r="AQ151" s="1"/>
  <c r="AQ135" a="1"/>
  <c r="AQ135" s="1"/>
  <c r="AQ119" a="1"/>
  <c r="AQ119" s="1"/>
  <c r="AQ103" a="1"/>
  <c r="AQ103" s="1"/>
  <c r="AQ87" a="1"/>
  <c r="AQ87" s="1"/>
  <c r="AQ71" a="1"/>
  <c r="AQ71" s="1"/>
  <c r="AQ55" a="1"/>
  <c r="AQ55" s="1"/>
  <c r="AQ39" a="1"/>
  <c r="AQ39" s="1"/>
  <c r="AQ23" a="1"/>
  <c r="AQ23" s="1"/>
  <c r="AQ7" a="1"/>
  <c r="AQ7" s="1"/>
  <c r="AQ146" a="1"/>
  <c r="AQ146" s="1"/>
  <c r="AQ102" a="1"/>
  <c r="AQ102" s="1"/>
  <c r="AQ54" a="1"/>
  <c r="AQ54" s="1"/>
  <c r="AQ6" a="1"/>
  <c r="AQ6" s="1"/>
  <c r="D7" i="66"/>
  <c r="D8" l="1"/>
  <c r="D9" s="1"/>
  <c r="D10" s="1"/>
  <c r="AR2" i="93"/>
  <c r="D11" i="66" l="1"/>
  <c r="D12" l="1"/>
  <c r="D33" l="1"/>
  <c r="D34" l="1"/>
  <c r="D35" l="1"/>
  <c r="D36" l="1"/>
  <c r="D37" l="1"/>
  <c r="D38" l="1"/>
  <c r="D39" l="1"/>
  <c r="D40" l="1"/>
  <c r="D41" l="1"/>
  <c r="D42" l="1"/>
  <c r="D43" l="1"/>
  <c r="D44" l="1"/>
  <c r="D45" l="1"/>
  <c r="D46" l="1"/>
  <c r="D47" l="1"/>
  <c r="D48" l="1"/>
  <c r="D49" l="1"/>
  <c r="D50" l="1"/>
  <c r="D51" l="1"/>
  <c r="D52" l="1"/>
  <c r="D53" l="1"/>
  <c r="D54" l="1"/>
  <c r="D55" l="1"/>
  <c r="D56" l="1"/>
  <c r="D57" l="1"/>
  <c r="D58" l="1"/>
  <c r="D59" l="1"/>
  <c r="D60" l="1"/>
  <c r="D61" l="1"/>
  <c r="D62" l="1"/>
  <c r="D63" l="1"/>
  <c r="D64" l="1"/>
  <c r="D65" l="1"/>
  <c r="D66" l="1"/>
  <c r="D67" l="1"/>
  <c r="D68" l="1"/>
  <c r="D69" l="1"/>
  <c r="D70" l="1"/>
  <c r="D71" l="1"/>
  <c r="D72" l="1"/>
  <c r="D73" l="1"/>
  <c r="D74" l="1"/>
  <c r="D75" l="1"/>
  <c r="D76" l="1"/>
  <c r="D77" l="1"/>
  <c r="D78" l="1"/>
  <c r="D79" l="1"/>
  <c r="D80" l="1"/>
  <c r="D81" l="1"/>
  <c r="D82" l="1"/>
  <c r="D83" l="1"/>
  <c r="D84" l="1"/>
  <c r="D85" l="1"/>
  <c r="D86" l="1"/>
  <c r="D87" l="1"/>
  <c r="D88" l="1"/>
  <c r="D89" l="1"/>
  <c r="D90" l="1"/>
  <c r="D91" l="1"/>
  <c r="D92" l="1"/>
  <c r="D93" l="1"/>
  <c r="D94" l="1"/>
  <c r="D95" l="1"/>
  <c r="D96" l="1"/>
  <c r="D97" l="1"/>
  <c r="D98" l="1"/>
  <c r="D99" l="1"/>
  <c r="D100" l="1"/>
  <c r="D101" l="1"/>
  <c r="D102" l="1"/>
  <c r="D103" l="1"/>
  <c r="D104" l="1"/>
  <c r="D105" l="1"/>
  <c r="D106" l="1"/>
  <c r="D107" l="1"/>
  <c r="D108" l="1"/>
  <c r="D109" l="1"/>
  <c r="D110" l="1"/>
  <c r="D111" l="1"/>
  <c r="D112" l="1"/>
  <c r="D113" l="1"/>
  <c r="D114" l="1"/>
  <c r="D115" l="1"/>
  <c r="D116" l="1"/>
  <c r="D117" l="1"/>
  <c r="D118" l="1"/>
  <c r="D119" l="1"/>
  <c r="D120" l="1"/>
  <c r="D121" l="1"/>
  <c r="D122" l="1"/>
  <c r="D123" l="1"/>
  <c r="D124" l="1"/>
  <c r="D125" l="1"/>
  <c r="D126" l="1"/>
  <c r="D127" l="1"/>
  <c r="D128" l="1"/>
  <c r="D129" l="1"/>
  <c r="D130" l="1"/>
  <c r="D131" l="1"/>
  <c r="D132" l="1"/>
  <c r="D133" l="1"/>
  <c r="D134" l="1"/>
  <c r="D135" l="1"/>
  <c r="D136" l="1"/>
  <c r="D137" l="1"/>
  <c r="D138" l="1"/>
  <c r="D139" l="1"/>
  <c r="D140" l="1"/>
  <c r="D141" l="1"/>
  <c r="D142" l="1"/>
  <c r="D143" l="1"/>
  <c r="D144" l="1"/>
  <c r="D145" l="1"/>
  <c r="D146" l="1"/>
  <c r="D147" l="1"/>
  <c r="D148" l="1"/>
  <c r="D149" l="1"/>
  <c r="D150" l="1"/>
  <c r="D151" l="1"/>
  <c r="D152" l="1"/>
  <c r="D153" l="1"/>
  <c r="D154" l="1"/>
  <c r="D155" l="1"/>
  <c r="D156" l="1"/>
  <c r="D157" l="1"/>
  <c r="D158" l="1"/>
  <c r="D159" l="1"/>
  <c r="D160" l="1"/>
  <c r="D161" l="1"/>
  <c r="D162" l="1"/>
  <c r="D163" l="1"/>
  <c r="D164" l="1"/>
  <c r="D165" l="1"/>
  <c r="D166" l="1"/>
  <c r="D167" l="1"/>
  <c r="D168" l="1"/>
  <c r="D169" l="1"/>
  <c r="D170" l="1"/>
  <c r="D171" l="1"/>
  <c r="D172" l="1"/>
  <c r="D173" l="1"/>
  <c r="D174" l="1"/>
  <c r="D175" l="1"/>
  <c r="D176" l="1"/>
  <c r="D177" l="1"/>
  <c r="D178" l="1"/>
  <c r="D179" l="1"/>
  <c r="D180" l="1"/>
  <c r="D181" l="1"/>
  <c r="D182" l="1"/>
  <c r="D183" l="1"/>
  <c r="D184" l="1"/>
  <c r="D185" l="1"/>
  <c r="D186" l="1"/>
  <c r="D187" l="1"/>
  <c r="D188" l="1"/>
  <c r="D189" l="1"/>
  <c r="D190" l="1"/>
  <c r="D191" l="1"/>
  <c r="D192" l="1"/>
  <c r="D193" l="1"/>
  <c r="D194" l="1"/>
  <c r="D195" l="1"/>
  <c r="D196" l="1"/>
  <c r="D197" l="1"/>
  <c r="D198" l="1"/>
  <c r="D199" l="1"/>
  <c r="D200" l="1"/>
  <c r="D201" l="1"/>
  <c r="W94"/>
  <c r="W11"/>
  <c r="W8"/>
  <c r="W7"/>
  <c r="W9"/>
  <c r="W5"/>
  <c r="W6"/>
  <c r="W4"/>
  <c r="W3"/>
  <c r="W2"/>
  <c r="W10"/>
  <c r="W12"/>
  <c r="W155"/>
  <c r="W173"/>
  <c r="W57"/>
  <c r="W181"/>
  <c r="W121"/>
  <c r="W60"/>
  <c r="W31"/>
  <c r="W65"/>
  <c r="W95"/>
  <c r="W44"/>
  <c r="W70"/>
  <c r="W88"/>
  <c r="W128"/>
  <c r="W176"/>
  <c r="W114"/>
  <c r="W119"/>
  <c r="W198"/>
  <c r="W45"/>
  <c r="W187"/>
  <c r="W74"/>
  <c r="W200"/>
  <c r="W117"/>
  <c r="W35"/>
  <c r="W163"/>
  <c r="W52"/>
  <c r="W197"/>
  <c r="W68"/>
  <c r="W48"/>
  <c r="W21"/>
  <c r="W108"/>
  <c r="W134"/>
  <c r="W179"/>
  <c r="W89"/>
  <c r="W142"/>
  <c r="W115"/>
  <c r="W137"/>
  <c r="W118"/>
  <c r="W41"/>
  <c r="W82"/>
  <c r="W33"/>
  <c r="W28"/>
  <c r="W49"/>
  <c r="W174"/>
  <c r="W190"/>
  <c r="W15"/>
  <c r="W133"/>
  <c r="W23"/>
  <c r="W29"/>
  <c r="W91"/>
  <c r="W19"/>
  <c r="W152"/>
  <c r="W123"/>
  <c r="W144"/>
  <c r="W182"/>
  <c r="W169"/>
  <c r="W126"/>
  <c r="W122"/>
  <c r="W177"/>
  <c r="W139"/>
  <c r="W156"/>
  <c r="W63"/>
  <c r="W158"/>
  <c r="W79"/>
  <c r="W43"/>
  <c r="W194"/>
  <c r="W188"/>
  <c r="W111"/>
  <c r="W83"/>
  <c r="W120"/>
  <c r="W75"/>
  <c r="W112"/>
  <c r="W54"/>
  <c r="W105"/>
  <c r="W37"/>
  <c r="W149"/>
  <c r="W77"/>
  <c r="W81"/>
  <c r="W73"/>
  <c r="W17"/>
  <c r="W148"/>
  <c r="W61"/>
  <c r="W90"/>
  <c r="W178"/>
  <c r="W186"/>
  <c r="W25"/>
  <c r="W51"/>
  <c r="W96"/>
  <c r="W170"/>
  <c r="W199"/>
  <c r="W153"/>
  <c r="W185"/>
  <c r="W109"/>
  <c r="W180"/>
  <c r="W175"/>
  <c r="W160"/>
  <c r="W151"/>
  <c r="W62"/>
  <c r="W58"/>
  <c r="W99"/>
  <c r="W71"/>
  <c r="W131"/>
  <c r="W100"/>
  <c r="W78"/>
  <c r="W85"/>
  <c r="W145"/>
  <c r="W87"/>
  <c r="W67"/>
  <c r="W36"/>
  <c r="W130"/>
  <c r="W39"/>
  <c r="W189"/>
  <c r="W127"/>
  <c r="W129"/>
  <c r="W46"/>
  <c r="W154"/>
  <c r="W84"/>
  <c r="W196"/>
  <c r="W76"/>
  <c r="W113"/>
  <c r="W42"/>
  <c r="W93"/>
  <c r="W59"/>
  <c r="W104"/>
  <c r="W167"/>
  <c r="W34"/>
  <c r="W140"/>
  <c r="W16"/>
  <c r="W164"/>
  <c r="W106"/>
  <c r="W20"/>
  <c r="W147"/>
  <c r="W97"/>
  <c r="W135"/>
  <c r="W24"/>
  <c r="W22"/>
  <c r="W165"/>
  <c r="W50"/>
  <c r="W27"/>
  <c r="W102"/>
  <c r="W98"/>
  <c r="W40"/>
  <c r="W159"/>
  <c r="W38"/>
  <c r="W162"/>
  <c r="W30"/>
  <c r="W55"/>
  <c r="W69"/>
  <c r="W116"/>
  <c r="W72"/>
  <c r="W161"/>
  <c r="W124"/>
  <c r="W47"/>
  <c r="W157"/>
  <c r="W132"/>
  <c r="W56"/>
  <c r="W146"/>
  <c r="W201"/>
  <c r="W53"/>
  <c r="W32"/>
  <c r="W195"/>
  <c r="W168"/>
  <c r="W171"/>
  <c r="W101"/>
  <c r="W66"/>
  <c r="W125"/>
  <c r="W143"/>
  <c r="W150"/>
  <c r="W107"/>
  <c r="W13"/>
  <c r="W183"/>
  <c r="W92"/>
  <c r="W192"/>
  <c r="W103"/>
  <c r="W80"/>
  <c r="W191"/>
  <c r="W166"/>
  <c r="W184"/>
  <c r="W18"/>
  <c r="W110"/>
  <c r="W26"/>
  <c r="W138"/>
  <c r="W141"/>
  <c r="W86"/>
  <c r="W14"/>
  <c r="W64"/>
  <c r="W172"/>
  <c r="W136"/>
  <c r="W193"/>
  <c r="W1" l="1"/>
  <c r="AB74" i="93" l="1"/>
  <c r="C216" i="70"/>
  <c r="C49" i="69"/>
  <c r="AB103" i="93"/>
  <c r="AB54" i="79"/>
  <c r="C166" i="70"/>
  <c r="AB132" i="93"/>
  <c r="C107" i="69"/>
  <c r="AB99" i="79"/>
  <c r="AB165" i="93"/>
  <c r="C171" i="70"/>
  <c r="C16" i="69"/>
  <c r="AB174" i="93"/>
  <c r="AB50" i="79"/>
  <c r="C127" i="69"/>
  <c r="C143" i="70"/>
  <c r="C97"/>
  <c r="AB112" i="79"/>
  <c r="C113" i="70"/>
  <c r="C32" i="69"/>
  <c r="C89" i="70"/>
  <c r="C188"/>
  <c r="AB9" i="93"/>
  <c r="C33" i="69"/>
  <c r="AB8" i="79"/>
  <c r="AB50" i="93"/>
  <c r="C41" i="69"/>
  <c r="C192" i="70"/>
  <c r="AB79" i="93"/>
  <c r="AB95" i="79"/>
  <c r="C159" i="70"/>
  <c r="AB108" i="93"/>
  <c r="AB176" i="79"/>
  <c r="AB20"/>
  <c r="AB141" i="93"/>
  <c r="AB151" i="79"/>
  <c r="C37" i="69"/>
  <c r="AB166" i="93"/>
  <c r="C14" i="69"/>
  <c r="AB192" i="79"/>
  <c r="AB195" i="93"/>
  <c r="AB108" i="79"/>
  <c r="AB66"/>
  <c r="C48" i="70"/>
  <c r="C170" i="69"/>
  <c r="AB53" i="79"/>
  <c r="AB184"/>
  <c r="C80" i="70"/>
  <c r="C22" i="69"/>
  <c r="C57" i="70"/>
  <c r="AB26" i="93"/>
  <c r="AB43" i="79"/>
  <c r="C27" i="69"/>
  <c r="AB55" i="93"/>
  <c r="C146" i="70"/>
  <c r="C75"/>
  <c r="AB84" i="93"/>
  <c r="AB143" i="79"/>
  <c r="AB5"/>
  <c r="AB117" i="93"/>
  <c r="AB60" i="79"/>
  <c r="C74" i="70"/>
  <c r="AB126" i="93"/>
  <c r="C219" i="70"/>
  <c r="AB75" i="79"/>
  <c r="AB155" i="93"/>
  <c r="C194" i="70"/>
  <c r="AB170" i="79"/>
  <c r="AB184" i="93"/>
  <c r="C125" i="69"/>
  <c r="AB68" i="79"/>
  <c r="C75" i="69"/>
  <c r="C135" i="70"/>
  <c r="C27"/>
  <c r="C76" i="69"/>
  <c r="AB86" i="79"/>
  <c r="C82" i="69"/>
  <c r="C28"/>
  <c r="AB31" i="93"/>
  <c r="AB188" i="79"/>
  <c r="C168" i="69"/>
  <c r="AB60" i="93"/>
  <c r="C105" i="70"/>
  <c r="AB58" i="79"/>
  <c r="AB93" i="93"/>
  <c r="C36" i="70"/>
  <c r="AB83" i="79"/>
  <c r="AB118" i="93"/>
  <c r="C133" i="70"/>
  <c r="C86"/>
  <c r="AB147" i="93"/>
  <c r="C131" i="69"/>
  <c r="C162"/>
  <c r="AB176" i="93"/>
  <c r="AB12" i="79"/>
  <c r="C23" i="69"/>
  <c r="C84" i="70"/>
  <c r="C35" i="69"/>
  <c r="C176"/>
  <c r="C104"/>
  <c r="AB191" i="79"/>
  <c r="C77" i="70"/>
  <c r="AB74" i="79"/>
  <c r="AB7" i="93"/>
  <c r="C39" i="69"/>
  <c r="C70" i="70"/>
  <c r="AB36" i="93"/>
  <c r="C127" i="70"/>
  <c r="C162"/>
  <c r="AB69" i="93"/>
  <c r="C154" i="69"/>
  <c r="C85"/>
  <c r="AB78" i="93"/>
  <c r="C112" i="69"/>
  <c r="C71" i="70"/>
  <c r="AB107" i="93"/>
  <c r="C65" i="70"/>
  <c r="AB148" i="79"/>
  <c r="AB136" i="93"/>
  <c r="C98" i="70"/>
  <c r="C156" i="69"/>
  <c r="AB169" i="93"/>
  <c r="C100" i="69"/>
  <c r="C19"/>
  <c r="AB41" i="79"/>
  <c r="AB104"/>
  <c r="AB127"/>
  <c r="AB130"/>
  <c r="C10" i="69"/>
  <c r="C83"/>
  <c r="C197"/>
  <c r="AB12" i="93"/>
  <c r="C45" i="70"/>
  <c r="AB79" i="79"/>
  <c r="AB45" i="93"/>
  <c r="AB201" i="79"/>
  <c r="AB199"/>
  <c r="AB70" i="93"/>
  <c r="AB65" i="79"/>
  <c r="C114" i="70"/>
  <c r="AB99" i="93"/>
  <c r="C36" i="69"/>
  <c r="C151"/>
  <c r="AB128" i="93"/>
  <c r="AB120" i="79"/>
  <c r="C50" i="70"/>
  <c r="P50" s="1"/>
  <c r="AB161" i="93"/>
  <c r="C35" i="70"/>
  <c r="C63" i="69"/>
  <c r="AB14" i="79"/>
  <c r="C167" i="70"/>
  <c r="AB169" i="79"/>
  <c r="C72" i="69"/>
  <c r="AB23" i="93"/>
  <c r="C131" i="70"/>
  <c r="C24"/>
  <c r="AB52" i="93"/>
  <c r="AB136" i="79"/>
  <c r="AB181"/>
  <c r="AB85" i="93"/>
  <c r="C37" i="70"/>
  <c r="C51" i="69"/>
  <c r="AB94" i="93"/>
  <c r="C173" i="69"/>
  <c r="AB122" i="79"/>
  <c r="AB123" i="93"/>
  <c r="AB69" i="79"/>
  <c r="C173" i="70"/>
  <c r="AB152" i="93"/>
  <c r="AB22" i="79"/>
  <c r="AB80"/>
  <c r="AB185" i="93"/>
  <c r="C136" i="70"/>
  <c r="C124"/>
  <c r="C46"/>
  <c r="AB19" i="79"/>
  <c r="AB88"/>
  <c r="C45" i="69"/>
  <c r="C167"/>
  <c r="C128" i="70"/>
  <c r="C56" i="69"/>
  <c r="AB28" i="93"/>
  <c r="C135" i="69"/>
  <c r="C212" i="70"/>
  <c r="AB61" i="93"/>
  <c r="C217" i="70"/>
  <c r="AB128" i="79"/>
  <c r="AB86" i="93"/>
  <c r="AB190" i="79"/>
  <c r="AB38"/>
  <c r="AB115" i="93"/>
  <c r="C60" i="69"/>
  <c r="C46"/>
  <c r="AB144" i="93"/>
  <c r="C62" i="69"/>
  <c r="AB18" i="79"/>
  <c r="AB177" i="93"/>
  <c r="AB67" i="79"/>
  <c r="C53" i="70"/>
  <c r="AB63" i="79"/>
  <c r="AB126"/>
  <c r="C174" i="69"/>
  <c r="AB100" i="79"/>
  <c r="AB149"/>
  <c r="AB36"/>
  <c r="C92" i="70"/>
  <c r="AB16" i="93"/>
  <c r="C156" i="70"/>
  <c r="C205"/>
  <c r="AB138" i="93"/>
  <c r="C179" i="70"/>
  <c r="C81" i="69"/>
  <c r="AB167" i="93"/>
  <c r="C87" i="70"/>
  <c r="C102" i="69"/>
  <c r="AB196" i="93"/>
  <c r="C190" i="69"/>
  <c r="AB125" i="79"/>
  <c r="AB198"/>
  <c r="C153" i="70"/>
  <c r="AB30" i="79"/>
  <c r="C25" i="70"/>
  <c r="C81"/>
  <c r="C132"/>
  <c r="AB96" i="79"/>
  <c r="AB11" i="93"/>
  <c r="AB93" i="79"/>
  <c r="C176" i="70"/>
  <c r="AB40" i="93"/>
  <c r="AB195" i="79"/>
  <c r="C26" i="70"/>
  <c r="AB73" i="93"/>
  <c r="AB174" i="79"/>
  <c r="AB102"/>
  <c r="AB114" i="93"/>
  <c r="AB168" i="79"/>
  <c r="C182" i="69"/>
  <c r="AB143" i="93"/>
  <c r="C180" i="69"/>
  <c r="C185" i="70"/>
  <c r="AB172" i="93"/>
  <c r="AB129" i="79"/>
  <c r="C119" i="69"/>
  <c r="C117" i="70"/>
  <c r="C183" i="69"/>
  <c r="AB47" i="79"/>
  <c r="C171" i="69"/>
  <c r="AB167" i="79"/>
  <c r="C74" i="69"/>
  <c r="AB49" i="79"/>
  <c r="AB3" i="93"/>
  <c r="C196" i="70"/>
  <c r="C11" i="69"/>
  <c r="AB32" i="93"/>
  <c r="C110" i="69"/>
  <c r="C118"/>
  <c r="AB65" i="93"/>
  <c r="C30" i="69"/>
  <c r="AB187" i="79"/>
  <c r="AB90" i="93"/>
  <c r="AB78" i="79"/>
  <c r="C126" i="69"/>
  <c r="AB119" i="93"/>
  <c r="C93" i="70"/>
  <c r="C128" i="69"/>
  <c r="AB148" i="93"/>
  <c r="C18" i="69"/>
  <c r="C169"/>
  <c r="AB181" i="93"/>
  <c r="C147" i="69"/>
  <c r="AB28" i="79"/>
  <c r="AB190" i="93"/>
  <c r="AB147" i="79"/>
  <c r="C145" i="69"/>
  <c r="AB142" i="79"/>
  <c r="C159" i="69"/>
  <c r="C153"/>
  <c r="C207" i="70"/>
  <c r="AB193" i="79"/>
  <c r="C200" i="69"/>
  <c r="AB117" i="79"/>
  <c r="AB25" i="93"/>
  <c r="AB164" i="79"/>
  <c r="C89" i="69"/>
  <c r="AB66" i="93"/>
  <c r="C163" i="70"/>
  <c r="C24" i="69"/>
  <c r="AB95" i="93"/>
  <c r="C66" i="70"/>
  <c r="C206"/>
  <c r="AB124" i="93"/>
  <c r="AB166" i="79"/>
  <c r="C109" i="70"/>
  <c r="AB157" i="93"/>
  <c r="C72" i="70"/>
  <c r="AB101" i="79"/>
  <c r="AB182" i="93"/>
  <c r="C40" i="69"/>
  <c r="C201" i="70"/>
  <c r="AB119" i="79"/>
  <c r="C164" i="69"/>
  <c r="C38" i="70"/>
  <c r="C108"/>
  <c r="C199" i="69"/>
  <c r="AB89" i="79"/>
  <c r="C130" i="70"/>
  <c r="AB17" i="93"/>
  <c r="C58" i="69"/>
  <c r="C31"/>
  <c r="AB42" i="93"/>
  <c r="C197" i="70"/>
  <c r="C106"/>
  <c r="AB71" i="93"/>
  <c r="C168" i="70"/>
  <c r="C133" i="69"/>
  <c r="AB100" i="93"/>
  <c r="C191" i="69"/>
  <c r="C210" i="70"/>
  <c r="AB133" i="93"/>
  <c r="C175" i="70"/>
  <c r="C44" i="69"/>
  <c r="AB142" i="93"/>
  <c r="C174" i="70"/>
  <c r="AB115" i="79"/>
  <c r="AB171" i="93"/>
  <c r="C202" i="69"/>
  <c r="C202" i="70"/>
  <c r="AB200" i="93"/>
  <c r="AB121" i="79"/>
  <c r="C94" i="69"/>
  <c r="C111"/>
  <c r="C126" i="70"/>
  <c r="AB113" i="79"/>
  <c r="C140" i="69"/>
  <c r="AB18" i="93"/>
  <c r="C134" i="70"/>
  <c r="C154"/>
  <c r="AB47" i="93"/>
  <c r="AB140" i="79"/>
  <c r="AB16"/>
  <c r="AB76" i="93"/>
  <c r="C108" i="69"/>
  <c r="C163"/>
  <c r="AB109" i="93"/>
  <c r="C186" i="69"/>
  <c r="C53"/>
  <c r="AB134" i="93"/>
  <c r="AB139" i="79"/>
  <c r="C31" i="70"/>
  <c r="AB163" i="93"/>
  <c r="AB27" i="79"/>
  <c r="C185" i="69"/>
  <c r="AB192" i="93"/>
  <c r="AB118" i="79"/>
  <c r="AB98"/>
  <c r="C123" i="69"/>
  <c r="C194"/>
  <c r="C70"/>
  <c r="C180" i="70"/>
  <c r="AB58" i="93"/>
  <c r="AB21" i="79"/>
  <c r="AB111"/>
  <c r="AB87" i="93"/>
  <c r="AB123" i="79"/>
  <c r="C91" i="70"/>
  <c r="AB116" i="93"/>
  <c r="AB51" i="79"/>
  <c r="AB180"/>
  <c r="AB149" i="93"/>
  <c r="C114" i="69"/>
  <c r="C137"/>
  <c r="AB158" i="93"/>
  <c r="AB189" i="79"/>
  <c r="C214" i="70"/>
  <c r="AB187" i="93"/>
  <c r="C148" i="70"/>
  <c r="C42" i="69"/>
  <c r="C33" i="70"/>
  <c r="C32"/>
  <c r="C147"/>
  <c r="C199"/>
  <c r="C120" i="69"/>
  <c r="C112" i="70"/>
  <c r="AB45" i="79"/>
  <c r="AB34" i="93"/>
  <c r="C139" i="70"/>
  <c r="AB154" i="79"/>
  <c r="AB63" i="93"/>
  <c r="C182" i="70"/>
  <c r="AB34" i="79"/>
  <c r="AB92" i="93"/>
  <c r="C84" i="69"/>
  <c r="AB52" i="79"/>
  <c r="AB125" i="93"/>
  <c r="C146" i="69"/>
  <c r="C47" i="70"/>
  <c r="C129"/>
  <c r="C48" i="69"/>
  <c r="C206"/>
  <c r="C117"/>
  <c r="C143"/>
  <c r="C54"/>
  <c r="C69" i="70"/>
  <c r="C205" i="69"/>
  <c r="AB4" i="93"/>
  <c r="C60" i="70"/>
  <c r="AB132" i="79"/>
  <c r="AB37" i="93"/>
  <c r="C150" i="69"/>
  <c r="C77"/>
  <c r="AB46" i="93"/>
  <c r="AB179" i="79"/>
  <c r="C55" i="69"/>
  <c r="AB75" i="93"/>
  <c r="C144" i="70"/>
  <c r="C158" i="69"/>
  <c r="AB104" i="93"/>
  <c r="C96" i="70"/>
  <c r="C165"/>
  <c r="AB137" i="93"/>
  <c r="C132" i="69"/>
  <c r="C177"/>
  <c r="AB178" i="93"/>
  <c r="C125" i="70"/>
  <c r="C218"/>
  <c r="C161"/>
  <c r="C52"/>
  <c r="C201" i="69"/>
  <c r="C73"/>
  <c r="C198" i="70"/>
  <c r="C115"/>
  <c r="AB183" i="79"/>
  <c r="AB13" i="93"/>
  <c r="C102" i="70"/>
  <c r="C88" i="69"/>
  <c r="AB38" i="93"/>
  <c r="C191" i="70"/>
  <c r="C57" i="69"/>
  <c r="AB67" i="93"/>
  <c r="C52" i="69"/>
  <c r="C157" i="70"/>
  <c r="AB96" i="93"/>
  <c r="C142" i="69"/>
  <c r="C65"/>
  <c r="AB129" i="93"/>
  <c r="AB76" i="79"/>
  <c r="C21" i="70"/>
  <c r="AB154" i="93"/>
  <c r="AB155" i="79"/>
  <c r="C101" i="70"/>
  <c r="AB183" i="93"/>
  <c r="AB90" i="79"/>
  <c r="C43" i="69"/>
  <c r="C209"/>
  <c r="C98"/>
  <c r="C85" i="70"/>
  <c r="C17" i="69"/>
  <c r="AB178" i="79"/>
  <c r="C139" i="69"/>
  <c r="C195" i="70"/>
  <c r="AB32" i="79"/>
  <c r="C92" i="69"/>
  <c r="C40" i="70"/>
  <c r="AB27" i="93"/>
  <c r="C204" i="69"/>
  <c r="AB110" i="79"/>
  <c r="AB56" i="93"/>
  <c r="C161" i="69"/>
  <c r="C15"/>
  <c r="AB89" i="93"/>
  <c r="AB56" i="79"/>
  <c r="C23" i="70"/>
  <c r="AB130" i="93"/>
  <c r="C79" i="70"/>
  <c r="C155" i="69"/>
  <c r="AB159" i="93"/>
  <c r="AB26" i="79"/>
  <c r="AB46"/>
  <c r="AB188" i="93"/>
  <c r="C94" i="70"/>
  <c r="AB7" i="79"/>
  <c r="C150" i="70"/>
  <c r="AB150" i="79"/>
  <c r="AB171"/>
  <c r="C164" i="70"/>
  <c r="AB91" i="79"/>
  <c r="C134" i="69"/>
  <c r="C67"/>
  <c r="AB19" i="93"/>
  <c r="C208" i="69"/>
  <c r="AB10" i="79"/>
  <c r="AB48" i="93"/>
  <c r="C189" i="69"/>
  <c r="C78"/>
  <c r="AB81" i="93"/>
  <c r="C181" i="70"/>
  <c r="C64" i="69"/>
  <c r="AB106" i="93"/>
  <c r="AB157" i="79"/>
  <c r="AB109"/>
  <c r="AB135" i="93"/>
  <c r="C213" i="70"/>
  <c r="C130" i="69"/>
  <c r="AB164" i="93"/>
  <c r="C21" i="69"/>
  <c r="AB70" i="79"/>
  <c r="AB197" i="93"/>
  <c r="AB160" i="79"/>
  <c r="AB131"/>
  <c r="C20" i="69"/>
  <c r="C34" i="70"/>
  <c r="AB163" i="79"/>
  <c r="C184" i="70"/>
  <c r="C157" i="69"/>
  <c r="C195"/>
  <c r="AB173" i="79"/>
  <c r="AB8" i="93"/>
  <c r="AB40" i="79"/>
  <c r="C207" i="69"/>
  <c r="AB41" i="93"/>
  <c r="AB11" i="79"/>
  <c r="C193" i="70"/>
  <c r="AB82" i="93"/>
  <c r="AB146" i="79"/>
  <c r="AB62"/>
  <c r="AB111" i="93"/>
  <c r="C73" i="70"/>
  <c r="AB144" i="79"/>
  <c r="AB140" i="93"/>
  <c r="C29" i="70"/>
  <c r="C103"/>
  <c r="AB173" i="93"/>
  <c r="C106" i="69"/>
  <c r="C44" i="70"/>
  <c r="AB198" i="93"/>
  <c r="C88" i="70"/>
  <c r="AB37" i="79"/>
  <c r="C104" i="70"/>
  <c r="C166" i="69"/>
  <c r="AB73" i="79"/>
  <c r="C59" i="70"/>
  <c r="AB44" i="79"/>
  <c r="AB39"/>
  <c r="AB48"/>
  <c r="AB33" i="93"/>
  <c r="C67" i="70"/>
  <c r="C136" i="69"/>
  <c r="AB122" i="93"/>
  <c r="C26" i="69"/>
  <c r="AB145" i="79"/>
  <c r="AB151" i="93"/>
  <c r="C59" i="69"/>
  <c r="C43" i="70"/>
  <c r="AB180" i="93"/>
  <c r="AB84" i="79"/>
  <c r="AB138"/>
  <c r="AB71"/>
  <c r="C141" i="69"/>
  <c r="C90"/>
  <c r="C142" i="70"/>
  <c r="AB64" i="79"/>
  <c r="AB114"/>
  <c r="C63" i="70"/>
  <c r="AB107" i="79"/>
  <c r="AB165"/>
  <c r="C58" i="70"/>
  <c r="AB24" i="93"/>
  <c r="C99" i="70"/>
  <c r="AB194" i="79"/>
  <c r="AB57" i="93"/>
  <c r="AB81" i="79"/>
  <c r="C82" i="70"/>
  <c r="AB98" i="93"/>
  <c r="C109" i="69"/>
  <c r="C145" i="70"/>
  <c r="AB127" i="93"/>
  <c r="AB77" i="79"/>
  <c r="C61" i="69"/>
  <c r="AB156" i="93"/>
  <c r="C96" i="69"/>
  <c r="C66"/>
  <c r="AB189" i="93"/>
  <c r="AB24" i="79"/>
  <c r="C42" i="70"/>
  <c r="C34" i="69"/>
  <c r="C196"/>
  <c r="AB156" i="79"/>
  <c r="C50" i="69"/>
  <c r="C123" i="70"/>
  <c r="AB49" i="93"/>
  <c r="AB10"/>
  <c r="C80" i="69"/>
  <c r="C116" i="70"/>
  <c r="AB39" i="93"/>
  <c r="C86" i="69"/>
  <c r="C165"/>
  <c r="AB68" i="93"/>
  <c r="C105" i="69"/>
  <c r="AB152" i="79"/>
  <c r="AB101" i="93"/>
  <c r="C148" i="69"/>
  <c r="C179"/>
  <c r="AB110" i="93"/>
  <c r="C160" i="70"/>
  <c r="C155"/>
  <c r="AB139" i="93"/>
  <c r="AB72" i="79"/>
  <c r="AB31"/>
  <c r="AB168" i="93"/>
  <c r="AB25" i="79"/>
  <c r="C62" i="70"/>
  <c r="AB201" i="93"/>
  <c r="AB153" i="79"/>
  <c r="C111" i="70"/>
  <c r="C178" i="69"/>
  <c r="C189" i="70"/>
  <c r="C152" i="69"/>
  <c r="C203"/>
  <c r="AB15" i="93"/>
  <c r="AB13" i="79"/>
  <c r="AB42"/>
  <c r="AB44" i="93"/>
  <c r="AB29" i="79"/>
  <c r="C137" i="70"/>
  <c r="AB77" i="93"/>
  <c r="C55" i="70"/>
  <c r="C172" i="69"/>
  <c r="AB102" i="93"/>
  <c r="C211" i="70"/>
  <c r="AB185" i="79"/>
  <c r="AB131" i="93"/>
  <c r="C91" i="69"/>
  <c r="C29"/>
  <c r="AB160" i="93"/>
  <c r="AB162" i="79"/>
  <c r="C138" i="70"/>
  <c r="AB193" i="93"/>
  <c r="C144" i="69"/>
  <c r="C118" i="70"/>
  <c r="AB35" i="79"/>
  <c r="AB135"/>
  <c r="AB186"/>
  <c r="C152" i="70"/>
  <c r="AB57" i="79"/>
  <c r="AB200"/>
  <c r="C172" i="70"/>
  <c r="AB20" i="93"/>
  <c r="C83" i="70"/>
  <c r="C140"/>
  <c r="AB53" i="93"/>
  <c r="C181" i="69"/>
  <c r="C198"/>
  <c r="AB62" i="93"/>
  <c r="C192" i="69"/>
  <c r="C178" i="70"/>
  <c r="AB91" i="93"/>
  <c r="C69" i="69"/>
  <c r="AB82" i="79"/>
  <c r="AB120" i="93"/>
  <c r="C99" i="69"/>
  <c r="C170" i="70"/>
  <c r="AB153" i="93"/>
  <c r="C193" i="69"/>
  <c r="C203" i="70"/>
  <c r="AB194" i="93"/>
  <c r="AB92" i="79"/>
  <c r="AB158"/>
  <c r="C184" i="69"/>
  <c r="C78" i="70"/>
  <c r="C47" i="69"/>
  <c r="C110" i="70"/>
  <c r="C30"/>
  <c r="AB124" i="79"/>
  <c r="C149" i="69"/>
  <c r="AB29" i="93"/>
  <c r="AB59" i="79"/>
  <c r="AB85"/>
  <c r="AB54" i="93"/>
  <c r="AB182" i="79"/>
  <c r="AB134"/>
  <c r="AB83" i="93"/>
  <c r="C187" i="69"/>
  <c r="C209" i="70"/>
  <c r="AB112" i="93"/>
  <c r="C113" i="69"/>
  <c r="C22" i="70"/>
  <c r="AB145" i="93"/>
  <c r="C97" i="69"/>
  <c r="C76" i="70"/>
  <c r="AB170" i="93"/>
  <c r="AB87" i="79"/>
  <c r="C151" i="70"/>
  <c r="AB199" i="93"/>
  <c r="C115" i="69"/>
  <c r="AB4" i="79"/>
  <c r="AB141"/>
  <c r="C116" i="69"/>
  <c r="AB9" i="79"/>
  <c r="AB161"/>
  <c r="AB5" i="93"/>
  <c r="C95" i="69"/>
  <c r="C87"/>
  <c r="AB14" i="93"/>
  <c r="C119" i="70"/>
  <c r="C28"/>
  <c r="AB43" i="93"/>
  <c r="AB103" i="79"/>
  <c r="C25" i="69"/>
  <c r="AB72" i="93"/>
  <c r="C124" i="69"/>
  <c r="C122" i="70"/>
  <c r="AB105" i="93"/>
  <c r="AB159" i="79"/>
  <c r="C138" i="69"/>
  <c r="AB146" i="93"/>
  <c r="C208" i="70"/>
  <c r="AB196" i="79"/>
  <c r="AB175" i="93"/>
  <c r="C51" i="70"/>
  <c r="C54"/>
  <c r="C68"/>
  <c r="C204"/>
  <c r="C101" i="69"/>
  <c r="C129"/>
  <c r="C90" i="70"/>
  <c r="C13" i="69"/>
  <c r="AB137" i="79"/>
  <c r="AB6" i="93"/>
  <c r="C183" i="70"/>
  <c r="C64"/>
  <c r="AB35" i="93"/>
  <c r="C149" i="70"/>
  <c r="C160" i="69"/>
  <c r="AB64" i="93"/>
  <c r="C187" i="70"/>
  <c r="AB17" i="79"/>
  <c r="AB97" i="93"/>
  <c r="AB133" i="79"/>
  <c r="C120" i="70"/>
  <c r="AB186" i="93"/>
  <c r="AB175" i="79"/>
  <c r="C200" i="70"/>
  <c r="AB33" i="79"/>
  <c r="C71" i="69"/>
  <c r="C215" i="70"/>
  <c r="C121" i="69"/>
  <c r="C190" i="70"/>
  <c r="AB94" i="79"/>
  <c r="C68" i="69"/>
  <c r="AB21" i="93"/>
  <c r="C141" i="70"/>
  <c r="C158"/>
  <c r="AB30" i="93"/>
  <c r="C39" i="70"/>
  <c r="C175" i="69"/>
  <c r="AB59" i="93"/>
  <c r="C49" i="70"/>
  <c r="AB6" i="79"/>
  <c r="AB88" i="93"/>
  <c r="AB3" i="79"/>
  <c r="AB106"/>
  <c r="AB121" i="93"/>
  <c r="AB15" i="79"/>
  <c r="C188" i="69"/>
  <c r="AB162" i="93"/>
  <c r="AB61" i="79"/>
  <c r="C12" i="69"/>
  <c r="AB191" i="93"/>
  <c r="AB105" i="79"/>
  <c r="AB116"/>
  <c r="C100" i="70"/>
  <c r="C121"/>
  <c r="C95"/>
  <c r="C177"/>
  <c r="AB23" i="79"/>
  <c r="C169" i="70"/>
  <c r="C61"/>
  <c r="AB22" i="93"/>
  <c r="C186" i="70"/>
  <c r="C41"/>
  <c r="AB51" i="93"/>
  <c r="C38" i="69"/>
  <c r="C93"/>
  <c r="AB80" i="93"/>
  <c r="C107" i="70"/>
  <c r="C122" i="69"/>
  <c r="AB113" i="93"/>
  <c r="C56" i="70"/>
  <c r="C79" i="69"/>
  <c r="AB150" i="93"/>
  <c r="AB179"/>
  <c r="AB172" i="79"/>
  <c r="AB177"/>
  <c r="AB97"/>
  <c r="AB197"/>
  <c r="AB55"/>
  <c r="C220" i="70"/>
  <c r="C103" i="69"/>
  <c r="AI103" i="93"/>
  <c r="AK103"/>
  <c r="AC103"/>
  <c r="AE103"/>
  <c r="AG103"/>
  <c r="AH103"/>
  <c r="AD103"/>
  <c r="AJ103"/>
  <c r="AF103"/>
  <c r="AK108"/>
  <c r="AG108"/>
  <c r="AC108"/>
  <c r="AH108"/>
  <c r="AD108"/>
  <c r="AI108"/>
  <c r="AE108"/>
  <c r="AJ108"/>
  <c r="AF108"/>
  <c r="AH151" i="79"/>
  <c r="AI151"/>
  <c r="AJ151"/>
  <c r="AG151"/>
  <c r="AC151"/>
  <c r="AD151"/>
  <c r="AF151"/>
  <c r="AE151"/>
  <c r="AK151"/>
  <c r="AF192"/>
  <c r="AC192"/>
  <c r="AE192"/>
  <c r="AI192"/>
  <c r="AH192"/>
  <c r="AK192"/>
  <c r="AJ192"/>
  <c r="AG192"/>
  <c r="AD192"/>
  <c r="AI43"/>
  <c r="AD43"/>
  <c r="AG43"/>
  <c r="AE43"/>
  <c r="AC43"/>
  <c r="AK43"/>
  <c r="AH43"/>
  <c r="AJ43"/>
  <c r="AF43"/>
  <c r="AD117" i="93"/>
  <c r="AI117"/>
  <c r="AE117"/>
  <c r="AJ117"/>
  <c r="AF117"/>
  <c r="AK117"/>
  <c r="AG117"/>
  <c r="AC117"/>
  <c r="AH117"/>
  <c r="AI170" i="79"/>
  <c r="AD170"/>
  <c r="AC170"/>
  <c r="AG170"/>
  <c r="AE170"/>
  <c r="AK170"/>
  <c r="AH170"/>
  <c r="AJ170"/>
  <c r="AF170"/>
  <c r="AK86"/>
  <c r="AI86"/>
  <c r="AJ86"/>
  <c r="AF86"/>
  <c r="AH86"/>
  <c r="AD86"/>
  <c r="AE86"/>
  <c r="AC86"/>
  <c r="AG86"/>
  <c r="AI188"/>
  <c r="AH188"/>
  <c r="AE188"/>
  <c r="AD188"/>
  <c r="AG188"/>
  <c r="AK188"/>
  <c r="AJ188"/>
  <c r="AF188"/>
  <c r="AC188"/>
  <c r="AF58"/>
  <c r="AE58"/>
  <c r="AH58"/>
  <c r="AI58"/>
  <c r="AG58"/>
  <c r="AK58"/>
  <c r="AJ58"/>
  <c r="AC58"/>
  <c r="AD58"/>
  <c r="AD118" i="93"/>
  <c r="AE118"/>
  <c r="AC118"/>
  <c r="AJ118"/>
  <c r="AF118"/>
  <c r="AK118"/>
  <c r="AG118"/>
  <c r="AH118"/>
  <c r="AI118"/>
  <c r="AC7"/>
  <c r="AH7"/>
  <c r="AD7"/>
  <c r="AI7"/>
  <c r="AE7"/>
  <c r="AJ7"/>
  <c r="AF7"/>
  <c r="AK7"/>
  <c r="AG7"/>
  <c r="AH107"/>
  <c r="AE107"/>
  <c r="AK107"/>
  <c r="AJ107"/>
  <c r="AI107"/>
  <c r="AF107"/>
  <c r="AD107"/>
  <c r="AG107"/>
  <c r="AC107"/>
  <c r="AD130" i="79"/>
  <c r="AK130"/>
  <c r="AF130"/>
  <c r="AG130"/>
  <c r="AE130"/>
  <c r="AC130"/>
  <c r="AI130"/>
  <c r="AH130"/>
  <c r="AJ130"/>
  <c r="AF12" i="93"/>
  <c r="P19" i="69" s="1"/>
  <c r="AK12" i="93"/>
  <c r="U19" i="69" s="1"/>
  <c r="AG12" i="93"/>
  <c r="Q19" i="69" s="1"/>
  <c r="AC12" i="93"/>
  <c r="M19" i="69" s="1"/>
  <c r="AH12" i="93"/>
  <c r="R19" i="69" s="1"/>
  <c r="AD12" i="93"/>
  <c r="N19" i="69" s="1"/>
  <c r="AI12" i="93"/>
  <c r="S19" i="69" s="1"/>
  <c r="AE12" i="93"/>
  <c r="O19" i="69" s="1"/>
  <c r="AJ12" i="93"/>
  <c r="T19" i="69" s="1"/>
  <c r="AD201" i="79"/>
  <c r="AH201"/>
  <c r="AK201"/>
  <c r="AI201"/>
  <c r="AG201"/>
  <c r="AC201"/>
  <c r="AE201"/>
  <c r="AF201"/>
  <c r="AJ201"/>
  <c r="AJ128" i="93"/>
  <c r="AF128"/>
  <c r="AK128"/>
  <c r="AG128"/>
  <c r="AC128"/>
  <c r="AH128"/>
  <c r="AD128"/>
  <c r="AI128"/>
  <c r="AE128"/>
  <c r="AG169" i="79"/>
  <c r="AF169"/>
  <c r="AJ169"/>
  <c r="AE169"/>
  <c r="AD169"/>
  <c r="AH169"/>
  <c r="AC169"/>
  <c r="AK169"/>
  <c r="AI169"/>
  <c r="AG85" i="93"/>
  <c r="AC85"/>
  <c r="AH85"/>
  <c r="AD85"/>
  <c r="AI85"/>
  <c r="AE85"/>
  <c r="AJ85"/>
  <c r="AF85"/>
  <c r="AK85"/>
  <c r="AC185"/>
  <c r="AG185"/>
  <c r="AD185"/>
  <c r="AH185"/>
  <c r="AE185"/>
  <c r="AJ185"/>
  <c r="AI185"/>
  <c r="AK185"/>
  <c r="AF185"/>
  <c r="AD19" i="79"/>
  <c r="AH19"/>
  <c r="AI19"/>
  <c r="AK19"/>
  <c r="AG19"/>
  <c r="AC19"/>
  <c r="AJ19"/>
  <c r="AE19"/>
  <c r="AF19"/>
  <c r="AI86" i="93"/>
  <c r="AF86"/>
  <c r="AC86"/>
  <c r="AE86"/>
  <c r="AK86"/>
  <c r="AD86"/>
  <c r="AJ86"/>
  <c r="AG86"/>
  <c r="AH86"/>
  <c r="AH18" i="79"/>
  <c r="AD18"/>
  <c r="AG18"/>
  <c r="AF18"/>
  <c r="AK18"/>
  <c r="AE18"/>
  <c r="AI18"/>
  <c r="AJ18"/>
  <c r="AC18"/>
  <c r="AH63"/>
  <c r="AE63"/>
  <c r="AK63"/>
  <c r="AD63"/>
  <c r="AG63"/>
  <c r="AI63"/>
  <c r="AJ63"/>
  <c r="AC63"/>
  <c r="AF63"/>
  <c r="AD149"/>
  <c r="AC149"/>
  <c r="AH149"/>
  <c r="AI149"/>
  <c r="AF149"/>
  <c r="AE149"/>
  <c r="AJ149"/>
  <c r="AK149"/>
  <c r="AG149"/>
  <c r="AJ196" i="93"/>
  <c r="AF196"/>
  <c r="AK196"/>
  <c r="AG196"/>
  <c r="AC196"/>
  <c r="AH196"/>
  <c r="AD196"/>
  <c r="AI196"/>
  <c r="AE196"/>
  <c r="AJ73"/>
  <c r="AG73"/>
  <c r="AK73"/>
  <c r="AF73"/>
  <c r="AC73"/>
  <c r="AH73"/>
  <c r="AE73"/>
  <c r="AI73"/>
  <c r="AD73"/>
  <c r="AJ168" i="79"/>
  <c r="AD168"/>
  <c r="AG168"/>
  <c r="AH168"/>
  <c r="AF168"/>
  <c r="AC168"/>
  <c r="AI168"/>
  <c r="AE168"/>
  <c r="AK168"/>
  <c r="AG167"/>
  <c r="AE167"/>
  <c r="AC167"/>
  <c r="AI167"/>
  <c r="AF167"/>
  <c r="AD167"/>
  <c r="AK167"/>
  <c r="AH167"/>
  <c r="AJ167"/>
  <c r="AH90" i="93"/>
  <c r="AD90"/>
  <c r="AI90"/>
  <c r="AE90"/>
  <c r="AJ90"/>
  <c r="AF90"/>
  <c r="AK90"/>
  <c r="AG90"/>
  <c r="AC90"/>
  <c r="AK190"/>
  <c r="AG190"/>
  <c r="AC190"/>
  <c r="AH190"/>
  <c r="AD190"/>
  <c r="AI190"/>
  <c r="AE190"/>
  <c r="AJ190"/>
  <c r="AF190"/>
  <c r="AE95"/>
  <c r="AG95"/>
  <c r="AI95"/>
  <c r="AJ95"/>
  <c r="AF95"/>
  <c r="AH95"/>
  <c r="AD95"/>
  <c r="AK95"/>
  <c r="AC95"/>
  <c r="AE166" i="79"/>
  <c r="AI166"/>
  <c r="AK166"/>
  <c r="AG166"/>
  <c r="AC166"/>
  <c r="AF166"/>
  <c r="AJ166"/>
  <c r="AH166"/>
  <c r="AD166"/>
  <c r="AD101"/>
  <c r="AK101"/>
  <c r="AG101"/>
  <c r="AC101"/>
  <c r="AE101"/>
  <c r="AF101"/>
  <c r="AJ101"/>
  <c r="AH101"/>
  <c r="AI101"/>
  <c r="AE119"/>
  <c r="AD119"/>
  <c r="AG119"/>
  <c r="AJ119"/>
  <c r="AF119"/>
  <c r="AH119"/>
  <c r="AC119"/>
  <c r="AK119"/>
  <c r="AI119"/>
  <c r="AI100" i="93"/>
  <c r="AE100"/>
  <c r="AJ100"/>
  <c r="AF100"/>
  <c r="AK100"/>
  <c r="AG100"/>
  <c r="AC100"/>
  <c r="AH100"/>
  <c r="AD100"/>
  <c r="AD115" i="79"/>
  <c r="AE115"/>
  <c r="AG115"/>
  <c r="AH115"/>
  <c r="AF115"/>
  <c r="AJ115"/>
  <c r="AI115"/>
  <c r="AC115"/>
  <c r="AK115"/>
  <c r="AF200" i="93"/>
  <c r="AI200"/>
  <c r="AC200"/>
  <c r="AJ200"/>
  <c r="AE200"/>
  <c r="AK200"/>
  <c r="AG200"/>
  <c r="AD200"/>
  <c r="AH200"/>
  <c r="AG16" i="79"/>
  <c r="AJ16"/>
  <c r="AI16"/>
  <c r="AD16"/>
  <c r="AK16"/>
  <c r="AH16"/>
  <c r="AE16"/>
  <c r="AF16"/>
  <c r="AC16"/>
  <c r="AG109" i="93"/>
  <c r="AC109"/>
  <c r="AH109"/>
  <c r="AD109"/>
  <c r="AI109"/>
  <c r="AE109"/>
  <c r="AJ109"/>
  <c r="AF109"/>
  <c r="AK109"/>
  <c r="AH139" i="79"/>
  <c r="AG139"/>
  <c r="AE139"/>
  <c r="AC139"/>
  <c r="AF139"/>
  <c r="AJ139"/>
  <c r="AK139"/>
  <c r="AD139"/>
  <c r="AI139"/>
  <c r="AF58" i="93"/>
  <c r="AK58"/>
  <c r="AG58"/>
  <c r="AC58"/>
  <c r="AH58"/>
  <c r="AD58"/>
  <c r="AI58"/>
  <c r="AE58"/>
  <c r="AJ58"/>
  <c r="AD123" i="79"/>
  <c r="AF123"/>
  <c r="AE123"/>
  <c r="AI123"/>
  <c r="AC123"/>
  <c r="AJ123"/>
  <c r="AK123"/>
  <c r="AG123"/>
  <c r="AH123"/>
  <c r="AC180"/>
  <c r="AG180"/>
  <c r="AJ180"/>
  <c r="AI180"/>
  <c r="AK180"/>
  <c r="AH180"/>
  <c r="AE180"/>
  <c r="AF180"/>
  <c r="AD180"/>
  <c r="AE158" i="93"/>
  <c r="AJ158"/>
  <c r="AF158"/>
  <c r="AK158"/>
  <c r="AG158"/>
  <c r="AC158"/>
  <c r="AH158"/>
  <c r="AD158"/>
  <c r="AI158"/>
  <c r="AC45" i="79"/>
  <c r="AJ45"/>
  <c r="AI45"/>
  <c r="AH45"/>
  <c r="AE45"/>
  <c r="AK45"/>
  <c r="AG45"/>
  <c r="AF45"/>
  <c r="AD45"/>
  <c r="AH63" i="93"/>
  <c r="AC63"/>
  <c r="AI63"/>
  <c r="AE63"/>
  <c r="AD63"/>
  <c r="AF63"/>
  <c r="AJ63"/>
  <c r="AG63"/>
  <c r="AK63"/>
  <c r="AK37"/>
  <c r="AG37"/>
  <c r="AH37"/>
  <c r="AF37"/>
  <c r="AJ37"/>
  <c r="AD37"/>
  <c r="AI37"/>
  <c r="AC37"/>
  <c r="AE37"/>
  <c r="AH179" i="79"/>
  <c r="AK179"/>
  <c r="AF179"/>
  <c r="AG179"/>
  <c r="AC179"/>
  <c r="AI179"/>
  <c r="AD179"/>
  <c r="AE179"/>
  <c r="AJ179"/>
  <c r="AF137" i="93"/>
  <c r="AI137"/>
  <c r="AJ137"/>
  <c r="AC137"/>
  <c r="AK137"/>
  <c r="AE137"/>
  <c r="AG137"/>
  <c r="AD137"/>
  <c r="AH137"/>
  <c r="AG183" i="79"/>
  <c r="AE183"/>
  <c r="AC183"/>
  <c r="AH183"/>
  <c r="AJ183"/>
  <c r="AD183"/>
  <c r="AI183"/>
  <c r="AK183"/>
  <c r="AF183"/>
  <c r="AI38" i="93"/>
  <c r="AH38"/>
  <c r="AD38"/>
  <c r="AE38"/>
  <c r="AC38"/>
  <c r="AG38"/>
  <c r="AJ38"/>
  <c r="AF38"/>
  <c r="AK38"/>
  <c r="AF154"/>
  <c r="AK154"/>
  <c r="AG154"/>
  <c r="AC154"/>
  <c r="AH154"/>
  <c r="AD154"/>
  <c r="AI154"/>
  <c r="AE154"/>
  <c r="AJ154"/>
  <c r="AF90" i="79"/>
  <c r="AG90"/>
  <c r="AI90"/>
  <c r="AC90"/>
  <c r="AE90"/>
  <c r="AH90"/>
  <c r="AJ90"/>
  <c r="AK90"/>
  <c r="AD90"/>
  <c r="AC27" i="93"/>
  <c r="AH27"/>
  <c r="AD27"/>
  <c r="AI27"/>
  <c r="AE27"/>
  <c r="AJ27"/>
  <c r="AF27"/>
  <c r="AK27"/>
  <c r="AG27"/>
  <c r="AK159"/>
  <c r="AG159"/>
  <c r="AC159"/>
  <c r="AH159"/>
  <c r="AD159"/>
  <c r="AI159"/>
  <c r="AE159"/>
  <c r="AJ159"/>
  <c r="AF159"/>
  <c r="AG171" i="79"/>
  <c r="AJ171"/>
  <c r="AE171"/>
  <c r="AI171"/>
  <c r="AC171"/>
  <c r="AF171"/>
  <c r="AD171"/>
  <c r="AH171"/>
  <c r="AK171"/>
  <c r="AF48" i="93"/>
  <c r="AK48"/>
  <c r="AG48"/>
  <c r="AC48"/>
  <c r="AH48"/>
  <c r="AD48"/>
  <c r="AI48"/>
  <c r="AE48"/>
  <c r="AJ48"/>
  <c r="AH109" i="79"/>
  <c r="AJ109"/>
  <c r="AK109"/>
  <c r="AG109"/>
  <c r="AC109"/>
  <c r="AD109"/>
  <c r="AE109"/>
  <c r="AF109"/>
  <c r="AI109"/>
  <c r="AJ164" i="93"/>
  <c r="AF164"/>
  <c r="AK164"/>
  <c r="AG164"/>
  <c r="AC164"/>
  <c r="AH164"/>
  <c r="AD164"/>
  <c r="AI164"/>
  <c r="AE164"/>
  <c r="AG160" i="79"/>
  <c r="AE160"/>
  <c r="AD160"/>
  <c r="AI160"/>
  <c r="AF160"/>
  <c r="AH160"/>
  <c r="AC160"/>
  <c r="AK160"/>
  <c r="AJ160"/>
  <c r="AI163"/>
  <c r="AE163"/>
  <c r="AC163"/>
  <c r="AJ163"/>
  <c r="AH163"/>
  <c r="AG163"/>
  <c r="AD163"/>
  <c r="AK163"/>
  <c r="AF163"/>
  <c r="AG173"/>
  <c r="AH173"/>
  <c r="AC173"/>
  <c r="AE173"/>
  <c r="AJ173"/>
  <c r="AI173"/>
  <c r="AF173"/>
  <c r="AD173"/>
  <c r="AK173"/>
  <c r="AK41" i="93"/>
  <c r="AC41"/>
  <c r="AD41"/>
  <c r="AG41"/>
  <c r="AI41"/>
  <c r="AE41"/>
  <c r="AJ41"/>
  <c r="AF41"/>
  <c r="AH41"/>
  <c r="AF146" i="79"/>
  <c r="AG146"/>
  <c r="AI146"/>
  <c r="AC146"/>
  <c r="AD146"/>
  <c r="AK146"/>
  <c r="AE146"/>
  <c r="AJ146"/>
  <c r="AH146"/>
  <c r="AF144"/>
  <c r="AE144"/>
  <c r="AI144"/>
  <c r="AC144"/>
  <c r="AJ144"/>
  <c r="AH144"/>
  <c r="AG144"/>
  <c r="AD144"/>
  <c r="AK144"/>
  <c r="AE173" i="93"/>
  <c r="AJ173"/>
  <c r="AF173"/>
  <c r="AK173"/>
  <c r="AG173"/>
  <c r="AC173"/>
  <c r="AH173"/>
  <c r="AD173"/>
  <c r="AI173"/>
  <c r="AH73" i="79"/>
  <c r="AG73"/>
  <c r="AD73"/>
  <c r="AC73"/>
  <c r="AF73"/>
  <c r="AK73"/>
  <c r="AJ73"/>
  <c r="AI73"/>
  <c r="AE73"/>
  <c r="AE48"/>
  <c r="AK48"/>
  <c r="AJ48"/>
  <c r="AD48"/>
  <c r="AI48"/>
  <c r="AC48"/>
  <c r="AH48"/>
  <c r="AF48"/>
  <c r="AG48"/>
  <c r="AC122" i="93"/>
  <c r="AH122"/>
  <c r="AD122"/>
  <c r="AI122"/>
  <c r="AE122"/>
  <c r="AJ122"/>
  <c r="AF122"/>
  <c r="AK122"/>
  <c r="AG122"/>
  <c r="AE138" i="79"/>
  <c r="AG138"/>
  <c r="AK138"/>
  <c r="AI138"/>
  <c r="AF138"/>
  <c r="AH138"/>
  <c r="AD138"/>
  <c r="AJ138"/>
  <c r="AC138"/>
  <c r="AJ107"/>
  <c r="AH107"/>
  <c r="AF107"/>
  <c r="AK107"/>
  <c r="AE107"/>
  <c r="AC107"/>
  <c r="AG107"/>
  <c r="AD107"/>
  <c r="AI107"/>
  <c r="AE127" i="93"/>
  <c r="AC127"/>
  <c r="AI127"/>
  <c r="AG127"/>
  <c r="AF127"/>
  <c r="AH127"/>
  <c r="AJ127"/>
  <c r="AK127"/>
  <c r="AD127"/>
  <c r="AD101"/>
  <c r="AJ101"/>
  <c r="AG101"/>
  <c r="AC101"/>
  <c r="AH101"/>
  <c r="AI101"/>
  <c r="AE101"/>
  <c r="AK101"/>
  <c r="AF101"/>
  <c r="AD31" i="79"/>
  <c r="AI31"/>
  <c r="AF31"/>
  <c r="AC31"/>
  <c r="AH31"/>
  <c r="AK31"/>
  <c r="AJ31"/>
  <c r="AE31"/>
  <c r="AG31"/>
  <c r="AJ201" i="93"/>
  <c r="AH201"/>
  <c r="AC201"/>
  <c r="AI201"/>
  <c r="AK201"/>
  <c r="AE201"/>
  <c r="AD201"/>
  <c r="AF201"/>
  <c r="AG201"/>
  <c r="AJ13" i="79"/>
  <c r="AC13"/>
  <c r="AE13"/>
  <c r="AF13"/>
  <c r="AG13"/>
  <c r="AD13"/>
  <c r="AI13"/>
  <c r="AK13"/>
  <c r="AH13"/>
  <c r="AK102" i="93"/>
  <c r="AH102"/>
  <c r="AI102"/>
  <c r="AD102"/>
  <c r="AE102"/>
  <c r="AC102"/>
  <c r="AJ102"/>
  <c r="AG102"/>
  <c r="AF102"/>
  <c r="AG35" i="79"/>
  <c r="AI35"/>
  <c r="AE35"/>
  <c r="AJ35"/>
  <c r="AK35"/>
  <c r="AH35"/>
  <c r="AC35"/>
  <c r="AD35"/>
  <c r="AF35"/>
  <c r="AJ57"/>
  <c r="AC57"/>
  <c r="AG57"/>
  <c r="AD57"/>
  <c r="AE57"/>
  <c r="AH57"/>
  <c r="AF57"/>
  <c r="AI57"/>
  <c r="AK57"/>
  <c r="AJ91" i="93"/>
  <c r="AK91"/>
  <c r="AG91"/>
  <c r="AC91"/>
  <c r="AI91"/>
  <c r="AE91"/>
  <c r="AD91"/>
  <c r="AF91"/>
  <c r="AH91"/>
  <c r="AI59" i="79"/>
  <c r="AC59"/>
  <c r="AH59"/>
  <c r="AG59"/>
  <c r="AD59"/>
  <c r="AE59"/>
  <c r="AJ59"/>
  <c r="AF59"/>
  <c r="AK59"/>
  <c r="AE134"/>
  <c r="AC134"/>
  <c r="AF134"/>
  <c r="AD134"/>
  <c r="AG134"/>
  <c r="AK134"/>
  <c r="AJ134"/>
  <c r="AI134"/>
  <c r="AH134"/>
  <c r="AC112" i="93"/>
  <c r="AH112"/>
  <c r="AD112"/>
  <c r="AI112"/>
  <c r="AE112"/>
  <c r="AJ112"/>
  <c r="AF112"/>
  <c r="AK112"/>
  <c r="AG112"/>
  <c r="AJ141" i="79"/>
  <c r="AC141"/>
  <c r="AH141"/>
  <c r="AK141"/>
  <c r="AE141"/>
  <c r="AF141"/>
  <c r="AD141"/>
  <c r="AG141"/>
  <c r="AI141"/>
  <c r="AG5" i="93"/>
  <c r="Q12" i="69" s="1"/>
  <c r="AC5" i="93"/>
  <c r="M12" i="69" s="1"/>
  <c r="AH5" i="93"/>
  <c r="R12" i="69" s="1"/>
  <c r="AD5" i="93"/>
  <c r="N12" i="69" s="1"/>
  <c r="AI5" i="93"/>
  <c r="S12" i="69" s="1"/>
  <c r="AE5" i="93"/>
  <c r="O12" i="69" s="1"/>
  <c r="AK5" i="93"/>
  <c r="U12" i="69" s="1"/>
  <c r="AF5" i="93"/>
  <c r="P12" i="69" s="1"/>
  <c r="AJ5" i="93"/>
  <c r="T12" i="69" s="1"/>
  <c r="AG105" i="93"/>
  <c r="AC105"/>
  <c r="AH105"/>
  <c r="AD105"/>
  <c r="AI105"/>
  <c r="AE105"/>
  <c r="AJ105"/>
  <c r="AF105"/>
  <c r="AK105"/>
  <c r="AF6"/>
  <c r="AK6"/>
  <c r="AG6"/>
  <c r="AD6"/>
  <c r="AH6"/>
  <c r="AI6"/>
  <c r="AE6"/>
  <c r="AC6"/>
  <c r="AJ6"/>
  <c r="AD17" i="79"/>
  <c r="AC17"/>
  <c r="AE17"/>
  <c r="AK17"/>
  <c r="AF17"/>
  <c r="AI17"/>
  <c r="AJ17"/>
  <c r="AG17"/>
  <c r="AH17"/>
  <c r="AK186" i="93"/>
  <c r="AE186"/>
  <c r="AC186"/>
  <c r="AG186"/>
  <c r="AH186"/>
  <c r="AI186"/>
  <c r="AD186"/>
  <c r="AJ186"/>
  <c r="AF186"/>
  <c r="AC94" i="79"/>
  <c r="AD94"/>
  <c r="AE94"/>
  <c r="AK94"/>
  <c r="AH94"/>
  <c r="AF94"/>
  <c r="AG94"/>
  <c r="AI94"/>
  <c r="AJ94"/>
  <c r="AH59" i="93"/>
  <c r="AI59"/>
  <c r="AC59"/>
  <c r="AD59"/>
  <c r="AG59"/>
  <c r="AF59"/>
  <c r="AK59"/>
  <c r="AE59"/>
  <c r="AJ59"/>
  <c r="AI3" i="79"/>
  <c r="AE3"/>
  <c r="AD3"/>
  <c r="AG3"/>
  <c r="AK3"/>
  <c r="AH3"/>
  <c r="AF3"/>
  <c r="AJ3"/>
  <c r="AC3"/>
  <c r="AI191" i="93"/>
  <c r="AD191"/>
  <c r="AJ191"/>
  <c r="AE191"/>
  <c r="AK191"/>
  <c r="AF191"/>
  <c r="AG191"/>
  <c r="AH191"/>
  <c r="AC191"/>
  <c r="AC80"/>
  <c r="AE80"/>
  <c r="AH80"/>
  <c r="AD80"/>
  <c r="AI80"/>
  <c r="AF80"/>
  <c r="AJ80"/>
  <c r="AG80"/>
  <c r="AK80"/>
  <c r="AI172" i="79"/>
  <c r="AD172"/>
  <c r="AJ172"/>
  <c r="AG172"/>
  <c r="AC172"/>
  <c r="AF172"/>
  <c r="AH172"/>
  <c r="AE172"/>
  <c r="AK172"/>
  <c r="AI55"/>
  <c r="AD55"/>
  <c r="AC55"/>
  <c r="AE55"/>
  <c r="AG55"/>
  <c r="AJ55"/>
  <c r="AK55"/>
  <c r="AF55"/>
  <c r="AH55"/>
  <c r="AF15"/>
  <c r="AE15"/>
  <c r="AI15"/>
  <c r="AG15"/>
  <c r="AH15"/>
  <c r="AC15"/>
  <c r="AD15"/>
  <c r="AJ15"/>
  <c r="AK15"/>
  <c r="AD113" i="93"/>
  <c r="AI113"/>
  <c r="AF113"/>
  <c r="AJ113"/>
  <c r="AG113"/>
  <c r="AC113"/>
  <c r="AK113"/>
  <c r="AE113"/>
  <c r="AH113"/>
  <c r="AG197" i="79"/>
  <c r="AE197"/>
  <c r="AI197"/>
  <c r="AF197"/>
  <c r="AD197"/>
  <c r="AJ197"/>
  <c r="AC197"/>
  <c r="AH197"/>
  <c r="AK197"/>
  <c r="AD97"/>
  <c r="AF97"/>
  <c r="AH97"/>
  <c r="AI97"/>
  <c r="AK97"/>
  <c r="AC97"/>
  <c r="AE97"/>
  <c r="AG97"/>
  <c r="AJ97"/>
  <c r="AC132" i="93"/>
  <c r="AH132"/>
  <c r="AD132"/>
  <c r="AI132"/>
  <c r="AE132"/>
  <c r="AJ132"/>
  <c r="AF132"/>
  <c r="AK132"/>
  <c r="AG132"/>
  <c r="AK9"/>
  <c r="U16" i="69" s="1"/>
  <c r="AG9" i="93"/>
  <c r="Q16" i="69" s="1"/>
  <c r="AC9" i="93"/>
  <c r="M16" i="69" s="1"/>
  <c r="AH9" i="93"/>
  <c r="R16" i="69" s="1"/>
  <c r="AD9" i="93"/>
  <c r="N16" i="69" s="1"/>
  <c r="AI9" i="93"/>
  <c r="S16" i="69" s="1"/>
  <c r="AE9" i="93"/>
  <c r="O16" i="69" s="1"/>
  <c r="AJ9" i="93"/>
  <c r="T16" i="69" s="1"/>
  <c r="AF9" i="93"/>
  <c r="P16" i="69" s="1"/>
  <c r="AI141" i="93"/>
  <c r="AE141"/>
  <c r="AJ141"/>
  <c r="AF141"/>
  <c r="AK141"/>
  <c r="AG141"/>
  <c r="AC141"/>
  <c r="AH141"/>
  <c r="AD141"/>
  <c r="O14" i="69"/>
  <c r="T14"/>
  <c r="U14"/>
  <c r="P14"/>
  <c r="N14"/>
  <c r="M14"/>
  <c r="Q14"/>
  <c r="S14"/>
  <c r="R14"/>
  <c r="AH66" i="79"/>
  <c r="AJ66"/>
  <c r="AE66"/>
  <c r="AD66"/>
  <c r="AF66"/>
  <c r="AC66"/>
  <c r="AG66"/>
  <c r="AI66"/>
  <c r="AK66"/>
  <c r="AG184"/>
  <c r="AK184"/>
  <c r="AC184"/>
  <c r="AJ184"/>
  <c r="AE184"/>
  <c r="AD184"/>
  <c r="AI184"/>
  <c r="AF184"/>
  <c r="AH184"/>
  <c r="AC26" i="93"/>
  <c r="AH26"/>
  <c r="AD26"/>
  <c r="AI26"/>
  <c r="AE26"/>
  <c r="AJ26"/>
  <c r="AF26"/>
  <c r="AK26"/>
  <c r="AG26"/>
  <c r="AJ5" i="79"/>
  <c r="AE5"/>
  <c r="AC5"/>
  <c r="AH5"/>
  <c r="AD5"/>
  <c r="AI5"/>
  <c r="AG5"/>
  <c r="AF5"/>
  <c r="AK5"/>
  <c r="AD126" i="93"/>
  <c r="AI126"/>
  <c r="AE126"/>
  <c r="AJ126"/>
  <c r="AF126"/>
  <c r="AK126"/>
  <c r="AG126"/>
  <c r="AC126"/>
  <c r="AH126"/>
  <c r="AI68" i="79"/>
  <c r="AF68"/>
  <c r="AH68"/>
  <c r="AE68"/>
  <c r="AG68"/>
  <c r="AJ68"/>
  <c r="AD68"/>
  <c r="AC68"/>
  <c r="AK68"/>
  <c r="AI31" i="93"/>
  <c r="AE31"/>
  <c r="AJ31"/>
  <c r="AF31"/>
  <c r="AK31"/>
  <c r="AG31"/>
  <c r="AC31"/>
  <c r="AH31"/>
  <c r="AD31"/>
  <c r="AE83" i="79"/>
  <c r="AD83"/>
  <c r="AI83"/>
  <c r="AJ83"/>
  <c r="AF83"/>
  <c r="AG83"/>
  <c r="AC83"/>
  <c r="AK83"/>
  <c r="AH83"/>
  <c r="AG147" i="93"/>
  <c r="AE147"/>
  <c r="AD147"/>
  <c r="AH147"/>
  <c r="AJ147"/>
  <c r="AF147"/>
  <c r="AC147"/>
  <c r="AI147"/>
  <c r="AK147"/>
  <c r="AG12" i="79"/>
  <c r="AH12"/>
  <c r="AK12"/>
  <c r="AI12"/>
  <c r="AJ12"/>
  <c r="AF12"/>
  <c r="AE12"/>
  <c r="AC12"/>
  <c r="AD12"/>
  <c r="AH74"/>
  <c r="AF74"/>
  <c r="AG74"/>
  <c r="AJ74"/>
  <c r="AI74"/>
  <c r="AE74"/>
  <c r="AD74"/>
  <c r="AC74"/>
  <c r="AK74"/>
  <c r="AE36" i="93"/>
  <c r="AJ36"/>
  <c r="AF36"/>
  <c r="AK36"/>
  <c r="AG36"/>
  <c r="AC36"/>
  <c r="AH36"/>
  <c r="AD36"/>
  <c r="AI36"/>
  <c r="AH136"/>
  <c r="AK136"/>
  <c r="AE136"/>
  <c r="AC136"/>
  <c r="AG136"/>
  <c r="AD136"/>
  <c r="AI136"/>
  <c r="AF136"/>
  <c r="AJ136"/>
  <c r="AI127" i="79"/>
  <c r="AC127"/>
  <c r="AF127"/>
  <c r="AE127"/>
  <c r="AK127"/>
  <c r="AD127"/>
  <c r="AJ127"/>
  <c r="AH127"/>
  <c r="AG127"/>
  <c r="AE45" i="93"/>
  <c r="AJ45"/>
  <c r="AK45"/>
  <c r="AF45"/>
  <c r="AC45"/>
  <c r="AG45"/>
  <c r="AH45"/>
  <c r="AD45"/>
  <c r="AI45"/>
  <c r="AH65" i="79"/>
  <c r="AF65"/>
  <c r="AC65"/>
  <c r="AD65"/>
  <c r="AK65"/>
  <c r="AJ65"/>
  <c r="AE65"/>
  <c r="AG65"/>
  <c r="AI65"/>
  <c r="AF161" i="93"/>
  <c r="AK161"/>
  <c r="AG161"/>
  <c r="AC161"/>
  <c r="AH161"/>
  <c r="AD161"/>
  <c r="AI161"/>
  <c r="AE161"/>
  <c r="AJ161"/>
  <c r="AJ181" i="79"/>
  <c r="AH181"/>
  <c r="AE181"/>
  <c r="AC181"/>
  <c r="AI181"/>
  <c r="AG181"/>
  <c r="AF181"/>
  <c r="AK181"/>
  <c r="AD181"/>
  <c r="AF94" i="93"/>
  <c r="AK94"/>
  <c r="AG94"/>
  <c r="AC94"/>
  <c r="AH94"/>
  <c r="AD94"/>
  <c r="AI94"/>
  <c r="AE94"/>
  <c r="AJ94"/>
  <c r="AJ69" i="79"/>
  <c r="AK69"/>
  <c r="AD69"/>
  <c r="AE69"/>
  <c r="AC69"/>
  <c r="AH69"/>
  <c r="AF69"/>
  <c r="AI69"/>
  <c r="AG69"/>
  <c r="AI80"/>
  <c r="AF80"/>
  <c r="AH80"/>
  <c r="AE80"/>
  <c r="AG80"/>
  <c r="AD80"/>
  <c r="AC80"/>
  <c r="AJ80"/>
  <c r="AK80"/>
  <c r="AD128"/>
  <c r="AJ128"/>
  <c r="AE128"/>
  <c r="AH128"/>
  <c r="AF128"/>
  <c r="AC128"/>
  <c r="AK128"/>
  <c r="AI128"/>
  <c r="AG128"/>
  <c r="AI115" i="93"/>
  <c r="AC115"/>
  <c r="AE115"/>
  <c r="AJ115"/>
  <c r="AF115"/>
  <c r="AK115"/>
  <c r="AH115"/>
  <c r="AG115"/>
  <c r="AD115"/>
  <c r="AK100" i="79"/>
  <c r="AJ100"/>
  <c r="AI100"/>
  <c r="AF100"/>
  <c r="AE100"/>
  <c r="AD100"/>
  <c r="AH100"/>
  <c r="AC100"/>
  <c r="AG100"/>
  <c r="AE16" i="93"/>
  <c r="AF16"/>
  <c r="AG16"/>
  <c r="AH16"/>
  <c r="AK16"/>
  <c r="AI16"/>
  <c r="AC16"/>
  <c r="AJ16"/>
  <c r="AD16"/>
  <c r="AD198" i="79"/>
  <c r="AK198"/>
  <c r="AJ198"/>
  <c r="AG198"/>
  <c r="AI198"/>
  <c r="AC198"/>
  <c r="AE198"/>
  <c r="AF198"/>
  <c r="AH198"/>
  <c r="AD93"/>
  <c r="AJ93"/>
  <c r="AK93"/>
  <c r="AC93"/>
  <c r="AG93"/>
  <c r="AE93"/>
  <c r="AF93"/>
  <c r="AI93"/>
  <c r="AH93"/>
  <c r="AE114" i="93"/>
  <c r="AD114"/>
  <c r="AF114"/>
  <c r="AI114"/>
  <c r="AJ114"/>
  <c r="AH114"/>
  <c r="AC114"/>
  <c r="AK114"/>
  <c r="AG114"/>
  <c r="AG3"/>
  <c r="AC3"/>
  <c r="AD3"/>
  <c r="AH3"/>
  <c r="AI3"/>
  <c r="AE3"/>
  <c r="AJ3"/>
  <c r="AK3"/>
  <c r="AF3"/>
  <c r="AI187" i="79"/>
  <c r="AF187"/>
  <c r="AG187"/>
  <c r="AC187"/>
  <c r="AE187"/>
  <c r="AJ187"/>
  <c r="AH187"/>
  <c r="AD187"/>
  <c r="AK187"/>
  <c r="AK119" i="93"/>
  <c r="AC119"/>
  <c r="AH119"/>
  <c r="AD119"/>
  <c r="AJ119"/>
  <c r="AF119"/>
  <c r="AE119"/>
  <c r="AG119"/>
  <c r="AI119"/>
  <c r="AH28" i="79"/>
  <c r="AG28"/>
  <c r="AC28"/>
  <c r="AF28"/>
  <c r="AK28"/>
  <c r="AE28"/>
  <c r="AD28"/>
  <c r="AI28"/>
  <c r="AJ28"/>
  <c r="AE142"/>
  <c r="AF142"/>
  <c r="AC142"/>
  <c r="AK142"/>
  <c r="AI142"/>
  <c r="AJ142"/>
  <c r="AH142"/>
  <c r="AG142"/>
  <c r="AD142"/>
  <c r="AG193"/>
  <c r="AD193"/>
  <c r="AE193"/>
  <c r="AJ193"/>
  <c r="AF193"/>
  <c r="AC193"/>
  <c r="AI193"/>
  <c r="AH193"/>
  <c r="AK193"/>
  <c r="AC164"/>
  <c r="AD164"/>
  <c r="AE164"/>
  <c r="AK164"/>
  <c r="AH164"/>
  <c r="AJ164"/>
  <c r="AF164"/>
  <c r="AG164"/>
  <c r="AI164"/>
  <c r="AC124" i="93"/>
  <c r="AH124"/>
  <c r="AD124"/>
  <c r="AI124"/>
  <c r="AE124"/>
  <c r="AJ124"/>
  <c r="AF124"/>
  <c r="AK124"/>
  <c r="AG124"/>
  <c r="AK17"/>
  <c r="AG17"/>
  <c r="AC17"/>
  <c r="AH17"/>
  <c r="AD17"/>
  <c r="AI17"/>
  <c r="AE17"/>
  <c r="AJ17"/>
  <c r="AF17"/>
  <c r="AE133"/>
  <c r="AJ133"/>
  <c r="AF133"/>
  <c r="AK133"/>
  <c r="AG133"/>
  <c r="AC133"/>
  <c r="AH133"/>
  <c r="AD133"/>
  <c r="AI133"/>
  <c r="AF18"/>
  <c r="AE18"/>
  <c r="AJ18"/>
  <c r="AI18"/>
  <c r="AK18"/>
  <c r="AD18"/>
  <c r="AC18"/>
  <c r="AH18"/>
  <c r="AG18"/>
  <c r="AG140" i="79"/>
  <c r="AF140"/>
  <c r="AD140"/>
  <c r="AI140"/>
  <c r="AE140"/>
  <c r="AH140"/>
  <c r="AJ140"/>
  <c r="AK140"/>
  <c r="AC140"/>
  <c r="AG134" i="93"/>
  <c r="AF134"/>
  <c r="AD134"/>
  <c r="AI134"/>
  <c r="AE134"/>
  <c r="AH134"/>
  <c r="AC134"/>
  <c r="AJ134"/>
  <c r="AK134"/>
  <c r="AJ27" i="79"/>
  <c r="AH27"/>
  <c r="AD27"/>
  <c r="AI27"/>
  <c r="AK27"/>
  <c r="AE27"/>
  <c r="AG27"/>
  <c r="AC27"/>
  <c r="AF27"/>
  <c r="AC98"/>
  <c r="AH98"/>
  <c r="AJ98"/>
  <c r="AF98"/>
  <c r="AK98"/>
  <c r="AG98"/>
  <c r="AI98"/>
  <c r="AE98"/>
  <c r="AD98"/>
  <c r="AI87" i="93"/>
  <c r="AK87"/>
  <c r="AC87"/>
  <c r="AH87"/>
  <c r="AD87"/>
  <c r="AJ87"/>
  <c r="AF87"/>
  <c r="AE87"/>
  <c r="AG87"/>
  <c r="AK51" i="79"/>
  <c r="AG51"/>
  <c r="AE51"/>
  <c r="AJ51"/>
  <c r="AD51"/>
  <c r="AF51"/>
  <c r="AC51"/>
  <c r="AH51"/>
  <c r="AI51"/>
  <c r="AE187" i="93"/>
  <c r="AJ187"/>
  <c r="AF187"/>
  <c r="AK187"/>
  <c r="AG187"/>
  <c r="AC187"/>
  <c r="AH187"/>
  <c r="AD187"/>
  <c r="AI187"/>
  <c r="AJ154" i="79"/>
  <c r="AG154"/>
  <c r="AI154"/>
  <c r="AK154"/>
  <c r="AD154"/>
  <c r="AF154"/>
  <c r="AH154"/>
  <c r="AE154"/>
  <c r="AC154"/>
  <c r="AK92" i="93"/>
  <c r="AF92"/>
  <c r="AC92"/>
  <c r="AG92"/>
  <c r="AH92"/>
  <c r="AI92"/>
  <c r="AD92"/>
  <c r="AJ92"/>
  <c r="AE92"/>
  <c r="AK132" i="79"/>
  <c r="AF132"/>
  <c r="AJ132"/>
  <c r="AE132"/>
  <c r="AC132"/>
  <c r="AG132"/>
  <c r="AI132"/>
  <c r="AH132"/>
  <c r="AD132"/>
  <c r="AC46" i="93"/>
  <c r="AH46"/>
  <c r="AE46"/>
  <c r="AK46"/>
  <c r="AI46"/>
  <c r="AD46"/>
  <c r="AJ46"/>
  <c r="AF46"/>
  <c r="AG46"/>
  <c r="AH178"/>
  <c r="AD178"/>
  <c r="AI178"/>
  <c r="AC178"/>
  <c r="AE178"/>
  <c r="AF178"/>
  <c r="AK178"/>
  <c r="AG178"/>
  <c r="AJ178"/>
  <c r="AE67"/>
  <c r="AJ67"/>
  <c r="AK67"/>
  <c r="AH67"/>
  <c r="AG67"/>
  <c r="AC67"/>
  <c r="AD67"/>
  <c r="AF67"/>
  <c r="AI67"/>
  <c r="AF183"/>
  <c r="AK183"/>
  <c r="AG183"/>
  <c r="AC183"/>
  <c r="AH183"/>
  <c r="AD183"/>
  <c r="AI183"/>
  <c r="AE183"/>
  <c r="AJ183"/>
  <c r="AE56"/>
  <c r="AJ56"/>
  <c r="AF56"/>
  <c r="AK56"/>
  <c r="AG56"/>
  <c r="AC56"/>
  <c r="AH56"/>
  <c r="AD56"/>
  <c r="AI56"/>
  <c r="AC56" i="79"/>
  <c r="AK56"/>
  <c r="AD56"/>
  <c r="AI56"/>
  <c r="AJ56"/>
  <c r="AF56"/>
  <c r="AG56"/>
  <c r="AH56"/>
  <c r="AE56"/>
  <c r="AI188" i="93"/>
  <c r="AE188"/>
  <c r="AJ188"/>
  <c r="AF188"/>
  <c r="AK188"/>
  <c r="AG188"/>
  <c r="AC188"/>
  <c r="AH188"/>
  <c r="AD188"/>
  <c r="AC150" i="79"/>
  <c r="AD150"/>
  <c r="AE150"/>
  <c r="AF150"/>
  <c r="AG150"/>
  <c r="AI150"/>
  <c r="AH150"/>
  <c r="AJ150"/>
  <c r="AK150"/>
  <c r="AD10"/>
  <c r="AI10"/>
  <c r="AG10"/>
  <c r="AH10"/>
  <c r="AF10"/>
  <c r="AK10"/>
  <c r="AE10"/>
  <c r="AC10"/>
  <c r="AJ10"/>
  <c r="AK81" i="93"/>
  <c r="AG81"/>
  <c r="AC81"/>
  <c r="AH81"/>
  <c r="AD81"/>
  <c r="AI81"/>
  <c r="AE81"/>
  <c r="AJ81"/>
  <c r="AF81"/>
  <c r="AG157" i="79"/>
  <c r="AF157"/>
  <c r="AH157"/>
  <c r="AC157"/>
  <c r="AJ157"/>
  <c r="AE157"/>
  <c r="AI157"/>
  <c r="AD157"/>
  <c r="AK157"/>
  <c r="AI197" i="93"/>
  <c r="AE197"/>
  <c r="AJ197"/>
  <c r="AF197"/>
  <c r="AK197"/>
  <c r="AG197"/>
  <c r="AC197"/>
  <c r="AH197"/>
  <c r="AD197"/>
  <c r="AH82"/>
  <c r="AF82"/>
  <c r="AG82"/>
  <c r="AE82"/>
  <c r="AJ82"/>
  <c r="AI82"/>
  <c r="AK82"/>
  <c r="AD82"/>
  <c r="AC82"/>
  <c r="AI198"/>
  <c r="AE198"/>
  <c r="AC198"/>
  <c r="AF198"/>
  <c r="AJ198"/>
  <c r="AK198"/>
  <c r="AG198"/>
  <c r="AH198"/>
  <c r="AD198"/>
  <c r="AE39" i="79"/>
  <c r="AJ39"/>
  <c r="AC39"/>
  <c r="AF39"/>
  <c r="AH39"/>
  <c r="AK39"/>
  <c r="AI39"/>
  <c r="AG39"/>
  <c r="AD39"/>
  <c r="AJ151" i="93"/>
  <c r="AF151"/>
  <c r="AE151"/>
  <c r="AG151"/>
  <c r="AI151"/>
  <c r="AK151"/>
  <c r="AC151"/>
  <c r="AH151"/>
  <c r="AD151"/>
  <c r="AG84" i="79"/>
  <c r="AD84"/>
  <c r="AJ84"/>
  <c r="AH84"/>
  <c r="AE84"/>
  <c r="AC84"/>
  <c r="AI84"/>
  <c r="AK84"/>
  <c r="AF84"/>
  <c r="AF24" i="93"/>
  <c r="AK24"/>
  <c r="AG24"/>
  <c r="AC24"/>
  <c r="AH24"/>
  <c r="AD24"/>
  <c r="AI24"/>
  <c r="AE24"/>
  <c r="AJ24"/>
  <c r="AH81" i="79"/>
  <c r="AJ81"/>
  <c r="AC81"/>
  <c r="AG81"/>
  <c r="AE81"/>
  <c r="AD81"/>
  <c r="AI81"/>
  <c r="AF81"/>
  <c r="AK81"/>
  <c r="AI156" i="93"/>
  <c r="AD156"/>
  <c r="AJ156"/>
  <c r="AE156"/>
  <c r="AF156"/>
  <c r="AG156"/>
  <c r="AK156"/>
  <c r="AH156"/>
  <c r="AC156"/>
  <c r="AE24" i="79"/>
  <c r="AC24"/>
  <c r="AJ24"/>
  <c r="AF24"/>
  <c r="AH24"/>
  <c r="AK24"/>
  <c r="AD24"/>
  <c r="AI24"/>
  <c r="AG24"/>
  <c r="AH156"/>
  <c r="AC156"/>
  <c r="AG156"/>
  <c r="AK156"/>
  <c r="AE156"/>
  <c r="AF156"/>
  <c r="AJ156"/>
  <c r="AD156"/>
  <c r="AI156"/>
  <c r="AJ10" i="93"/>
  <c r="AF10"/>
  <c r="AK10"/>
  <c r="AG10"/>
  <c r="AC10"/>
  <c r="AH10"/>
  <c r="AD10"/>
  <c r="AI10"/>
  <c r="AE10"/>
  <c r="AG152" i="79"/>
  <c r="AJ152"/>
  <c r="AK152"/>
  <c r="AH152"/>
  <c r="AF152"/>
  <c r="AD152"/>
  <c r="AC152"/>
  <c r="AE152"/>
  <c r="AI152"/>
  <c r="AJ110" i="93"/>
  <c r="AF110"/>
  <c r="AC110"/>
  <c r="AI110"/>
  <c r="AG110"/>
  <c r="AK110"/>
  <c r="AH110"/>
  <c r="AD110"/>
  <c r="AE110"/>
  <c r="AH72" i="79"/>
  <c r="AF72"/>
  <c r="AK72"/>
  <c r="AI72"/>
  <c r="AE72"/>
  <c r="AG72"/>
  <c r="AJ72"/>
  <c r="AC72"/>
  <c r="AD72"/>
  <c r="AH15" i="93"/>
  <c r="AD15"/>
  <c r="AI15"/>
  <c r="AE15"/>
  <c r="AJ15"/>
  <c r="AF15"/>
  <c r="AK15"/>
  <c r="AG15"/>
  <c r="AC15"/>
  <c r="AF29" i="79"/>
  <c r="AK29"/>
  <c r="AD29"/>
  <c r="AJ29"/>
  <c r="AE29"/>
  <c r="AC29"/>
  <c r="AG29"/>
  <c r="AI29"/>
  <c r="AH29"/>
  <c r="AH131" i="93"/>
  <c r="AI131"/>
  <c r="AK131"/>
  <c r="AJ131"/>
  <c r="AG131"/>
  <c r="AC131"/>
  <c r="AD131"/>
  <c r="AE131"/>
  <c r="AF131"/>
  <c r="AG162" i="79"/>
  <c r="AI162"/>
  <c r="AF162"/>
  <c r="AE162"/>
  <c r="AH162"/>
  <c r="AJ162"/>
  <c r="AC162"/>
  <c r="AK162"/>
  <c r="AD162"/>
  <c r="AC20" i="93"/>
  <c r="AH20"/>
  <c r="AD20"/>
  <c r="AI20"/>
  <c r="AE20"/>
  <c r="AJ20"/>
  <c r="AF20"/>
  <c r="AK20"/>
  <c r="AG20"/>
  <c r="AE120"/>
  <c r="AJ120"/>
  <c r="AF120"/>
  <c r="AK120"/>
  <c r="AG120"/>
  <c r="AC120"/>
  <c r="AH120"/>
  <c r="AD120"/>
  <c r="AI120"/>
  <c r="AD158" i="79"/>
  <c r="AG158"/>
  <c r="AC158"/>
  <c r="AH158"/>
  <c r="AF158"/>
  <c r="AK158"/>
  <c r="AE158"/>
  <c r="AJ158"/>
  <c r="AI158"/>
  <c r="AG29" i="93"/>
  <c r="AD29"/>
  <c r="AJ29"/>
  <c r="AH29"/>
  <c r="AE29"/>
  <c r="AF29"/>
  <c r="AK29"/>
  <c r="AC29"/>
  <c r="AI29"/>
  <c r="AI182" i="79"/>
  <c r="AE182"/>
  <c r="AK182"/>
  <c r="AG182"/>
  <c r="AD182"/>
  <c r="AJ182"/>
  <c r="AF182"/>
  <c r="AC182"/>
  <c r="AH182"/>
  <c r="AH145" i="93"/>
  <c r="AD145"/>
  <c r="AI145"/>
  <c r="AE145"/>
  <c r="AJ145"/>
  <c r="AF145"/>
  <c r="AK145"/>
  <c r="AG145"/>
  <c r="AC145"/>
  <c r="AJ87" i="79"/>
  <c r="AF87"/>
  <c r="AH87"/>
  <c r="AG87"/>
  <c r="AI87"/>
  <c r="AE87"/>
  <c r="AD87"/>
  <c r="AK87"/>
  <c r="AC87"/>
  <c r="AG4"/>
  <c r="AI4"/>
  <c r="AD4"/>
  <c r="AJ4"/>
  <c r="AC4"/>
  <c r="AE4"/>
  <c r="AF4"/>
  <c r="AK4"/>
  <c r="AH4"/>
  <c r="AE161"/>
  <c r="AH161"/>
  <c r="AI161"/>
  <c r="AG161"/>
  <c r="AF161"/>
  <c r="AJ161"/>
  <c r="AK161"/>
  <c r="AD161"/>
  <c r="AC161"/>
  <c r="AD14" i="93"/>
  <c r="AJ14"/>
  <c r="AF14"/>
  <c r="AC14"/>
  <c r="AG14"/>
  <c r="AE14"/>
  <c r="AH14"/>
  <c r="AK14"/>
  <c r="AI14"/>
  <c r="AG103" i="79"/>
  <c r="AK103"/>
  <c r="AC103"/>
  <c r="AF103"/>
  <c r="AI103"/>
  <c r="AE103"/>
  <c r="AJ103"/>
  <c r="AH103"/>
  <c r="AD103"/>
  <c r="AJ146" i="93"/>
  <c r="AF146"/>
  <c r="AG146"/>
  <c r="AI146"/>
  <c r="AC146"/>
  <c r="AH146"/>
  <c r="AK146"/>
  <c r="AD146"/>
  <c r="AE146"/>
  <c r="AD137" i="79"/>
  <c r="AE137"/>
  <c r="AH137"/>
  <c r="AK137"/>
  <c r="AG137"/>
  <c r="AC137"/>
  <c r="AJ137"/>
  <c r="AI137"/>
  <c r="AF137"/>
  <c r="AJ35" i="93"/>
  <c r="AI35"/>
  <c r="AF35"/>
  <c r="AK35"/>
  <c r="AC35"/>
  <c r="AG35"/>
  <c r="AH35"/>
  <c r="AD35"/>
  <c r="AE35"/>
  <c r="AI33" i="79"/>
  <c r="AG33"/>
  <c r="AJ33"/>
  <c r="AK33"/>
  <c r="AE33"/>
  <c r="AF33"/>
  <c r="AC33"/>
  <c r="AD33"/>
  <c r="AH33"/>
  <c r="AI88" i="93"/>
  <c r="AC88"/>
  <c r="AD88"/>
  <c r="AH88"/>
  <c r="AF88"/>
  <c r="AK88"/>
  <c r="AG88"/>
  <c r="AE88"/>
  <c r="AJ88"/>
  <c r="AJ23" i="79"/>
  <c r="AC23"/>
  <c r="AI23"/>
  <c r="AE23"/>
  <c r="AD23"/>
  <c r="AK23"/>
  <c r="AF23"/>
  <c r="AH23"/>
  <c r="AG23"/>
  <c r="AJ179" i="93"/>
  <c r="AE179"/>
  <c r="AG179"/>
  <c r="AD179"/>
  <c r="AC179"/>
  <c r="AK179"/>
  <c r="AI179"/>
  <c r="AF179"/>
  <c r="AH179"/>
  <c r="AK165"/>
  <c r="AH165"/>
  <c r="AE165"/>
  <c r="AJ165"/>
  <c r="AF165"/>
  <c r="AG165"/>
  <c r="AC165"/>
  <c r="AI165"/>
  <c r="AD165"/>
  <c r="AI50" i="79"/>
  <c r="AE50"/>
  <c r="AF50"/>
  <c r="AD50"/>
  <c r="AH50"/>
  <c r="AK50"/>
  <c r="AC50"/>
  <c r="AJ50"/>
  <c r="AG50"/>
  <c r="AI112"/>
  <c r="AG112"/>
  <c r="AD112"/>
  <c r="AC112"/>
  <c r="AH112"/>
  <c r="AJ112"/>
  <c r="AE112"/>
  <c r="AF112"/>
  <c r="AK112"/>
  <c r="AF50" i="93"/>
  <c r="AK50"/>
  <c r="AG50"/>
  <c r="AE50"/>
  <c r="AC50"/>
  <c r="AD50"/>
  <c r="AI50"/>
  <c r="AH50"/>
  <c r="AJ50"/>
  <c r="AG95" i="79"/>
  <c r="AH95"/>
  <c r="AJ95"/>
  <c r="AE95"/>
  <c r="AD95"/>
  <c r="AC95"/>
  <c r="AF95"/>
  <c r="AK95"/>
  <c r="AI95"/>
  <c r="AJ20"/>
  <c r="AI20"/>
  <c r="AG20"/>
  <c r="AD20"/>
  <c r="AE20"/>
  <c r="AC20"/>
  <c r="AH20"/>
  <c r="AF20"/>
  <c r="AK20"/>
  <c r="AD166" i="93"/>
  <c r="AI166"/>
  <c r="AE166"/>
  <c r="AC166"/>
  <c r="AJ166"/>
  <c r="AF166"/>
  <c r="AG166"/>
  <c r="AK166"/>
  <c r="AH166"/>
  <c r="AI108" i="79"/>
  <c r="AC108"/>
  <c r="AK108"/>
  <c r="AG108"/>
  <c r="AH108"/>
  <c r="AD108"/>
  <c r="AJ108"/>
  <c r="AF108"/>
  <c r="AE108"/>
  <c r="AH53"/>
  <c r="AJ53"/>
  <c r="AD53"/>
  <c r="AF53"/>
  <c r="AG53"/>
  <c r="AC53"/>
  <c r="AI53"/>
  <c r="AK53"/>
  <c r="AE53"/>
  <c r="AC55" i="93"/>
  <c r="AH55"/>
  <c r="AD55"/>
  <c r="AI55"/>
  <c r="AE55"/>
  <c r="AJ55"/>
  <c r="AF55"/>
  <c r="AK55"/>
  <c r="AG55"/>
  <c r="AD143" i="79"/>
  <c r="AJ143"/>
  <c r="AC143"/>
  <c r="AE143"/>
  <c r="AF143"/>
  <c r="AH143"/>
  <c r="AI143"/>
  <c r="AG143"/>
  <c r="AK143"/>
  <c r="AC155" i="93"/>
  <c r="AH155"/>
  <c r="AD155"/>
  <c r="AI155"/>
  <c r="AE155"/>
  <c r="AJ155"/>
  <c r="AF155"/>
  <c r="AK155"/>
  <c r="AG155"/>
  <c r="AG60"/>
  <c r="AC60"/>
  <c r="AH60"/>
  <c r="AD60"/>
  <c r="AI60"/>
  <c r="AE60"/>
  <c r="AJ60"/>
  <c r="AF60"/>
  <c r="AK60"/>
  <c r="AJ176"/>
  <c r="AF176"/>
  <c r="AK176"/>
  <c r="AG176"/>
  <c r="AC176"/>
  <c r="AH176"/>
  <c r="AD176"/>
  <c r="AI176"/>
  <c r="AE176"/>
  <c r="AG69"/>
  <c r="AC69"/>
  <c r="AH69"/>
  <c r="AD69"/>
  <c r="AI69"/>
  <c r="AE69"/>
  <c r="AJ69"/>
  <c r="AF69"/>
  <c r="AK69"/>
  <c r="AC148" i="79"/>
  <c r="AI148"/>
  <c r="AK148"/>
  <c r="AG148"/>
  <c r="AE148"/>
  <c r="AF148"/>
  <c r="AD148"/>
  <c r="AJ148"/>
  <c r="AH148"/>
  <c r="AI169" i="93"/>
  <c r="AF169"/>
  <c r="AK169"/>
  <c r="AH169"/>
  <c r="AC169"/>
  <c r="AJ169"/>
  <c r="AD169"/>
  <c r="AG169"/>
  <c r="AE169"/>
  <c r="AJ104" i="79"/>
  <c r="AI104"/>
  <c r="AG104"/>
  <c r="AC104"/>
  <c r="AK104"/>
  <c r="AE104"/>
  <c r="AF104"/>
  <c r="AD104"/>
  <c r="AH104"/>
  <c r="AI79"/>
  <c r="AC79"/>
  <c r="AH79"/>
  <c r="AD79"/>
  <c r="AE79"/>
  <c r="AF79"/>
  <c r="AJ79"/>
  <c r="AG79"/>
  <c r="AK79"/>
  <c r="AI70" i="93"/>
  <c r="AH70"/>
  <c r="AE70"/>
  <c r="AC70"/>
  <c r="AJ70"/>
  <c r="AK70"/>
  <c r="AF70"/>
  <c r="AG70"/>
  <c r="AD70"/>
  <c r="AH14" i="79"/>
  <c r="AC14"/>
  <c r="AG14"/>
  <c r="AE14"/>
  <c r="AD14"/>
  <c r="AI14"/>
  <c r="AF14"/>
  <c r="AK14"/>
  <c r="AJ14"/>
  <c r="AI23" i="93"/>
  <c r="AE23"/>
  <c r="AJ23"/>
  <c r="AF23"/>
  <c r="AK23"/>
  <c r="AG23"/>
  <c r="AC23"/>
  <c r="AH23"/>
  <c r="AD23"/>
  <c r="AF136" i="79"/>
  <c r="AK136"/>
  <c r="AJ136"/>
  <c r="AC136"/>
  <c r="AI136"/>
  <c r="AH136"/>
  <c r="AG136"/>
  <c r="AE136"/>
  <c r="AD136"/>
  <c r="AJ123" i="93"/>
  <c r="AK123"/>
  <c r="AG123"/>
  <c r="AC123"/>
  <c r="AI123"/>
  <c r="AE123"/>
  <c r="AD123"/>
  <c r="AF123"/>
  <c r="AH123"/>
  <c r="AG22" i="79"/>
  <c r="AI22"/>
  <c r="AK22"/>
  <c r="AF22"/>
  <c r="AE22"/>
  <c r="AD22"/>
  <c r="AC22"/>
  <c r="AJ22"/>
  <c r="AH22"/>
  <c r="AE28" i="93"/>
  <c r="AI28"/>
  <c r="AF28"/>
  <c r="AK28"/>
  <c r="AJ28"/>
  <c r="AC28"/>
  <c r="AG28"/>
  <c r="AD28"/>
  <c r="AH28"/>
  <c r="AF38" i="79"/>
  <c r="AK38"/>
  <c r="AD38"/>
  <c r="AH38"/>
  <c r="AJ38"/>
  <c r="AG38"/>
  <c r="AC38"/>
  <c r="AE38"/>
  <c r="AI38"/>
  <c r="AJ144" i="93"/>
  <c r="AK144"/>
  <c r="AF144"/>
  <c r="AC144"/>
  <c r="AH144"/>
  <c r="AD144"/>
  <c r="AG144"/>
  <c r="AE144"/>
  <c r="AI144"/>
  <c r="AF67" i="79"/>
  <c r="AE67"/>
  <c r="AK67"/>
  <c r="AH67"/>
  <c r="AJ67"/>
  <c r="AI67"/>
  <c r="AG67"/>
  <c r="AD67"/>
  <c r="AC67"/>
  <c r="AK138" i="93"/>
  <c r="AE138"/>
  <c r="AF138"/>
  <c r="AJ138"/>
  <c r="AG138"/>
  <c r="AC138"/>
  <c r="AH138"/>
  <c r="AD138"/>
  <c r="AI138"/>
  <c r="AC125" i="79"/>
  <c r="AH125"/>
  <c r="AD125"/>
  <c r="AJ125"/>
  <c r="AI125"/>
  <c r="AE125"/>
  <c r="AK125"/>
  <c r="AG125"/>
  <c r="AF125"/>
  <c r="AJ11" i="93"/>
  <c r="T18" i="69" s="1"/>
  <c r="AF11" i="93"/>
  <c r="P18" i="69" s="1"/>
  <c r="AC11" i="93"/>
  <c r="M18" i="69" s="1"/>
  <c r="AG11" i="93"/>
  <c r="Q18" i="69" s="1"/>
  <c r="AE11" i="93"/>
  <c r="O18" i="69" s="1"/>
  <c r="AK11" i="93"/>
  <c r="U18" i="69" s="1"/>
  <c r="AH11" i="93"/>
  <c r="R18" i="69" s="1"/>
  <c r="AD11" i="93"/>
  <c r="N18" i="69" s="1"/>
  <c r="AI11" i="93"/>
  <c r="S18" i="69" s="1"/>
  <c r="AF195" i="79"/>
  <c r="AD195"/>
  <c r="AI195"/>
  <c r="AC195"/>
  <c r="AJ195"/>
  <c r="AK195"/>
  <c r="AE195"/>
  <c r="AH195"/>
  <c r="AG195"/>
  <c r="AC102"/>
  <c r="AK102"/>
  <c r="AG102"/>
  <c r="AI102"/>
  <c r="AH102"/>
  <c r="AE102"/>
  <c r="AJ102"/>
  <c r="AD102"/>
  <c r="AF102"/>
  <c r="AK143" i="93"/>
  <c r="AC143"/>
  <c r="AE143"/>
  <c r="AJ143"/>
  <c r="AF143"/>
  <c r="AH143"/>
  <c r="AD143"/>
  <c r="AG143"/>
  <c r="AI143"/>
  <c r="AJ129" i="79"/>
  <c r="AG129"/>
  <c r="AH129"/>
  <c r="AI129"/>
  <c r="AD129"/>
  <c r="AE129"/>
  <c r="AF129"/>
  <c r="AC129"/>
  <c r="AK129"/>
  <c r="AK47"/>
  <c r="AE47"/>
  <c r="AF47"/>
  <c r="AG47"/>
  <c r="AH47"/>
  <c r="AI47"/>
  <c r="AC47"/>
  <c r="AJ47"/>
  <c r="AD47"/>
  <c r="AH49"/>
  <c r="AJ49"/>
  <c r="AC49"/>
  <c r="AI49"/>
  <c r="AG49"/>
  <c r="AF49"/>
  <c r="AK49"/>
  <c r="AD49"/>
  <c r="AE49"/>
  <c r="AG32" i="93"/>
  <c r="AC32"/>
  <c r="AH32"/>
  <c r="AD32"/>
  <c r="AI32"/>
  <c r="AE32"/>
  <c r="AJ32"/>
  <c r="AF32"/>
  <c r="AK32"/>
  <c r="AH148"/>
  <c r="AD148"/>
  <c r="AI148"/>
  <c r="AE148"/>
  <c r="AJ148"/>
  <c r="AF148"/>
  <c r="AK148"/>
  <c r="AG148"/>
  <c r="AC148"/>
  <c r="AE25"/>
  <c r="AJ25"/>
  <c r="AF25"/>
  <c r="AK25"/>
  <c r="AG25"/>
  <c r="AC25"/>
  <c r="AH25"/>
  <c r="AD25"/>
  <c r="AI25"/>
  <c r="AE157"/>
  <c r="AJ157"/>
  <c r="AF157"/>
  <c r="AK157"/>
  <c r="AG157"/>
  <c r="AC157"/>
  <c r="AH157"/>
  <c r="AD157"/>
  <c r="AI157"/>
  <c r="AG42"/>
  <c r="AC42"/>
  <c r="AH42"/>
  <c r="AD42"/>
  <c r="AI42"/>
  <c r="AE42"/>
  <c r="AJ42"/>
  <c r="AF42"/>
  <c r="AK42"/>
  <c r="AH142"/>
  <c r="AC142"/>
  <c r="AG142"/>
  <c r="AD142"/>
  <c r="AI142"/>
  <c r="AE142"/>
  <c r="AJ142"/>
  <c r="AF142"/>
  <c r="AK142"/>
  <c r="AD47"/>
  <c r="AI47"/>
  <c r="AE47"/>
  <c r="AJ47"/>
  <c r="AF47"/>
  <c r="AK47"/>
  <c r="AG47"/>
  <c r="AC47"/>
  <c r="AH47"/>
  <c r="AJ163"/>
  <c r="AE163"/>
  <c r="AF163"/>
  <c r="AK163"/>
  <c r="AC163"/>
  <c r="AH163"/>
  <c r="AG163"/>
  <c r="AD163"/>
  <c r="AI163"/>
  <c r="AI118" i="79"/>
  <c r="AF118"/>
  <c r="AC118"/>
  <c r="AJ118"/>
  <c r="AE118"/>
  <c r="AH118"/>
  <c r="AD118"/>
  <c r="AK118"/>
  <c r="AG118"/>
  <c r="AG111"/>
  <c r="AJ111"/>
  <c r="AC111"/>
  <c r="AE111"/>
  <c r="AF111"/>
  <c r="AI111"/>
  <c r="AD111"/>
  <c r="AH111"/>
  <c r="AK111"/>
  <c r="AF116" i="93"/>
  <c r="AK116"/>
  <c r="AG116"/>
  <c r="AC116"/>
  <c r="AH116"/>
  <c r="AD116"/>
  <c r="AI116"/>
  <c r="AE116"/>
  <c r="AJ116"/>
  <c r="AD34" i="79"/>
  <c r="AF34"/>
  <c r="AH34"/>
  <c r="AG34"/>
  <c r="AI34"/>
  <c r="AE34"/>
  <c r="AK34"/>
  <c r="AC34"/>
  <c r="AJ34"/>
  <c r="AI125" i="93"/>
  <c r="AE125"/>
  <c r="AD125"/>
  <c r="AF125"/>
  <c r="AJ125"/>
  <c r="AG125"/>
  <c r="AK125"/>
  <c r="AH125"/>
  <c r="AC125"/>
  <c r="AJ75"/>
  <c r="AE75"/>
  <c r="AF75"/>
  <c r="AI75"/>
  <c r="AG75"/>
  <c r="AK75"/>
  <c r="AC75"/>
  <c r="AH75"/>
  <c r="AD75"/>
  <c r="AG96"/>
  <c r="AC96"/>
  <c r="AH96"/>
  <c r="AD96"/>
  <c r="AI96"/>
  <c r="AE96"/>
  <c r="AJ96"/>
  <c r="AF96"/>
  <c r="AK96"/>
  <c r="AH76" i="79"/>
  <c r="AE76"/>
  <c r="AJ76"/>
  <c r="AG76"/>
  <c r="AD76"/>
  <c r="AF76"/>
  <c r="AK76"/>
  <c r="AC76"/>
  <c r="AI76"/>
  <c r="AD178"/>
  <c r="AK178"/>
  <c r="AJ178"/>
  <c r="AI178"/>
  <c r="AC178"/>
  <c r="AF178"/>
  <c r="AE178"/>
  <c r="AH178"/>
  <c r="AG178"/>
  <c r="AK110"/>
  <c r="AE110"/>
  <c r="AF110"/>
  <c r="AI110"/>
  <c r="AG110"/>
  <c r="AJ110"/>
  <c r="AD110"/>
  <c r="AH110"/>
  <c r="AC110"/>
  <c r="AF89" i="93"/>
  <c r="AK89"/>
  <c r="AG89"/>
  <c r="AC89"/>
  <c r="AH89"/>
  <c r="AD89"/>
  <c r="AI89"/>
  <c r="AE89"/>
  <c r="AJ89"/>
  <c r="AC46" i="79"/>
  <c r="AK46"/>
  <c r="AI46"/>
  <c r="AF46"/>
  <c r="AH46"/>
  <c r="AG46"/>
  <c r="AJ46"/>
  <c r="AD46"/>
  <c r="AE46"/>
  <c r="AC91"/>
  <c r="AF91"/>
  <c r="AH91"/>
  <c r="AK91"/>
  <c r="AE91"/>
  <c r="AG91"/>
  <c r="AI91"/>
  <c r="AJ91"/>
  <c r="AD91"/>
  <c r="AE106" i="93"/>
  <c r="AJ106"/>
  <c r="AF106"/>
  <c r="AK106"/>
  <c r="AG106"/>
  <c r="AC106"/>
  <c r="AH106"/>
  <c r="AD106"/>
  <c r="AI106"/>
  <c r="AG70" i="79"/>
  <c r="AK70"/>
  <c r="AE70"/>
  <c r="AC70"/>
  <c r="AH70"/>
  <c r="AF70"/>
  <c r="AJ70"/>
  <c r="AI70"/>
  <c r="AD70"/>
  <c r="AK40"/>
  <c r="AC40"/>
  <c r="AI40"/>
  <c r="AH40"/>
  <c r="AF40"/>
  <c r="AE40"/>
  <c r="AG40"/>
  <c r="AD40"/>
  <c r="AJ40"/>
  <c r="AJ111" i="93"/>
  <c r="AF111"/>
  <c r="AH111"/>
  <c r="AD111"/>
  <c r="AG111"/>
  <c r="AI111"/>
  <c r="AK111"/>
  <c r="AC111"/>
  <c r="AE111"/>
  <c r="AJ44" i="79"/>
  <c r="AF44"/>
  <c r="AG44"/>
  <c r="AK44"/>
  <c r="AH44"/>
  <c r="AI44"/>
  <c r="AD44"/>
  <c r="AE44"/>
  <c r="AC44"/>
  <c r="AD145"/>
  <c r="AC145"/>
  <c r="AK145"/>
  <c r="AJ145"/>
  <c r="AI145"/>
  <c r="AG145"/>
  <c r="AH145"/>
  <c r="AF145"/>
  <c r="AE145"/>
  <c r="AG180" i="93"/>
  <c r="AC180"/>
  <c r="AH180"/>
  <c r="AD180"/>
  <c r="AI180"/>
  <c r="AE180"/>
  <c r="AJ180"/>
  <c r="AF180"/>
  <c r="AK180"/>
  <c r="AD114" i="79"/>
  <c r="AC114"/>
  <c r="AK114"/>
  <c r="AG114"/>
  <c r="AJ114"/>
  <c r="AE114"/>
  <c r="AF114"/>
  <c r="AH114"/>
  <c r="AI114"/>
  <c r="AI57" i="93"/>
  <c r="AH57"/>
  <c r="AE57"/>
  <c r="AF57"/>
  <c r="AJ57"/>
  <c r="AG57"/>
  <c r="AD57"/>
  <c r="AK57"/>
  <c r="AC57"/>
  <c r="AE189"/>
  <c r="AI189"/>
  <c r="AF189"/>
  <c r="AJ189"/>
  <c r="AG189"/>
  <c r="AC189"/>
  <c r="AK189"/>
  <c r="AD189"/>
  <c r="AH189"/>
  <c r="AF49"/>
  <c r="AC49"/>
  <c r="AD49"/>
  <c r="AI49"/>
  <c r="AG49"/>
  <c r="AE49"/>
  <c r="AJ49"/>
  <c r="AH49"/>
  <c r="AK49"/>
  <c r="AF39"/>
  <c r="AK39"/>
  <c r="AG39"/>
  <c r="AC39"/>
  <c r="AH39"/>
  <c r="AD39"/>
  <c r="AI39"/>
  <c r="AE39"/>
  <c r="AJ39"/>
  <c r="AD139"/>
  <c r="AG139"/>
  <c r="AC139"/>
  <c r="AI139"/>
  <c r="AH139"/>
  <c r="AE139"/>
  <c r="AK139"/>
  <c r="AJ139"/>
  <c r="AF139"/>
  <c r="AD25" i="79"/>
  <c r="AC25"/>
  <c r="AH25"/>
  <c r="AE25"/>
  <c r="AK25"/>
  <c r="AJ25"/>
  <c r="AI25"/>
  <c r="AG25"/>
  <c r="AF25"/>
  <c r="AG44" i="93"/>
  <c r="AC44"/>
  <c r="AH44"/>
  <c r="AD44"/>
  <c r="AI44"/>
  <c r="AE44"/>
  <c r="AJ44"/>
  <c r="AF44"/>
  <c r="AK44"/>
  <c r="AG185" i="79"/>
  <c r="AE185"/>
  <c r="AI185"/>
  <c r="AD185"/>
  <c r="AJ185"/>
  <c r="AH185"/>
  <c r="AK185"/>
  <c r="AF185"/>
  <c r="AC185"/>
  <c r="AK160" i="93"/>
  <c r="AG160"/>
  <c r="AC160"/>
  <c r="AH160"/>
  <c r="AD160"/>
  <c r="AI160"/>
  <c r="AE160"/>
  <c r="AJ160"/>
  <c r="AF160"/>
  <c r="AF186" i="79"/>
  <c r="AI186"/>
  <c r="AH186"/>
  <c r="AC186"/>
  <c r="AG186"/>
  <c r="AJ186"/>
  <c r="AD186"/>
  <c r="AE186"/>
  <c r="AK186"/>
  <c r="AD53" i="93"/>
  <c r="AJ53"/>
  <c r="AF53"/>
  <c r="AK53"/>
  <c r="AG53"/>
  <c r="AC53"/>
  <c r="AE53"/>
  <c r="AH53"/>
  <c r="AI53"/>
  <c r="AJ82" i="79"/>
  <c r="AF82"/>
  <c r="AG82"/>
  <c r="AI82"/>
  <c r="AE82"/>
  <c r="AK82"/>
  <c r="AH82"/>
  <c r="AD82"/>
  <c r="AC82"/>
  <c r="AK153" i="93"/>
  <c r="AG153"/>
  <c r="AC153"/>
  <c r="AH153"/>
  <c r="AD153"/>
  <c r="AI153"/>
  <c r="AE153"/>
  <c r="AJ153"/>
  <c r="AF153"/>
  <c r="AF92" i="79"/>
  <c r="AK92"/>
  <c r="AD92"/>
  <c r="AI92"/>
  <c r="AE92"/>
  <c r="AC92"/>
  <c r="AG92"/>
  <c r="AH92"/>
  <c r="AJ92"/>
  <c r="AE54" i="93"/>
  <c r="AC54"/>
  <c r="AJ54"/>
  <c r="AK54"/>
  <c r="AF54"/>
  <c r="AG54"/>
  <c r="AH54"/>
  <c r="AD54"/>
  <c r="AI54"/>
  <c r="AK170"/>
  <c r="AG170"/>
  <c r="AC170"/>
  <c r="AH170"/>
  <c r="AD170"/>
  <c r="AI170"/>
  <c r="AE170"/>
  <c r="AJ170"/>
  <c r="AF170"/>
  <c r="AG9" i="79"/>
  <c r="AK9"/>
  <c r="AI9"/>
  <c r="AF9"/>
  <c r="AJ9"/>
  <c r="AC9"/>
  <c r="AD9"/>
  <c r="AH9"/>
  <c r="AE9"/>
  <c r="AJ43" i="93"/>
  <c r="AD43"/>
  <c r="AG43"/>
  <c r="AE43"/>
  <c r="AI43"/>
  <c r="AF43"/>
  <c r="AK43"/>
  <c r="AH43"/>
  <c r="AC43"/>
  <c r="AG175"/>
  <c r="AC175"/>
  <c r="AH175"/>
  <c r="AD175"/>
  <c r="AI175"/>
  <c r="AE175"/>
  <c r="AJ175"/>
  <c r="AF175"/>
  <c r="AK175"/>
  <c r="M13" i="69"/>
  <c r="O13"/>
  <c r="N13"/>
  <c r="P13"/>
  <c r="T13"/>
  <c r="U13"/>
  <c r="R13"/>
  <c r="S13"/>
  <c r="Q13"/>
  <c r="AK64" i="93"/>
  <c r="AE64"/>
  <c r="AC64"/>
  <c r="AG64"/>
  <c r="AH64"/>
  <c r="AI64"/>
  <c r="AD64"/>
  <c r="AJ64"/>
  <c r="AF64"/>
  <c r="AK133" i="79"/>
  <c r="AJ133"/>
  <c r="AD133"/>
  <c r="AE133"/>
  <c r="AF133"/>
  <c r="AG133"/>
  <c r="AH133"/>
  <c r="AI133"/>
  <c r="AC133"/>
  <c r="AJ21" i="93"/>
  <c r="AK21"/>
  <c r="AE21"/>
  <c r="AF21"/>
  <c r="AI21"/>
  <c r="AH21"/>
  <c r="AD21"/>
  <c r="AG21"/>
  <c r="AC21"/>
  <c r="AE6" i="79"/>
  <c r="AK6"/>
  <c r="AF6"/>
  <c r="AD6"/>
  <c r="AC6"/>
  <c r="AG6"/>
  <c r="AJ6"/>
  <c r="AH6"/>
  <c r="AI6"/>
  <c r="AH121" i="93"/>
  <c r="AC121"/>
  <c r="AG121"/>
  <c r="AF121"/>
  <c r="AK121"/>
  <c r="AD121"/>
  <c r="AI121"/>
  <c r="AE121"/>
  <c r="AJ121"/>
  <c r="AH61" i="79"/>
  <c r="AK61"/>
  <c r="AJ61"/>
  <c r="AI61"/>
  <c r="AE61"/>
  <c r="AG61"/>
  <c r="AD61"/>
  <c r="AF61"/>
  <c r="AC61"/>
  <c r="AD116"/>
  <c r="AJ116"/>
  <c r="AF116"/>
  <c r="AH116"/>
  <c r="AE116"/>
  <c r="AI116"/>
  <c r="AG116"/>
  <c r="AC116"/>
  <c r="AK116"/>
  <c r="AE22" i="93"/>
  <c r="AG22"/>
  <c r="AI22"/>
  <c r="AJ22"/>
  <c r="AF22"/>
  <c r="AC22"/>
  <c r="AH22"/>
  <c r="AD22"/>
  <c r="AK22"/>
  <c r="AJ74"/>
  <c r="AF74"/>
  <c r="AK74"/>
  <c r="AG74"/>
  <c r="AC74"/>
  <c r="AH74"/>
  <c r="AD74"/>
  <c r="AI74"/>
  <c r="AE74"/>
  <c r="AD54" i="79"/>
  <c r="AK54"/>
  <c r="AG54"/>
  <c r="AJ54"/>
  <c r="AE54"/>
  <c r="AC54"/>
  <c r="AI54"/>
  <c r="AF54"/>
  <c r="AH54"/>
  <c r="AE99"/>
  <c r="AK99"/>
  <c r="AH99"/>
  <c r="AC99"/>
  <c r="AJ99"/>
  <c r="AF99"/>
  <c r="AG99"/>
  <c r="AI99"/>
  <c r="AD99"/>
  <c r="AG174" i="93"/>
  <c r="AF174"/>
  <c r="AI174"/>
  <c r="AK174"/>
  <c r="AH174"/>
  <c r="AC174"/>
  <c r="AJ174"/>
  <c r="AD174"/>
  <c r="AE174"/>
  <c r="AF8" i="79"/>
  <c r="AJ8"/>
  <c r="AI8"/>
  <c r="AH8"/>
  <c r="AE8"/>
  <c r="AK8"/>
  <c r="AC8"/>
  <c r="AG8"/>
  <c r="AD8"/>
  <c r="AK79" i="93"/>
  <c r="AE79"/>
  <c r="AF79"/>
  <c r="AJ79"/>
  <c r="AH79"/>
  <c r="AG79"/>
  <c r="AC79"/>
  <c r="AI79"/>
  <c r="AD79"/>
  <c r="AD176" i="79"/>
  <c r="AK176"/>
  <c r="AI176"/>
  <c r="AC176"/>
  <c r="AE176"/>
  <c r="AF176"/>
  <c r="AG176"/>
  <c r="AJ176"/>
  <c r="AH176"/>
  <c r="AG195" i="93"/>
  <c r="AC195"/>
  <c r="AH195"/>
  <c r="AI195"/>
  <c r="AF195"/>
  <c r="AE195"/>
  <c r="AJ195"/>
  <c r="AK195"/>
  <c r="AD195"/>
  <c r="AI84"/>
  <c r="AE84"/>
  <c r="AJ84"/>
  <c r="AF84"/>
  <c r="AK84"/>
  <c r="AG84"/>
  <c r="AC84"/>
  <c r="AH84"/>
  <c r="AD84"/>
  <c r="AF60" i="79"/>
  <c r="AH60"/>
  <c r="AE60"/>
  <c r="AI60"/>
  <c r="AK60"/>
  <c r="AD60"/>
  <c r="AJ60"/>
  <c r="AG60"/>
  <c r="AC60"/>
  <c r="AG75"/>
  <c r="AE75"/>
  <c r="AF75"/>
  <c r="AK75"/>
  <c r="AC75"/>
  <c r="AI75"/>
  <c r="AH75"/>
  <c r="AJ75"/>
  <c r="AD75"/>
  <c r="AK184" i="93"/>
  <c r="AG184"/>
  <c r="AC184"/>
  <c r="AH184"/>
  <c r="AD184"/>
  <c r="AI184"/>
  <c r="AE184"/>
  <c r="AJ184"/>
  <c r="AF184"/>
  <c r="AE93"/>
  <c r="AJ93"/>
  <c r="AF93"/>
  <c r="AK93"/>
  <c r="AG93"/>
  <c r="AC93"/>
  <c r="AH93"/>
  <c r="AD93"/>
  <c r="AI93"/>
  <c r="AD191" i="79"/>
  <c r="AE191"/>
  <c r="AF191"/>
  <c r="AC191"/>
  <c r="AG191"/>
  <c r="AI191"/>
  <c r="AH191"/>
  <c r="AK191"/>
  <c r="AJ191"/>
  <c r="AI78" i="93"/>
  <c r="AF78"/>
  <c r="AK78"/>
  <c r="AG78"/>
  <c r="AC78"/>
  <c r="AH78"/>
  <c r="AD78"/>
  <c r="AJ78"/>
  <c r="AE78"/>
  <c r="AE41" i="79"/>
  <c r="AG41"/>
  <c r="AI41"/>
  <c r="AK41"/>
  <c r="AH41"/>
  <c r="AC41"/>
  <c r="AD41"/>
  <c r="AJ41"/>
  <c r="AF41"/>
  <c r="P10" i="69"/>
  <c r="U10"/>
  <c r="O10"/>
  <c r="T10"/>
  <c r="R10"/>
  <c r="N10"/>
  <c r="S10"/>
  <c r="Q10"/>
  <c r="M10"/>
  <c r="AI199" i="79"/>
  <c r="AK199"/>
  <c r="AG199"/>
  <c r="AD199"/>
  <c r="AE199"/>
  <c r="AJ199"/>
  <c r="AH199"/>
  <c r="AC199"/>
  <c r="AF199"/>
  <c r="AH99" i="93"/>
  <c r="AI99"/>
  <c r="AF99"/>
  <c r="AE99"/>
  <c r="AK99"/>
  <c r="AC99"/>
  <c r="AG99"/>
  <c r="AJ99"/>
  <c r="AD99"/>
  <c r="AF120" i="79"/>
  <c r="AC120"/>
  <c r="AI120"/>
  <c r="AE120"/>
  <c r="AK120"/>
  <c r="AD120"/>
  <c r="AH120"/>
  <c r="AJ120"/>
  <c r="AG120"/>
  <c r="AJ52" i="93"/>
  <c r="AF52"/>
  <c r="AK52"/>
  <c r="AG52"/>
  <c r="AC52"/>
  <c r="AH52"/>
  <c r="AD52"/>
  <c r="AI52"/>
  <c r="AE52"/>
  <c r="AJ122" i="79"/>
  <c r="AH122"/>
  <c r="AK122"/>
  <c r="AI122"/>
  <c r="AG122"/>
  <c r="AD122"/>
  <c r="AF122"/>
  <c r="AE122"/>
  <c r="AC122"/>
  <c r="AK152" i="93"/>
  <c r="AG152"/>
  <c r="AC152"/>
  <c r="AH152"/>
  <c r="AD152"/>
  <c r="AI152"/>
  <c r="AE152"/>
  <c r="AJ152"/>
  <c r="AF152"/>
  <c r="AE88" i="79"/>
  <c r="AI88"/>
  <c r="AF88"/>
  <c r="AG88"/>
  <c r="AC88"/>
  <c r="AH88"/>
  <c r="AD88"/>
  <c r="AJ88"/>
  <c r="AK88"/>
  <c r="AH61" i="93"/>
  <c r="AJ61"/>
  <c r="AE61"/>
  <c r="AI61"/>
  <c r="AD61"/>
  <c r="AF61"/>
  <c r="AG61"/>
  <c r="AK61"/>
  <c r="AC61"/>
  <c r="AJ190" i="79"/>
  <c r="AD190"/>
  <c r="AH190"/>
  <c r="AK190"/>
  <c r="AF190"/>
  <c r="AC190"/>
  <c r="AG190"/>
  <c r="AE190"/>
  <c r="AI190"/>
  <c r="AD177" i="93"/>
  <c r="AG177"/>
  <c r="AE177"/>
  <c r="AH177"/>
  <c r="AI177"/>
  <c r="AC177"/>
  <c r="AK177"/>
  <c r="AJ177"/>
  <c r="AF177"/>
  <c r="AD126" i="79"/>
  <c r="AE126"/>
  <c r="AG126"/>
  <c r="AF126"/>
  <c r="AH126"/>
  <c r="AJ126"/>
  <c r="AI126"/>
  <c r="AK126"/>
  <c r="AC126"/>
  <c r="AE36"/>
  <c r="AC36"/>
  <c r="AJ36"/>
  <c r="AF36"/>
  <c r="AH36"/>
  <c r="AI36"/>
  <c r="AD36"/>
  <c r="AG36"/>
  <c r="AK36"/>
  <c r="AH167" i="93"/>
  <c r="AC167"/>
  <c r="AD167"/>
  <c r="AI167"/>
  <c r="AE167"/>
  <c r="AJ167"/>
  <c r="AF167"/>
  <c r="AK167"/>
  <c r="AG167"/>
  <c r="AI30" i="79"/>
  <c r="AH30"/>
  <c r="AK30"/>
  <c r="AD30"/>
  <c r="AG30"/>
  <c r="AE30"/>
  <c r="AJ30"/>
  <c r="AC30"/>
  <c r="AF30"/>
  <c r="AD96"/>
  <c r="AJ96"/>
  <c r="AE96"/>
  <c r="AI96"/>
  <c r="AK96"/>
  <c r="AG96"/>
  <c r="AF96"/>
  <c r="AC96"/>
  <c r="AH96"/>
  <c r="AD40" i="93"/>
  <c r="AF40"/>
  <c r="AC40"/>
  <c r="AG40"/>
  <c r="AE40"/>
  <c r="AH40"/>
  <c r="AI40"/>
  <c r="AK40"/>
  <c r="AJ40"/>
  <c r="AK174" i="79"/>
  <c r="AJ174"/>
  <c r="AE174"/>
  <c r="AH174"/>
  <c r="AG174"/>
  <c r="AD174"/>
  <c r="AI174"/>
  <c r="AC174"/>
  <c r="AF174"/>
  <c r="AI172" i="93"/>
  <c r="AE172"/>
  <c r="AJ172"/>
  <c r="AF172"/>
  <c r="AK172"/>
  <c r="AG172"/>
  <c r="AC172"/>
  <c r="AH172"/>
  <c r="AD172"/>
  <c r="AF65"/>
  <c r="AK65"/>
  <c r="AG65"/>
  <c r="AC65"/>
  <c r="AH65"/>
  <c r="AD65"/>
  <c r="AI65"/>
  <c r="AE65"/>
  <c r="AJ65"/>
  <c r="AI78" i="79"/>
  <c r="AJ78"/>
  <c r="AF78"/>
  <c r="AD78"/>
  <c r="AK78"/>
  <c r="AE78"/>
  <c r="AG78"/>
  <c r="AC78"/>
  <c r="AH78"/>
  <c r="AJ181" i="93"/>
  <c r="AF181"/>
  <c r="AK181"/>
  <c r="AG181"/>
  <c r="AC181"/>
  <c r="AH181"/>
  <c r="AD181"/>
  <c r="AI181"/>
  <c r="AE181"/>
  <c r="AC147" i="79"/>
  <c r="AF147"/>
  <c r="AK147"/>
  <c r="AJ147"/>
  <c r="AG147"/>
  <c r="AD147"/>
  <c r="AI147"/>
  <c r="AH147"/>
  <c r="AE147"/>
  <c r="AD117"/>
  <c r="AJ117"/>
  <c r="AF117"/>
  <c r="AK117"/>
  <c r="AI117"/>
  <c r="AE117"/>
  <c r="AG117"/>
  <c r="AC117"/>
  <c r="AH117"/>
  <c r="AH66" i="93"/>
  <c r="AD66"/>
  <c r="AC66"/>
  <c r="AE66"/>
  <c r="AJ66"/>
  <c r="AF66"/>
  <c r="AK66"/>
  <c r="AG66"/>
  <c r="AI66"/>
  <c r="AK182"/>
  <c r="AH182"/>
  <c r="AI182"/>
  <c r="AE182"/>
  <c r="AD182"/>
  <c r="AC182"/>
  <c r="AJ182"/>
  <c r="AF182"/>
  <c r="AG182"/>
  <c r="AI89" i="79"/>
  <c r="AK89"/>
  <c r="AH89"/>
  <c r="AG89"/>
  <c r="AF89"/>
  <c r="AD89"/>
  <c r="AJ89"/>
  <c r="AC89"/>
  <c r="AE89"/>
  <c r="AJ71" i="93"/>
  <c r="AF71"/>
  <c r="AK71"/>
  <c r="AG71"/>
  <c r="AC71"/>
  <c r="AH71"/>
  <c r="AD71"/>
  <c r="AI71"/>
  <c r="AE71"/>
  <c r="AH171"/>
  <c r="AK171"/>
  <c r="AE171"/>
  <c r="AC171"/>
  <c r="AG171"/>
  <c r="AD171"/>
  <c r="AI171"/>
  <c r="AF171"/>
  <c r="AJ171"/>
  <c r="AI121" i="79"/>
  <c r="AE121"/>
  <c r="AD121"/>
  <c r="AH121"/>
  <c r="AJ121"/>
  <c r="AC121"/>
  <c r="AK121"/>
  <c r="AG121"/>
  <c r="AF121"/>
  <c r="AH113"/>
  <c r="AC113"/>
  <c r="AI113"/>
  <c r="AK113"/>
  <c r="AG113"/>
  <c r="AD113"/>
  <c r="AE113"/>
  <c r="AJ113"/>
  <c r="AF113"/>
  <c r="AD76" i="93"/>
  <c r="AI76"/>
  <c r="AE76"/>
  <c r="AJ76"/>
  <c r="AF76"/>
  <c r="AK76"/>
  <c r="AG76"/>
  <c r="AC76"/>
  <c r="AH76"/>
  <c r="AG192"/>
  <c r="AC192"/>
  <c r="AH192"/>
  <c r="AD192"/>
  <c r="AI192"/>
  <c r="AE192"/>
  <c r="AJ192"/>
  <c r="AF192"/>
  <c r="AK192"/>
  <c r="AH21" i="79"/>
  <c r="AK21"/>
  <c r="AD21"/>
  <c r="AF21"/>
  <c r="AC21"/>
  <c r="AJ21"/>
  <c r="AE21"/>
  <c r="AI21"/>
  <c r="AG21"/>
  <c r="AG149" i="93"/>
  <c r="AC149"/>
  <c r="AH149"/>
  <c r="AD149"/>
  <c r="AI149"/>
  <c r="AE149"/>
  <c r="AJ149"/>
  <c r="AF149"/>
  <c r="AK149"/>
  <c r="AC189" i="79"/>
  <c r="AE189"/>
  <c r="AI189"/>
  <c r="AK189"/>
  <c r="AJ189"/>
  <c r="AH189"/>
  <c r="AF189"/>
  <c r="AD189"/>
  <c r="AG189"/>
  <c r="AI34" i="93"/>
  <c r="AD34"/>
  <c r="AF34"/>
  <c r="AJ34"/>
  <c r="AE34"/>
  <c r="AG34"/>
  <c r="AH34"/>
  <c r="AK34"/>
  <c r="AC34"/>
  <c r="AJ52" i="79"/>
  <c r="AD52"/>
  <c r="AC52"/>
  <c r="AG52"/>
  <c r="AE52"/>
  <c r="AF52"/>
  <c r="AH52"/>
  <c r="AI52"/>
  <c r="AK52"/>
  <c r="AH4" i="93"/>
  <c r="R11" i="69" s="1"/>
  <c r="AD4" i="93"/>
  <c r="N11" i="69" s="1"/>
  <c r="AI4" i="93"/>
  <c r="S11" i="69" s="1"/>
  <c r="AE4" i="93"/>
  <c r="O11" i="69" s="1"/>
  <c r="AJ4" i="93"/>
  <c r="T11" i="69" s="1"/>
  <c r="AF4" i="93"/>
  <c r="P11" i="69" s="1"/>
  <c r="AK4" i="93"/>
  <c r="U11" i="69" s="1"/>
  <c r="AG4" i="93"/>
  <c r="Q11" i="69" s="1"/>
  <c r="AC4" i="93"/>
  <c r="M11" i="69" s="1"/>
  <c r="AI104" i="93"/>
  <c r="AG104"/>
  <c r="AK104"/>
  <c r="AH104"/>
  <c r="AJ104"/>
  <c r="AD104"/>
  <c r="AC104"/>
  <c r="AE104"/>
  <c r="AF104"/>
  <c r="AD13"/>
  <c r="N20" i="69" s="1"/>
  <c r="AG13" i="93"/>
  <c r="Q20" i="69" s="1"/>
  <c r="AK13" i="93"/>
  <c r="U20" i="69" s="1"/>
  <c r="AC13" i="93"/>
  <c r="M20" i="69" s="1"/>
  <c r="AH13" i="93"/>
  <c r="R20" i="69" s="1"/>
  <c r="AI13" i="93"/>
  <c r="S20" i="69" s="1"/>
  <c r="AE13" i="93"/>
  <c r="O20" i="69" s="1"/>
  <c r="AJ13" i="93"/>
  <c r="T20" i="69" s="1"/>
  <c r="AF13" i="93"/>
  <c r="P20" i="69" s="1"/>
  <c r="AF129" i="93"/>
  <c r="AK129"/>
  <c r="AG129"/>
  <c r="AC129"/>
  <c r="AH129"/>
  <c r="AD129"/>
  <c r="AI129"/>
  <c r="AE129"/>
  <c r="AJ129"/>
  <c r="AJ155" i="79"/>
  <c r="AG155"/>
  <c r="AF155"/>
  <c r="AC155"/>
  <c r="AE155"/>
  <c r="AD155"/>
  <c r="AK155"/>
  <c r="AH155"/>
  <c r="AI155"/>
  <c r="N17" i="69"/>
  <c r="T17"/>
  <c r="P17"/>
  <c r="S17"/>
  <c r="U17"/>
  <c r="O17"/>
  <c r="R17"/>
  <c r="Q17"/>
  <c r="M17"/>
  <c r="AE32" i="79"/>
  <c r="AC32"/>
  <c r="AI32"/>
  <c r="AG32"/>
  <c r="AH32"/>
  <c r="AJ32"/>
  <c r="AD32"/>
  <c r="AK32"/>
  <c r="AF32"/>
  <c r="AG130" i="93"/>
  <c r="AJ130"/>
  <c r="AF130"/>
  <c r="AK130"/>
  <c r="AE130"/>
  <c r="AC130"/>
  <c r="AH130"/>
  <c r="AD130"/>
  <c r="AI130"/>
  <c r="AI26" i="79"/>
  <c r="AD26"/>
  <c r="AJ26"/>
  <c r="AF26"/>
  <c r="AC26"/>
  <c r="AH26"/>
  <c r="AG26"/>
  <c r="AK26"/>
  <c r="AE26"/>
  <c r="AI7"/>
  <c r="AC7"/>
  <c r="AK7"/>
  <c r="AJ7"/>
  <c r="AF7"/>
  <c r="AH7"/>
  <c r="AD7"/>
  <c r="AG7"/>
  <c r="AE7"/>
  <c r="AH19" i="93"/>
  <c r="AJ19"/>
  <c r="AE19"/>
  <c r="AK19"/>
  <c r="AG19"/>
  <c r="AF19"/>
  <c r="AC19"/>
  <c r="AD19"/>
  <c r="AI19"/>
  <c r="AK135"/>
  <c r="AC135"/>
  <c r="AE135"/>
  <c r="AG135"/>
  <c r="AH135"/>
  <c r="AD135"/>
  <c r="AJ135"/>
  <c r="AF135"/>
  <c r="AI135"/>
  <c r="AK131" i="79"/>
  <c r="AD131"/>
  <c r="AF131"/>
  <c r="AI131"/>
  <c r="AH131"/>
  <c r="AJ131"/>
  <c r="AC131"/>
  <c r="AE131"/>
  <c r="AG131"/>
  <c r="AD8" i="93"/>
  <c r="N15" i="69" s="1"/>
  <c r="AI8" i="93"/>
  <c r="S15" i="69" s="1"/>
  <c r="AE8" i="93"/>
  <c r="O15" i="69" s="1"/>
  <c r="AJ8" i="93"/>
  <c r="T15" i="69" s="1"/>
  <c r="AF8" i="93"/>
  <c r="P15" i="69" s="1"/>
  <c r="AC8" i="93"/>
  <c r="M15" i="69" s="1"/>
  <c r="AG8" i="93"/>
  <c r="Q15" i="69" s="1"/>
  <c r="AK8" i="93"/>
  <c r="U15" i="69" s="1"/>
  <c r="AH8" i="93"/>
  <c r="R15" i="69" s="1"/>
  <c r="AJ11" i="79"/>
  <c r="AE11"/>
  <c r="AD11"/>
  <c r="AH11"/>
  <c r="AF11"/>
  <c r="AK11"/>
  <c r="AI11"/>
  <c r="AC11"/>
  <c r="AG11"/>
  <c r="AD62"/>
  <c r="AC62"/>
  <c r="AF62"/>
  <c r="AJ62"/>
  <c r="AK62"/>
  <c r="AG62"/>
  <c r="AH62"/>
  <c r="AI62"/>
  <c r="AE62"/>
  <c r="AH140" i="93"/>
  <c r="AD140"/>
  <c r="AI140"/>
  <c r="AE140"/>
  <c r="AJ140"/>
  <c r="AF140"/>
  <c r="AK140"/>
  <c r="AG140"/>
  <c r="AC140"/>
  <c r="AD37" i="79"/>
  <c r="AE37"/>
  <c r="AI37"/>
  <c r="AJ37"/>
  <c r="AG37"/>
  <c r="AF37"/>
  <c r="AC37"/>
  <c r="AH37"/>
  <c r="AK37"/>
  <c r="AJ33" i="93"/>
  <c r="AF33"/>
  <c r="AK33"/>
  <c r="AG33"/>
  <c r="AC33"/>
  <c r="AH33"/>
  <c r="AD33"/>
  <c r="AI33"/>
  <c r="AE33"/>
  <c r="AK71" i="79"/>
  <c r="AJ71"/>
  <c r="AF71"/>
  <c r="AE71"/>
  <c r="AI71"/>
  <c r="AG71"/>
  <c r="AC71"/>
  <c r="AD71"/>
  <c r="AH71"/>
  <c r="AG64"/>
  <c r="AJ64"/>
  <c r="AC64"/>
  <c r="AK64"/>
  <c r="AF64"/>
  <c r="AH64"/>
  <c r="AD64"/>
  <c r="AI64"/>
  <c r="AE64"/>
  <c r="AG165"/>
  <c r="AC165"/>
  <c r="AH165"/>
  <c r="AI165"/>
  <c r="AD165"/>
  <c r="AK165"/>
  <c r="AF165"/>
  <c r="AE165"/>
  <c r="AJ165"/>
  <c r="AG194"/>
  <c r="AC194"/>
  <c r="AI194"/>
  <c r="AE194"/>
  <c r="AK194"/>
  <c r="AH194"/>
  <c r="AF194"/>
  <c r="AJ194"/>
  <c r="AD194"/>
  <c r="AK98" i="93"/>
  <c r="AE98"/>
  <c r="AC98"/>
  <c r="AJ98"/>
  <c r="AI98"/>
  <c r="AG98"/>
  <c r="AH98"/>
  <c r="AF98"/>
  <c r="AD98"/>
  <c r="AK77" i="79"/>
  <c r="AE77"/>
  <c r="AJ77"/>
  <c r="AI77"/>
  <c r="AD77"/>
  <c r="AC77"/>
  <c r="AH77"/>
  <c r="AG77"/>
  <c r="AF77"/>
  <c r="AE68" i="93"/>
  <c r="AJ68"/>
  <c r="AF68"/>
  <c r="AK68"/>
  <c r="AG68"/>
  <c r="AC68"/>
  <c r="AH68"/>
  <c r="AD68"/>
  <c r="AI68"/>
  <c r="AJ168"/>
  <c r="AG168"/>
  <c r="AD168"/>
  <c r="AI168"/>
  <c r="AE168"/>
  <c r="AF168"/>
  <c r="AK168"/>
  <c r="AH168"/>
  <c r="AC168"/>
  <c r="AC153" i="79"/>
  <c r="AJ153"/>
  <c r="AE153"/>
  <c r="AK153"/>
  <c r="AI153"/>
  <c r="AG153"/>
  <c r="AH153"/>
  <c r="AD153"/>
  <c r="AF153"/>
  <c r="AF42"/>
  <c r="AH42"/>
  <c r="AG42"/>
  <c r="AI42"/>
  <c r="AC42"/>
  <c r="AK42"/>
  <c r="AJ42"/>
  <c r="AE42"/>
  <c r="AD42"/>
  <c r="AF77" i="93"/>
  <c r="AG77"/>
  <c r="AC77"/>
  <c r="AJ77"/>
  <c r="AH77"/>
  <c r="AD77"/>
  <c r="AI77"/>
  <c r="AE77"/>
  <c r="AK77"/>
  <c r="AK193"/>
  <c r="AG193"/>
  <c r="AC193"/>
  <c r="AH193"/>
  <c r="AD193"/>
  <c r="AI193"/>
  <c r="AE193"/>
  <c r="AJ193"/>
  <c r="AF193"/>
  <c r="AF135" i="79"/>
  <c r="AC135"/>
  <c r="AH135"/>
  <c r="AJ135"/>
  <c r="AG135"/>
  <c r="AI135"/>
  <c r="AD135"/>
  <c r="AK135"/>
  <c r="AE135"/>
  <c r="AE200"/>
  <c r="AI200"/>
  <c r="AK200"/>
  <c r="AC200"/>
  <c r="AH200"/>
  <c r="AD200"/>
  <c r="AJ200"/>
  <c r="AF200"/>
  <c r="AG200"/>
  <c r="AH62" i="93"/>
  <c r="AD62"/>
  <c r="AI62"/>
  <c r="AE62"/>
  <c r="AJ62"/>
  <c r="AF62"/>
  <c r="AK62"/>
  <c r="AG62"/>
  <c r="AC62"/>
  <c r="AD194"/>
  <c r="AI194"/>
  <c r="AG194"/>
  <c r="AJ194"/>
  <c r="AF194"/>
  <c r="AK194"/>
  <c r="AE194"/>
  <c r="AC194"/>
  <c r="AH194"/>
  <c r="AI124" i="79"/>
  <c r="AH124"/>
  <c r="AK124"/>
  <c r="AJ124"/>
  <c r="AD124"/>
  <c r="AG124"/>
  <c r="AF124"/>
  <c r="AC124"/>
  <c r="AE124"/>
  <c r="AH85"/>
  <c r="AF85"/>
  <c r="AK85"/>
  <c r="AC85"/>
  <c r="AG85"/>
  <c r="AE85"/>
  <c r="AI85"/>
  <c r="AJ85"/>
  <c r="AD85"/>
  <c r="AD83" i="93"/>
  <c r="AC83"/>
  <c r="AK83"/>
  <c r="AG83"/>
  <c r="AE83"/>
  <c r="AI83"/>
  <c r="AH83"/>
  <c r="AJ83"/>
  <c r="AF83"/>
  <c r="AG199"/>
  <c r="AC199"/>
  <c r="AH199"/>
  <c r="AD199"/>
  <c r="AI199"/>
  <c r="AE199"/>
  <c r="AJ199"/>
  <c r="AF199"/>
  <c r="AK199"/>
  <c r="AJ72"/>
  <c r="AE72"/>
  <c r="AI72"/>
  <c r="AF72"/>
  <c r="AK72"/>
  <c r="AG72"/>
  <c r="AC72"/>
  <c r="AH72"/>
  <c r="AD72"/>
  <c r="AF159" i="79"/>
  <c r="AH159"/>
  <c r="AG159"/>
  <c r="AI159"/>
  <c r="AE159"/>
  <c r="AK159"/>
  <c r="AJ159"/>
  <c r="AD159"/>
  <c r="AC159"/>
  <c r="AE196"/>
  <c r="AH196"/>
  <c r="AK196"/>
  <c r="AF196"/>
  <c r="AI196"/>
  <c r="AG196"/>
  <c r="AC196"/>
  <c r="AD196"/>
  <c r="AJ196"/>
  <c r="AI97" i="93"/>
  <c r="AC97"/>
  <c r="AJ97"/>
  <c r="AE97"/>
  <c r="AF97"/>
  <c r="AG97"/>
  <c r="AK97"/>
  <c r="AH97"/>
  <c r="AD97"/>
  <c r="AK175" i="79"/>
  <c r="AC175"/>
  <c r="AG175"/>
  <c r="AH175"/>
  <c r="AI175"/>
  <c r="AF175"/>
  <c r="AE175"/>
  <c r="AJ175"/>
  <c r="AD175"/>
  <c r="AD30" i="93"/>
  <c r="AG30"/>
  <c r="AH30"/>
  <c r="AK30"/>
  <c r="AC30"/>
  <c r="AJ30"/>
  <c r="AF30"/>
  <c r="AI30"/>
  <c r="AE30"/>
  <c r="AJ106" i="79"/>
  <c r="AC106"/>
  <c r="AD106"/>
  <c r="AG106"/>
  <c r="AI106"/>
  <c r="AE106"/>
  <c r="AH106"/>
  <c r="AK106"/>
  <c r="AF106"/>
  <c r="AG162" i="93"/>
  <c r="AF162"/>
  <c r="AH162"/>
  <c r="AJ162"/>
  <c r="AI162"/>
  <c r="AE162"/>
  <c r="AD162"/>
  <c r="AK162"/>
  <c r="AC162"/>
  <c r="AG105" i="79"/>
  <c r="AE105"/>
  <c r="AH105"/>
  <c r="AD105"/>
  <c r="AI105"/>
  <c r="AJ105"/>
  <c r="AK105"/>
  <c r="AC105"/>
  <c r="AF105"/>
  <c r="AH51" i="93"/>
  <c r="AJ51"/>
  <c r="AK51"/>
  <c r="AG51"/>
  <c r="AE51"/>
  <c r="AC51"/>
  <c r="AF51"/>
  <c r="AI51"/>
  <c r="AD51"/>
  <c r="AJ177" i="79"/>
  <c r="AE177"/>
  <c r="AC177"/>
  <c r="AF177"/>
  <c r="AG177"/>
  <c r="AI177"/>
  <c r="AK177"/>
  <c r="AH177"/>
  <c r="AD177"/>
  <c r="AJ150" i="93"/>
  <c r="AF150"/>
  <c r="AI150"/>
  <c r="AH150"/>
  <c r="AE150"/>
  <c r="AD150"/>
  <c r="AK150"/>
  <c r="AG150"/>
  <c r="AC150"/>
  <c r="F220" i="70" l="1"/>
  <c r="N220"/>
  <c r="R220"/>
  <c r="M220"/>
  <c r="H220"/>
  <c r="K220" s="1"/>
  <c r="I220"/>
  <c r="P220"/>
  <c r="L220"/>
  <c r="O220" s="1"/>
  <c r="Q220"/>
  <c r="J220"/>
  <c r="E220"/>
  <c r="AE79" i="69"/>
  <c r="CP79"/>
  <c r="BE79"/>
  <c r="CB79"/>
  <c r="D79"/>
  <c r="D90" i="70" s="1"/>
  <c r="G90" s="1"/>
  <c r="Q79" i="69"/>
  <c r="AT79"/>
  <c r="BB79"/>
  <c r="CW79"/>
  <c r="AG79"/>
  <c r="V79"/>
  <c r="I79"/>
  <c r="BR79"/>
  <c r="O79"/>
  <c r="R79"/>
  <c r="CJ79"/>
  <c r="CT79"/>
  <c r="AQ79"/>
  <c r="CG79"/>
  <c r="AN79"/>
  <c r="Y79"/>
  <c r="AJ79"/>
  <c r="AX79"/>
  <c r="CN79"/>
  <c r="BP79"/>
  <c r="BU79"/>
  <c r="X79"/>
  <c r="BA79"/>
  <c r="CQ79"/>
  <c r="W79"/>
  <c r="CE79"/>
  <c r="BZ79"/>
  <c r="BT79"/>
  <c r="CF79"/>
  <c r="CK79"/>
  <c r="CM79"/>
  <c r="CH79"/>
  <c r="AY79"/>
  <c r="J79"/>
  <c r="G79"/>
  <c r="BW79"/>
  <c r="M79"/>
  <c r="BO79"/>
  <c r="AK79"/>
  <c r="BG79"/>
  <c r="AM79"/>
  <c r="CD79"/>
  <c r="H79"/>
  <c r="BC79"/>
  <c r="BH79"/>
  <c r="AI79"/>
  <c r="BN79"/>
  <c r="AW79"/>
  <c r="U79"/>
  <c r="CL79"/>
  <c r="BL79"/>
  <c r="AL79"/>
  <c r="F79"/>
  <c r="AC79"/>
  <c r="E79"/>
  <c r="BS79"/>
  <c r="CU79"/>
  <c r="K79"/>
  <c r="CA79"/>
  <c r="BV79"/>
  <c r="AD79"/>
  <c r="BJ79"/>
  <c r="BI79"/>
  <c r="CR79"/>
  <c r="AH79"/>
  <c r="AR79"/>
  <c r="AF79"/>
  <c r="AO79"/>
  <c r="BM79"/>
  <c r="BD79"/>
  <c r="CV79"/>
  <c r="CI79"/>
  <c r="N79"/>
  <c r="BX79"/>
  <c r="AP79"/>
  <c r="BK79"/>
  <c r="BY79"/>
  <c r="T79"/>
  <c r="CO79"/>
  <c r="CX79"/>
  <c r="S79"/>
  <c r="AZ79"/>
  <c r="AS79"/>
  <c r="P79"/>
  <c r="AA79"/>
  <c r="Z79"/>
  <c r="CC79"/>
  <c r="CS79"/>
  <c r="AB79"/>
  <c r="BQ79"/>
  <c r="L79"/>
  <c r="AV79"/>
  <c r="BF79"/>
  <c r="AU79"/>
  <c r="R107" i="70"/>
  <c r="M107"/>
  <c r="E107"/>
  <c r="Q107" s="1"/>
  <c r="P107"/>
  <c r="N107"/>
  <c r="L107"/>
  <c r="O107" s="1"/>
  <c r="H107"/>
  <c r="K107" s="1"/>
  <c r="I107"/>
  <c r="J107"/>
  <c r="F107"/>
  <c r="M61"/>
  <c r="H61"/>
  <c r="K61" s="1"/>
  <c r="E61"/>
  <c r="N61"/>
  <c r="Q61"/>
  <c r="L61"/>
  <c r="O61" s="1"/>
  <c r="R61"/>
  <c r="F61"/>
  <c r="I61"/>
  <c r="J61"/>
  <c r="P61"/>
  <c r="F95"/>
  <c r="J95"/>
  <c r="H95"/>
  <c r="K95" s="1"/>
  <c r="L95"/>
  <c r="O95" s="1"/>
  <c r="P95"/>
  <c r="N95"/>
  <c r="I95"/>
  <c r="R95"/>
  <c r="E95"/>
  <c r="Q95" s="1"/>
  <c r="M95"/>
  <c r="R49"/>
  <c r="P49"/>
  <c r="Q49"/>
  <c r="BI68" i="69"/>
  <c r="AI68"/>
  <c r="E68"/>
  <c r="BS68"/>
  <c r="CN68"/>
  <c r="BQ68"/>
  <c r="BU68"/>
  <c r="AG68"/>
  <c r="AT68"/>
  <c r="T68"/>
  <c r="BW68"/>
  <c r="BA68"/>
  <c r="N68"/>
  <c r="H68"/>
  <c r="CX68"/>
  <c r="AQ68"/>
  <c r="CI68"/>
  <c r="AP68"/>
  <c r="BP68"/>
  <c r="U68"/>
  <c r="BZ68"/>
  <c r="CF68"/>
  <c r="Z68"/>
  <c r="M68"/>
  <c r="BN68"/>
  <c r="CT68"/>
  <c r="AZ68"/>
  <c r="CG68"/>
  <c r="CH68"/>
  <c r="J68"/>
  <c r="BR68"/>
  <c r="P68"/>
  <c r="CQ68"/>
  <c r="AA68"/>
  <c r="CA68"/>
  <c r="W68"/>
  <c r="BC68"/>
  <c r="CE68"/>
  <c r="CV68"/>
  <c r="CD68"/>
  <c r="G68"/>
  <c r="BY68"/>
  <c r="BX68"/>
  <c r="L68"/>
  <c r="CW68"/>
  <c r="CM68"/>
  <c r="BK68"/>
  <c r="BM68"/>
  <c r="AR68"/>
  <c r="AD68"/>
  <c r="CK68"/>
  <c r="F68"/>
  <c r="BD68"/>
  <c r="AS68"/>
  <c r="AX68"/>
  <c r="R68"/>
  <c r="V68"/>
  <c r="I68"/>
  <c r="BB68"/>
  <c r="X68"/>
  <c r="O68"/>
  <c r="D68"/>
  <c r="D79" i="70" s="1"/>
  <c r="G79" s="1"/>
  <c r="AN68" i="69"/>
  <c r="BV68"/>
  <c r="AM68"/>
  <c r="CO68"/>
  <c r="CJ68"/>
  <c r="BF68"/>
  <c r="AL68"/>
  <c r="BL68"/>
  <c r="BE68"/>
  <c r="AE68"/>
  <c r="CS68"/>
  <c r="CP68"/>
  <c r="BT68"/>
  <c r="BJ68"/>
  <c r="K68"/>
  <c r="AW68"/>
  <c r="CR68"/>
  <c r="AC68"/>
  <c r="BG68"/>
  <c r="BH68"/>
  <c r="AF68"/>
  <c r="Q68"/>
  <c r="Y68"/>
  <c r="CU68"/>
  <c r="BO68"/>
  <c r="CL68"/>
  <c r="S68"/>
  <c r="AK68"/>
  <c r="CB68"/>
  <c r="AJ68"/>
  <c r="AO68"/>
  <c r="AV68"/>
  <c r="AU68"/>
  <c r="AY68"/>
  <c r="CC68"/>
  <c r="AH68"/>
  <c r="AB68"/>
  <c r="L215" i="70"/>
  <c r="O215" s="1"/>
  <c r="E215"/>
  <c r="Q215" s="1"/>
  <c r="M215"/>
  <c r="H215"/>
  <c r="K215" s="1"/>
  <c r="F215"/>
  <c r="N215"/>
  <c r="R215"/>
  <c r="J215"/>
  <c r="I215"/>
  <c r="P215"/>
  <c r="CM160" i="69"/>
  <c r="E160"/>
  <c r="CS160"/>
  <c r="AW160"/>
  <c r="AK160"/>
  <c r="BT160"/>
  <c r="BG160"/>
  <c r="BI160"/>
  <c r="BD160"/>
  <c r="CL160"/>
  <c r="N160"/>
  <c r="T160"/>
  <c r="BS160"/>
  <c r="AB160"/>
  <c r="AC160"/>
  <c r="AH160"/>
  <c r="CB160"/>
  <c r="CX160"/>
  <c r="AR160"/>
  <c r="CE160"/>
  <c r="AQ160"/>
  <c r="AO160"/>
  <c r="BM160"/>
  <c r="CR160"/>
  <c r="BX160"/>
  <c r="BL160"/>
  <c r="BC160"/>
  <c r="J160"/>
  <c r="BE160"/>
  <c r="L160"/>
  <c r="AV160"/>
  <c r="H160"/>
  <c r="BH160"/>
  <c r="BU160"/>
  <c r="BZ160"/>
  <c r="BO160"/>
  <c r="AD160"/>
  <c r="BV160"/>
  <c r="BQ160"/>
  <c r="BR160"/>
  <c r="CA160"/>
  <c r="AS160"/>
  <c r="CU160"/>
  <c r="AF160"/>
  <c r="AY160"/>
  <c r="CT160"/>
  <c r="Z160"/>
  <c r="AG160"/>
  <c r="M160"/>
  <c r="Q160"/>
  <c r="CJ160"/>
  <c r="O160"/>
  <c r="CQ160"/>
  <c r="AL160"/>
  <c r="AU160"/>
  <c r="K160"/>
  <c r="CD160"/>
  <c r="S160"/>
  <c r="R160"/>
  <c r="Y160"/>
  <c r="CN160"/>
  <c r="I160"/>
  <c r="BJ160"/>
  <c r="D160"/>
  <c r="D171" i="70" s="1"/>
  <c r="G171" s="1"/>
  <c r="CI160" i="69"/>
  <c r="P160"/>
  <c r="AP160"/>
  <c r="BA160"/>
  <c r="CF160"/>
  <c r="CP160"/>
  <c r="AE160"/>
  <c r="AJ160"/>
  <c r="CK160"/>
  <c r="AN160"/>
  <c r="X160"/>
  <c r="G160"/>
  <c r="BB160"/>
  <c r="AM160"/>
  <c r="BY160"/>
  <c r="CO160"/>
  <c r="BW160"/>
  <c r="CW160"/>
  <c r="BF160"/>
  <c r="CV160"/>
  <c r="AI160"/>
  <c r="W160"/>
  <c r="AX160"/>
  <c r="U160"/>
  <c r="BP160"/>
  <c r="CH160"/>
  <c r="V160"/>
  <c r="CG160"/>
  <c r="BK160"/>
  <c r="AT160"/>
  <c r="F160"/>
  <c r="BN160"/>
  <c r="AA160"/>
  <c r="CC160"/>
  <c r="AZ160"/>
  <c r="I183" i="70"/>
  <c r="H183"/>
  <c r="K183" s="1"/>
  <c r="J183"/>
  <c r="E183"/>
  <c r="Q183" s="1"/>
  <c r="N183"/>
  <c r="R183"/>
  <c r="M183"/>
  <c r="F183"/>
  <c r="P183"/>
  <c r="L183"/>
  <c r="O183" s="1"/>
  <c r="H90"/>
  <c r="K90" s="1"/>
  <c r="R90"/>
  <c r="F90"/>
  <c r="N90"/>
  <c r="P90"/>
  <c r="E90"/>
  <c r="L90"/>
  <c r="O90" s="1"/>
  <c r="J90"/>
  <c r="Q90"/>
  <c r="M90"/>
  <c r="I90"/>
  <c r="H68"/>
  <c r="K68" s="1"/>
  <c r="M68"/>
  <c r="N68"/>
  <c r="J68"/>
  <c r="E68"/>
  <c r="Q68" s="1"/>
  <c r="L68"/>
  <c r="O68" s="1"/>
  <c r="P68"/>
  <c r="F68"/>
  <c r="R68" s="1"/>
  <c r="I68"/>
  <c r="CE95" i="69"/>
  <c r="BP95"/>
  <c r="J95"/>
  <c r="CS95"/>
  <c r="W95"/>
  <c r="BF95"/>
  <c r="CQ95"/>
  <c r="AZ95"/>
  <c r="BY95"/>
  <c r="BW95"/>
  <c r="CR95"/>
  <c r="BR95"/>
  <c r="BM95"/>
  <c r="AB95"/>
  <c r="CX95"/>
  <c r="F95"/>
  <c r="V95"/>
  <c r="AR95"/>
  <c r="BQ95"/>
  <c r="BH95"/>
  <c r="AJ95"/>
  <c r="AD95"/>
  <c r="BE95"/>
  <c r="AE95"/>
  <c r="AU95"/>
  <c r="CK95"/>
  <c r="BZ95"/>
  <c r="CW95"/>
  <c r="CL95"/>
  <c r="BV95"/>
  <c r="CM95"/>
  <c r="AY95"/>
  <c r="O95"/>
  <c r="Y95"/>
  <c r="BI95"/>
  <c r="I95"/>
  <c r="CP95"/>
  <c r="M95"/>
  <c r="AO95"/>
  <c r="AC95"/>
  <c r="Q95"/>
  <c r="AT95"/>
  <c r="CN95"/>
  <c r="AM95"/>
  <c r="AN95"/>
  <c r="AA95"/>
  <c r="D95"/>
  <c r="D106" i="70" s="1"/>
  <c r="G106" s="1"/>
  <c r="CD95" i="69"/>
  <c r="G95"/>
  <c r="S95"/>
  <c r="CA95"/>
  <c r="CF95"/>
  <c r="E95"/>
  <c r="CO95"/>
  <c r="CC95"/>
  <c r="CT95"/>
  <c r="CJ95"/>
  <c r="H95"/>
  <c r="AS95"/>
  <c r="AQ95"/>
  <c r="BC95"/>
  <c r="CU95"/>
  <c r="AL95"/>
  <c r="U95"/>
  <c r="R95"/>
  <c r="BU95"/>
  <c r="AI95"/>
  <c r="AK95"/>
  <c r="AX95"/>
  <c r="BD95"/>
  <c r="AF95"/>
  <c r="AW95"/>
  <c r="BB95"/>
  <c r="BX95"/>
  <c r="BO95"/>
  <c r="AG95"/>
  <c r="N95"/>
  <c r="Z95"/>
  <c r="K95"/>
  <c r="BA95"/>
  <c r="BS95"/>
  <c r="L95"/>
  <c r="BL95"/>
  <c r="CV95"/>
  <c r="CH95"/>
  <c r="BJ95"/>
  <c r="BG95"/>
  <c r="T95"/>
  <c r="BT95"/>
  <c r="CG95"/>
  <c r="BK95"/>
  <c r="AH95"/>
  <c r="AP95"/>
  <c r="AV95"/>
  <c r="CI95"/>
  <c r="CB95"/>
  <c r="X95"/>
  <c r="BN95"/>
  <c r="P95"/>
  <c r="CD116"/>
  <c r="AP116"/>
  <c r="BK116"/>
  <c r="AR116"/>
  <c r="AE116"/>
  <c r="AF116"/>
  <c r="CQ116"/>
  <c r="AA116"/>
  <c r="S116"/>
  <c r="Q116"/>
  <c r="CK116"/>
  <c r="CB116"/>
  <c r="CN116"/>
  <c r="AT116"/>
  <c r="AG116"/>
  <c r="AI116"/>
  <c r="BN116"/>
  <c r="BD116"/>
  <c r="BE116"/>
  <c r="I116"/>
  <c r="H116"/>
  <c r="BY116"/>
  <c r="BF116"/>
  <c r="V116"/>
  <c r="AX116"/>
  <c r="Y116"/>
  <c r="BW116"/>
  <c r="CR116"/>
  <c r="CF116"/>
  <c r="Z116"/>
  <c r="BB116"/>
  <c r="M116"/>
  <c r="BA116"/>
  <c r="E116"/>
  <c r="O116"/>
  <c r="CC116"/>
  <c r="BG116"/>
  <c r="AY116"/>
  <c r="CO116"/>
  <c r="BC116"/>
  <c r="L116"/>
  <c r="BV116"/>
  <c r="BO116"/>
  <c r="F116"/>
  <c r="AV116"/>
  <c r="N116"/>
  <c r="AU116"/>
  <c r="BL116"/>
  <c r="CT116"/>
  <c r="AW116"/>
  <c r="AO116"/>
  <c r="CM116"/>
  <c r="BX116"/>
  <c r="CL116"/>
  <c r="CE116"/>
  <c r="X116"/>
  <c r="BJ116"/>
  <c r="CH116"/>
  <c r="CU116"/>
  <c r="AS116"/>
  <c r="BQ116"/>
  <c r="T116"/>
  <c r="BS116"/>
  <c r="BT116"/>
  <c r="K116"/>
  <c r="BU116"/>
  <c r="AK116"/>
  <c r="BH116"/>
  <c r="AL116"/>
  <c r="AC116"/>
  <c r="BZ116"/>
  <c r="BR116"/>
  <c r="AN116"/>
  <c r="CW116"/>
  <c r="AB116"/>
  <c r="AD116"/>
  <c r="G116"/>
  <c r="BI116"/>
  <c r="U116"/>
  <c r="J116"/>
  <c r="AM116"/>
  <c r="AJ116"/>
  <c r="CG116"/>
  <c r="D116"/>
  <c r="D127" i="70" s="1"/>
  <c r="G127" s="1"/>
  <c r="AZ116" i="69"/>
  <c r="P116"/>
  <c r="CX116"/>
  <c r="CV116"/>
  <c r="R116"/>
  <c r="CI116"/>
  <c r="CP116"/>
  <c r="BM116"/>
  <c r="AQ116"/>
  <c r="W116"/>
  <c r="CA116"/>
  <c r="CS116"/>
  <c r="AH116"/>
  <c r="CJ116"/>
  <c r="BP116"/>
  <c r="H76" i="70"/>
  <c r="K76" s="1"/>
  <c r="I76"/>
  <c r="M76"/>
  <c r="L76"/>
  <c r="O76" s="1"/>
  <c r="J76"/>
  <c r="R76"/>
  <c r="E76"/>
  <c r="Q76" s="1"/>
  <c r="P76"/>
  <c r="N76"/>
  <c r="F76"/>
  <c r="P113" i="69"/>
  <c r="W113"/>
  <c r="CJ113"/>
  <c r="BZ113"/>
  <c r="AN113"/>
  <c r="I113"/>
  <c r="T113"/>
  <c r="Y113"/>
  <c r="BN113"/>
  <c r="CF113"/>
  <c r="CB113"/>
  <c r="U113"/>
  <c r="E113"/>
  <c r="S113"/>
  <c r="CW113"/>
  <c r="BS113"/>
  <c r="BI113"/>
  <c r="CS113"/>
  <c r="BM113"/>
  <c r="AM113"/>
  <c r="BP113"/>
  <c r="AT113"/>
  <c r="AO113"/>
  <c r="AP113"/>
  <c r="BD113"/>
  <c r="BQ113"/>
  <c r="BL113"/>
  <c r="AA113"/>
  <c r="AQ113"/>
  <c r="AY113"/>
  <c r="BY113"/>
  <c r="CO113"/>
  <c r="R113"/>
  <c r="BW113"/>
  <c r="D113"/>
  <c r="D124" i="70" s="1"/>
  <c r="G124" s="1"/>
  <c r="BO113" i="69"/>
  <c r="BH113"/>
  <c r="BJ113"/>
  <c r="AC113"/>
  <c r="CR113"/>
  <c r="BE113"/>
  <c r="Q113"/>
  <c r="BU113"/>
  <c r="AU113"/>
  <c r="CN113"/>
  <c r="CV113"/>
  <c r="K113"/>
  <c r="BG113"/>
  <c r="CA113"/>
  <c r="AW113"/>
  <c r="O113"/>
  <c r="CH113"/>
  <c r="BB113"/>
  <c r="AL113"/>
  <c r="BT113"/>
  <c r="AR113"/>
  <c r="M113"/>
  <c r="CD113"/>
  <c r="AJ113"/>
  <c r="J113"/>
  <c r="N113"/>
  <c r="BR113"/>
  <c r="CL113"/>
  <c r="BX113"/>
  <c r="AD113"/>
  <c r="BF113"/>
  <c r="AV113"/>
  <c r="CE113"/>
  <c r="CG113"/>
  <c r="CM113"/>
  <c r="H113"/>
  <c r="F113"/>
  <c r="AK113"/>
  <c r="AI113"/>
  <c r="G113"/>
  <c r="CK113"/>
  <c r="BK113"/>
  <c r="AX113"/>
  <c r="CQ113"/>
  <c r="X113"/>
  <c r="CP113"/>
  <c r="BC113"/>
  <c r="CT113"/>
  <c r="Z113"/>
  <c r="BA113"/>
  <c r="CX113"/>
  <c r="AF113"/>
  <c r="AE113"/>
  <c r="CU113"/>
  <c r="AG113"/>
  <c r="AZ113"/>
  <c r="L113"/>
  <c r="CC113"/>
  <c r="AH113"/>
  <c r="CI113"/>
  <c r="AB113"/>
  <c r="BV113"/>
  <c r="V113"/>
  <c r="AS113"/>
  <c r="E78" i="70"/>
  <c r="J78"/>
  <c r="I78"/>
  <c r="F78"/>
  <c r="N78"/>
  <c r="L78"/>
  <c r="O78" s="1"/>
  <c r="Q78"/>
  <c r="M78"/>
  <c r="P78"/>
  <c r="R78"/>
  <c r="H78"/>
  <c r="K78" s="1"/>
  <c r="R170"/>
  <c r="I170"/>
  <c r="L170"/>
  <c r="O170" s="1"/>
  <c r="E170"/>
  <c r="P170"/>
  <c r="M170"/>
  <c r="N170"/>
  <c r="Q170"/>
  <c r="F170"/>
  <c r="H170"/>
  <c r="K170" s="1"/>
  <c r="J170"/>
  <c r="BJ69" i="69"/>
  <c r="BI69"/>
  <c r="AQ69"/>
  <c r="Z69"/>
  <c r="BK69"/>
  <c r="AO69"/>
  <c r="CO69"/>
  <c r="F69"/>
  <c r="BY69"/>
  <c r="BS69"/>
  <c r="R69"/>
  <c r="H69"/>
  <c r="AV69"/>
  <c r="J69"/>
  <c r="CH69"/>
  <c r="Q69"/>
  <c r="CU69"/>
  <c r="BX69"/>
  <c r="CS69"/>
  <c r="CX69"/>
  <c r="AX69"/>
  <c r="AJ69"/>
  <c r="AA69"/>
  <c r="AR69"/>
  <c r="BP69"/>
  <c r="AK69"/>
  <c r="AH69"/>
  <c r="CJ69"/>
  <c r="I69"/>
  <c r="CB69"/>
  <c r="BF69"/>
  <c r="CI69"/>
  <c r="AB69"/>
  <c r="BR69"/>
  <c r="CF69"/>
  <c r="CA69"/>
  <c r="P69"/>
  <c r="AC69"/>
  <c r="AL69"/>
  <c r="M69"/>
  <c r="CV69"/>
  <c r="BD69"/>
  <c r="AI69"/>
  <c r="T69"/>
  <c r="BV69"/>
  <c r="BC69"/>
  <c r="CN69"/>
  <c r="AS69"/>
  <c r="AN69"/>
  <c r="AM69"/>
  <c r="AW69"/>
  <c r="BZ69"/>
  <c r="AT69"/>
  <c r="CT69"/>
  <c r="AE69"/>
  <c r="CM69"/>
  <c r="BE69"/>
  <c r="CG69"/>
  <c r="BU69"/>
  <c r="CK69"/>
  <c r="CD69"/>
  <c r="CE69"/>
  <c r="AY69"/>
  <c r="U69"/>
  <c r="CW69"/>
  <c r="AF69"/>
  <c r="AZ69"/>
  <c r="CL69"/>
  <c r="AG69"/>
  <c r="CC69"/>
  <c r="O69"/>
  <c r="BT69"/>
  <c r="X69"/>
  <c r="L69"/>
  <c r="BG69"/>
  <c r="AU69"/>
  <c r="CP69"/>
  <c r="W69"/>
  <c r="K69"/>
  <c r="D69"/>
  <c r="D80" i="70" s="1"/>
  <c r="G80" s="1"/>
  <c r="BA69" i="69"/>
  <c r="BB69"/>
  <c r="BM69"/>
  <c r="V69"/>
  <c r="AP69"/>
  <c r="BN69"/>
  <c r="Y69"/>
  <c r="BL69"/>
  <c r="BO69"/>
  <c r="CR69"/>
  <c r="S69"/>
  <c r="CQ69"/>
  <c r="BH69"/>
  <c r="AD69"/>
  <c r="BW69"/>
  <c r="E69"/>
  <c r="N69"/>
  <c r="BQ69"/>
  <c r="G69"/>
  <c r="H140" i="70"/>
  <c r="K140" s="1"/>
  <c r="M140"/>
  <c r="N140"/>
  <c r="F140"/>
  <c r="R140"/>
  <c r="I140"/>
  <c r="J140"/>
  <c r="E140"/>
  <c r="Q140" s="1"/>
  <c r="P140"/>
  <c r="L140"/>
  <c r="O140" s="1"/>
  <c r="V29" i="69"/>
  <c r="AR29"/>
  <c r="CN29"/>
  <c r="BJ29"/>
  <c r="AE29"/>
  <c r="E29"/>
  <c r="E40" i="70" s="1"/>
  <c r="AM29" i="69"/>
  <c r="AW29"/>
  <c r="BY29"/>
  <c r="AN29"/>
  <c r="BN29"/>
  <c r="I29"/>
  <c r="J40" i="70" s="1"/>
  <c r="BF29" i="69"/>
  <c r="AP29"/>
  <c r="AK29"/>
  <c r="BR29"/>
  <c r="BO29"/>
  <c r="Z29"/>
  <c r="BT29"/>
  <c r="BE29"/>
  <c r="AY29"/>
  <c r="CW29"/>
  <c r="L29"/>
  <c r="N40" i="70" s="1"/>
  <c r="BI29" i="69"/>
  <c r="BV29"/>
  <c r="CA29"/>
  <c r="AB29"/>
  <c r="BG29"/>
  <c r="W29"/>
  <c r="BP29"/>
  <c r="AX29"/>
  <c r="AT29"/>
  <c r="AC29"/>
  <c r="BD29"/>
  <c r="CQ29"/>
  <c r="AG29"/>
  <c r="CO29"/>
  <c r="CP29"/>
  <c r="CM29"/>
  <c r="H29"/>
  <c r="I40" i="70" s="1"/>
  <c r="CT29" i="69"/>
  <c r="CE29"/>
  <c r="CD29"/>
  <c r="AD29"/>
  <c r="CG29"/>
  <c r="CC29"/>
  <c r="BC29"/>
  <c r="AH29"/>
  <c r="BB29"/>
  <c r="CF29"/>
  <c r="K29"/>
  <c r="M40" i="70" s="1"/>
  <c r="AV29" i="69"/>
  <c r="AQ29"/>
  <c r="AA29"/>
  <c r="BU29"/>
  <c r="BQ29"/>
  <c r="AJ29"/>
  <c r="BX29"/>
  <c r="CX29"/>
  <c r="CI29"/>
  <c r="AS29"/>
  <c r="D29"/>
  <c r="D40" i="70" s="1"/>
  <c r="G40" s="1"/>
  <c r="CR29" i="69"/>
  <c r="CV29"/>
  <c r="AI29"/>
  <c r="CU29"/>
  <c r="AO29"/>
  <c r="AU29"/>
  <c r="AL29"/>
  <c r="BW29"/>
  <c r="BL29"/>
  <c r="CL29"/>
  <c r="J29"/>
  <c r="L40" i="70" s="1"/>
  <c r="O40" s="1"/>
  <c r="BM29" i="69"/>
  <c r="Y29"/>
  <c r="CB29"/>
  <c r="BS29"/>
  <c r="CH29"/>
  <c r="G29"/>
  <c r="H40" i="70" s="1"/>
  <c r="K40" s="1"/>
  <c r="CS29" i="69"/>
  <c r="BK29"/>
  <c r="BH29"/>
  <c r="X29"/>
  <c r="BA29"/>
  <c r="BZ29"/>
  <c r="AF29"/>
  <c r="CK29"/>
  <c r="CJ29"/>
  <c r="AZ29"/>
  <c r="F29"/>
  <c r="F40" i="70" s="1"/>
  <c r="Q29" i="69"/>
  <c r="S29"/>
  <c r="N29"/>
  <c r="O29"/>
  <c r="R29"/>
  <c r="M29"/>
  <c r="T29"/>
  <c r="P29"/>
  <c r="U29"/>
  <c r="Q211" i="70"/>
  <c r="M211"/>
  <c r="P211"/>
  <c r="N211"/>
  <c r="F211"/>
  <c r="R211" s="1"/>
  <c r="J211"/>
  <c r="H211"/>
  <c r="K211" s="1"/>
  <c r="I211"/>
  <c r="L211"/>
  <c r="O211" s="1"/>
  <c r="E211"/>
  <c r="BE152" i="69"/>
  <c r="N152"/>
  <c r="CQ152"/>
  <c r="CU152"/>
  <c r="BA152"/>
  <c r="BG152"/>
  <c r="T152"/>
  <c r="L152"/>
  <c r="CG152"/>
  <c r="AS152"/>
  <c r="BX152"/>
  <c r="AL152"/>
  <c r="AJ152"/>
  <c r="E152"/>
  <c r="X152"/>
  <c r="BP152"/>
  <c r="AV152"/>
  <c r="CK152"/>
  <c r="BW152"/>
  <c r="BC152"/>
  <c r="BK152"/>
  <c r="BN152"/>
  <c r="CS152"/>
  <c r="O152"/>
  <c r="AP152"/>
  <c r="V152"/>
  <c r="AT152"/>
  <c r="H152"/>
  <c r="BS152"/>
  <c r="AM152"/>
  <c r="CV152"/>
  <c r="AZ152"/>
  <c r="AH152"/>
  <c r="CR152"/>
  <c r="CB152"/>
  <c r="BO152"/>
  <c r="F152"/>
  <c r="BM152"/>
  <c r="I152"/>
  <c r="BY152"/>
  <c r="AG152"/>
  <c r="BD152"/>
  <c r="AK152"/>
  <c r="CI152"/>
  <c r="AD152"/>
  <c r="BV152"/>
  <c r="BI152"/>
  <c r="AI152"/>
  <c r="CW152"/>
  <c r="CD152"/>
  <c r="R152"/>
  <c r="G152"/>
  <c r="J152"/>
  <c r="BT152"/>
  <c r="Y152"/>
  <c r="BF152"/>
  <c r="U152"/>
  <c r="CE152"/>
  <c r="AO152"/>
  <c r="CX152"/>
  <c r="D152"/>
  <c r="D163" i="70" s="1"/>
  <c r="G163" s="1"/>
  <c r="AX152" i="69"/>
  <c r="CL152"/>
  <c r="Z152"/>
  <c r="BB152"/>
  <c r="AW152"/>
  <c r="AC152"/>
  <c r="K152"/>
  <c r="AB152"/>
  <c r="CN152"/>
  <c r="CH152"/>
  <c r="CP152"/>
  <c r="Q152"/>
  <c r="AU152"/>
  <c r="AQ152"/>
  <c r="CC152"/>
  <c r="BQ152"/>
  <c r="BZ152"/>
  <c r="BL152"/>
  <c r="CM152"/>
  <c r="W152"/>
  <c r="AY152"/>
  <c r="CA152"/>
  <c r="CF152"/>
  <c r="CJ152"/>
  <c r="AE152"/>
  <c r="AA152"/>
  <c r="BH152"/>
  <c r="CO152"/>
  <c r="BR152"/>
  <c r="AF152"/>
  <c r="P152"/>
  <c r="CT152"/>
  <c r="BU152"/>
  <c r="BJ152"/>
  <c r="AR152"/>
  <c r="S152"/>
  <c r="AN152"/>
  <c r="M152"/>
  <c r="R155" i="70"/>
  <c r="N155"/>
  <c r="J155"/>
  <c r="H155"/>
  <c r="K155" s="1"/>
  <c r="P155"/>
  <c r="E155"/>
  <c r="Q155" s="1"/>
  <c r="I155"/>
  <c r="F155"/>
  <c r="M155"/>
  <c r="L155"/>
  <c r="O155" s="1"/>
  <c r="BR148" i="69"/>
  <c r="CU148"/>
  <c r="CK148"/>
  <c r="CR148"/>
  <c r="M148"/>
  <c r="CL148"/>
  <c r="BV148"/>
  <c r="BC148"/>
  <c r="BQ148"/>
  <c r="AL148"/>
  <c r="BK148"/>
  <c r="BE148"/>
  <c r="D148"/>
  <c r="D159" i="70" s="1"/>
  <c r="G159" s="1"/>
  <c r="AP148" i="69"/>
  <c r="CS148"/>
  <c r="BG148"/>
  <c r="CH148"/>
  <c r="BO148"/>
  <c r="W148"/>
  <c r="Q148"/>
  <c r="CG148"/>
  <c r="CI148"/>
  <c r="AF148"/>
  <c r="AJ148"/>
  <c r="CP148"/>
  <c r="AK148"/>
  <c r="BH148"/>
  <c r="CW148"/>
  <c r="AZ148"/>
  <c r="BA148"/>
  <c r="AQ148"/>
  <c r="N148"/>
  <c r="AT148"/>
  <c r="BD148"/>
  <c r="AV148"/>
  <c r="AM148"/>
  <c r="AA148"/>
  <c r="AE148"/>
  <c r="L148"/>
  <c r="BL148"/>
  <c r="CM148"/>
  <c r="CF148"/>
  <c r="CN148"/>
  <c r="AN148"/>
  <c r="U148"/>
  <c r="BZ148"/>
  <c r="J148"/>
  <c r="V148"/>
  <c r="CC148"/>
  <c r="BP148"/>
  <c r="BS148"/>
  <c r="BM148"/>
  <c r="CB148"/>
  <c r="BJ148"/>
  <c r="K148"/>
  <c r="CA148"/>
  <c r="AH148"/>
  <c r="AW148"/>
  <c r="O148"/>
  <c r="BB148"/>
  <c r="P148"/>
  <c r="CD148"/>
  <c r="G148"/>
  <c r="E148"/>
  <c r="AD148"/>
  <c r="H148"/>
  <c r="CE148"/>
  <c r="AU148"/>
  <c r="CQ148"/>
  <c r="BY148"/>
  <c r="BI148"/>
  <c r="AR148"/>
  <c r="F148"/>
  <c r="AX148"/>
  <c r="AS148"/>
  <c r="AB148"/>
  <c r="CJ148"/>
  <c r="BX148"/>
  <c r="BF148"/>
  <c r="Z148"/>
  <c r="CT148"/>
  <c r="Y148"/>
  <c r="CO148"/>
  <c r="AY148"/>
  <c r="BW148"/>
  <c r="S148"/>
  <c r="I148"/>
  <c r="R148"/>
  <c r="T148"/>
  <c r="AC148"/>
  <c r="BT148"/>
  <c r="AG148"/>
  <c r="CV148"/>
  <c r="BN148"/>
  <c r="CX148"/>
  <c r="AO148"/>
  <c r="BU148"/>
  <c r="AI148"/>
  <c r="X148"/>
  <c r="J116" i="70"/>
  <c r="E116"/>
  <c r="Q116" s="1"/>
  <c r="H116"/>
  <c r="K116" s="1"/>
  <c r="P116"/>
  <c r="L116"/>
  <c r="O116" s="1"/>
  <c r="F116"/>
  <c r="N116"/>
  <c r="M116"/>
  <c r="I116"/>
  <c r="R116"/>
  <c r="H123"/>
  <c r="K123" s="1"/>
  <c r="I123"/>
  <c r="P123"/>
  <c r="R123"/>
  <c r="N123"/>
  <c r="E123"/>
  <c r="F123"/>
  <c r="M123"/>
  <c r="Q123"/>
  <c r="J123"/>
  <c r="L123"/>
  <c r="O123" s="1"/>
  <c r="S34" i="69"/>
  <c r="CL34"/>
  <c r="CN34"/>
  <c r="AG34"/>
  <c r="CS34"/>
  <c r="BJ34"/>
  <c r="W34"/>
  <c r="AU34"/>
  <c r="BL34"/>
  <c r="CQ34"/>
  <c r="Y34"/>
  <c r="F34"/>
  <c r="F45" i="70" s="1"/>
  <c r="V34" i="69"/>
  <c r="CB34"/>
  <c r="BB34"/>
  <c r="AY34"/>
  <c r="BQ34"/>
  <c r="K34"/>
  <c r="M45" i="70" s="1"/>
  <c r="BU34" i="69"/>
  <c r="BN34"/>
  <c r="AK34"/>
  <c r="AO34"/>
  <c r="BW34"/>
  <c r="P34"/>
  <c r="BX34"/>
  <c r="AE34"/>
  <c r="AV34"/>
  <c r="CI34"/>
  <c r="BR34"/>
  <c r="D34"/>
  <c r="D45" i="70" s="1"/>
  <c r="G45" s="1"/>
  <c r="BH34" i="69"/>
  <c r="CF34"/>
  <c r="CP34"/>
  <c r="AJ34"/>
  <c r="CU34"/>
  <c r="AF34"/>
  <c r="CC34"/>
  <c r="CX34"/>
  <c r="BG34"/>
  <c r="Z34"/>
  <c r="AW34"/>
  <c r="AN34"/>
  <c r="AL34"/>
  <c r="BT34"/>
  <c r="CG34"/>
  <c r="BE34"/>
  <c r="G34"/>
  <c r="H45" i="70" s="1"/>
  <c r="K45" s="1"/>
  <c r="U34" i="69"/>
  <c r="AA34"/>
  <c r="CO34"/>
  <c r="BK34"/>
  <c r="CK34"/>
  <c r="CJ34"/>
  <c r="E34"/>
  <c r="E45" i="70" s="1"/>
  <c r="AS34" i="69"/>
  <c r="CV34"/>
  <c r="AB34"/>
  <c r="CW34"/>
  <c r="BI34"/>
  <c r="J34"/>
  <c r="L45" i="70" s="1"/>
  <c r="O45" s="1"/>
  <c r="BO34" i="69"/>
  <c r="AT34"/>
  <c r="AM34"/>
  <c r="BV34"/>
  <c r="BZ34"/>
  <c r="X34"/>
  <c r="CD34"/>
  <c r="CA34"/>
  <c r="BD34"/>
  <c r="BY34"/>
  <c r="H34"/>
  <c r="I45" i="70" s="1"/>
  <c r="R34" i="69"/>
  <c r="CM34"/>
  <c r="AP34"/>
  <c r="CT34"/>
  <c r="AI34"/>
  <c r="AR34"/>
  <c r="BC34"/>
  <c r="AD34"/>
  <c r="BP34"/>
  <c r="CH34"/>
  <c r="BS34"/>
  <c r="L34"/>
  <c r="N45" i="70" s="1"/>
  <c r="BM34" i="69"/>
  <c r="AH34"/>
  <c r="CE34"/>
  <c r="CR34"/>
  <c r="BA34"/>
  <c r="I34"/>
  <c r="J45" i="70" s="1"/>
  <c r="AZ34" i="69"/>
  <c r="AX34"/>
  <c r="AQ34"/>
  <c r="AC34"/>
  <c r="BF34"/>
  <c r="M34"/>
  <c r="O34"/>
  <c r="Q34"/>
  <c r="N34"/>
  <c r="T34"/>
  <c r="BM66"/>
  <c r="BJ66"/>
  <c r="CM66"/>
  <c r="CW66"/>
  <c r="V66"/>
  <c r="BT66"/>
  <c r="S66"/>
  <c r="CG66"/>
  <c r="D66"/>
  <c r="D77" i="70" s="1"/>
  <c r="G77" s="1"/>
  <c r="CR66" i="69"/>
  <c r="BI66"/>
  <c r="AG66"/>
  <c r="AX66"/>
  <c r="H66"/>
  <c r="AB66"/>
  <c r="AP66"/>
  <c r="CI66"/>
  <c r="AE66"/>
  <c r="BN66"/>
  <c r="AJ66"/>
  <c r="AI66"/>
  <c r="AM66"/>
  <c r="CF66"/>
  <c r="BX66"/>
  <c r="X66"/>
  <c r="AT66"/>
  <c r="W66"/>
  <c r="CD66"/>
  <c r="BO66"/>
  <c r="U66"/>
  <c r="F66"/>
  <c r="CA66"/>
  <c r="CX66"/>
  <c r="M66"/>
  <c r="BE66"/>
  <c r="BF66"/>
  <c r="AD66"/>
  <c r="BD66"/>
  <c r="BZ66"/>
  <c r="BB66"/>
  <c r="BK66"/>
  <c r="AK66"/>
  <c r="AV66"/>
  <c r="BG66"/>
  <c r="E66"/>
  <c r="CS66"/>
  <c r="BQ66"/>
  <c r="O66"/>
  <c r="BP66"/>
  <c r="AS66"/>
  <c r="AU66"/>
  <c r="AY66"/>
  <c r="J66"/>
  <c r="BA66"/>
  <c r="CE66"/>
  <c r="N66"/>
  <c r="AL66"/>
  <c r="AN66"/>
  <c r="I66"/>
  <c r="T66"/>
  <c r="AA66"/>
  <c r="Z66"/>
  <c r="BU66"/>
  <c r="CK66"/>
  <c r="BY66"/>
  <c r="G66"/>
  <c r="Q66"/>
  <c r="K66"/>
  <c r="CJ66"/>
  <c r="BH66"/>
  <c r="L66"/>
  <c r="CB66"/>
  <c r="AF66"/>
  <c r="P66"/>
  <c r="AZ66"/>
  <c r="AW66"/>
  <c r="CQ66"/>
  <c r="BL66"/>
  <c r="CH66"/>
  <c r="CO66"/>
  <c r="AQ66"/>
  <c r="BC66"/>
  <c r="CL66"/>
  <c r="CP66"/>
  <c r="BW66"/>
  <c r="AH66"/>
  <c r="AR66"/>
  <c r="CC66"/>
  <c r="CN66"/>
  <c r="AC66"/>
  <c r="CU66"/>
  <c r="Y66"/>
  <c r="CT66"/>
  <c r="BV66"/>
  <c r="AO66"/>
  <c r="BR66"/>
  <c r="CV66"/>
  <c r="BS66"/>
  <c r="R66"/>
  <c r="P43" i="70"/>
  <c r="R43"/>
  <c r="Q43"/>
  <c r="S26" i="69"/>
  <c r="AL26"/>
  <c r="AQ26"/>
  <c r="BZ26"/>
  <c r="BC26"/>
  <c r="AJ26"/>
  <c r="CX26"/>
  <c r="CF26"/>
  <c r="Z26"/>
  <c r="CI26"/>
  <c r="AT26"/>
  <c r="CB26"/>
  <c r="L26"/>
  <c r="N37" i="70" s="1"/>
  <c r="BM26" i="69"/>
  <c r="CE26"/>
  <c r="CH26"/>
  <c r="AD26"/>
  <c r="BT26"/>
  <c r="CW26"/>
  <c r="AF26"/>
  <c r="CC26"/>
  <c r="CV26"/>
  <c r="CK26"/>
  <c r="D26"/>
  <c r="D37" i="70" s="1"/>
  <c r="G37" s="1"/>
  <c r="R26" i="69"/>
  <c r="BG26"/>
  <c r="AW26"/>
  <c r="AE26"/>
  <c r="Y26"/>
  <c r="CN26"/>
  <c r="AC26"/>
  <c r="BV26"/>
  <c r="BY26"/>
  <c r="CG26"/>
  <c r="CU26"/>
  <c r="I26"/>
  <c r="J37" i="70" s="1"/>
  <c r="CO26" i="69"/>
  <c r="BP26"/>
  <c r="V26"/>
  <c r="BQ26"/>
  <c r="BD26"/>
  <c r="AG26"/>
  <c r="BW26"/>
  <c r="BL26"/>
  <c r="BF26"/>
  <c r="CP26"/>
  <c r="F26"/>
  <c r="F37" i="70" s="1"/>
  <c r="P26" i="69"/>
  <c r="AP26"/>
  <c r="CA26"/>
  <c r="AB26"/>
  <c r="BH26"/>
  <c r="BX26"/>
  <c r="H26"/>
  <c r="I37" i="70" s="1"/>
  <c r="AN26" i="69"/>
  <c r="AX26"/>
  <c r="BK26"/>
  <c r="AK26"/>
  <c r="BS26"/>
  <c r="CD26"/>
  <c r="AM26"/>
  <c r="AR26"/>
  <c r="AY26"/>
  <c r="BR26"/>
  <c r="J26"/>
  <c r="L37" i="70" s="1"/>
  <c r="O37" s="1"/>
  <c r="AO26" i="69"/>
  <c r="AV26"/>
  <c r="AS26"/>
  <c r="W26"/>
  <c r="BI26"/>
  <c r="Q26"/>
  <c r="CL26"/>
  <c r="AI26"/>
  <c r="BO26"/>
  <c r="BU26"/>
  <c r="CR26"/>
  <c r="K26"/>
  <c r="M37" i="70" s="1"/>
  <c r="AZ26" i="69"/>
  <c r="CJ26"/>
  <c r="AA26"/>
  <c r="AU26"/>
  <c r="BN26"/>
  <c r="AH26"/>
  <c r="BA26"/>
  <c r="BB26"/>
  <c r="CM26"/>
  <c r="BE26"/>
  <c r="E26"/>
  <c r="E37" i="70" s="1"/>
  <c r="BJ26" i="69"/>
  <c r="CQ26"/>
  <c r="X26"/>
  <c r="CT26"/>
  <c r="CS26"/>
  <c r="G26"/>
  <c r="H37" i="70" s="1"/>
  <c r="K37" s="1"/>
  <c r="U26" i="69"/>
  <c r="O26"/>
  <c r="M26"/>
  <c r="T26"/>
  <c r="N26"/>
  <c r="E59" i="70"/>
  <c r="Q59" s="1"/>
  <c r="L59"/>
  <c r="O59" s="1"/>
  <c r="F59"/>
  <c r="H59"/>
  <c r="K59" s="1"/>
  <c r="M59"/>
  <c r="J59"/>
  <c r="P59"/>
  <c r="R59"/>
  <c r="I59"/>
  <c r="N59"/>
  <c r="L106" i="69"/>
  <c r="BA106"/>
  <c r="CQ106"/>
  <c r="Z106"/>
  <c r="BN106"/>
  <c r="AO106"/>
  <c r="AV106"/>
  <c r="BV106"/>
  <c r="X106"/>
  <c r="Y106"/>
  <c r="AC106"/>
  <c r="AU106"/>
  <c r="BL106"/>
  <c r="BB106"/>
  <c r="CL106"/>
  <c r="CS106"/>
  <c r="CM106"/>
  <c r="AS106"/>
  <c r="AQ106"/>
  <c r="P106"/>
  <c r="AY106"/>
  <c r="BD106"/>
  <c r="AD106"/>
  <c r="Q106"/>
  <c r="V106"/>
  <c r="N106"/>
  <c r="CO106"/>
  <c r="BH106"/>
  <c r="AP106"/>
  <c r="AR106"/>
  <c r="M106"/>
  <c r="AH106"/>
  <c r="BM106"/>
  <c r="BX106"/>
  <c r="BT106"/>
  <c r="F106"/>
  <c r="U106"/>
  <c r="CJ106"/>
  <c r="T106"/>
  <c r="AI106"/>
  <c r="CB106"/>
  <c r="CN106"/>
  <c r="AW106"/>
  <c r="AX106"/>
  <c r="BU106"/>
  <c r="R106"/>
  <c r="AA106"/>
  <c r="BW106"/>
  <c r="CH106"/>
  <c r="S106"/>
  <c r="BG106"/>
  <c r="BJ106"/>
  <c r="D106"/>
  <c r="D117" i="70" s="1"/>
  <c r="G117" s="1"/>
  <c r="CW106" i="69"/>
  <c r="AB106"/>
  <c r="W106"/>
  <c r="J106"/>
  <c r="CK106"/>
  <c r="BR106"/>
  <c r="CX106"/>
  <c r="AZ106"/>
  <c r="AF106"/>
  <c r="BI106"/>
  <c r="AJ106"/>
  <c r="CU106"/>
  <c r="BY106"/>
  <c r="AM106"/>
  <c r="E106"/>
  <c r="BE106"/>
  <c r="K106"/>
  <c r="BO106"/>
  <c r="BF106"/>
  <c r="CA106"/>
  <c r="AK106"/>
  <c r="H106"/>
  <c r="BS106"/>
  <c r="BP106"/>
  <c r="CV106"/>
  <c r="CE106"/>
  <c r="BZ106"/>
  <c r="AE106"/>
  <c r="BK106"/>
  <c r="AT106"/>
  <c r="G106"/>
  <c r="BQ106"/>
  <c r="CC106"/>
  <c r="BC106"/>
  <c r="CT106"/>
  <c r="CP106"/>
  <c r="AN106"/>
  <c r="CI106"/>
  <c r="CD106"/>
  <c r="CG106"/>
  <c r="O106"/>
  <c r="CR106"/>
  <c r="I106"/>
  <c r="CF106"/>
  <c r="AG106"/>
  <c r="AL106"/>
  <c r="R184" i="70"/>
  <c r="N184"/>
  <c r="Q184"/>
  <c r="H184"/>
  <c r="K184" s="1"/>
  <c r="M184"/>
  <c r="P184"/>
  <c r="F184"/>
  <c r="L184"/>
  <c r="O184" s="1"/>
  <c r="J184"/>
  <c r="E184"/>
  <c r="I184"/>
  <c r="R21" i="69"/>
  <c r="M21"/>
  <c r="BW21"/>
  <c r="Y21"/>
  <c r="BK21"/>
  <c r="BD21"/>
  <c r="AU21"/>
  <c r="G21"/>
  <c r="H32" i="70" s="1"/>
  <c r="K32" s="1"/>
  <c r="CV21" i="69"/>
  <c r="W21"/>
  <c r="CH21"/>
  <c r="BU21"/>
  <c r="AO21"/>
  <c r="AI21"/>
  <c r="BC21"/>
  <c r="CJ21"/>
  <c r="CM21"/>
  <c r="V21"/>
  <c r="BG21"/>
  <c r="AJ21"/>
  <c r="CF21"/>
  <c r="CD21"/>
  <c r="BI21"/>
  <c r="BA21"/>
  <c r="L21"/>
  <c r="N32" i="70" s="1"/>
  <c r="N21" i="69"/>
  <c r="U21"/>
  <c r="AM21"/>
  <c r="AZ21"/>
  <c r="BR21"/>
  <c r="CT21"/>
  <c r="AR21"/>
  <c r="F21"/>
  <c r="F32" i="70" s="1"/>
  <c r="CG21" i="69"/>
  <c r="AL21"/>
  <c r="BJ21"/>
  <c r="AW21"/>
  <c r="Z21"/>
  <c r="BO21"/>
  <c r="BL21"/>
  <c r="CA21"/>
  <c r="E21"/>
  <c r="E32" i="70" s="1"/>
  <c r="BQ21" i="69"/>
  <c r="D21"/>
  <c r="D32" i="70" s="1"/>
  <c r="G32" s="1"/>
  <c r="CU21" i="69"/>
  <c r="K21"/>
  <c r="M32" i="70" s="1"/>
  <c r="AN21" i="69"/>
  <c r="J21"/>
  <c r="L32" i="70" s="1"/>
  <c r="O32" s="1"/>
  <c r="BT21" i="69"/>
  <c r="I21"/>
  <c r="J32" i="70" s="1"/>
  <c r="T21" i="69"/>
  <c r="S21"/>
  <c r="Q21"/>
  <c r="CR21"/>
  <c r="BV21"/>
  <c r="BZ21"/>
  <c r="AH21"/>
  <c r="CW21"/>
  <c r="AV21"/>
  <c r="AB21"/>
  <c r="CP21"/>
  <c r="X21"/>
  <c r="BH21"/>
  <c r="CQ21"/>
  <c r="CX21"/>
  <c r="AY21"/>
  <c r="H21"/>
  <c r="I32" i="70" s="1"/>
  <c r="AT21" i="69"/>
  <c r="BP21"/>
  <c r="AX21"/>
  <c r="CS21"/>
  <c r="AE21"/>
  <c r="CK21"/>
  <c r="AG21"/>
  <c r="BE21"/>
  <c r="P21"/>
  <c r="O21"/>
  <c r="CE21"/>
  <c r="BX21"/>
  <c r="AF21"/>
  <c r="BS21"/>
  <c r="BY21"/>
  <c r="AD21"/>
  <c r="CC21"/>
  <c r="AS21"/>
  <c r="AK21"/>
  <c r="BF21"/>
  <c r="BN21"/>
  <c r="CB21"/>
  <c r="AA21"/>
  <c r="BM21"/>
  <c r="CO21"/>
  <c r="CI21"/>
  <c r="AQ21"/>
  <c r="CL21"/>
  <c r="AP21"/>
  <c r="BB21"/>
  <c r="CN21"/>
  <c r="AC21"/>
  <c r="BK64"/>
  <c r="AG64"/>
  <c r="M64"/>
  <c r="F64"/>
  <c r="CB64"/>
  <c r="BL64"/>
  <c r="BY64"/>
  <c r="AF64"/>
  <c r="CN64"/>
  <c r="I64"/>
  <c r="BQ64"/>
  <c r="CO64"/>
  <c r="Z64"/>
  <c r="AP64"/>
  <c r="CC64"/>
  <c r="O64"/>
  <c r="T64"/>
  <c r="AS64"/>
  <c r="AV64"/>
  <c r="BC64"/>
  <c r="U64"/>
  <c r="AU64"/>
  <c r="AM64"/>
  <c r="AZ64"/>
  <c r="H64"/>
  <c r="BT64"/>
  <c r="BA64"/>
  <c r="CA64"/>
  <c r="BX64"/>
  <c r="BR64"/>
  <c r="CK64"/>
  <c r="D64"/>
  <c r="D75" i="70" s="1"/>
  <c r="G75" s="1"/>
  <c r="AN64" i="69"/>
  <c r="S64"/>
  <c r="R64"/>
  <c r="BJ64"/>
  <c r="AJ64"/>
  <c r="CW64"/>
  <c r="CJ64"/>
  <c r="CG64"/>
  <c r="L64"/>
  <c r="Y64"/>
  <c r="BM64"/>
  <c r="K64"/>
  <c r="CM64"/>
  <c r="CX64"/>
  <c r="AK64"/>
  <c r="CE64"/>
  <c r="BB64"/>
  <c r="CQ64"/>
  <c r="W64"/>
  <c r="CR64"/>
  <c r="AB64"/>
  <c r="AC64"/>
  <c r="CD64"/>
  <c r="J64"/>
  <c r="CH64"/>
  <c r="AT64"/>
  <c r="CP64"/>
  <c r="AY64"/>
  <c r="N64"/>
  <c r="CT64"/>
  <c r="AO64"/>
  <c r="BG64"/>
  <c r="BZ64"/>
  <c r="BF64"/>
  <c r="AH64"/>
  <c r="AA64"/>
  <c r="G64"/>
  <c r="AI64"/>
  <c r="CS64"/>
  <c r="AD64"/>
  <c r="CV64"/>
  <c r="CL64"/>
  <c r="AX64"/>
  <c r="BE64"/>
  <c r="BV64"/>
  <c r="P64"/>
  <c r="E64"/>
  <c r="AR64"/>
  <c r="BS64"/>
  <c r="BD64"/>
  <c r="X64"/>
  <c r="Q64"/>
  <c r="BW64"/>
  <c r="AL64"/>
  <c r="AW64"/>
  <c r="V64"/>
  <c r="BU64"/>
  <c r="AE64"/>
  <c r="BO64"/>
  <c r="BH64"/>
  <c r="AQ64"/>
  <c r="CF64"/>
  <c r="BP64"/>
  <c r="BN64"/>
  <c r="CU64"/>
  <c r="BI64"/>
  <c r="CI64"/>
  <c r="AS189"/>
  <c r="K189"/>
  <c r="CP189"/>
  <c r="X189"/>
  <c r="AD189"/>
  <c r="CS189"/>
  <c r="AZ189"/>
  <c r="T189"/>
  <c r="BT189"/>
  <c r="AN189"/>
  <c r="AY189"/>
  <c r="BR189"/>
  <c r="BQ189"/>
  <c r="BL189"/>
  <c r="BV189"/>
  <c r="AM189"/>
  <c r="I189"/>
  <c r="BF189"/>
  <c r="AQ189"/>
  <c r="AF189"/>
  <c r="N189"/>
  <c r="G189"/>
  <c r="CV189"/>
  <c r="AI189"/>
  <c r="BD189"/>
  <c r="BA189"/>
  <c r="AR189"/>
  <c r="BH189"/>
  <c r="BZ189"/>
  <c r="S189"/>
  <c r="U189"/>
  <c r="AA189"/>
  <c r="BE189"/>
  <c r="AK189"/>
  <c r="BI189"/>
  <c r="AU189"/>
  <c r="V189"/>
  <c r="BP189"/>
  <c r="BU189"/>
  <c r="BW189"/>
  <c r="M189"/>
  <c r="BK189"/>
  <c r="R189"/>
  <c r="AG189"/>
  <c r="O189"/>
  <c r="Z189"/>
  <c r="BS189"/>
  <c r="CM189"/>
  <c r="CE189"/>
  <c r="BC189"/>
  <c r="AL189"/>
  <c r="AV189"/>
  <c r="F189"/>
  <c r="Y189"/>
  <c r="AO189"/>
  <c r="CG189"/>
  <c r="CX189"/>
  <c r="L189"/>
  <c r="CD189"/>
  <c r="CA189"/>
  <c r="BB189"/>
  <c r="CC189"/>
  <c r="BM189"/>
  <c r="AE189"/>
  <c r="CQ189"/>
  <c r="AB189"/>
  <c r="CT189"/>
  <c r="BN189"/>
  <c r="AT189"/>
  <c r="CL189"/>
  <c r="AW189"/>
  <c r="CB189"/>
  <c r="J189"/>
  <c r="D189"/>
  <c r="D200" i="70" s="1"/>
  <c r="G200" s="1"/>
  <c r="BX189" i="69"/>
  <c r="BY189"/>
  <c r="CJ189"/>
  <c r="BJ189"/>
  <c r="BG189"/>
  <c r="E189"/>
  <c r="AC189"/>
  <c r="CF189"/>
  <c r="CU189"/>
  <c r="CW189"/>
  <c r="CK189"/>
  <c r="CO189"/>
  <c r="BO189"/>
  <c r="P189"/>
  <c r="CH189"/>
  <c r="AP189"/>
  <c r="H189"/>
  <c r="AX189"/>
  <c r="CR189"/>
  <c r="Q189"/>
  <c r="CI189"/>
  <c r="CN189"/>
  <c r="AJ189"/>
  <c r="W189"/>
  <c r="AH189"/>
  <c r="N164" i="70"/>
  <c r="F164"/>
  <c r="I164"/>
  <c r="R164"/>
  <c r="E164"/>
  <c r="M164"/>
  <c r="L164"/>
  <c r="O164" s="1"/>
  <c r="Q164"/>
  <c r="H164"/>
  <c r="K164" s="1"/>
  <c r="P164"/>
  <c r="J164"/>
  <c r="AD15" i="69"/>
  <c r="CG15"/>
  <c r="AO15"/>
  <c r="BY15"/>
  <c r="BE15"/>
  <c r="Z15"/>
  <c r="CH15"/>
  <c r="AU15"/>
  <c r="BM15"/>
  <c r="CL15"/>
  <c r="AB15"/>
  <c r="BQ15"/>
  <c r="BT15"/>
  <c r="AX15"/>
  <c r="CQ15"/>
  <c r="AF15"/>
  <c r="BS15"/>
  <c r="AT15"/>
  <c r="CO15"/>
  <c r="Y15"/>
  <c r="AK15"/>
  <c r="CK15"/>
  <c r="BG15"/>
  <c r="CI15"/>
  <c r="AG15"/>
  <c r="BF15"/>
  <c r="CP15"/>
  <c r="CT15"/>
  <c r="AR15"/>
  <c r="AE15"/>
  <c r="CN15"/>
  <c r="BK15"/>
  <c r="CD15"/>
  <c r="BW15"/>
  <c r="AJ15"/>
  <c r="BL15"/>
  <c r="BH15"/>
  <c r="AW15"/>
  <c r="AZ15"/>
  <c r="AH15"/>
  <c r="CW15"/>
  <c r="CU15"/>
  <c r="BC15"/>
  <c r="X15"/>
  <c r="CB15"/>
  <c r="CV15"/>
  <c r="CA15"/>
  <c r="CS15"/>
  <c r="AA15"/>
  <c r="BP15"/>
  <c r="BV15"/>
  <c r="CX15"/>
  <c r="BU15"/>
  <c r="AL15"/>
  <c r="AN15"/>
  <c r="BJ15"/>
  <c r="CC15"/>
  <c r="BX15"/>
  <c r="AC15"/>
  <c r="BR15"/>
  <c r="CE15"/>
  <c r="BZ15"/>
  <c r="AI15"/>
  <c r="CR15"/>
  <c r="CJ15"/>
  <c r="BI15"/>
  <c r="AQ15"/>
  <c r="AM15"/>
  <c r="AP15"/>
  <c r="CF15"/>
  <c r="AV15"/>
  <c r="CM15"/>
  <c r="V15"/>
  <c r="AS15"/>
  <c r="BO15"/>
  <c r="BN15"/>
  <c r="BA15"/>
  <c r="W15"/>
  <c r="BD15"/>
  <c r="AY15"/>
  <c r="BB15"/>
  <c r="AG204"/>
  <c r="AY204"/>
  <c r="BV204"/>
  <c r="AT204"/>
  <c r="BN204"/>
  <c r="AJ204"/>
  <c r="S204"/>
  <c r="AQ204"/>
  <c r="AX204"/>
  <c r="BP204"/>
  <c r="Y204"/>
  <c r="K204"/>
  <c r="BX204"/>
  <c r="CO204"/>
  <c r="L204"/>
  <c r="BT204"/>
  <c r="CL204"/>
  <c r="AO204"/>
  <c r="CI204"/>
  <c r="BC204"/>
  <c r="BA204"/>
  <c r="BB204"/>
  <c r="G204"/>
  <c r="BE204"/>
  <c r="U204"/>
  <c r="W204"/>
  <c r="D204"/>
  <c r="D215" i="70" s="1"/>
  <c r="G215" s="1"/>
  <c r="CK204" i="69"/>
  <c r="AR204"/>
  <c r="AF204"/>
  <c r="BZ204"/>
  <c r="BO204"/>
  <c r="N204"/>
  <c r="H204"/>
  <c r="AB204"/>
  <c r="BM204"/>
  <c r="BI204"/>
  <c r="AM204"/>
  <c r="CX204"/>
  <c r="BW204"/>
  <c r="CD204"/>
  <c r="CE204"/>
  <c r="AU204"/>
  <c r="BR204"/>
  <c r="CQ204"/>
  <c r="Q204"/>
  <c r="CF204"/>
  <c r="AH204"/>
  <c r="V204"/>
  <c r="CR204"/>
  <c r="CS204"/>
  <c r="AS204"/>
  <c r="AZ204"/>
  <c r="BJ204"/>
  <c r="CJ204"/>
  <c r="CV204"/>
  <c r="CU204"/>
  <c r="BS204"/>
  <c r="M204"/>
  <c r="T204"/>
  <c r="AC204"/>
  <c r="AW204"/>
  <c r="CH204"/>
  <c r="CN204"/>
  <c r="CC204"/>
  <c r="P204"/>
  <c r="AP204"/>
  <c r="BH204"/>
  <c r="CM204"/>
  <c r="BQ204"/>
  <c r="BL204"/>
  <c r="BD204"/>
  <c r="R204"/>
  <c r="BK204"/>
  <c r="BG204"/>
  <c r="Z204"/>
  <c r="AV204"/>
  <c r="O204"/>
  <c r="F204"/>
  <c r="AI204"/>
  <c r="E204"/>
  <c r="AA204"/>
  <c r="X204"/>
  <c r="AE204"/>
  <c r="CT204"/>
  <c r="CA204"/>
  <c r="CW204"/>
  <c r="AK204"/>
  <c r="AL204"/>
  <c r="I204"/>
  <c r="J204"/>
  <c r="BF204"/>
  <c r="AD204"/>
  <c r="CG204"/>
  <c r="CB204"/>
  <c r="CP204"/>
  <c r="BU204"/>
  <c r="BY204"/>
  <c r="AN204"/>
  <c r="CQ17"/>
  <c r="BI17"/>
  <c r="AG17"/>
  <c r="BO17"/>
  <c r="CP17"/>
  <c r="CI17"/>
  <c r="BK17"/>
  <c r="W17"/>
  <c r="CJ17"/>
  <c r="AP17"/>
  <c r="AX17"/>
  <c r="AI17"/>
  <c r="BW17"/>
  <c r="CC17"/>
  <c r="AY17"/>
  <c r="CK17"/>
  <c r="Z17"/>
  <c r="BC17"/>
  <c r="BQ17"/>
  <c r="BB17"/>
  <c r="BP17"/>
  <c r="AA17"/>
  <c r="CM17"/>
  <c r="CD17"/>
  <c r="CR17"/>
  <c r="CB17"/>
  <c r="AC17"/>
  <c r="CA17"/>
  <c r="BZ17"/>
  <c r="AR17"/>
  <c r="AK17"/>
  <c r="V17"/>
  <c r="BL17"/>
  <c r="CO17"/>
  <c r="BR17"/>
  <c r="AF17"/>
  <c r="BX17"/>
  <c r="AQ17"/>
  <c r="BM17"/>
  <c r="BH17"/>
  <c r="AL17"/>
  <c r="AT17"/>
  <c r="BY17"/>
  <c r="AN17"/>
  <c r="CW17"/>
  <c r="AB17"/>
  <c r="BV17"/>
  <c r="CT17"/>
  <c r="BN17"/>
  <c r="BA17"/>
  <c r="Y17"/>
  <c r="BF17"/>
  <c r="BG17"/>
  <c r="CX17"/>
  <c r="AH17"/>
  <c r="CN17"/>
  <c r="BU17"/>
  <c r="AU17"/>
  <c r="CF17"/>
  <c r="AJ17"/>
  <c r="AO17"/>
  <c r="CU17"/>
  <c r="CE17"/>
  <c r="AW17"/>
  <c r="AE17"/>
  <c r="CH17"/>
  <c r="BE17"/>
  <c r="BT17"/>
  <c r="AS17"/>
  <c r="AM17"/>
  <c r="CL17"/>
  <c r="BS17"/>
  <c r="BJ17"/>
  <c r="X17"/>
  <c r="BD17"/>
  <c r="CG17"/>
  <c r="AV17"/>
  <c r="CV17"/>
  <c r="AD17"/>
  <c r="AZ17"/>
  <c r="CS17"/>
  <c r="AX43"/>
  <c r="L43"/>
  <c r="N54" i="70" s="1"/>
  <c r="AV43" i="69"/>
  <c r="CS43"/>
  <c r="G43"/>
  <c r="H54" i="70" s="1"/>
  <c r="K54" s="1"/>
  <c r="AG43" i="69"/>
  <c r="CJ43"/>
  <c r="O43"/>
  <c r="CX43"/>
  <c r="W43"/>
  <c r="CC43"/>
  <c r="CK43"/>
  <c r="BV43"/>
  <c r="AT43"/>
  <c r="CD43"/>
  <c r="BE43"/>
  <c r="R43"/>
  <c r="CW43"/>
  <c r="H43"/>
  <c r="I54" i="70" s="1"/>
  <c r="BQ43" i="69"/>
  <c r="AP43"/>
  <c r="BZ43"/>
  <c r="BK43"/>
  <c r="CO43"/>
  <c r="BT43"/>
  <c r="BD43"/>
  <c r="CN43"/>
  <c r="T43"/>
  <c r="BX43"/>
  <c r="BH43"/>
  <c r="X43"/>
  <c r="BA43"/>
  <c r="CA43"/>
  <c r="BI43"/>
  <c r="AS43"/>
  <c r="BO43"/>
  <c r="V43"/>
  <c r="D43"/>
  <c r="D54" i="70" s="1"/>
  <c r="G54" s="1"/>
  <c r="BL43" i="69"/>
  <c r="CQ43"/>
  <c r="BN43"/>
  <c r="CR43"/>
  <c r="CM43"/>
  <c r="BW43"/>
  <c r="CP43"/>
  <c r="I43"/>
  <c r="J54" i="70" s="1"/>
  <c r="BS43" i="69"/>
  <c r="CE43"/>
  <c r="F43"/>
  <c r="F54" i="70" s="1"/>
  <c r="AR43" i="69"/>
  <c r="CF43"/>
  <c r="AC43"/>
  <c r="J43"/>
  <c r="L54" i="70" s="1"/>
  <c r="O54" s="1"/>
  <c r="BJ43" i="69"/>
  <c r="AD43"/>
  <c r="AA43"/>
  <c r="BG43"/>
  <c r="BB43"/>
  <c r="U43"/>
  <c r="BM43"/>
  <c r="CH43"/>
  <c r="AZ43"/>
  <c r="AJ43"/>
  <c r="Y43"/>
  <c r="BR43"/>
  <c r="AY43"/>
  <c r="E43"/>
  <c r="E54" i="70" s="1"/>
  <c r="CI43" i="69"/>
  <c r="BC43"/>
  <c r="Z43"/>
  <c r="CG43"/>
  <c r="AU43"/>
  <c r="BP43"/>
  <c r="AB43"/>
  <c r="P43"/>
  <c r="CU43"/>
  <c r="AL43"/>
  <c r="M43"/>
  <c r="BY43"/>
  <c r="BU43"/>
  <c r="AW43"/>
  <c r="BF43"/>
  <c r="AQ43"/>
  <c r="CV43"/>
  <c r="AN43"/>
  <c r="AF43"/>
  <c r="Q43"/>
  <c r="AH43"/>
  <c r="AE43"/>
  <c r="AI43"/>
  <c r="AO43"/>
  <c r="N43"/>
  <c r="CT43"/>
  <c r="AM43"/>
  <c r="CL43"/>
  <c r="K43"/>
  <c r="M54" i="70" s="1"/>
  <c r="AK43" i="69"/>
  <c r="CB43"/>
  <c r="S43"/>
  <c r="E157" i="70"/>
  <c r="R157"/>
  <c r="M157"/>
  <c r="H157"/>
  <c r="K157" s="1"/>
  <c r="Q157"/>
  <c r="J157"/>
  <c r="P157"/>
  <c r="L157"/>
  <c r="O157" s="1"/>
  <c r="F157"/>
  <c r="I157"/>
  <c r="N157"/>
  <c r="N191"/>
  <c r="R191"/>
  <c r="L191"/>
  <c r="O191" s="1"/>
  <c r="J191"/>
  <c r="F191"/>
  <c r="M191"/>
  <c r="P191"/>
  <c r="Q191"/>
  <c r="H191"/>
  <c r="K191" s="1"/>
  <c r="I191"/>
  <c r="E191"/>
  <c r="J73" i="69"/>
  <c r="CP73"/>
  <c r="BZ73"/>
  <c r="BT73"/>
  <c r="I73"/>
  <c r="BN73"/>
  <c r="CJ73"/>
  <c r="CD73"/>
  <c r="CS73"/>
  <c r="BJ73"/>
  <c r="X73"/>
  <c r="AW73"/>
  <c r="CG73"/>
  <c r="CW73"/>
  <c r="CX73"/>
  <c r="CO73"/>
  <c r="AL73"/>
  <c r="AR73"/>
  <c r="CF73"/>
  <c r="CL73"/>
  <c r="BU73"/>
  <c r="AH73"/>
  <c r="AQ73"/>
  <c r="S73"/>
  <c r="AD73"/>
  <c r="CM73"/>
  <c r="CH73"/>
  <c r="P73"/>
  <c r="K73"/>
  <c r="V73"/>
  <c r="AB73"/>
  <c r="AX73"/>
  <c r="BF73"/>
  <c r="G73"/>
  <c r="BG73"/>
  <c r="W73"/>
  <c r="BX73"/>
  <c r="CK73"/>
  <c r="BH73"/>
  <c r="N73"/>
  <c r="AA73"/>
  <c r="BB73"/>
  <c r="BI73"/>
  <c r="BM73"/>
  <c r="AO73"/>
  <c r="CR73"/>
  <c r="BR73"/>
  <c r="BD73"/>
  <c r="D73"/>
  <c r="D84" i="70" s="1"/>
  <c r="G84" s="1"/>
  <c r="E73" i="69"/>
  <c r="AE73"/>
  <c r="AF73"/>
  <c r="AZ73"/>
  <c r="AI73"/>
  <c r="BS73"/>
  <c r="AU73"/>
  <c r="AK73"/>
  <c r="AY73"/>
  <c r="CN73"/>
  <c r="BW73"/>
  <c r="BL73"/>
  <c r="CC73"/>
  <c r="AS73"/>
  <c r="Z73"/>
  <c r="R73"/>
  <c r="U73"/>
  <c r="O73"/>
  <c r="CU73"/>
  <c r="M73"/>
  <c r="BP73"/>
  <c r="H73"/>
  <c r="BA73"/>
  <c r="BQ73"/>
  <c r="BO73"/>
  <c r="CA73"/>
  <c r="AG73"/>
  <c r="AM73"/>
  <c r="BV73"/>
  <c r="BC73"/>
  <c r="Q73"/>
  <c r="F73"/>
  <c r="BY73"/>
  <c r="CI73"/>
  <c r="L73"/>
  <c r="Y73"/>
  <c r="CT73"/>
  <c r="AV73"/>
  <c r="CB73"/>
  <c r="BK73"/>
  <c r="T73"/>
  <c r="BE73"/>
  <c r="AT73"/>
  <c r="AN73"/>
  <c r="AC73"/>
  <c r="AP73"/>
  <c r="CV73"/>
  <c r="AJ73"/>
  <c r="CE73"/>
  <c r="CQ73"/>
  <c r="F218" i="70"/>
  <c r="I218"/>
  <c r="R218"/>
  <c r="E218"/>
  <c r="Q218" s="1"/>
  <c r="H218"/>
  <c r="K218" s="1"/>
  <c r="L218"/>
  <c r="O218" s="1"/>
  <c r="J218"/>
  <c r="N218"/>
  <c r="P218"/>
  <c r="M218"/>
  <c r="P132" i="69"/>
  <c r="AV132"/>
  <c r="D132"/>
  <c r="D143" i="70" s="1"/>
  <c r="G143" s="1"/>
  <c r="BR132" i="69"/>
  <c r="AQ132"/>
  <c r="AX132"/>
  <c r="K132"/>
  <c r="BD132"/>
  <c r="CQ132"/>
  <c r="CJ132"/>
  <c r="CU132"/>
  <c r="M132"/>
  <c r="BH132"/>
  <c r="CK132"/>
  <c r="BY132"/>
  <c r="T132"/>
  <c r="AP132"/>
  <c r="F132"/>
  <c r="BG132"/>
  <c r="R132"/>
  <c r="S132"/>
  <c r="AI132"/>
  <c r="W132"/>
  <c r="CI132"/>
  <c r="CM132"/>
  <c r="BW132"/>
  <c r="CB132"/>
  <c r="AT132"/>
  <c r="J132"/>
  <c r="AH132"/>
  <c r="AF132"/>
  <c r="BO132"/>
  <c r="E132"/>
  <c r="AR132"/>
  <c r="CD132"/>
  <c r="CG132"/>
  <c r="BL132"/>
  <c r="AS132"/>
  <c r="CO132"/>
  <c r="CL132"/>
  <c r="CW132"/>
  <c r="CV132"/>
  <c r="Y132"/>
  <c r="AU132"/>
  <c r="CT132"/>
  <c r="AC132"/>
  <c r="AN132"/>
  <c r="CE132"/>
  <c r="AJ132"/>
  <c r="X132"/>
  <c r="BN132"/>
  <c r="BK132"/>
  <c r="AE132"/>
  <c r="V132"/>
  <c r="G132"/>
  <c r="BF132"/>
  <c r="AZ132"/>
  <c r="BB132"/>
  <c r="CA132"/>
  <c r="BJ132"/>
  <c r="AA132"/>
  <c r="CN132"/>
  <c r="BT132"/>
  <c r="CP132"/>
  <c r="L132"/>
  <c r="BX132"/>
  <c r="AB132"/>
  <c r="CH132"/>
  <c r="BM132"/>
  <c r="AM132"/>
  <c r="BE132"/>
  <c r="BP132"/>
  <c r="BZ132"/>
  <c r="AY132"/>
  <c r="N132"/>
  <c r="Q132"/>
  <c r="CS132"/>
  <c r="AG132"/>
  <c r="BU132"/>
  <c r="BQ132"/>
  <c r="AD132"/>
  <c r="AL132"/>
  <c r="AO132"/>
  <c r="BS132"/>
  <c r="CF132"/>
  <c r="CC132"/>
  <c r="BI132"/>
  <c r="H132"/>
  <c r="Z132"/>
  <c r="O132"/>
  <c r="CX132"/>
  <c r="AW132"/>
  <c r="I132"/>
  <c r="CR132"/>
  <c r="BC132"/>
  <c r="U132"/>
  <c r="BA132"/>
  <c r="AK132"/>
  <c r="BV132"/>
  <c r="CO55"/>
  <c r="AO55"/>
  <c r="AS55"/>
  <c r="K55"/>
  <c r="CN55"/>
  <c r="CE55"/>
  <c r="AB55"/>
  <c r="BY55"/>
  <c r="L55"/>
  <c r="AD55"/>
  <c r="AM55"/>
  <c r="AG55"/>
  <c r="AU55"/>
  <c r="BW55"/>
  <c r="V55"/>
  <c r="BJ55"/>
  <c r="O55"/>
  <c r="CM55"/>
  <c r="BH55"/>
  <c r="CI55"/>
  <c r="AI55"/>
  <c r="CG55"/>
  <c r="AX55"/>
  <c r="BS55"/>
  <c r="AW55"/>
  <c r="BA55"/>
  <c r="BL55"/>
  <c r="BM55"/>
  <c r="AA55"/>
  <c r="CT55"/>
  <c r="Q55"/>
  <c r="AQ55"/>
  <c r="BE55"/>
  <c r="AY55"/>
  <c r="AE55"/>
  <c r="E55"/>
  <c r="AC55"/>
  <c r="BF55"/>
  <c r="J55"/>
  <c r="D55"/>
  <c r="D66" i="70" s="1"/>
  <c r="G66" s="1"/>
  <c r="CC55" i="69"/>
  <c r="T55"/>
  <c r="N55"/>
  <c r="CK55"/>
  <c r="BN55"/>
  <c r="CA55"/>
  <c r="X55"/>
  <c r="CQ55"/>
  <c r="G55"/>
  <c r="U55"/>
  <c r="BD55"/>
  <c r="CJ55"/>
  <c r="CU55"/>
  <c r="H55"/>
  <c r="P55"/>
  <c r="W55"/>
  <c r="AK55"/>
  <c r="AZ55"/>
  <c r="BT55"/>
  <c r="CH55"/>
  <c r="BO55"/>
  <c r="BK55"/>
  <c r="CS55"/>
  <c r="BI55"/>
  <c r="M55"/>
  <c r="AF55"/>
  <c r="AV55"/>
  <c r="BZ55"/>
  <c r="CW55"/>
  <c r="BR55"/>
  <c r="AR55"/>
  <c r="AH55"/>
  <c r="Z55"/>
  <c r="AJ55"/>
  <c r="AN55"/>
  <c r="BV55"/>
  <c r="Y55"/>
  <c r="BQ55"/>
  <c r="AP55"/>
  <c r="BG55"/>
  <c r="CB55"/>
  <c r="R55"/>
  <c r="CP55"/>
  <c r="AL55"/>
  <c r="BB55"/>
  <c r="S55"/>
  <c r="CX55"/>
  <c r="CR55"/>
  <c r="CD55"/>
  <c r="AT55"/>
  <c r="CF55"/>
  <c r="CV55"/>
  <c r="BC55"/>
  <c r="BU55"/>
  <c r="BP55"/>
  <c r="I55"/>
  <c r="F55"/>
  <c r="BX55"/>
  <c r="CL55"/>
  <c r="AI150"/>
  <c r="AP150"/>
  <c r="CQ150"/>
  <c r="AE150"/>
  <c r="AD150"/>
  <c r="CV150"/>
  <c r="BP150"/>
  <c r="CG150"/>
  <c r="CJ150"/>
  <c r="BX150"/>
  <c r="AL150"/>
  <c r="L150"/>
  <c r="BT150"/>
  <c r="CB150"/>
  <c r="BR150"/>
  <c r="BS150"/>
  <c r="M150"/>
  <c r="CK150"/>
  <c r="Y150"/>
  <c r="BK150"/>
  <c r="BM150"/>
  <c r="T150"/>
  <c r="Z150"/>
  <c r="J150"/>
  <c r="AU150"/>
  <c r="AV150"/>
  <c r="BN150"/>
  <c r="AO150"/>
  <c r="BQ150"/>
  <c r="K150"/>
  <c r="CH150"/>
  <c r="X150"/>
  <c r="R150"/>
  <c r="CM150"/>
  <c r="CD150"/>
  <c r="BD150"/>
  <c r="CF150"/>
  <c r="BB150"/>
  <c r="V150"/>
  <c r="CU150"/>
  <c r="AA150"/>
  <c r="AG150"/>
  <c r="CX150"/>
  <c r="CO150"/>
  <c r="CP150"/>
  <c r="AQ150"/>
  <c r="CC150"/>
  <c r="AH150"/>
  <c r="CA150"/>
  <c r="BL150"/>
  <c r="BW150"/>
  <c r="AZ150"/>
  <c r="AN150"/>
  <c r="AJ150"/>
  <c r="CI150"/>
  <c r="CN150"/>
  <c r="E150"/>
  <c r="BV150"/>
  <c r="BO150"/>
  <c r="P150"/>
  <c r="BH150"/>
  <c r="AS150"/>
  <c r="BE150"/>
  <c r="BJ150"/>
  <c r="BZ150"/>
  <c r="N150"/>
  <c r="Q150"/>
  <c r="AT150"/>
  <c r="U150"/>
  <c r="BI150"/>
  <c r="AB150"/>
  <c r="O150"/>
  <c r="AR150"/>
  <c r="F150"/>
  <c r="CL150"/>
  <c r="CE150"/>
  <c r="H150"/>
  <c r="AX150"/>
  <c r="AY150"/>
  <c r="CR150"/>
  <c r="CS150"/>
  <c r="BA150"/>
  <c r="S150"/>
  <c r="AW150"/>
  <c r="D150"/>
  <c r="D161" i="70" s="1"/>
  <c r="G161" s="1"/>
  <c r="CW150" i="69"/>
  <c r="AM150"/>
  <c r="I150"/>
  <c r="BC150"/>
  <c r="BU150"/>
  <c r="BY150"/>
  <c r="CT150"/>
  <c r="W150"/>
  <c r="BF150"/>
  <c r="AK150"/>
  <c r="AC150"/>
  <c r="G150"/>
  <c r="AF150"/>
  <c r="BG150"/>
  <c r="AM143"/>
  <c r="AJ143"/>
  <c r="BO143"/>
  <c r="BA143"/>
  <c r="Q143"/>
  <c r="X143"/>
  <c r="CD143"/>
  <c r="BZ143"/>
  <c r="AH143"/>
  <c r="BY143"/>
  <c r="L143"/>
  <c r="BM143"/>
  <c r="CL143"/>
  <c r="CK143"/>
  <c r="F143"/>
  <c r="AC143"/>
  <c r="CX143"/>
  <c r="AD143"/>
  <c r="K143"/>
  <c r="AX143"/>
  <c r="R143"/>
  <c r="BP143"/>
  <c r="CA143"/>
  <c r="BX143"/>
  <c r="G143"/>
  <c r="BU143"/>
  <c r="CJ143"/>
  <c r="AS143"/>
  <c r="AV143"/>
  <c r="CB143"/>
  <c r="CS143"/>
  <c r="S143"/>
  <c r="BJ143"/>
  <c r="BQ143"/>
  <c r="H143"/>
  <c r="CF143"/>
  <c r="BW143"/>
  <c r="BE143"/>
  <c r="AY143"/>
  <c r="BD143"/>
  <c r="AG143"/>
  <c r="BC143"/>
  <c r="CQ143"/>
  <c r="BI143"/>
  <c r="AB143"/>
  <c r="CG143"/>
  <c r="AL143"/>
  <c r="D143"/>
  <c r="D154" i="70" s="1"/>
  <c r="G154" s="1"/>
  <c r="CT143" i="69"/>
  <c r="AU143"/>
  <c r="CU143"/>
  <c r="AT143"/>
  <c r="CM143"/>
  <c r="J143"/>
  <c r="BR143"/>
  <c r="AW143"/>
  <c r="O143"/>
  <c r="CN143"/>
  <c r="BK143"/>
  <c r="AF143"/>
  <c r="U143"/>
  <c r="CP143"/>
  <c r="BL143"/>
  <c r="AI143"/>
  <c r="AN143"/>
  <c r="BH143"/>
  <c r="AE143"/>
  <c r="Y143"/>
  <c r="AQ143"/>
  <c r="CV143"/>
  <c r="T143"/>
  <c r="CO143"/>
  <c r="BF143"/>
  <c r="BB143"/>
  <c r="CW143"/>
  <c r="Z143"/>
  <c r="CC143"/>
  <c r="I143"/>
  <c r="M143"/>
  <c r="W143"/>
  <c r="AP143"/>
  <c r="AZ143"/>
  <c r="N143"/>
  <c r="AK143"/>
  <c r="CR143"/>
  <c r="CI143"/>
  <c r="CE143"/>
  <c r="AR143"/>
  <c r="AA143"/>
  <c r="BS143"/>
  <c r="BV143"/>
  <c r="P143"/>
  <c r="BT143"/>
  <c r="BG143"/>
  <c r="V143"/>
  <c r="CH143"/>
  <c r="BN143"/>
  <c r="E143"/>
  <c r="AO143"/>
  <c r="H129" i="70"/>
  <c r="K129" s="1"/>
  <c r="I129"/>
  <c r="E129"/>
  <c r="Q129" s="1"/>
  <c r="R129"/>
  <c r="M129"/>
  <c r="J129"/>
  <c r="F129"/>
  <c r="P129"/>
  <c r="L129"/>
  <c r="O129" s="1"/>
  <c r="N129"/>
  <c r="P182"/>
  <c r="L182"/>
  <c r="O182" s="1"/>
  <c r="J182"/>
  <c r="I182"/>
  <c r="H182"/>
  <c r="K182" s="1"/>
  <c r="M182"/>
  <c r="F182"/>
  <c r="R182"/>
  <c r="N182"/>
  <c r="E182"/>
  <c r="Q182" s="1"/>
  <c r="P199"/>
  <c r="R199"/>
  <c r="H199"/>
  <c r="K199" s="1"/>
  <c r="N199"/>
  <c r="M199"/>
  <c r="L199"/>
  <c r="O199" s="1"/>
  <c r="I199"/>
  <c r="E199"/>
  <c r="Q199" s="1"/>
  <c r="F199"/>
  <c r="J199"/>
  <c r="BR42" i="69"/>
  <c r="BJ42"/>
  <c r="BG42"/>
  <c r="BE42"/>
  <c r="CL42"/>
  <c r="AW42"/>
  <c r="CK42"/>
  <c r="CP42"/>
  <c r="CS42"/>
  <c r="AU42"/>
  <c r="BY42"/>
  <c r="AE42"/>
  <c r="BW42"/>
  <c r="Y42"/>
  <c r="BV42"/>
  <c r="AL42"/>
  <c r="F42"/>
  <c r="F53" i="70" s="1"/>
  <c r="R53" s="1"/>
  <c r="CW42" i="69"/>
  <c r="U42"/>
  <c r="M42"/>
  <c r="AZ42"/>
  <c r="BS42"/>
  <c r="CX42"/>
  <c r="AF42"/>
  <c r="AS42"/>
  <c r="I42"/>
  <c r="J53" i="70" s="1"/>
  <c r="BI42" i="69"/>
  <c r="CE42"/>
  <c r="N42"/>
  <c r="CQ42"/>
  <c r="BF42"/>
  <c r="K42"/>
  <c r="M53" i="70" s="1"/>
  <c r="BT42" i="69"/>
  <c r="AK42"/>
  <c r="CF42"/>
  <c r="BK42"/>
  <c r="AI42"/>
  <c r="L42"/>
  <c r="N53" i="70" s="1"/>
  <c r="BD42" i="69"/>
  <c r="X42"/>
  <c r="AH42"/>
  <c r="BP42"/>
  <c r="AP42"/>
  <c r="AA42"/>
  <c r="BM42"/>
  <c r="E42"/>
  <c r="E53" i="70" s="1"/>
  <c r="AN42" i="69"/>
  <c r="CN42"/>
  <c r="D42"/>
  <c r="D53" i="70" s="1"/>
  <c r="G53" s="1"/>
  <c r="AD42" i="69"/>
  <c r="AR42"/>
  <c r="AV42"/>
  <c r="BB42"/>
  <c r="CC42"/>
  <c r="CD42"/>
  <c r="BA42"/>
  <c r="CH42"/>
  <c r="V42"/>
  <c r="AX42"/>
  <c r="AB42"/>
  <c r="BU42"/>
  <c r="CU42"/>
  <c r="CO42"/>
  <c r="AT42"/>
  <c r="CV42"/>
  <c r="Q42"/>
  <c r="AG42"/>
  <c r="G42"/>
  <c r="H53" i="70" s="1"/>
  <c r="K53" s="1"/>
  <c r="AY42" i="69"/>
  <c r="BN42"/>
  <c r="CJ42"/>
  <c r="AJ42"/>
  <c r="BL42"/>
  <c r="Z42"/>
  <c r="AO42"/>
  <c r="BH42"/>
  <c r="CA42"/>
  <c r="J42"/>
  <c r="L53" i="70" s="1"/>
  <c r="O53" s="1"/>
  <c r="W42" i="69"/>
  <c r="R42"/>
  <c r="S42"/>
  <c r="AQ42"/>
  <c r="BC42"/>
  <c r="O42"/>
  <c r="CR42"/>
  <c r="CI42"/>
  <c r="BO42"/>
  <c r="CB42"/>
  <c r="P42"/>
  <c r="T42"/>
  <c r="BZ42"/>
  <c r="BQ42"/>
  <c r="BX42"/>
  <c r="CG42"/>
  <c r="AM42"/>
  <c r="CT42"/>
  <c r="AC42"/>
  <c r="H42"/>
  <c r="I53" i="70" s="1"/>
  <c r="CM42" i="69"/>
  <c r="N91" i="70"/>
  <c r="P91"/>
  <c r="R91"/>
  <c r="J91"/>
  <c r="H91"/>
  <c r="K91" s="1"/>
  <c r="F91"/>
  <c r="I91"/>
  <c r="E91"/>
  <c r="Q91" s="1"/>
  <c r="L91"/>
  <c r="O91" s="1"/>
  <c r="M91"/>
  <c r="AT194" i="69"/>
  <c r="CM194"/>
  <c r="CA194"/>
  <c r="S194"/>
  <c r="BP194"/>
  <c r="BY194"/>
  <c r="CJ194"/>
  <c r="BK194"/>
  <c r="BB194"/>
  <c r="AH194"/>
  <c r="AK194"/>
  <c r="U194"/>
  <c r="BO194"/>
  <c r="AR194"/>
  <c r="CG194"/>
  <c r="BG194"/>
  <c r="CO194"/>
  <c r="CF194"/>
  <c r="BH194"/>
  <c r="BT194"/>
  <c r="AM194"/>
  <c r="AE194"/>
  <c r="CC194"/>
  <c r="J194"/>
  <c r="BC194"/>
  <c r="R194"/>
  <c r="CE194"/>
  <c r="AP194"/>
  <c r="AL194"/>
  <c r="CD194"/>
  <c r="Y194"/>
  <c r="AG194"/>
  <c r="AQ194"/>
  <c r="CU194"/>
  <c r="BQ194"/>
  <c r="Q194"/>
  <c r="T194"/>
  <c r="AO194"/>
  <c r="K194"/>
  <c r="AA194"/>
  <c r="AW194"/>
  <c r="CB194"/>
  <c r="AV194"/>
  <c r="BD194"/>
  <c r="BR194"/>
  <c r="F194"/>
  <c r="CT194"/>
  <c r="CW194"/>
  <c r="AB194"/>
  <c r="AF194"/>
  <c r="BF194"/>
  <c r="AZ194"/>
  <c r="BX194"/>
  <c r="BZ194"/>
  <c r="AI194"/>
  <c r="BI194"/>
  <c r="CV194"/>
  <c r="V194"/>
  <c r="CL194"/>
  <c r="AJ194"/>
  <c r="AD194"/>
  <c r="Z194"/>
  <c r="CS194"/>
  <c r="BN194"/>
  <c r="AY194"/>
  <c r="CN194"/>
  <c r="BE194"/>
  <c r="CX194"/>
  <c r="X194"/>
  <c r="I194"/>
  <c r="BJ194"/>
  <c r="AX194"/>
  <c r="AC194"/>
  <c r="L194"/>
  <c r="AS194"/>
  <c r="G194"/>
  <c r="BW194"/>
  <c r="CK194"/>
  <c r="CQ194"/>
  <c r="BL194"/>
  <c r="CH194"/>
  <c r="BA194"/>
  <c r="N194"/>
  <c r="AU194"/>
  <c r="D194"/>
  <c r="D205" i="70" s="1"/>
  <c r="G205" s="1"/>
  <c r="CP194" i="69"/>
  <c r="BM194"/>
  <c r="BU194"/>
  <c r="CI194"/>
  <c r="E194"/>
  <c r="M194"/>
  <c r="BS194"/>
  <c r="AN194"/>
  <c r="CR194"/>
  <c r="W194"/>
  <c r="O194"/>
  <c r="H194"/>
  <c r="BV194"/>
  <c r="P194"/>
  <c r="AW186"/>
  <c r="BK186"/>
  <c r="AI186"/>
  <c r="CH186"/>
  <c r="AQ186"/>
  <c r="O186"/>
  <c r="AM186"/>
  <c r="CB186"/>
  <c r="AZ186"/>
  <c r="BL186"/>
  <c r="BX186"/>
  <c r="BZ186"/>
  <c r="F186"/>
  <c r="CA186"/>
  <c r="BC186"/>
  <c r="Y186"/>
  <c r="AN186"/>
  <c r="CD186"/>
  <c r="D186"/>
  <c r="D197" i="70" s="1"/>
  <c r="G197" s="1"/>
  <c r="BS186" i="69"/>
  <c r="AV186"/>
  <c r="AT186"/>
  <c r="AJ186"/>
  <c r="AP186"/>
  <c r="CU186"/>
  <c r="CV186"/>
  <c r="K186"/>
  <c r="W186"/>
  <c r="AR186"/>
  <c r="BT186"/>
  <c r="BF186"/>
  <c r="H186"/>
  <c r="E186"/>
  <c r="BI186"/>
  <c r="CQ186"/>
  <c r="AD186"/>
  <c r="AE186"/>
  <c r="BW186"/>
  <c r="AO186"/>
  <c r="U186"/>
  <c r="AX186"/>
  <c r="CM186"/>
  <c r="BD186"/>
  <c r="BG186"/>
  <c r="CE186"/>
  <c r="BU186"/>
  <c r="X186"/>
  <c r="CG186"/>
  <c r="G186"/>
  <c r="AS186"/>
  <c r="AL186"/>
  <c r="M186"/>
  <c r="BR186"/>
  <c r="CL186"/>
  <c r="BE186"/>
  <c r="CJ186"/>
  <c r="AC186"/>
  <c r="AK186"/>
  <c r="CX186"/>
  <c r="AH186"/>
  <c r="V186"/>
  <c r="BY186"/>
  <c r="BV186"/>
  <c r="N186"/>
  <c r="CK186"/>
  <c r="CP186"/>
  <c r="AG186"/>
  <c r="AU186"/>
  <c r="R186"/>
  <c r="CW186"/>
  <c r="BP186"/>
  <c r="P186"/>
  <c r="CR186"/>
  <c r="BO186"/>
  <c r="BH186"/>
  <c r="Z186"/>
  <c r="CC186"/>
  <c r="CO186"/>
  <c r="BN186"/>
  <c r="BM186"/>
  <c r="BB186"/>
  <c r="L186"/>
  <c r="CN186"/>
  <c r="CI186"/>
  <c r="T186"/>
  <c r="AB186"/>
  <c r="CF186"/>
  <c r="BJ186"/>
  <c r="BA186"/>
  <c r="AA186"/>
  <c r="CS186"/>
  <c r="I186"/>
  <c r="BQ186"/>
  <c r="AF186"/>
  <c r="CT186"/>
  <c r="Q186"/>
  <c r="S186"/>
  <c r="AY186"/>
  <c r="J186"/>
  <c r="F154" i="70"/>
  <c r="I154"/>
  <c r="J154"/>
  <c r="H154"/>
  <c r="K154" s="1"/>
  <c r="N154"/>
  <c r="R154"/>
  <c r="L154"/>
  <c r="O154" s="1"/>
  <c r="E154"/>
  <c r="Q154" s="1"/>
  <c r="P154"/>
  <c r="M154"/>
  <c r="BI44" i="69"/>
  <c r="CI44"/>
  <c r="AU44"/>
  <c r="Z44"/>
  <c r="AN44"/>
  <c r="BP44"/>
  <c r="E44"/>
  <c r="E55" i="70" s="1"/>
  <c r="W44" i="69"/>
  <c r="AB44"/>
  <c r="M44"/>
  <c r="BV44"/>
  <c r="AA44"/>
  <c r="CH44"/>
  <c r="BE44"/>
  <c r="CE44"/>
  <c r="AG44"/>
  <c r="BR44"/>
  <c r="K44"/>
  <c r="M55" i="70" s="1"/>
  <c r="AM44" i="69"/>
  <c r="AO44"/>
  <c r="D44"/>
  <c r="D55" i="70" s="1"/>
  <c r="G55" s="1"/>
  <c r="CS44" i="69"/>
  <c r="BU44"/>
  <c r="Q44"/>
  <c r="AY44"/>
  <c r="BH44"/>
  <c r="AE44"/>
  <c r="F44"/>
  <c r="F55" i="70" s="1"/>
  <c r="CV44" i="69"/>
  <c r="BQ44"/>
  <c r="BS44"/>
  <c r="BZ44"/>
  <c r="CU44"/>
  <c r="CF44"/>
  <c r="BK44"/>
  <c r="H44"/>
  <c r="I55" i="70" s="1"/>
  <c r="BJ44" i="69"/>
  <c r="CJ44"/>
  <c r="T44"/>
  <c r="CM44"/>
  <c r="CX44"/>
  <c r="CL44"/>
  <c r="CK44"/>
  <c r="AK44"/>
  <c r="CO44"/>
  <c r="BG44"/>
  <c r="Y44"/>
  <c r="BF44"/>
  <c r="AV44"/>
  <c r="BA44"/>
  <c r="AL44"/>
  <c r="AH44"/>
  <c r="AS44"/>
  <c r="AF44"/>
  <c r="AW44"/>
  <c r="AI44"/>
  <c r="S44"/>
  <c r="CC44"/>
  <c r="AC44"/>
  <c r="N44"/>
  <c r="AX44"/>
  <c r="BN44"/>
  <c r="BC44"/>
  <c r="BW44"/>
  <c r="L44"/>
  <c r="N55" i="70" s="1"/>
  <c r="CD44" i="69"/>
  <c r="CG44"/>
  <c r="O44"/>
  <c r="BO44"/>
  <c r="BM44"/>
  <c r="G44"/>
  <c r="H55" i="70" s="1"/>
  <c r="K55" s="1"/>
  <c r="AR44" i="69"/>
  <c r="V44"/>
  <c r="R44"/>
  <c r="BX44"/>
  <c r="I44"/>
  <c r="J55" i="70" s="1"/>
  <c r="BD44" i="69"/>
  <c r="CQ44"/>
  <c r="U44"/>
  <c r="AZ44"/>
  <c r="AP44"/>
  <c r="CW44"/>
  <c r="BY44"/>
  <c r="CN44"/>
  <c r="CP44"/>
  <c r="CT44"/>
  <c r="J44"/>
  <c r="L55" i="70" s="1"/>
  <c r="O55" s="1"/>
  <c r="AQ44" i="69"/>
  <c r="X44"/>
  <c r="P44"/>
  <c r="CB44"/>
  <c r="AD44"/>
  <c r="CA44"/>
  <c r="AT44"/>
  <c r="AJ44"/>
  <c r="BB44"/>
  <c r="BT44"/>
  <c r="CR44"/>
  <c r="BL44"/>
  <c r="AW191"/>
  <c r="G191"/>
  <c r="AQ191"/>
  <c r="P191"/>
  <c r="AA191"/>
  <c r="CJ191"/>
  <c r="CQ191"/>
  <c r="AC191"/>
  <c r="AD191"/>
  <c r="CW191"/>
  <c r="CD191"/>
  <c r="BI191"/>
  <c r="BG191"/>
  <c r="S191"/>
  <c r="BW191"/>
  <c r="AS191"/>
  <c r="CM191"/>
  <c r="CK191"/>
  <c r="AN191"/>
  <c r="V191"/>
  <c r="F191"/>
  <c r="Y191"/>
  <c r="K191"/>
  <c r="CH191"/>
  <c r="CU191"/>
  <c r="BX191"/>
  <c r="N191"/>
  <c r="AZ191"/>
  <c r="AM191"/>
  <c r="BE191"/>
  <c r="CP191"/>
  <c r="BN191"/>
  <c r="BC191"/>
  <c r="BV191"/>
  <c r="Z191"/>
  <c r="U191"/>
  <c r="AJ191"/>
  <c r="CT191"/>
  <c r="J191"/>
  <c r="AU191"/>
  <c r="BA191"/>
  <c r="BS191"/>
  <c r="BB191"/>
  <c r="BF191"/>
  <c r="BT191"/>
  <c r="T191"/>
  <c r="BQ191"/>
  <c r="CI191"/>
  <c r="L191"/>
  <c r="AI191"/>
  <c r="CA191"/>
  <c r="AP191"/>
  <c r="I191"/>
  <c r="CL191"/>
  <c r="E191"/>
  <c r="M191"/>
  <c r="CG191"/>
  <c r="BZ191"/>
  <c r="CC191"/>
  <c r="AH191"/>
  <c r="BY191"/>
  <c r="H191"/>
  <c r="AR191"/>
  <c r="AK191"/>
  <c r="D191"/>
  <c r="D202" i="70" s="1"/>
  <c r="G202" s="1"/>
  <c r="BO191" i="69"/>
  <c r="AG191"/>
  <c r="CO191"/>
  <c r="BK191"/>
  <c r="CV191"/>
  <c r="AT191"/>
  <c r="CR191"/>
  <c r="AB191"/>
  <c r="BH191"/>
  <c r="BU191"/>
  <c r="CE191"/>
  <c r="AF191"/>
  <c r="Q191"/>
  <c r="AE191"/>
  <c r="AY191"/>
  <c r="BM191"/>
  <c r="AX191"/>
  <c r="CN191"/>
  <c r="R191"/>
  <c r="BJ191"/>
  <c r="CF191"/>
  <c r="O191"/>
  <c r="BL191"/>
  <c r="CX191"/>
  <c r="BR191"/>
  <c r="AO191"/>
  <c r="X191"/>
  <c r="BP191"/>
  <c r="CS191"/>
  <c r="BD191"/>
  <c r="AL191"/>
  <c r="W191"/>
  <c r="AV191"/>
  <c r="CB191"/>
  <c r="P31"/>
  <c r="R31"/>
  <c r="N31"/>
  <c r="CB31"/>
  <c r="CU31"/>
  <c r="AC31"/>
  <c r="BJ31"/>
  <c r="CH31"/>
  <c r="AI31"/>
  <c r="BA31"/>
  <c r="AS31"/>
  <c r="BY31"/>
  <c r="CD31"/>
  <c r="E31"/>
  <c r="E42" i="70" s="1"/>
  <c r="CR31" i="69"/>
  <c r="BW31"/>
  <c r="Z31"/>
  <c r="CI31"/>
  <c r="BE31"/>
  <c r="AK31"/>
  <c r="BF31"/>
  <c r="BG31"/>
  <c r="BT31"/>
  <c r="CF31"/>
  <c r="F31"/>
  <c r="F42" i="70" s="1"/>
  <c r="S31" i="69"/>
  <c r="M31"/>
  <c r="AQ31"/>
  <c r="X31"/>
  <c r="AL31"/>
  <c r="AP31"/>
  <c r="BO31"/>
  <c r="I31"/>
  <c r="J42" i="70" s="1"/>
  <c r="BK31" i="69"/>
  <c r="AT31"/>
  <c r="CV31"/>
  <c r="AH31"/>
  <c r="CP31"/>
  <c r="CX31"/>
  <c r="Y31"/>
  <c r="BQ31"/>
  <c r="BN31"/>
  <c r="AR31"/>
  <c r="D31"/>
  <c r="D42" i="70" s="1"/>
  <c r="CE31" i="69"/>
  <c r="BD31"/>
  <c r="BI31"/>
  <c r="V31"/>
  <c r="CC31"/>
  <c r="Q31"/>
  <c r="U31"/>
  <c r="BU31"/>
  <c r="AF31"/>
  <c r="BC31"/>
  <c r="BV31"/>
  <c r="BZ31"/>
  <c r="G31"/>
  <c r="H42" i="70" s="1"/>
  <c r="BM31" i="69"/>
  <c r="AN31"/>
  <c r="W31"/>
  <c r="CQ31"/>
  <c r="CK31"/>
  <c r="AG31"/>
  <c r="BX31"/>
  <c r="BR31"/>
  <c r="CM31"/>
  <c r="CS31"/>
  <c r="L31"/>
  <c r="N42" i="70" s="1"/>
  <c r="CG31" i="69"/>
  <c r="BP31"/>
  <c r="AD31"/>
  <c r="CW31"/>
  <c r="CL31"/>
  <c r="K31"/>
  <c r="M42" i="70" s="1"/>
  <c r="T31" i="69"/>
  <c r="O31"/>
  <c r="AA31"/>
  <c r="AO31"/>
  <c r="BL31"/>
  <c r="AX31"/>
  <c r="AE31"/>
  <c r="CO31"/>
  <c r="CT31"/>
  <c r="AB31"/>
  <c r="AW31"/>
  <c r="CA31"/>
  <c r="AZ31"/>
  <c r="J31"/>
  <c r="L42" i="70" s="1"/>
  <c r="O42" s="1"/>
  <c r="CJ31" i="69"/>
  <c r="AY31"/>
  <c r="BH31"/>
  <c r="AJ31"/>
  <c r="AV31"/>
  <c r="BB31"/>
  <c r="AM31"/>
  <c r="CN31"/>
  <c r="AU31"/>
  <c r="BS31"/>
  <c r="H31"/>
  <c r="I42" i="70" s="1"/>
  <c r="CJ164" i="69"/>
  <c r="AS164"/>
  <c r="CQ164"/>
  <c r="CN164"/>
  <c r="G164"/>
  <c r="AP164"/>
  <c r="AY164"/>
  <c r="AQ164"/>
  <c r="AH164"/>
  <c r="BK164"/>
  <c r="AM164"/>
  <c r="AT164"/>
  <c r="O164"/>
  <c r="BT164"/>
  <c r="CB164"/>
  <c r="BW164"/>
  <c r="W164"/>
  <c r="X164"/>
  <c r="CG164"/>
  <c r="AD164"/>
  <c r="AJ164"/>
  <c r="BH164"/>
  <c r="CT164"/>
  <c r="Z164"/>
  <c r="BN164"/>
  <c r="CU164"/>
  <c r="BS164"/>
  <c r="CP164"/>
  <c r="AN164"/>
  <c r="BM164"/>
  <c r="CO164"/>
  <c r="AA164"/>
  <c r="AU164"/>
  <c r="U164"/>
  <c r="D164"/>
  <c r="D175" i="70" s="1"/>
  <c r="G175" s="1"/>
  <c r="AO164" i="69"/>
  <c r="CD164"/>
  <c r="Q164"/>
  <c r="AC164"/>
  <c r="CA164"/>
  <c r="BV164"/>
  <c r="E164"/>
  <c r="F164"/>
  <c r="CS164"/>
  <c r="K164"/>
  <c r="CE164"/>
  <c r="BU164"/>
  <c r="AK164"/>
  <c r="CW164"/>
  <c r="Y164"/>
  <c r="BQ164"/>
  <c r="BY164"/>
  <c r="R164"/>
  <c r="BB164"/>
  <c r="BR164"/>
  <c r="H164"/>
  <c r="CV164"/>
  <c r="AB164"/>
  <c r="P164"/>
  <c r="BI164"/>
  <c r="BC164"/>
  <c r="BF164"/>
  <c r="AW164"/>
  <c r="T164"/>
  <c r="BX164"/>
  <c r="BD164"/>
  <c r="BA164"/>
  <c r="L164"/>
  <c r="AZ164"/>
  <c r="CL164"/>
  <c r="AR164"/>
  <c r="BE164"/>
  <c r="BZ164"/>
  <c r="V164"/>
  <c r="M164"/>
  <c r="AV164"/>
  <c r="AX164"/>
  <c r="BL164"/>
  <c r="CC164"/>
  <c r="AF164"/>
  <c r="AL164"/>
  <c r="J164"/>
  <c r="CI164"/>
  <c r="CH164"/>
  <c r="BJ164"/>
  <c r="AI164"/>
  <c r="BO164"/>
  <c r="CX164"/>
  <c r="AG164"/>
  <c r="BP164"/>
  <c r="CF164"/>
  <c r="S164"/>
  <c r="CK164"/>
  <c r="I164"/>
  <c r="CM164"/>
  <c r="N164"/>
  <c r="CR164"/>
  <c r="AE164"/>
  <c r="BG164"/>
  <c r="L109" i="70"/>
  <c r="O109" s="1"/>
  <c r="R109"/>
  <c r="F109"/>
  <c r="H109"/>
  <c r="K109" s="1"/>
  <c r="M109"/>
  <c r="N109"/>
  <c r="J109"/>
  <c r="P109"/>
  <c r="I109"/>
  <c r="E109"/>
  <c r="Q109" s="1"/>
  <c r="R66"/>
  <c r="J66"/>
  <c r="M66"/>
  <c r="N66"/>
  <c r="E66"/>
  <c r="Q66" s="1"/>
  <c r="H66"/>
  <c r="K66" s="1"/>
  <c r="L66"/>
  <c r="O66" s="1"/>
  <c r="P66"/>
  <c r="I66"/>
  <c r="F66"/>
  <c r="BN153" i="69"/>
  <c r="CR153"/>
  <c r="CK153"/>
  <c r="D153"/>
  <c r="D164" i="70" s="1"/>
  <c r="G164" s="1"/>
  <c r="CS153" i="69"/>
  <c r="BP153"/>
  <c r="O153"/>
  <c r="CD153"/>
  <c r="AO153"/>
  <c r="CN153"/>
  <c r="AV153"/>
  <c r="P153"/>
  <c r="X153"/>
  <c r="CH153"/>
  <c r="BK153"/>
  <c r="S153"/>
  <c r="G153"/>
  <c r="BA153"/>
  <c r="AE153"/>
  <c r="AD153"/>
  <c r="BQ153"/>
  <c r="BH153"/>
  <c r="AS153"/>
  <c r="V153"/>
  <c r="H153"/>
  <c r="BF153"/>
  <c r="U153"/>
  <c r="T153"/>
  <c r="CG153"/>
  <c r="Y153"/>
  <c r="BT153"/>
  <c r="AW153"/>
  <c r="AN153"/>
  <c r="AY153"/>
  <c r="BM153"/>
  <c r="CB153"/>
  <c r="R153"/>
  <c r="J153"/>
  <c r="BE153"/>
  <c r="I153"/>
  <c r="BC153"/>
  <c r="AM153"/>
  <c r="E153"/>
  <c r="K153"/>
  <c r="CA153"/>
  <c r="AU153"/>
  <c r="AJ153"/>
  <c r="Z153"/>
  <c r="AI153"/>
  <c r="BD153"/>
  <c r="BZ153"/>
  <c r="BB153"/>
  <c r="Q153"/>
  <c r="CI153"/>
  <c r="AP153"/>
  <c r="N153"/>
  <c r="CL153"/>
  <c r="AX153"/>
  <c r="L153"/>
  <c r="CE153"/>
  <c r="AQ153"/>
  <c r="BL153"/>
  <c r="BJ153"/>
  <c r="M153"/>
  <c r="CQ153"/>
  <c r="CT153"/>
  <c r="BS153"/>
  <c r="CC153"/>
  <c r="CV153"/>
  <c r="BR153"/>
  <c r="AR153"/>
  <c r="AA153"/>
  <c r="BY153"/>
  <c r="CW153"/>
  <c r="BG153"/>
  <c r="F153"/>
  <c r="AG153"/>
  <c r="BW153"/>
  <c r="BO153"/>
  <c r="W153"/>
  <c r="CP153"/>
  <c r="AT153"/>
  <c r="CO153"/>
  <c r="CF153"/>
  <c r="AF153"/>
  <c r="CM153"/>
  <c r="AZ153"/>
  <c r="BU153"/>
  <c r="BV153"/>
  <c r="CU153"/>
  <c r="AB153"/>
  <c r="BX153"/>
  <c r="AL153"/>
  <c r="CJ153"/>
  <c r="BI153"/>
  <c r="AC153"/>
  <c r="AK153"/>
  <c r="CX153"/>
  <c r="AH153"/>
  <c r="BA128"/>
  <c r="I128"/>
  <c r="CL128"/>
  <c r="H128"/>
  <c r="CB128"/>
  <c r="AX128"/>
  <c r="BM128"/>
  <c r="AH128"/>
  <c r="CM128"/>
  <c r="AI128"/>
  <c r="AZ128"/>
  <c r="K128"/>
  <c r="AV128"/>
  <c r="S128"/>
  <c r="V128"/>
  <c r="AA128"/>
  <c r="BN128"/>
  <c r="AC128"/>
  <c r="AS128"/>
  <c r="J128"/>
  <c r="BO128"/>
  <c r="AU128"/>
  <c r="AT128"/>
  <c r="BJ128"/>
  <c r="AW128"/>
  <c r="BC128"/>
  <c r="AE128"/>
  <c r="N128"/>
  <c r="AN128"/>
  <c r="P128"/>
  <c r="AJ128"/>
  <c r="AL128"/>
  <c r="R128"/>
  <c r="Z128"/>
  <c r="BD128"/>
  <c r="AG128"/>
  <c r="CC128"/>
  <c r="BY128"/>
  <c r="BX128"/>
  <c r="BU128"/>
  <c r="AD128"/>
  <c r="D128"/>
  <c r="D139" i="70" s="1"/>
  <c r="G139" s="1"/>
  <c r="BF128" i="69"/>
  <c r="BV128"/>
  <c r="AB128"/>
  <c r="BE128"/>
  <c r="BH128"/>
  <c r="CP128"/>
  <c r="CJ128"/>
  <c r="M128"/>
  <c r="AQ128"/>
  <c r="AR128"/>
  <c r="CO128"/>
  <c r="BZ128"/>
  <c r="W128"/>
  <c r="BB128"/>
  <c r="BW128"/>
  <c r="AM128"/>
  <c r="BR128"/>
  <c r="CV128"/>
  <c r="Q128"/>
  <c r="CG128"/>
  <c r="CQ128"/>
  <c r="CW128"/>
  <c r="CT128"/>
  <c r="BP128"/>
  <c r="T128"/>
  <c r="CD128"/>
  <c r="CS128"/>
  <c r="CR128"/>
  <c r="CF128"/>
  <c r="BK128"/>
  <c r="BQ128"/>
  <c r="BL128"/>
  <c r="G128"/>
  <c r="CN128"/>
  <c r="F128"/>
  <c r="U128"/>
  <c r="BG128"/>
  <c r="CI128"/>
  <c r="AY128"/>
  <c r="BT128"/>
  <c r="CA128"/>
  <c r="CH128"/>
  <c r="Y128"/>
  <c r="AF128"/>
  <c r="BS128"/>
  <c r="CX128"/>
  <c r="E128"/>
  <c r="AP128"/>
  <c r="AO128"/>
  <c r="BI128"/>
  <c r="CK128"/>
  <c r="O128"/>
  <c r="CU128"/>
  <c r="X128"/>
  <c r="L128"/>
  <c r="CE128"/>
  <c r="AK128"/>
  <c r="CR11"/>
  <c r="CK11"/>
  <c r="BZ11"/>
  <c r="AH11"/>
  <c r="AP11"/>
  <c r="AT11"/>
  <c r="CL11"/>
  <c r="Z11"/>
  <c r="AE11"/>
  <c r="BE11"/>
  <c r="AO11"/>
  <c r="BL11"/>
  <c r="AM11"/>
  <c r="CD11"/>
  <c r="BQ11"/>
  <c r="CS11"/>
  <c r="AQ11"/>
  <c r="AJ11"/>
  <c r="AU11"/>
  <c r="AX11"/>
  <c r="AY11"/>
  <c r="CT11"/>
  <c r="AG11"/>
  <c r="CX11"/>
  <c r="BI11"/>
  <c r="BH11"/>
  <c r="BX11"/>
  <c r="AC11"/>
  <c r="BM11"/>
  <c r="AS11"/>
  <c r="BF11"/>
  <c r="AI11"/>
  <c r="AZ11"/>
  <c r="BK11"/>
  <c r="CM11"/>
  <c r="BA11"/>
  <c r="AF11"/>
  <c r="CV11"/>
  <c r="CP11"/>
  <c r="AN11"/>
  <c r="BN11"/>
  <c r="AA11"/>
  <c r="CF11"/>
  <c r="CG11"/>
  <c r="BT11"/>
  <c r="BJ11"/>
  <c r="V11"/>
  <c r="CE11"/>
  <c r="CJ11"/>
  <c r="BP11"/>
  <c r="W11"/>
  <c r="BO11"/>
  <c r="CC11"/>
  <c r="BW11"/>
  <c r="CA11"/>
  <c r="AD11"/>
  <c r="BS11"/>
  <c r="BV11"/>
  <c r="BB11"/>
  <c r="CQ11"/>
  <c r="X11"/>
  <c r="CN11"/>
  <c r="CH11"/>
  <c r="CI11"/>
  <c r="CU11"/>
  <c r="AL11"/>
  <c r="CO11"/>
  <c r="AR11"/>
  <c r="BG11"/>
  <c r="Y11"/>
  <c r="CB11"/>
  <c r="BU11"/>
  <c r="BC11"/>
  <c r="AW11"/>
  <c r="AB11"/>
  <c r="CW11"/>
  <c r="BR11"/>
  <c r="BY11"/>
  <c r="BD11"/>
  <c r="AK11"/>
  <c r="AV11"/>
  <c r="BD74"/>
  <c r="BT74"/>
  <c r="AQ74"/>
  <c r="I74"/>
  <c r="BH74"/>
  <c r="AU74"/>
  <c r="CA74"/>
  <c r="F74"/>
  <c r="AN74"/>
  <c r="CS74"/>
  <c r="K74"/>
  <c r="BC74"/>
  <c r="AK74"/>
  <c r="BK74"/>
  <c r="AI74"/>
  <c r="BZ74"/>
  <c r="AD74"/>
  <c r="CV74"/>
  <c r="AO74"/>
  <c r="CX74"/>
  <c r="AJ74"/>
  <c r="CP74"/>
  <c r="CQ74"/>
  <c r="CN74"/>
  <c r="AX74"/>
  <c r="CE74"/>
  <c r="CD74"/>
  <c r="R74"/>
  <c r="AB74"/>
  <c r="Z74"/>
  <c r="AW74"/>
  <c r="CL74"/>
  <c r="AL74"/>
  <c r="AH74"/>
  <c r="AP74"/>
  <c r="AV74"/>
  <c r="CC74"/>
  <c r="BA74"/>
  <c r="L74"/>
  <c r="CO74"/>
  <c r="D74"/>
  <c r="D85" i="70" s="1"/>
  <c r="G85" s="1"/>
  <c r="CT74" i="69"/>
  <c r="CG74"/>
  <c r="BW74"/>
  <c r="BV74"/>
  <c r="Y74"/>
  <c r="AR74"/>
  <c r="BM74"/>
  <c r="CJ74"/>
  <c r="E74"/>
  <c r="CR74"/>
  <c r="AG74"/>
  <c r="BL74"/>
  <c r="BG74"/>
  <c r="BY74"/>
  <c r="CI74"/>
  <c r="BQ74"/>
  <c r="BI74"/>
  <c r="CW74"/>
  <c r="CF74"/>
  <c r="CU74"/>
  <c r="BE74"/>
  <c r="BS74"/>
  <c r="BN74"/>
  <c r="AM74"/>
  <c r="BR74"/>
  <c r="BB74"/>
  <c r="S74"/>
  <c r="N74"/>
  <c r="H74"/>
  <c r="AY74"/>
  <c r="AZ74"/>
  <c r="AE74"/>
  <c r="W74"/>
  <c r="O74"/>
  <c r="AA74"/>
  <c r="T74"/>
  <c r="AT74"/>
  <c r="BF74"/>
  <c r="AC74"/>
  <c r="M74"/>
  <c r="CM74"/>
  <c r="BO74"/>
  <c r="CH74"/>
  <c r="X74"/>
  <c r="V74"/>
  <c r="BU74"/>
  <c r="G74"/>
  <c r="P74"/>
  <c r="BJ74"/>
  <c r="AF74"/>
  <c r="CB74"/>
  <c r="J74"/>
  <c r="AS74"/>
  <c r="Q74"/>
  <c r="BP74"/>
  <c r="CK74"/>
  <c r="U74"/>
  <c r="BX74"/>
  <c r="BX183"/>
  <c r="BC183"/>
  <c r="AC183"/>
  <c r="CT183"/>
  <c r="AD183"/>
  <c r="AW183"/>
  <c r="CS183"/>
  <c r="CV183"/>
  <c r="BT183"/>
  <c r="CP183"/>
  <c r="BO183"/>
  <c r="AF183"/>
  <c r="CC183"/>
  <c r="AO183"/>
  <c r="BG183"/>
  <c r="BM183"/>
  <c r="CL183"/>
  <c r="CD183"/>
  <c r="R183"/>
  <c r="BW183"/>
  <c r="AB183"/>
  <c r="BZ183"/>
  <c r="AJ183"/>
  <c r="T183"/>
  <c r="CM183"/>
  <c r="Q183"/>
  <c r="BJ183"/>
  <c r="BS183"/>
  <c r="Z183"/>
  <c r="AV183"/>
  <c r="E183"/>
  <c r="J183"/>
  <c r="AI183"/>
  <c r="X183"/>
  <c r="CO183"/>
  <c r="CN183"/>
  <c r="CF183"/>
  <c r="BI183"/>
  <c r="AN183"/>
  <c r="BD183"/>
  <c r="I183"/>
  <c r="AL183"/>
  <c r="S183"/>
  <c r="CA183"/>
  <c r="BN183"/>
  <c r="AS183"/>
  <c r="AQ183"/>
  <c r="AZ183"/>
  <c r="CE183"/>
  <c r="P183"/>
  <c r="BF183"/>
  <c r="CB183"/>
  <c r="CW183"/>
  <c r="AK183"/>
  <c r="BB183"/>
  <c r="V183"/>
  <c r="CH183"/>
  <c r="BU183"/>
  <c r="BP183"/>
  <c r="G183"/>
  <c r="BE183"/>
  <c r="AH183"/>
  <c r="CR183"/>
  <c r="F183"/>
  <c r="CU183"/>
  <c r="AA183"/>
  <c r="BQ183"/>
  <c r="L183"/>
  <c r="CX183"/>
  <c r="BA183"/>
  <c r="U183"/>
  <c r="BK183"/>
  <c r="AG183"/>
  <c r="AT183"/>
  <c r="M183"/>
  <c r="CJ183"/>
  <c r="AX183"/>
  <c r="AY183"/>
  <c r="W183"/>
  <c r="CI183"/>
  <c r="BL183"/>
  <c r="O183"/>
  <c r="CK183"/>
  <c r="AE183"/>
  <c r="CG183"/>
  <c r="K183"/>
  <c r="BH183"/>
  <c r="BY183"/>
  <c r="CQ183"/>
  <c r="N183"/>
  <c r="BV183"/>
  <c r="H183"/>
  <c r="Y183"/>
  <c r="AR183"/>
  <c r="AM183"/>
  <c r="D183"/>
  <c r="D194" i="70" s="1"/>
  <c r="G194" s="1"/>
  <c r="AP183" i="69"/>
  <c r="AU183"/>
  <c r="BR183"/>
  <c r="BK182"/>
  <c r="AH182"/>
  <c r="AD182"/>
  <c r="AL182"/>
  <c r="BM182"/>
  <c r="J182"/>
  <c r="AY182"/>
  <c r="AZ182"/>
  <c r="E182"/>
  <c r="CA182"/>
  <c r="CJ182"/>
  <c r="BE182"/>
  <c r="F182"/>
  <c r="BD182"/>
  <c r="CF182"/>
  <c r="AP182"/>
  <c r="P182"/>
  <c r="BN182"/>
  <c r="BR182"/>
  <c r="BV182"/>
  <c r="U182"/>
  <c r="CX182"/>
  <c r="AK182"/>
  <c r="I182"/>
  <c r="AV182"/>
  <c r="G182"/>
  <c r="CE182"/>
  <c r="AG182"/>
  <c r="T182"/>
  <c r="AJ182"/>
  <c r="BZ182"/>
  <c r="AS182"/>
  <c r="AW182"/>
  <c r="BF182"/>
  <c r="CT182"/>
  <c r="AA182"/>
  <c r="CG182"/>
  <c r="CQ182"/>
  <c r="CP182"/>
  <c r="CD182"/>
  <c r="Q182"/>
  <c r="R182"/>
  <c r="W182"/>
  <c r="AM182"/>
  <c r="CW182"/>
  <c r="AQ182"/>
  <c r="S182"/>
  <c r="Y182"/>
  <c r="BW182"/>
  <c r="CV182"/>
  <c r="CK182"/>
  <c r="CU182"/>
  <c r="H182"/>
  <c r="AX182"/>
  <c r="AT182"/>
  <c r="CB182"/>
  <c r="BI182"/>
  <c r="AC182"/>
  <c r="CN182"/>
  <c r="M182"/>
  <c r="AU182"/>
  <c r="V182"/>
  <c r="AB182"/>
  <c r="CS182"/>
  <c r="AR182"/>
  <c r="AO182"/>
  <c r="BH182"/>
  <c r="BJ182"/>
  <c r="K182"/>
  <c r="O182"/>
  <c r="BU182"/>
  <c r="AN182"/>
  <c r="D182"/>
  <c r="D193" i="70" s="1"/>
  <c r="G193" s="1"/>
  <c r="CH182" i="69"/>
  <c r="BS182"/>
  <c r="BA182"/>
  <c r="CI182"/>
  <c r="CC182"/>
  <c r="BT182"/>
  <c r="Z182"/>
  <c r="AE182"/>
  <c r="AI182"/>
  <c r="AF182"/>
  <c r="BO182"/>
  <c r="CL182"/>
  <c r="BP182"/>
  <c r="N182"/>
  <c r="L182"/>
  <c r="BB182"/>
  <c r="BY182"/>
  <c r="CM182"/>
  <c r="BG182"/>
  <c r="CO182"/>
  <c r="X182"/>
  <c r="CR182"/>
  <c r="BL182"/>
  <c r="BC182"/>
  <c r="BQ182"/>
  <c r="BX182"/>
  <c r="BV190"/>
  <c r="W190"/>
  <c r="T190"/>
  <c r="V190"/>
  <c r="S190"/>
  <c r="AQ190"/>
  <c r="AL190"/>
  <c r="CL190"/>
  <c r="Y190"/>
  <c r="X190"/>
  <c r="AR190"/>
  <c r="BJ190"/>
  <c r="R190"/>
  <c r="BR190"/>
  <c r="AS190"/>
  <c r="AG190"/>
  <c r="BY190"/>
  <c r="P190"/>
  <c r="CX190"/>
  <c r="AO190"/>
  <c r="CB190"/>
  <c r="CV190"/>
  <c r="AU190"/>
  <c r="BM190"/>
  <c r="CT190"/>
  <c r="BK190"/>
  <c r="AV190"/>
  <c r="U190"/>
  <c r="AY190"/>
  <c r="CW190"/>
  <c r="AH190"/>
  <c r="BF190"/>
  <c r="N190"/>
  <c r="AE190"/>
  <c r="H190"/>
  <c r="BS190"/>
  <c r="BQ190"/>
  <c r="BN190"/>
  <c r="CG190"/>
  <c r="BC190"/>
  <c r="BE190"/>
  <c r="CO190"/>
  <c r="BO190"/>
  <c r="AP190"/>
  <c r="BW190"/>
  <c r="J190"/>
  <c r="CJ190"/>
  <c r="CN190"/>
  <c r="AI190"/>
  <c r="AT190"/>
  <c r="BD190"/>
  <c r="CD190"/>
  <c r="M190"/>
  <c r="F190"/>
  <c r="AZ190"/>
  <c r="I190"/>
  <c r="AB190"/>
  <c r="BT190"/>
  <c r="AF190"/>
  <c r="AW190"/>
  <c r="CH190"/>
  <c r="CF190"/>
  <c r="CE190"/>
  <c r="BB190"/>
  <c r="AN190"/>
  <c r="AD190"/>
  <c r="CI190"/>
  <c r="Q190"/>
  <c r="CU190"/>
  <c r="CM190"/>
  <c r="BP190"/>
  <c r="CA190"/>
  <c r="CS190"/>
  <c r="BL190"/>
  <c r="CQ190"/>
  <c r="D190"/>
  <c r="D201" i="70" s="1"/>
  <c r="G201" s="1"/>
  <c r="AM190" i="69"/>
  <c r="BG190"/>
  <c r="CR190"/>
  <c r="L190"/>
  <c r="BI190"/>
  <c r="BH190"/>
  <c r="AJ190"/>
  <c r="K190"/>
  <c r="AX190"/>
  <c r="BZ190"/>
  <c r="BA190"/>
  <c r="CK190"/>
  <c r="O190"/>
  <c r="AA190"/>
  <c r="CC190"/>
  <c r="AC190"/>
  <c r="E190"/>
  <c r="AK190"/>
  <c r="CP190"/>
  <c r="Z190"/>
  <c r="BX190"/>
  <c r="G190"/>
  <c r="BU190"/>
  <c r="R205" i="70"/>
  <c r="Q205"/>
  <c r="I205"/>
  <c r="F205"/>
  <c r="J205"/>
  <c r="P205"/>
  <c r="E205"/>
  <c r="L205"/>
  <c r="O205" s="1"/>
  <c r="H205"/>
  <c r="K205" s="1"/>
  <c r="M205"/>
  <c r="N205"/>
  <c r="CU46" i="69"/>
  <c r="V46"/>
  <c r="BN46"/>
  <c r="BZ46"/>
  <c r="AT46"/>
  <c r="CN46"/>
  <c r="BF46"/>
  <c r="AU46"/>
  <c r="BB46"/>
  <c r="L46"/>
  <c r="CH46"/>
  <c r="O46"/>
  <c r="AB46"/>
  <c r="H46"/>
  <c r="BC46"/>
  <c r="Q46"/>
  <c r="BD46"/>
  <c r="AQ46"/>
  <c r="BT46"/>
  <c r="CA46"/>
  <c r="N46"/>
  <c r="CE46"/>
  <c r="CO46"/>
  <c r="AN46"/>
  <c r="BO46"/>
  <c r="AI46"/>
  <c r="CG46"/>
  <c r="I46"/>
  <c r="AJ46"/>
  <c r="BG46"/>
  <c r="F46"/>
  <c r="BX46"/>
  <c r="CQ46"/>
  <c r="U46"/>
  <c r="BV46"/>
  <c r="AG46"/>
  <c r="AH46"/>
  <c r="R46"/>
  <c r="AV46"/>
  <c r="AO46"/>
  <c r="J46"/>
  <c r="BQ46"/>
  <c r="BM46"/>
  <c r="AF46"/>
  <c r="CR46"/>
  <c r="S46"/>
  <c r="AX46"/>
  <c r="AA46"/>
  <c r="CJ46"/>
  <c r="CV46"/>
  <c r="CM46"/>
  <c r="X46"/>
  <c r="G46"/>
  <c r="CF46"/>
  <c r="CD46"/>
  <c r="BS46"/>
  <c r="BY46"/>
  <c r="AM46"/>
  <c r="BJ46"/>
  <c r="BL46"/>
  <c r="CB46"/>
  <c r="T46"/>
  <c r="BW46"/>
  <c r="BK46"/>
  <c r="CW46"/>
  <c r="W46"/>
  <c r="BR46"/>
  <c r="CK46"/>
  <c r="AK46"/>
  <c r="AR46"/>
  <c r="AP46"/>
  <c r="CL46"/>
  <c r="BH46"/>
  <c r="AS46"/>
  <c r="CX46"/>
  <c r="AY46"/>
  <c r="AC46"/>
  <c r="CS46"/>
  <c r="E46"/>
  <c r="P46"/>
  <c r="AE46"/>
  <c r="BI46"/>
  <c r="Z46"/>
  <c r="M46"/>
  <c r="Y46"/>
  <c r="BP46"/>
  <c r="AL46"/>
  <c r="AD46"/>
  <c r="BA46"/>
  <c r="AW46"/>
  <c r="K46"/>
  <c r="CP46"/>
  <c r="BU46"/>
  <c r="CI46"/>
  <c r="BE46"/>
  <c r="AZ46"/>
  <c r="CC46"/>
  <c r="CT46"/>
  <c r="D46"/>
  <c r="D57" i="70" s="1"/>
  <c r="G57" s="1"/>
  <c r="CT56" i="69"/>
  <c r="CI56"/>
  <c r="CX56"/>
  <c r="CW56"/>
  <c r="CC56"/>
  <c r="CR56"/>
  <c r="AR56"/>
  <c r="V56"/>
  <c r="AQ56"/>
  <c r="CS56"/>
  <c r="CF56"/>
  <c r="BH56"/>
  <c r="U56"/>
  <c r="CN56"/>
  <c r="AZ56"/>
  <c r="AC56"/>
  <c r="E56"/>
  <c r="BZ56"/>
  <c r="AD56"/>
  <c r="AH56"/>
  <c r="BP56"/>
  <c r="M56"/>
  <c r="R56"/>
  <c r="BS56"/>
  <c r="CH56"/>
  <c r="N56"/>
  <c r="CL56"/>
  <c r="AP56"/>
  <c r="Z56"/>
  <c r="BL56"/>
  <c r="BI56"/>
  <c r="CV56"/>
  <c r="BU56"/>
  <c r="BM56"/>
  <c r="AJ56"/>
  <c r="CK56"/>
  <c r="BV56"/>
  <c r="AK56"/>
  <c r="AL56"/>
  <c r="AE56"/>
  <c r="Q56"/>
  <c r="BX56"/>
  <c r="AG56"/>
  <c r="D56"/>
  <c r="D67" i="70" s="1"/>
  <c r="G67" s="1"/>
  <c r="BN56" i="69"/>
  <c r="CG56"/>
  <c r="G56"/>
  <c r="AT56"/>
  <c r="AI56"/>
  <c r="CP56"/>
  <c r="O56"/>
  <c r="X56"/>
  <c r="CJ56"/>
  <c r="BT56"/>
  <c r="BE56"/>
  <c r="AS56"/>
  <c r="AM56"/>
  <c r="BA56"/>
  <c r="BQ56"/>
  <c r="T56"/>
  <c r="BW56"/>
  <c r="W56"/>
  <c r="BD56"/>
  <c r="AX56"/>
  <c r="AY56"/>
  <c r="AF56"/>
  <c r="BY56"/>
  <c r="BJ56"/>
  <c r="L56"/>
  <c r="Y56"/>
  <c r="K56"/>
  <c r="CB56"/>
  <c r="CE56"/>
  <c r="AU56"/>
  <c r="AO56"/>
  <c r="CM56"/>
  <c r="CO56"/>
  <c r="BK56"/>
  <c r="BC56"/>
  <c r="CD56"/>
  <c r="H56"/>
  <c r="BF56"/>
  <c r="AW56"/>
  <c r="CQ56"/>
  <c r="AV56"/>
  <c r="S56"/>
  <c r="F56"/>
  <c r="J56"/>
  <c r="AB56"/>
  <c r="BR56"/>
  <c r="CA56"/>
  <c r="CU56"/>
  <c r="BB56"/>
  <c r="I56"/>
  <c r="AN56"/>
  <c r="BO56"/>
  <c r="P56"/>
  <c r="BG56"/>
  <c r="AA56"/>
  <c r="F136" i="70"/>
  <c r="I136"/>
  <c r="N136"/>
  <c r="R136"/>
  <c r="P136"/>
  <c r="E136"/>
  <c r="Q136" s="1"/>
  <c r="H136"/>
  <c r="K136" s="1"/>
  <c r="J136"/>
  <c r="L136"/>
  <c r="O136" s="1"/>
  <c r="M136"/>
  <c r="Q37"/>
  <c r="P37"/>
  <c r="R37"/>
  <c r="CU72" i="69"/>
  <c r="BD72"/>
  <c r="CP72"/>
  <c r="AY72"/>
  <c r="CF72"/>
  <c r="CS72"/>
  <c r="N72"/>
  <c r="CW72"/>
  <c r="BM72"/>
  <c r="BX72"/>
  <c r="H72"/>
  <c r="AS72"/>
  <c r="AT72"/>
  <c r="CR72"/>
  <c r="M72"/>
  <c r="CG72"/>
  <c r="BK72"/>
  <c r="R72"/>
  <c r="AO72"/>
  <c r="L72"/>
  <c r="CI72"/>
  <c r="AI72"/>
  <c r="CT72"/>
  <c r="CJ72"/>
  <c r="BJ72"/>
  <c r="CA72"/>
  <c r="G72"/>
  <c r="BE72"/>
  <c r="AL72"/>
  <c r="X72"/>
  <c r="CO72"/>
  <c r="CX72"/>
  <c r="CM72"/>
  <c r="BB72"/>
  <c r="BA72"/>
  <c r="BT72"/>
  <c r="F72"/>
  <c r="AB72"/>
  <c r="AF72"/>
  <c r="BU72"/>
  <c r="AJ72"/>
  <c r="BF72"/>
  <c r="CV72"/>
  <c r="BV72"/>
  <c r="D72"/>
  <c r="D83" i="70" s="1"/>
  <c r="G83" s="1"/>
  <c r="AG72" i="69"/>
  <c r="AZ72"/>
  <c r="CC72"/>
  <c r="T72"/>
  <c r="AX72"/>
  <c r="O72"/>
  <c r="AP72"/>
  <c r="AM72"/>
  <c r="BR72"/>
  <c r="U72"/>
  <c r="CH72"/>
  <c r="I72"/>
  <c r="BY72"/>
  <c r="CK72"/>
  <c r="J72"/>
  <c r="AQ72"/>
  <c r="CN72"/>
  <c r="AK72"/>
  <c r="AE72"/>
  <c r="K72"/>
  <c r="CQ72"/>
  <c r="AA72"/>
  <c r="BW72"/>
  <c r="E72"/>
  <c r="W72"/>
  <c r="AN72"/>
  <c r="AD72"/>
  <c r="P72"/>
  <c r="BN72"/>
  <c r="AV72"/>
  <c r="BO72"/>
  <c r="CE72"/>
  <c r="BH72"/>
  <c r="S72"/>
  <c r="BS72"/>
  <c r="Q72"/>
  <c r="Z72"/>
  <c r="AC72"/>
  <c r="BZ72"/>
  <c r="CL72"/>
  <c r="BI72"/>
  <c r="AW72"/>
  <c r="BG72"/>
  <c r="AU72"/>
  <c r="BQ72"/>
  <c r="Y72"/>
  <c r="CD72"/>
  <c r="AR72"/>
  <c r="BC72"/>
  <c r="BL72"/>
  <c r="BP72"/>
  <c r="V72"/>
  <c r="AH72"/>
  <c r="CB72"/>
  <c r="CD63"/>
  <c r="BH63"/>
  <c r="BT63"/>
  <c r="BE63"/>
  <c r="CQ63"/>
  <c r="AV63"/>
  <c r="AX63"/>
  <c r="AC63"/>
  <c r="H63"/>
  <c r="R63"/>
  <c r="CO63"/>
  <c r="AM63"/>
  <c r="O63"/>
  <c r="CT63"/>
  <c r="BX63"/>
  <c r="CV63"/>
  <c r="AO63"/>
  <c r="AF63"/>
  <c r="AY63"/>
  <c r="CK63"/>
  <c r="BV63"/>
  <c r="CH63"/>
  <c r="AE63"/>
  <c r="BM63"/>
  <c r="AL63"/>
  <c r="CE63"/>
  <c r="BR63"/>
  <c r="BU63"/>
  <c r="BJ63"/>
  <c r="AT63"/>
  <c r="AN63"/>
  <c r="AG63"/>
  <c r="CF63"/>
  <c r="CR63"/>
  <c r="AA63"/>
  <c r="AH63"/>
  <c r="V63"/>
  <c r="BZ63"/>
  <c r="S63"/>
  <c r="BS63"/>
  <c r="J63"/>
  <c r="AU63"/>
  <c r="BC63"/>
  <c r="CM63"/>
  <c r="CP63"/>
  <c r="L63"/>
  <c r="W63"/>
  <c r="BW63"/>
  <c r="Q63"/>
  <c r="BQ63"/>
  <c r="N63"/>
  <c r="BG63"/>
  <c r="CN63"/>
  <c r="CW63"/>
  <c r="AP63"/>
  <c r="CX63"/>
  <c r="BK63"/>
  <c r="AJ63"/>
  <c r="T63"/>
  <c r="CJ63"/>
  <c r="CL63"/>
  <c r="AI63"/>
  <c r="AW63"/>
  <c r="CI63"/>
  <c r="P63"/>
  <c r="AQ63"/>
  <c r="BB63"/>
  <c r="BA63"/>
  <c r="BY63"/>
  <c r="BI63"/>
  <c r="AK63"/>
  <c r="M63"/>
  <c r="F63"/>
  <c r="CA63"/>
  <c r="BF63"/>
  <c r="BP63"/>
  <c r="Z63"/>
  <c r="CS63"/>
  <c r="AZ63"/>
  <c r="BO63"/>
  <c r="BN63"/>
  <c r="U63"/>
  <c r="I63"/>
  <c r="CB63"/>
  <c r="CU63"/>
  <c r="CC63"/>
  <c r="G63"/>
  <c r="K63"/>
  <c r="Y63"/>
  <c r="X63"/>
  <c r="AB63"/>
  <c r="AD63"/>
  <c r="AR63"/>
  <c r="AS63"/>
  <c r="CG63"/>
  <c r="BD63"/>
  <c r="E63"/>
  <c r="BL63"/>
  <c r="D63"/>
  <c r="D74" i="70" s="1"/>
  <c r="G74" s="1"/>
  <c r="P45"/>
  <c r="Q45"/>
  <c r="R45"/>
  <c r="CL10" i="69"/>
  <c r="BG10"/>
  <c r="AH10"/>
  <c r="AO10"/>
  <c r="BE10"/>
  <c r="CJ10"/>
  <c r="CO10"/>
  <c r="AD10"/>
  <c r="CW10"/>
  <c r="BB10"/>
  <c r="AN10"/>
  <c r="AT10"/>
  <c r="AL10"/>
  <c r="AQ10"/>
  <c r="BA10"/>
  <c r="BV10"/>
  <c r="BK10"/>
  <c r="AG10"/>
  <c r="CM10"/>
  <c r="CA10"/>
  <c r="CR10"/>
  <c r="AK10"/>
  <c r="Y10"/>
  <c r="BN10"/>
  <c r="AW10"/>
  <c r="CD10"/>
  <c r="AJ10"/>
  <c r="CV10"/>
  <c r="CK10"/>
  <c r="BO10"/>
  <c r="BL10"/>
  <c r="AI10"/>
  <c r="BX10"/>
  <c r="AV10"/>
  <c r="AS10"/>
  <c r="CG10"/>
  <c r="Z10"/>
  <c r="BJ10"/>
  <c r="CN10"/>
  <c r="BS10"/>
  <c r="AR10"/>
  <c r="V10"/>
  <c r="CP10"/>
  <c r="CQ10"/>
  <c r="BR10"/>
  <c r="X10"/>
  <c r="AZ10"/>
  <c r="CF10"/>
  <c r="BU10"/>
  <c r="BY10"/>
  <c r="AB10"/>
  <c r="AY10"/>
  <c r="AP10"/>
  <c r="BC10"/>
  <c r="BW10"/>
  <c r="AC10"/>
  <c r="CI10"/>
  <c r="BH10"/>
  <c r="CC10"/>
  <c r="BD10"/>
  <c r="AM10"/>
  <c r="BT10"/>
  <c r="BP10"/>
  <c r="CT10"/>
  <c r="W10"/>
  <c r="BF10"/>
  <c r="CS10"/>
  <c r="AX10"/>
  <c r="CB10"/>
  <c r="AF10"/>
  <c r="BI10"/>
  <c r="CX10"/>
  <c r="AU10"/>
  <c r="BZ10"/>
  <c r="AA10"/>
  <c r="BM10"/>
  <c r="BQ10"/>
  <c r="CE10"/>
  <c r="CU10"/>
  <c r="AE10"/>
  <c r="CH10"/>
  <c r="BD156"/>
  <c r="CL156"/>
  <c r="S156"/>
  <c r="N156"/>
  <c r="BC156"/>
  <c r="CA156"/>
  <c r="BN156"/>
  <c r="K156"/>
  <c r="AG156"/>
  <c r="CP156"/>
  <c r="CM156"/>
  <c r="BX156"/>
  <c r="CN156"/>
  <c r="CG156"/>
  <c r="BH156"/>
  <c r="T156"/>
  <c r="V156"/>
  <c r="BQ156"/>
  <c r="AP156"/>
  <c r="BP156"/>
  <c r="BZ156"/>
  <c r="L156"/>
  <c r="CE156"/>
  <c r="BY156"/>
  <c r="F156"/>
  <c r="U156"/>
  <c r="BF156"/>
  <c r="CT156"/>
  <c r="BA156"/>
  <c r="AW156"/>
  <c r="AX156"/>
  <c r="BI156"/>
  <c r="W156"/>
  <c r="AD156"/>
  <c r="AJ156"/>
  <c r="P156"/>
  <c r="BW156"/>
  <c r="AK156"/>
  <c r="AT156"/>
  <c r="AS156"/>
  <c r="AE156"/>
  <c r="I156"/>
  <c r="CJ156"/>
  <c r="BB156"/>
  <c r="AA156"/>
  <c r="BO156"/>
  <c r="AV156"/>
  <c r="CX156"/>
  <c r="CF156"/>
  <c r="Z156"/>
  <c r="AI156"/>
  <c r="E156"/>
  <c r="AY156"/>
  <c r="CU156"/>
  <c r="AQ156"/>
  <c r="X156"/>
  <c r="AC156"/>
  <c r="BK156"/>
  <c r="CC156"/>
  <c r="BE156"/>
  <c r="Y156"/>
  <c r="AF156"/>
  <c r="Q156"/>
  <c r="D156"/>
  <c r="D167" i="70" s="1"/>
  <c r="G167" s="1"/>
  <c r="J156" i="69"/>
  <c r="BR156"/>
  <c r="BJ156"/>
  <c r="O156"/>
  <c r="AZ156"/>
  <c r="CS156"/>
  <c r="BL156"/>
  <c r="H156"/>
  <c r="AL156"/>
  <c r="CO156"/>
  <c r="CB156"/>
  <c r="CH156"/>
  <c r="BS156"/>
  <c r="CW156"/>
  <c r="G156"/>
  <c r="BT156"/>
  <c r="AO156"/>
  <c r="BM156"/>
  <c r="AM156"/>
  <c r="CV156"/>
  <c r="AU156"/>
  <c r="AH156"/>
  <c r="R156"/>
  <c r="CR156"/>
  <c r="BG156"/>
  <c r="CQ156"/>
  <c r="CD156"/>
  <c r="BV156"/>
  <c r="CK156"/>
  <c r="AB156"/>
  <c r="M156"/>
  <c r="AN156"/>
  <c r="CI156"/>
  <c r="AR156"/>
  <c r="BU156"/>
  <c r="H65" i="70"/>
  <c r="K65" s="1"/>
  <c r="J65"/>
  <c r="R65"/>
  <c r="F65"/>
  <c r="L65"/>
  <c r="O65" s="1"/>
  <c r="N65"/>
  <c r="P65"/>
  <c r="M65"/>
  <c r="E65"/>
  <c r="Q65" s="1"/>
  <c r="I65"/>
  <c r="I162"/>
  <c r="P162"/>
  <c r="E162"/>
  <c r="Q162" s="1"/>
  <c r="M162"/>
  <c r="L162"/>
  <c r="O162" s="1"/>
  <c r="F162"/>
  <c r="R162" s="1"/>
  <c r="H162"/>
  <c r="K162" s="1"/>
  <c r="N162"/>
  <c r="J162"/>
  <c r="CI39" i="69"/>
  <c r="CA39"/>
  <c r="AU39"/>
  <c r="AW39"/>
  <c r="E39"/>
  <c r="E50" i="70" s="1"/>
  <c r="Q50" s="1"/>
  <c r="BV39" i="69"/>
  <c r="BA39"/>
  <c r="P39"/>
  <c r="BU39"/>
  <c r="BL39"/>
  <c r="N39"/>
  <c r="BW39"/>
  <c r="AN39"/>
  <c r="CR39"/>
  <c r="BO39"/>
  <c r="CO39"/>
  <c r="X39"/>
  <c r="AS39"/>
  <c r="H39"/>
  <c r="I50" i="70" s="1"/>
  <c r="CL39" i="69"/>
  <c r="BI39"/>
  <c r="Q39"/>
  <c r="BH39"/>
  <c r="CN39"/>
  <c r="CQ39"/>
  <c r="S39"/>
  <c r="O39"/>
  <c r="AO39"/>
  <c r="BJ39"/>
  <c r="CE39"/>
  <c r="Y39"/>
  <c r="BT39"/>
  <c r="BN39"/>
  <c r="CP39"/>
  <c r="V39"/>
  <c r="CT39"/>
  <c r="CM39"/>
  <c r="J39"/>
  <c r="L50" i="70" s="1"/>
  <c r="O50" s="1"/>
  <c r="AK39" i="69"/>
  <c r="BY39"/>
  <c r="AJ39"/>
  <c r="D39"/>
  <c r="D50" i="70" s="1"/>
  <c r="G50" s="1"/>
  <c r="BB39" i="69"/>
  <c r="AH39"/>
  <c r="L39"/>
  <c r="N50" i="70" s="1"/>
  <c r="AZ39" i="69"/>
  <c r="BS39"/>
  <c r="CD39"/>
  <c r="AD39"/>
  <c r="CH39"/>
  <c r="CS39"/>
  <c r="BF39"/>
  <c r="BP39"/>
  <c r="K39"/>
  <c r="M50" i="70" s="1"/>
  <c r="CX39" i="69"/>
  <c r="AP39"/>
  <c r="I39"/>
  <c r="J50" i="70" s="1"/>
  <c r="AI39" i="69"/>
  <c r="M39"/>
  <c r="U39"/>
  <c r="AQ39"/>
  <c r="CK39"/>
  <c r="CG39"/>
  <c r="CC39"/>
  <c r="AL39"/>
  <c r="BM39"/>
  <c r="BR39"/>
  <c r="F39"/>
  <c r="F50" i="70" s="1"/>
  <c r="R50" s="1"/>
  <c r="W39" i="69"/>
  <c r="AY39"/>
  <c r="R39"/>
  <c r="BK39"/>
  <c r="BC39"/>
  <c r="AM39"/>
  <c r="AC39"/>
  <c r="BZ39"/>
  <c r="Z39"/>
  <c r="AR39"/>
  <c r="AX39"/>
  <c r="CV39"/>
  <c r="BG39"/>
  <c r="CJ39"/>
  <c r="BQ39"/>
  <c r="BX39"/>
  <c r="BD39"/>
  <c r="CW39"/>
  <c r="CF39"/>
  <c r="AV39"/>
  <c r="CU39"/>
  <c r="CB39"/>
  <c r="AB39"/>
  <c r="AE39"/>
  <c r="G39"/>
  <c r="H50" i="70" s="1"/>
  <c r="K50" s="1"/>
  <c r="AA39" i="69"/>
  <c r="AT39"/>
  <c r="T39"/>
  <c r="AF39"/>
  <c r="BE39"/>
  <c r="AG39"/>
  <c r="R84" i="70"/>
  <c r="N84"/>
  <c r="L84"/>
  <c r="O84" s="1"/>
  <c r="F84"/>
  <c r="J84"/>
  <c r="M84"/>
  <c r="E84"/>
  <c r="Q84" s="1"/>
  <c r="H84"/>
  <c r="K84" s="1"/>
  <c r="P84"/>
  <c r="I84"/>
  <c r="CK162" i="69"/>
  <c r="R162"/>
  <c r="BO162"/>
  <c r="Q162"/>
  <c r="BQ162"/>
  <c r="V162"/>
  <c r="BD162"/>
  <c r="CI162"/>
  <c r="BI162"/>
  <c r="X162"/>
  <c r="CA162"/>
  <c r="AU162"/>
  <c r="CU162"/>
  <c r="AJ162"/>
  <c r="CN162"/>
  <c r="CS162"/>
  <c r="T162"/>
  <c r="S162"/>
  <c r="AF162"/>
  <c r="P162"/>
  <c r="AO162"/>
  <c r="AD162"/>
  <c r="Z162"/>
  <c r="AX162"/>
  <c r="E162"/>
  <c r="CC162"/>
  <c r="AB162"/>
  <c r="N162"/>
  <c r="AV162"/>
  <c r="M162"/>
  <c r="AY162"/>
  <c r="G162"/>
  <c r="BB162"/>
  <c r="BC162"/>
  <c r="CM162"/>
  <c r="AS162"/>
  <c r="AK162"/>
  <c r="BN162"/>
  <c r="BX162"/>
  <c r="L162"/>
  <c r="CR162"/>
  <c r="CO162"/>
  <c r="CV162"/>
  <c r="Y162"/>
  <c r="BJ162"/>
  <c r="F162"/>
  <c r="I162"/>
  <c r="BZ162"/>
  <c r="CE162"/>
  <c r="U162"/>
  <c r="BF162"/>
  <c r="J162"/>
  <c r="AP162"/>
  <c r="CG162"/>
  <c r="AR162"/>
  <c r="CQ162"/>
  <c r="AW162"/>
  <c r="BA162"/>
  <c r="CP162"/>
  <c r="O162"/>
  <c r="BT162"/>
  <c r="BR162"/>
  <c r="CD162"/>
  <c r="AG162"/>
  <c r="BS162"/>
  <c r="CF162"/>
  <c r="CH162"/>
  <c r="CL162"/>
  <c r="AI162"/>
  <c r="BH162"/>
  <c r="BK162"/>
  <c r="AE162"/>
  <c r="W162"/>
  <c r="BM162"/>
  <c r="AH162"/>
  <c r="CW162"/>
  <c r="H162"/>
  <c r="CX162"/>
  <c r="K162"/>
  <c r="CJ162"/>
  <c r="CB162"/>
  <c r="AM162"/>
  <c r="BY162"/>
  <c r="AN162"/>
  <c r="AZ162"/>
  <c r="BG162"/>
  <c r="BV162"/>
  <c r="D162"/>
  <c r="D173" i="70" s="1"/>
  <c r="G173" s="1"/>
  <c r="AT162" i="69"/>
  <c r="AQ162"/>
  <c r="BP162"/>
  <c r="BU162"/>
  <c r="BW162"/>
  <c r="AL162"/>
  <c r="BL162"/>
  <c r="AC162"/>
  <c r="BE162"/>
  <c r="AA162"/>
  <c r="CT162"/>
  <c r="F133" i="70"/>
  <c r="P133"/>
  <c r="M133"/>
  <c r="E133"/>
  <c r="Q133" s="1"/>
  <c r="L133"/>
  <c r="O133" s="1"/>
  <c r="I133"/>
  <c r="N133"/>
  <c r="H133"/>
  <c r="K133" s="1"/>
  <c r="R133"/>
  <c r="J133"/>
  <c r="CM168" i="69"/>
  <c r="BD168"/>
  <c r="W168"/>
  <c r="BS168"/>
  <c r="AF168"/>
  <c r="BV168"/>
  <c r="N168"/>
  <c r="AE168"/>
  <c r="Z168"/>
  <c r="BX168"/>
  <c r="D168"/>
  <c r="D179" i="70" s="1"/>
  <c r="G179" s="1"/>
  <c r="O168" i="69"/>
  <c r="AK168"/>
  <c r="CS168"/>
  <c r="AJ168"/>
  <c r="AT168"/>
  <c r="BY168"/>
  <c r="AX168"/>
  <c r="CX168"/>
  <c r="CG168"/>
  <c r="BA168"/>
  <c r="CH168"/>
  <c r="AI168"/>
  <c r="CC168"/>
  <c r="BF168"/>
  <c r="CW168"/>
  <c r="AM168"/>
  <c r="BJ168"/>
  <c r="CP168"/>
  <c r="BO168"/>
  <c r="BC168"/>
  <c r="AN168"/>
  <c r="CO168"/>
  <c r="H168"/>
  <c r="CU168"/>
  <c r="AS168"/>
  <c r="U168"/>
  <c r="AD168"/>
  <c r="CT168"/>
  <c r="L168"/>
  <c r="AZ168"/>
  <c r="AV168"/>
  <c r="CI168"/>
  <c r="BI168"/>
  <c r="F168"/>
  <c r="BP168"/>
  <c r="BM168"/>
  <c r="AH168"/>
  <c r="CQ168"/>
  <c r="BQ168"/>
  <c r="R168"/>
  <c r="CB168"/>
  <c r="AR168"/>
  <c r="G168"/>
  <c r="AU168"/>
  <c r="AW168"/>
  <c r="S168"/>
  <c r="AO168"/>
  <c r="BN168"/>
  <c r="CK168"/>
  <c r="BK168"/>
  <c r="CE168"/>
  <c r="AQ168"/>
  <c r="CN168"/>
  <c r="AB168"/>
  <c r="BG168"/>
  <c r="P168"/>
  <c r="V168"/>
  <c r="CA168"/>
  <c r="BR168"/>
  <c r="CR168"/>
  <c r="BW168"/>
  <c r="BH168"/>
  <c r="CF168"/>
  <c r="Y168"/>
  <c r="BT168"/>
  <c r="CD168"/>
  <c r="T168"/>
  <c r="M168"/>
  <c r="AL168"/>
  <c r="AC168"/>
  <c r="AG168"/>
  <c r="CV168"/>
  <c r="I168"/>
  <c r="CJ168"/>
  <c r="X168"/>
  <c r="BE168"/>
  <c r="Q168"/>
  <c r="AY168"/>
  <c r="BU168"/>
  <c r="AA168"/>
  <c r="BL168"/>
  <c r="BZ168"/>
  <c r="K168"/>
  <c r="BB168"/>
  <c r="CL168"/>
  <c r="E168"/>
  <c r="AP168"/>
  <c r="J168"/>
  <c r="BY82"/>
  <c r="Y82"/>
  <c r="AP82"/>
  <c r="BT82"/>
  <c r="AW82"/>
  <c r="AF82"/>
  <c r="M82"/>
  <c r="BQ82"/>
  <c r="BD82"/>
  <c r="AV82"/>
  <c r="D82"/>
  <c r="D93" i="70" s="1"/>
  <c r="G93" s="1"/>
  <c r="BR82" i="69"/>
  <c r="AH82"/>
  <c r="BW82"/>
  <c r="CG82"/>
  <c r="I82"/>
  <c r="O82"/>
  <c r="AD82"/>
  <c r="AQ82"/>
  <c r="BX82"/>
  <c r="AT82"/>
  <c r="AA82"/>
  <c r="BJ82"/>
  <c r="BC82"/>
  <c r="BG82"/>
  <c r="BZ82"/>
  <c r="BS82"/>
  <c r="BE82"/>
  <c r="BM82"/>
  <c r="E82"/>
  <c r="CJ82"/>
  <c r="CR82"/>
  <c r="CD82"/>
  <c r="AC82"/>
  <c r="BA82"/>
  <c r="AN82"/>
  <c r="U82"/>
  <c r="CH82"/>
  <c r="AZ82"/>
  <c r="BH82"/>
  <c r="AX82"/>
  <c r="BL82"/>
  <c r="CB82"/>
  <c r="L82"/>
  <c r="AL82"/>
  <c r="R82"/>
  <c r="AM82"/>
  <c r="AU82"/>
  <c r="CS82"/>
  <c r="AJ82"/>
  <c r="AO82"/>
  <c r="AY82"/>
  <c r="CT82"/>
  <c r="AK82"/>
  <c r="CN82"/>
  <c r="CP82"/>
  <c r="CM82"/>
  <c r="BU82"/>
  <c r="V82"/>
  <c r="BF82"/>
  <c r="AE82"/>
  <c r="BO82"/>
  <c r="AS82"/>
  <c r="W82"/>
  <c r="CI82"/>
  <c r="CA82"/>
  <c r="H82"/>
  <c r="CE82"/>
  <c r="AG82"/>
  <c r="AB82"/>
  <c r="CX82"/>
  <c r="J82"/>
  <c r="G82"/>
  <c r="CC82"/>
  <c r="CU82"/>
  <c r="CK82"/>
  <c r="P82"/>
  <c r="N82"/>
  <c r="CV82"/>
  <c r="CL82"/>
  <c r="CW82"/>
  <c r="AR82"/>
  <c r="K82"/>
  <c r="BB82"/>
  <c r="CF82"/>
  <c r="BK82"/>
  <c r="CO82"/>
  <c r="Q82"/>
  <c r="BP82"/>
  <c r="CQ82"/>
  <c r="Z82"/>
  <c r="AI82"/>
  <c r="T82"/>
  <c r="BV82"/>
  <c r="X82"/>
  <c r="S82"/>
  <c r="F82"/>
  <c r="BI82"/>
  <c r="BN82"/>
  <c r="M135" i="70"/>
  <c r="L135"/>
  <c r="O135" s="1"/>
  <c r="E135"/>
  <c r="Q135" s="1"/>
  <c r="F135"/>
  <c r="H135"/>
  <c r="K135" s="1"/>
  <c r="R135"/>
  <c r="J135"/>
  <c r="P135"/>
  <c r="N135"/>
  <c r="I135"/>
  <c r="Q27" i="69"/>
  <c r="N27"/>
  <c r="AS27"/>
  <c r="AR27"/>
  <c r="W27"/>
  <c r="AV27"/>
  <c r="CG27"/>
  <c r="H27"/>
  <c r="I38" i="70" s="1"/>
  <c r="CA27" i="69"/>
  <c r="CK27"/>
  <c r="AG27"/>
  <c r="CB27"/>
  <c r="BC27"/>
  <c r="AA27"/>
  <c r="AX27"/>
  <c r="CU27"/>
  <c r="BX27"/>
  <c r="AZ27"/>
  <c r="F27"/>
  <c r="F38" i="70" s="1"/>
  <c r="BZ27" i="69"/>
  <c r="BD27"/>
  <c r="AJ27"/>
  <c r="CR27"/>
  <c r="BS27"/>
  <c r="R27"/>
  <c r="AW27"/>
  <c r="X27"/>
  <c r="CS27"/>
  <c r="AN27"/>
  <c r="CW27"/>
  <c r="L27"/>
  <c r="N38" i="70" s="1"/>
  <c r="CF27" i="69"/>
  <c r="AE27"/>
  <c r="AO27"/>
  <c r="CX27"/>
  <c r="BI27"/>
  <c r="E27"/>
  <c r="E38" i="70" s="1"/>
  <c r="CV27" i="69"/>
  <c r="CQ27"/>
  <c r="BN27"/>
  <c r="Y27"/>
  <c r="CN27"/>
  <c r="CP27"/>
  <c r="Z27"/>
  <c r="CH27"/>
  <c r="BJ27"/>
  <c r="CC27"/>
  <c r="G27"/>
  <c r="H38" i="70" s="1"/>
  <c r="K38" s="1"/>
  <c r="P27" i="69"/>
  <c r="AD27"/>
  <c r="BW27"/>
  <c r="AU27"/>
  <c r="BG27"/>
  <c r="V27"/>
  <c r="K27"/>
  <c r="M38" i="70" s="1"/>
  <c r="AB27" i="69"/>
  <c r="CI27"/>
  <c r="CD27"/>
  <c r="BH27"/>
  <c r="BL27"/>
  <c r="I27"/>
  <c r="J38" i="70" s="1"/>
  <c r="BQ27" i="69"/>
  <c r="BY27"/>
  <c r="AL27"/>
  <c r="BA27"/>
  <c r="BO27"/>
  <c r="AC27"/>
  <c r="CM27"/>
  <c r="BP27"/>
  <c r="BM27"/>
  <c r="BR27"/>
  <c r="J27"/>
  <c r="L38" i="70" s="1"/>
  <c r="O38" s="1"/>
  <c r="T27" i="69"/>
  <c r="M27"/>
  <c r="BT27"/>
  <c r="BK27"/>
  <c r="CJ27"/>
  <c r="AM27"/>
  <c r="AT27"/>
  <c r="AF27"/>
  <c r="BU27"/>
  <c r="AP27"/>
  <c r="AQ27"/>
  <c r="AI27"/>
  <c r="BE27"/>
  <c r="BF27"/>
  <c r="AH27"/>
  <c r="CL27"/>
  <c r="CO27"/>
  <c r="CT27"/>
  <c r="D27"/>
  <c r="D38" i="70" s="1"/>
  <c r="G38" s="1"/>
  <c r="AY27" i="69"/>
  <c r="CE27"/>
  <c r="BB27"/>
  <c r="AK27"/>
  <c r="BV27"/>
  <c r="O27"/>
  <c r="S27"/>
  <c r="U27"/>
  <c r="BA22"/>
  <c r="CM22"/>
  <c r="AF22"/>
  <c r="AX22"/>
  <c r="CG22"/>
  <c r="Y22"/>
  <c r="AU22"/>
  <c r="BY22"/>
  <c r="AS22"/>
  <c r="BV22"/>
  <c r="H22"/>
  <c r="I33" i="70" s="1"/>
  <c r="BR22" i="69"/>
  <c r="CX22"/>
  <c r="AL22"/>
  <c r="AW22"/>
  <c r="CE22"/>
  <c r="K22"/>
  <c r="M33" i="70" s="1"/>
  <c r="BX22" i="69"/>
  <c r="BD22"/>
  <c r="AC22"/>
  <c r="AE22"/>
  <c r="CH22"/>
  <c r="AY22"/>
  <c r="AG22"/>
  <c r="CS22"/>
  <c r="BL22"/>
  <c r="AP22"/>
  <c r="I22"/>
  <c r="J33" i="70" s="1"/>
  <c r="BZ22" i="69"/>
  <c r="AQ22"/>
  <c r="CC22"/>
  <c r="AM22"/>
  <c r="BG22"/>
  <c r="BJ22"/>
  <c r="V22"/>
  <c r="BT22"/>
  <c r="BN22"/>
  <c r="BC22"/>
  <c r="J22"/>
  <c r="L33" i="70" s="1"/>
  <c r="O33" s="1"/>
  <c r="BM22" i="69"/>
  <c r="BE22"/>
  <c r="AK22"/>
  <c r="BI22"/>
  <c r="BF22"/>
  <c r="G22"/>
  <c r="H33" i="70" s="1"/>
  <c r="K33" s="1"/>
  <c r="AA22" i="69"/>
  <c r="BU22"/>
  <c r="CQ22"/>
  <c r="AZ22"/>
  <c r="AO22"/>
  <c r="D22"/>
  <c r="D33" i="70" s="1"/>
  <c r="G33" s="1"/>
  <c r="CR22" i="69"/>
  <c r="BK22"/>
  <c r="AJ22"/>
  <c r="AT22"/>
  <c r="AN22"/>
  <c r="AD22"/>
  <c r="CN22"/>
  <c r="CK22"/>
  <c r="BW22"/>
  <c r="BH22"/>
  <c r="L22"/>
  <c r="N33" i="70" s="1"/>
  <c r="CJ22" i="69"/>
  <c r="X22"/>
  <c r="CP22"/>
  <c r="CB22"/>
  <c r="CI22"/>
  <c r="E22"/>
  <c r="E33" i="70" s="1"/>
  <c r="CF22" i="69"/>
  <c r="BS22"/>
  <c r="CD22"/>
  <c r="AH22"/>
  <c r="CL22"/>
  <c r="AV22"/>
  <c r="Z22"/>
  <c r="CT22"/>
  <c r="BP22"/>
  <c r="BB22"/>
  <c r="F22"/>
  <c r="F33" i="70" s="1"/>
  <c r="CU22" i="69"/>
  <c r="CA22"/>
  <c r="CW22"/>
  <c r="AI22"/>
  <c r="BQ22"/>
  <c r="W22"/>
  <c r="BO22"/>
  <c r="CO22"/>
  <c r="AR22"/>
  <c r="AB22"/>
  <c r="CV22"/>
  <c r="R22"/>
  <c r="S22"/>
  <c r="Q22"/>
  <c r="U22"/>
  <c r="P22"/>
  <c r="N22"/>
  <c r="O22"/>
  <c r="T22"/>
  <c r="M22"/>
  <c r="AN170"/>
  <c r="CJ170"/>
  <c r="CG170"/>
  <c r="T170"/>
  <c r="AK170"/>
  <c r="N170"/>
  <c r="AV170"/>
  <c r="CV170"/>
  <c r="H170"/>
  <c r="BI170"/>
  <c r="BC170"/>
  <c r="F170"/>
  <c r="P170"/>
  <c r="AD170"/>
  <c r="CR170"/>
  <c r="CH170"/>
  <c r="I170"/>
  <c r="CU170"/>
  <c r="BE170"/>
  <c r="BP170"/>
  <c r="BB170"/>
  <c r="CD170"/>
  <c r="AR170"/>
  <c r="R170"/>
  <c r="BX170"/>
  <c r="BH170"/>
  <c r="CA170"/>
  <c r="CC170"/>
  <c r="AM170"/>
  <c r="U170"/>
  <c r="AT170"/>
  <c r="CM170"/>
  <c r="CQ170"/>
  <c r="BV170"/>
  <c r="AC170"/>
  <c r="Z170"/>
  <c r="AX170"/>
  <c r="CE170"/>
  <c r="AS170"/>
  <c r="BD170"/>
  <c r="CW170"/>
  <c r="D170"/>
  <c r="D181" i="70" s="1"/>
  <c r="G181" s="1"/>
  <c r="BZ170" i="69"/>
  <c r="AU170"/>
  <c r="Y170"/>
  <c r="AG170"/>
  <c r="AZ170"/>
  <c r="AO170"/>
  <c r="BR170"/>
  <c r="E170"/>
  <c r="AL170"/>
  <c r="X170"/>
  <c r="CP170"/>
  <c r="BJ170"/>
  <c r="O170"/>
  <c r="BY170"/>
  <c r="V170"/>
  <c r="BS170"/>
  <c r="L170"/>
  <c r="AI170"/>
  <c r="Q170"/>
  <c r="AB170"/>
  <c r="AW170"/>
  <c r="AP170"/>
  <c r="BG170"/>
  <c r="CF170"/>
  <c r="CN170"/>
  <c r="CL170"/>
  <c r="BU170"/>
  <c r="AF170"/>
  <c r="J170"/>
  <c r="CX170"/>
  <c r="AY170"/>
  <c r="BN170"/>
  <c r="K170"/>
  <c r="CT170"/>
  <c r="BM170"/>
  <c r="BF170"/>
  <c r="BA170"/>
  <c r="BO170"/>
  <c r="CB170"/>
  <c r="S170"/>
  <c r="M170"/>
  <c r="W170"/>
  <c r="CI170"/>
  <c r="AA170"/>
  <c r="CO170"/>
  <c r="BW170"/>
  <c r="AE170"/>
  <c r="BT170"/>
  <c r="AJ170"/>
  <c r="CK170"/>
  <c r="AH170"/>
  <c r="CS170"/>
  <c r="BL170"/>
  <c r="BQ170"/>
  <c r="AQ170"/>
  <c r="BK170"/>
  <c r="G170"/>
  <c r="R37"/>
  <c r="S37"/>
  <c r="BD37"/>
  <c r="X37"/>
  <c r="AN37"/>
  <c r="BS37"/>
  <c r="CC37"/>
  <c r="E37"/>
  <c r="E48" i="70" s="1"/>
  <c r="AZ37" i="69"/>
  <c r="BN37"/>
  <c r="CI37"/>
  <c r="Y37"/>
  <c r="AR37"/>
  <c r="AS37"/>
  <c r="AE37"/>
  <c r="AQ37"/>
  <c r="BJ37"/>
  <c r="AP37"/>
  <c r="D37"/>
  <c r="D48" i="70" s="1"/>
  <c r="G48" s="1"/>
  <c r="CV37" i="69"/>
  <c r="BH37"/>
  <c r="BL37"/>
  <c r="AB37"/>
  <c r="AO37"/>
  <c r="O37"/>
  <c r="T37"/>
  <c r="V37"/>
  <c r="AI37"/>
  <c r="BA37"/>
  <c r="CN37"/>
  <c r="CH37"/>
  <c r="J37"/>
  <c r="L48" i="70" s="1"/>
  <c r="O48" s="1"/>
  <c r="CQ37" i="69"/>
  <c r="BT37"/>
  <c r="AD37"/>
  <c r="AV37"/>
  <c r="CA37"/>
  <c r="AH37"/>
  <c r="CU37"/>
  <c r="AU37"/>
  <c r="BV37"/>
  <c r="CG37"/>
  <c r="K37"/>
  <c r="M48" i="70" s="1"/>
  <c r="CF37" i="69"/>
  <c r="AY37"/>
  <c r="AG37"/>
  <c r="BG37"/>
  <c r="CB37"/>
  <c r="L37"/>
  <c r="N48" i="70" s="1"/>
  <c r="U37" i="69"/>
  <c r="N37"/>
  <c r="AJ37"/>
  <c r="BI37"/>
  <c r="CP37"/>
  <c r="AT37"/>
  <c r="AK37"/>
  <c r="CL37"/>
  <c r="AW37"/>
  <c r="W37"/>
  <c r="BQ37"/>
  <c r="CD37"/>
  <c r="BY37"/>
  <c r="G37"/>
  <c r="H48" i="70" s="1"/>
  <c r="K48" s="1"/>
  <c r="BC37" i="69"/>
  <c r="BU37"/>
  <c r="BX37"/>
  <c r="Z37"/>
  <c r="BO37"/>
  <c r="CT37"/>
  <c r="AL37"/>
  <c r="BE37"/>
  <c r="CW37"/>
  <c r="BM37"/>
  <c r="H37"/>
  <c r="I48" i="70" s="1"/>
  <c r="P37" i="69"/>
  <c r="M37"/>
  <c r="Q37"/>
  <c r="BK37"/>
  <c r="BZ37"/>
  <c r="AC37"/>
  <c r="AX37"/>
  <c r="BR37"/>
  <c r="AM37"/>
  <c r="CK37"/>
  <c r="CE37"/>
  <c r="BW37"/>
  <c r="CJ37"/>
  <c r="F37"/>
  <c r="F48" i="70" s="1"/>
  <c r="BP37" i="69"/>
  <c r="CS37"/>
  <c r="AA37"/>
  <c r="CO37"/>
  <c r="CX37"/>
  <c r="AF37"/>
  <c r="CR37"/>
  <c r="CM37"/>
  <c r="BF37"/>
  <c r="BB37"/>
  <c r="I37"/>
  <c r="J48" i="70" s="1"/>
  <c r="Q89"/>
  <c r="J89"/>
  <c r="E89"/>
  <c r="H89"/>
  <c r="K89" s="1"/>
  <c r="F89"/>
  <c r="L89"/>
  <c r="O89" s="1"/>
  <c r="M89"/>
  <c r="N89"/>
  <c r="P89"/>
  <c r="I89"/>
  <c r="R89"/>
  <c r="I97"/>
  <c r="R97"/>
  <c r="P97"/>
  <c r="E97"/>
  <c r="Q97" s="1"/>
  <c r="J97"/>
  <c r="L97"/>
  <c r="O97" s="1"/>
  <c r="H97"/>
  <c r="K97" s="1"/>
  <c r="N97"/>
  <c r="M97"/>
  <c r="F97"/>
  <c r="CM38" i="69"/>
  <c r="BJ38"/>
  <c r="X38"/>
  <c r="BA38"/>
  <c r="BE38"/>
  <c r="I38"/>
  <c r="J49" i="70" s="1"/>
  <c r="CT38" i="69"/>
  <c r="BT38"/>
  <c r="AG38"/>
  <c r="AO38"/>
  <c r="BZ38"/>
  <c r="AD38"/>
  <c r="CB38"/>
  <c r="BM38"/>
  <c r="CJ38"/>
  <c r="BI38"/>
  <c r="D38"/>
  <c r="D49" i="70" s="1"/>
  <c r="G49" s="1"/>
  <c r="CR38" i="69"/>
  <c r="BC38"/>
  <c r="AI38"/>
  <c r="AV38"/>
  <c r="CH38"/>
  <c r="AQ38"/>
  <c r="Y38"/>
  <c r="CK38"/>
  <c r="BR38"/>
  <c r="BS38"/>
  <c r="G38"/>
  <c r="H49" i="70" s="1"/>
  <c r="K49" s="1"/>
  <c r="AX38" i="69"/>
  <c r="AC38"/>
  <c r="BG38"/>
  <c r="BP38"/>
  <c r="AP38"/>
  <c r="H38"/>
  <c r="I49" i="70" s="1"/>
  <c r="AU38" i="69"/>
  <c r="CN38"/>
  <c r="BV38"/>
  <c r="AH38"/>
  <c r="CU38"/>
  <c r="BX38"/>
  <c r="Z38"/>
  <c r="CW38"/>
  <c r="CI38"/>
  <c r="CQ38"/>
  <c r="F38"/>
  <c r="F49" i="70" s="1"/>
  <c r="AF38" i="69"/>
  <c r="BK38"/>
  <c r="AZ38"/>
  <c r="CS38"/>
  <c r="BN38"/>
  <c r="E38"/>
  <c r="E49" i="70" s="1"/>
  <c r="AB38" i="69"/>
  <c r="AK38"/>
  <c r="BW38"/>
  <c r="CC38"/>
  <c r="AY38"/>
  <c r="K38"/>
  <c r="M49" i="70" s="1"/>
  <c r="CO38" i="69"/>
  <c r="CG38"/>
  <c r="AE38"/>
  <c r="BD38"/>
  <c r="BL38"/>
  <c r="AA38"/>
  <c r="CE38"/>
  <c r="AN38"/>
  <c r="AW38"/>
  <c r="BQ38"/>
  <c r="J38"/>
  <c r="L49" i="70" s="1"/>
  <c r="O49" s="1"/>
  <c r="AS38" i="69"/>
  <c r="BB38"/>
  <c r="BO38"/>
  <c r="W38"/>
  <c r="BY38"/>
  <c r="AM38"/>
  <c r="CD38"/>
  <c r="BU38"/>
  <c r="BF38"/>
  <c r="AL38"/>
  <c r="CA38"/>
  <c r="CV38"/>
  <c r="V38"/>
  <c r="BH38"/>
  <c r="AT38"/>
  <c r="AR38"/>
  <c r="L38"/>
  <c r="N49" i="70" s="1"/>
  <c r="CP38" i="69"/>
  <c r="CL38"/>
  <c r="CF38"/>
  <c r="AJ38"/>
  <c r="CX38"/>
  <c r="O38"/>
  <c r="T38"/>
  <c r="M38"/>
  <c r="R38"/>
  <c r="S38"/>
  <c r="Q38"/>
  <c r="U38"/>
  <c r="P38"/>
  <c r="N38"/>
  <c r="N177" i="70"/>
  <c r="R177"/>
  <c r="H177"/>
  <c r="K177" s="1"/>
  <c r="L177"/>
  <c r="O177" s="1"/>
  <c r="P177"/>
  <c r="J177"/>
  <c r="I177"/>
  <c r="M177"/>
  <c r="F177"/>
  <c r="E177"/>
  <c r="Q177" s="1"/>
  <c r="Q39"/>
  <c r="R39"/>
  <c r="P39"/>
  <c r="CE121" i="69"/>
  <c r="AZ121"/>
  <c r="CL121"/>
  <c r="F121"/>
  <c r="G121"/>
  <c r="BH121"/>
  <c r="BT121"/>
  <c r="CD121"/>
  <c r="E121"/>
  <c r="CH121"/>
  <c r="W121"/>
  <c r="AI121"/>
  <c r="AR121"/>
  <c r="AK121"/>
  <c r="CA121"/>
  <c r="CQ121"/>
  <c r="CC121"/>
  <c r="M121"/>
  <c r="BW121"/>
  <c r="AC121"/>
  <c r="CN121"/>
  <c r="H121"/>
  <c r="BO121"/>
  <c r="K121"/>
  <c r="AP121"/>
  <c r="BX121"/>
  <c r="AF121"/>
  <c r="BJ121"/>
  <c r="BN121"/>
  <c r="V121"/>
  <c r="U121"/>
  <c r="I121"/>
  <c r="L121"/>
  <c r="CI121"/>
  <c r="AN121"/>
  <c r="BZ121"/>
  <c r="AE121"/>
  <c r="AM121"/>
  <c r="BP121"/>
  <c r="AO121"/>
  <c r="AH121"/>
  <c r="BF121"/>
  <c r="AS121"/>
  <c r="BI121"/>
  <c r="AQ121"/>
  <c r="BG121"/>
  <c r="X121"/>
  <c r="BY121"/>
  <c r="AD121"/>
  <c r="BA121"/>
  <c r="BB121"/>
  <c r="BD121"/>
  <c r="AJ121"/>
  <c r="CP121"/>
  <c r="AG121"/>
  <c r="CT121"/>
  <c r="T121"/>
  <c r="J121"/>
  <c r="CG121"/>
  <c r="CF121"/>
  <c r="CX121"/>
  <c r="AY121"/>
  <c r="AT121"/>
  <c r="P121"/>
  <c r="CB121"/>
  <c r="CM121"/>
  <c r="AX121"/>
  <c r="Q121"/>
  <c r="AL121"/>
  <c r="AA121"/>
  <c r="CJ121"/>
  <c r="S121"/>
  <c r="CV121"/>
  <c r="CW121"/>
  <c r="AB121"/>
  <c r="D121"/>
  <c r="D132" i="70" s="1"/>
  <c r="G132" s="1"/>
  <c r="CK121" i="69"/>
  <c r="CO121"/>
  <c r="AU121"/>
  <c r="BR121"/>
  <c r="CR121"/>
  <c r="BQ121"/>
  <c r="O121"/>
  <c r="BV121"/>
  <c r="BU121"/>
  <c r="BE121"/>
  <c r="Z121"/>
  <c r="CU121"/>
  <c r="R121"/>
  <c r="AW121"/>
  <c r="BC121"/>
  <c r="AV121"/>
  <c r="N121"/>
  <c r="BM121"/>
  <c r="BS121"/>
  <c r="BL121"/>
  <c r="CS121"/>
  <c r="Y121"/>
  <c r="BK121"/>
  <c r="P200" i="70"/>
  <c r="L200"/>
  <c r="O200" s="1"/>
  <c r="E200"/>
  <c r="Q200" s="1"/>
  <c r="F200"/>
  <c r="H200"/>
  <c r="K200" s="1"/>
  <c r="J200"/>
  <c r="N200"/>
  <c r="I200"/>
  <c r="R200"/>
  <c r="M200"/>
  <c r="R64"/>
  <c r="I64"/>
  <c r="H64"/>
  <c r="K64" s="1"/>
  <c r="M64"/>
  <c r="N64"/>
  <c r="Q64"/>
  <c r="F64"/>
  <c r="J64"/>
  <c r="P64"/>
  <c r="E64"/>
  <c r="L64"/>
  <c r="O64" s="1"/>
  <c r="AU13" i="69"/>
  <c r="Y13"/>
  <c r="AP13"/>
  <c r="AR13"/>
  <c r="BI13"/>
  <c r="BN13"/>
  <c r="X13"/>
  <c r="BC13"/>
  <c r="CD13"/>
  <c r="BS13"/>
  <c r="AK13"/>
  <c r="BF13"/>
  <c r="BM13"/>
  <c r="CK13"/>
  <c r="BX13"/>
  <c r="AS13"/>
  <c r="AW13"/>
  <c r="BJ13"/>
  <c r="CN13"/>
  <c r="CP13"/>
  <c r="Z13"/>
  <c r="CH13"/>
  <c r="CI13"/>
  <c r="AQ13"/>
  <c r="BQ13"/>
  <c r="AE13"/>
  <c r="BK13"/>
  <c r="BZ13"/>
  <c r="CT13"/>
  <c r="AH13"/>
  <c r="AB13"/>
  <c r="BT13"/>
  <c r="CG13"/>
  <c r="BA13"/>
  <c r="AF13"/>
  <c r="BB13"/>
  <c r="AI13"/>
  <c r="AM13"/>
  <c r="AL13"/>
  <c r="AJ13"/>
  <c r="BE13"/>
  <c r="CW13"/>
  <c r="CQ13"/>
  <c r="BH13"/>
  <c r="AC13"/>
  <c r="BY13"/>
  <c r="BP13"/>
  <c r="CE13"/>
  <c r="BD13"/>
  <c r="V13"/>
  <c r="CX13"/>
  <c r="CO13"/>
  <c r="CM13"/>
  <c r="AG13"/>
  <c r="CJ13"/>
  <c r="CB13"/>
  <c r="CF13"/>
  <c r="AY13"/>
  <c r="CL13"/>
  <c r="BW13"/>
  <c r="CA13"/>
  <c r="BU13"/>
  <c r="BL13"/>
  <c r="AA13"/>
  <c r="BO13"/>
  <c r="BV13"/>
  <c r="AN13"/>
  <c r="AX13"/>
  <c r="W13"/>
  <c r="CU13"/>
  <c r="BR13"/>
  <c r="CS13"/>
  <c r="AD13"/>
  <c r="AT13"/>
  <c r="AZ13"/>
  <c r="CR13"/>
  <c r="BG13"/>
  <c r="CC13"/>
  <c r="AV13"/>
  <c r="AO13"/>
  <c r="CV13"/>
  <c r="R204" i="70"/>
  <c r="F204"/>
  <c r="P204"/>
  <c r="L204"/>
  <c r="O204" s="1"/>
  <c r="J204"/>
  <c r="N204"/>
  <c r="M204"/>
  <c r="E204"/>
  <c r="Q204" s="1"/>
  <c r="I204"/>
  <c r="H204"/>
  <c r="K204" s="1"/>
  <c r="AF138" i="69"/>
  <c r="BV138"/>
  <c r="R138"/>
  <c r="BJ138"/>
  <c r="BF138"/>
  <c r="K138"/>
  <c r="E138"/>
  <c r="AW138"/>
  <c r="BR138"/>
  <c r="F138"/>
  <c r="BA138"/>
  <c r="BM138"/>
  <c r="CO138"/>
  <c r="V138"/>
  <c r="AO138"/>
  <c r="BI138"/>
  <c r="U138"/>
  <c r="N138"/>
  <c r="CA138"/>
  <c r="BD138"/>
  <c r="BQ138"/>
  <c r="AM138"/>
  <c r="M138"/>
  <c r="AU138"/>
  <c r="BB138"/>
  <c r="AC138"/>
  <c r="BT138"/>
  <c r="BP138"/>
  <c r="J138"/>
  <c r="CI138"/>
  <c r="AE138"/>
  <c r="BC138"/>
  <c r="CK138"/>
  <c r="CF138"/>
  <c r="AV138"/>
  <c r="AA138"/>
  <c r="CB138"/>
  <c r="AI138"/>
  <c r="AD138"/>
  <c r="CC138"/>
  <c r="S138"/>
  <c r="BX138"/>
  <c r="CL138"/>
  <c r="CQ138"/>
  <c r="CW138"/>
  <c r="CX138"/>
  <c r="BG138"/>
  <c r="CV138"/>
  <c r="CU138"/>
  <c r="BL138"/>
  <c r="O138"/>
  <c r="I138"/>
  <c r="P138"/>
  <c r="AH138"/>
  <c r="CJ138"/>
  <c r="AQ138"/>
  <c r="AN138"/>
  <c r="BY138"/>
  <c r="AT138"/>
  <c r="AJ138"/>
  <c r="BN138"/>
  <c r="AZ138"/>
  <c r="CT138"/>
  <c r="CM138"/>
  <c r="BH138"/>
  <c r="AG138"/>
  <c r="BZ138"/>
  <c r="H138"/>
  <c r="CP138"/>
  <c r="AS138"/>
  <c r="AK138"/>
  <c r="BE138"/>
  <c r="W138"/>
  <c r="CE138"/>
  <c r="CR138"/>
  <c r="CH138"/>
  <c r="CN138"/>
  <c r="BW138"/>
  <c r="L138"/>
  <c r="CG138"/>
  <c r="Y138"/>
  <c r="BS138"/>
  <c r="CD138"/>
  <c r="CS138"/>
  <c r="AX138"/>
  <c r="BO138"/>
  <c r="G138"/>
  <c r="AR138"/>
  <c r="AB138"/>
  <c r="AL138"/>
  <c r="BU138"/>
  <c r="Z138"/>
  <c r="T138"/>
  <c r="AY138"/>
  <c r="Q138"/>
  <c r="X138"/>
  <c r="BK138"/>
  <c r="AP138"/>
  <c r="D138"/>
  <c r="D149" i="70" s="1"/>
  <c r="G149" s="1"/>
  <c r="AZ124" i="69"/>
  <c r="BV124"/>
  <c r="BL124"/>
  <c r="BT124"/>
  <c r="BR124"/>
  <c r="AT124"/>
  <c r="CG124"/>
  <c r="BU124"/>
  <c r="M124"/>
  <c r="CD124"/>
  <c r="AI124"/>
  <c r="BQ124"/>
  <c r="BM124"/>
  <c r="AE124"/>
  <c r="H124"/>
  <c r="BW124"/>
  <c r="AS124"/>
  <c r="X124"/>
  <c r="AM124"/>
  <c r="S124"/>
  <c r="BY124"/>
  <c r="U124"/>
  <c r="AU124"/>
  <c r="BN124"/>
  <c r="AX124"/>
  <c r="BH124"/>
  <c r="CP124"/>
  <c r="E124"/>
  <c r="BZ124"/>
  <c r="CX124"/>
  <c r="CW124"/>
  <c r="AC124"/>
  <c r="BS124"/>
  <c r="AA124"/>
  <c r="CC124"/>
  <c r="BI124"/>
  <c r="CS124"/>
  <c r="CE124"/>
  <c r="BP124"/>
  <c r="CK124"/>
  <c r="CJ124"/>
  <c r="AG124"/>
  <c r="CT124"/>
  <c r="BJ124"/>
  <c r="BA124"/>
  <c r="CA124"/>
  <c r="T124"/>
  <c r="Z124"/>
  <c r="AN124"/>
  <c r="F124"/>
  <c r="CL124"/>
  <c r="AF124"/>
  <c r="V124"/>
  <c r="AK124"/>
  <c r="AV124"/>
  <c r="G124"/>
  <c r="Q124"/>
  <c r="L124"/>
  <c r="CQ124"/>
  <c r="D124"/>
  <c r="D135" i="70" s="1"/>
  <c r="G135" s="1"/>
  <c r="AP124" i="69"/>
  <c r="BB124"/>
  <c r="AY124"/>
  <c r="Y124"/>
  <c r="AO124"/>
  <c r="CO124"/>
  <c r="P124"/>
  <c r="BD124"/>
  <c r="BE124"/>
  <c r="BO124"/>
  <c r="CN124"/>
  <c r="BC124"/>
  <c r="AH124"/>
  <c r="AD124"/>
  <c r="CR124"/>
  <c r="CM124"/>
  <c r="I124"/>
  <c r="AL124"/>
  <c r="W124"/>
  <c r="BG124"/>
  <c r="BK124"/>
  <c r="K124"/>
  <c r="CU124"/>
  <c r="AQ124"/>
  <c r="BX124"/>
  <c r="CV124"/>
  <c r="O124"/>
  <c r="AW124"/>
  <c r="CF124"/>
  <c r="BF124"/>
  <c r="CH124"/>
  <c r="J124"/>
  <c r="R124"/>
  <c r="AR124"/>
  <c r="CB124"/>
  <c r="CI124"/>
  <c r="AJ124"/>
  <c r="N124"/>
  <c r="AB124"/>
  <c r="BY87"/>
  <c r="CL87"/>
  <c r="AT87"/>
  <c r="BX87"/>
  <c r="AV87"/>
  <c r="CX87"/>
  <c r="AC87"/>
  <c r="AE87"/>
  <c r="Z87"/>
  <c r="AX87"/>
  <c r="AG87"/>
  <c r="BK87"/>
  <c r="CH87"/>
  <c r="F87"/>
  <c r="CD87"/>
  <c r="G87"/>
  <c r="CU87"/>
  <c r="W87"/>
  <c r="S87"/>
  <c r="CW87"/>
  <c r="CJ87"/>
  <c r="AH87"/>
  <c r="L87"/>
  <c r="BH87"/>
  <c r="BP87"/>
  <c r="AY87"/>
  <c r="D87"/>
  <c r="D98" i="70" s="1"/>
  <c r="G98" s="1"/>
  <c r="AL87" i="69"/>
  <c r="AD87"/>
  <c r="CQ87"/>
  <c r="CA87"/>
  <c r="BJ87"/>
  <c r="P87"/>
  <c r="BQ87"/>
  <c r="CT87"/>
  <c r="CF87"/>
  <c r="BW87"/>
  <c r="CC87"/>
  <c r="BZ87"/>
  <c r="U87"/>
  <c r="CN87"/>
  <c r="R87"/>
  <c r="BB87"/>
  <c r="BD87"/>
  <c r="AS87"/>
  <c r="CG87"/>
  <c r="AB87"/>
  <c r="H87"/>
  <c r="E87"/>
  <c r="T87"/>
  <c r="CE87"/>
  <c r="I87"/>
  <c r="AA87"/>
  <c r="AK87"/>
  <c r="CI87"/>
  <c r="BC87"/>
  <c r="BO87"/>
  <c r="BS87"/>
  <c r="CK87"/>
  <c r="CO87"/>
  <c r="M87"/>
  <c r="O87"/>
  <c r="CR87"/>
  <c r="AQ87"/>
  <c r="V87"/>
  <c r="N87"/>
  <c r="CB87"/>
  <c r="BV87"/>
  <c r="J87"/>
  <c r="AP87"/>
  <c r="X87"/>
  <c r="AZ87"/>
  <c r="AU87"/>
  <c r="CS87"/>
  <c r="AM87"/>
  <c r="K87"/>
  <c r="BA87"/>
  <c r="BL87"/>
  <c r="CM87"/>
  <c r="Q87"/>
  <c r="BM87"/>
  <c r="BF87"/>
  <c r="BG87"/>
  <c r="AW87"/>
  <c r="AI87"/>
  <c r="AO87"/>
  <c r="BR87"/>
  <c r="BI87"/>
  <c r="BE87"/>
  <c r="CV87"/>
  <c r="AJ87"/>
  <c r="AF87"/>
  <c r="Y87"/>
  <c r="BN87"/>
  <c r="AR87"/>
  <c r="CP87"/>
  <c r="BT87"/>
  <c r="BU87"/>
  <c r="AN87"/>
  <c r="J115"/>
  <c r="I115"/>
  <c r="AN115"/>
  <c r="Y115"/>
  <c r="AJ115"/>
  <c r="CT115"/>
  <c r="AP115"/>
  <c r="AT115"/>
  <c r="BD115"/>
  <c r="AY115"/>
  <c r="CW115"/>
  <c r="BY115"/>
  <c r="CM115"/>
  <c r="AX115"/>
  <c r="CP115"/>
  <c r="AU115"/>
  <c r="BN115"/>
  <c r="CJ115"/>
  <c r="BQ115"/>
  <c r="AW115"/>
  <c r="AE115"/>
  <c r="BZ115"/>
  <c r="S115"/>
  <c r="BM115"/>
  <c r="AI115"/>
  <c r="CB115"/>
  <c r="W115"/>
  <c r="BP115"/>
  <c r="V115"/>
  <c r="AB115"/>
  <c r="T115"/>
  <c r="AL115"/>
  <c r="CF115"/>
  <c r="AF115"/>
  <c r="L115"/>
  <c r="CC115"/>
  <c r="E115"/>
  <c r="CQ115"/>
  <c r="N115"/>
  <c r="BK115"/>
  <c r="CV115"/>
  <c r="CG115"/>
  <c r="O115"/>
  <c r="BW115"/>
  <c r="CI115"/>
  <c r="F115"/>
  <c r="BC115"/>
  <c r="K115"/>
  <c r="BE115"/>
  <c r="BO115"/>
  <c r="CR115"/>
  <c r="CE115"/>
  <c r="BX115"/>
  <c r="M115"/>
  <c r="BA115"/>
  <c r="CD115"/>
  <c r="BG115"/>
  <c r="BV115"/>
  <c r="BB115"/>
  <c r="CN115"/>
  <c r="AC115"/>
  <c r="CH115"/>
  <c r="R115"/>
  <c r="AA115"/>
  <c r="X115"/>
  <c r="G115"/>
  <c r="AK115"/>
  <c r="BJ115"/>
  <c r="CO115"/>
  <c r="BR115"/>
  <c r="Q115"/>
  <c r="BL115"/>
  <c r="AS115"/>
  <c r="AZ115"/>
  <c r="AH115"/>
  <c r="BI115"/>
  <c r="U115"/>
  <c r="H115"/>
  <c r="P115"/>
  <c r="CK115"/>
  <c r="BU115"/>
  <c r="Z115"/>
  <c r="AQ115"/>
  <c r="CS115"/>
  <c r="BH115"/>
  <c r="CA115"/>
  <c r="AO115"/>
  <c r="AM115"/>
  <c r="AR115"/>
  <c r="D115"/>
  <c r="D126" i="70" s="1"/>
  <c r="G126" s="1"/>
  <c r="BT115" i="69"/>
  <c r="BF115"/>
  <c r="CU115"/>
  <c r="AV115"/>
  <c r="AG115"/>
  <c r="BS115"/>
  <c r="CL115"/>
  <c r="CX115"/>
  <c r="AD115"/>
  <c r="AF187"/>
  <c r="BA187"/>
  <c r="CI187"/>
  <c r="AT187"/>
  <c r="BE187"/>
  <c r="AK187"/>
  <c r="AC187"/>
  <c r="BR187"/>
  <c r="BG187"/>
  <c r="U187"/>
  <c r="D187"/>
  <c r="D198" i="70" s="1"/>
  <c r="G198" s="1"/>
  <c r="AP187" i="69"/>
  <c r="J187"/>
  <c r="F187"/>
  <c r="BU187"/>
  <c r="CC187"/>
  <c r="BZ187"/>
  <c r="CT187"/>
  <c r="BB187"/>
  <c r="AE187"/>
  <c r="BJ187"/>
  <c r="X187"/>
  <c r="R187"/>
  <c r="CR187"/>
  <c r="N187"/>
  <c r="AG187"/>
  <c r="BK187"/>
  <c r="BP187"/>
  <c r="CG187"/>
  <c r="AN187"/>
  <c r="S187"/>
  <c r="CD187"/>
  <c r="CO187"/>
  <c r="AB187"/>
  <c r="CJ187"/>
  <c r="BL187"/>
  <c r="BC187"/>
  <c r="AO187"/>
  <c r="CU187"/>
  <c r="CE187"/>
  <c r="BY187"/>
  <c r="CW187"/>
  <c r="Z187"/>
  <c r="Y187"/>
  <c r="CF187"/>
  <c r="CQ187"/>
  <c r="I187"/>
  <c r="AJ187"/>
  <c r="W187"/>
  <c r="AZ187"/>
  <c r="AY187"/>
  <c r="AV187"/>
  <c r="CL187"/>
  <c r="BD187"/>
  <c r="AU187"/>
  <c r="BS187"/>
  <c r="V187"/>
  <c r="BN187"/>
  <c r="BO187"/>
  <c r="L187"/>
  <c r="AS187"/>
  <c r="BV187"/>
  <c r="CH187"/>
  <c r="BQ187"/>
  <c r="AI187"/>
  <c r="E187"/>
  <c r="AH187"/>
  <c r="CA187"/>
  <c r="CS187"/>
  <c r="AQ187"/>
  <c r="CM187"/>
  <c r="AR187"/>
  <c r="AM187"/>
  <c r="CN187"/>
  <c r="BH187"/>
  <c r="P187"/>
  <c r="CX187"/>
  <c r="O187"/>
  <c r="CP187"/>
  <c r="AW187"/>
  <c r="K187"/>
  <c r="BF187"/>
  <c r="CV187"/>
  <c r="BI187"/>
  <c r="H187"/>
  <c r="Q187"/>
  <c r="CB187"/>
  <c r="AL187"/>
  <c r="CK187"/>
  <c r="BX187"/>
  <c r="AD187"/>
  <c r="G187"/>
  <c r="BW187"/>
  <c r="AX187"/>
  <c r="BT187"/>
  <c r="AA187"/>
  <c r="M187"/>
  <c r="BM187"/>
  <c r="T187"/>
  <c r="AV149"/>
  <c r="CC149"/>
  <c r="BL149"/>
  <c r="BW149"/>
  <c r="CI149"/>
  <c r="CF149"/>
  <c r="AD149"/>
  <c r="O149"/>
  <c r="AO149"/>
  <c r="BX149"/>
  <c r="F149"/>
  <c r="V149"/>
  <c r="CG149"/>
  <c r="BH149"/>
  <c r="CQ149"/>
  <c r="R149"/>
  <c r="BJ149"/>
  <c r="BD149"/>
  <c r="Y149"/>
  <c r="T149"/>
  <c r="BE149"/>
  <c r="AG149"/>
  <c r="CT149"/>
  <c r="BP149"/>
  <c r="CJ149"/>
  <c r="CB149"/>
  <c r="BY149"/>
  <c r="AY149"/>
  <c r="AL149"/>
  <c r="N149"/>
  <c r="AW149"/>
  <c r="AC149"/>
  <c r="K149"/>
  <c r="AJ149"/>
  <c r="J149"/>
  <c r="BG149"/>
  <c r="L149"/>
  <c r="X149"/>
  <c r="CP149"/>
  <c r="BR149"/>
  <c r="W149"/>
  <c r="CW149"/>
  <c r="CU149"/>
  <c r="G149"/>
  <c r="AK149"/>
  <c r="E149"/>
  <c r="CA149"/>
  <c r="AT149"/>
  <c r="BM149"/>
  <c r="CR149"/>
  <c r="CS149"/>
  <c r="AR149"/>
  <c r="BN149"/>
  <c r="CV149"/>
  <c r="BT149"/>
  <c r="BA149"/>
  <c r="BQ149"/>
  <c r="AZ149"/>
  <c r="CK149"/>
  <c r="AF149"/>
  <c r="AM149"/>
  <c r="AX149"/>
  <c r="P149"/>
  <c r="CD149"/>
  <c r="AE149"/>
  <c r="BU149"/>
  <c r="AB149"/>
  <c r="BI149"/>
  <c r="CO149"/>
  <c r="BF149"/>
  <c r="CX149"/>
  <c r="BS149"/>
  <c r="BK149"/>
  <c r="I149"/>
  <c r="AQ149"/>
  <c r="D149"/>
  <c r="D160" i="70" s="1"/>
  <c r="G160" s="1"/>
  <c r="BC149" i="69"/>
  <c r="BB149"/>
  <c r="CN149"/>
  <c r="BO149"/>
  <c r="BZ149"/>
  <c r="AS149"/>
  <c r="CL149"/>
  <c r="CE149"/>
  <c r="AN149"/>
  <c r="Q149"/>
  <c r="M149"/>
  <c r="H149"/>
  <c r="U149"/>
  <c r="AU149"/>
  <c r="Z149"/>
  <c r="S149"/>
  <c r="AH149"/>
  <c r="AA149"/>
  <c r="AP149"/>
  <c r="CH149"/>
  <c r="AI149"/>
  <c r="BV149"/>
  <c r="CM149"/>
  <c r="J47"/>
  <c r="CN47"/>
  <c r="Z47"/>
  <c r="BG47"/>
  <c r="CK47"/>
  <c r="CV47"/>
  <c r="CU47"/>
  <c r="P47"/>
  <c r="BC47"/>
  <c r="BF47"/>
  <c r="AX47"/>
  <c r="BK47"/>
  <c r="O47"/>
  <c r="BA47"/>
  <c r="CX47"/>
  <c r="CR47"/>
  <c r="AV47"/>
  <c r="CT47"/>
  <c r="CC47"/>
  <c r="AA47"/>
  <c r="W47"/>
  <c r="T47"/>
  <c r="CL47"/>
  <c r="M47"/>
  <c r="CW47"/>
  <c r="AB47"/>
  <c r="CB47"/>
  <c r="BX47"/>
  <c r="BB47"/>
  <c r="BL47"/>
  <c r="CH47"/>
  <c r="I47"/>
  <c r="CA47"/>
  <c r="BP47"/>
  <c r="CJ47"/>
  <c r="K47"/>
  <c r="Y47"/>
  <c r="BE47"/>
  <c r="AS47"/>
  <c r="AJ47"/>
  <c r="BQ47"/>
  <c r="AD47"/>
  <c r="AW47"/>
  <c r="AK47"/>
  <c r="BO47"/>
  <c r="AE47"/>
  <c r="AP47"/>
  <c r="BY47"/>
  <c r="AI47"/>
  <c r="AR47"/>
  <c r="AY47"/>
  <c r="BR47"/>
  <c r="AC47"/>
  <c r="CF47"/>
  <c r="AQ47"/>
  <c r="CM47"/>
  <c r="AM47"/>
  <c r="V47"/>
  <c r="AT47"/>
  <c r="BU47"/>
  <c r="BV47"/>
  <c r="H47"/>
  <c r="BZ47"/>
  <c r="BS47"/>
  <c r="R47"/>
  <c r="BT47"/>
  <c r="AZ47"/>
  <c r="AL47"/>
  <c r="N47"/>
  <c r="AN47"/>
  <c r="BD47"/>
  <c r="X47"/>
  <c r="BJ47"/>
  <c r="U47"/>
  <c r="F47"/>
  <c r="BH47"/>
  <c r="E47"/>
  <c r="BI47"/>
  <c r="CG47"/>
  <c r="AO47"/>
  <c r="CQ47"/>
  <c r="CI47"/>
  <c r="CO47"/>
  <c r="AG47"/>
  <c r="AU47"/>
  <c r="G47"/>
  <c r="CD47"/>
  <c r="L47"/>
  <c r="CP47"/>
  <c r="BW47"/>
  <c r="CS47"/>
  <c r="AH47"/>
  <c r="AF47"/>
  <c r="CE47"/>
  <c r="D47"/>
  <c r="D58" i="70" s="1"/>
  <c r="G58" s="1"/>
  <c r="BM47" i="69"/>
  <c r="BN47"/>
  <c r="S47"/>
  <c r="Q47"/>
  <c r="O192"/>
  <c r="AC192"/>
  <c r="CK192"/>
  <c r="AN192"/>
  <c r="BG192"/>
  <c r="CP192"/>
  <c r="BV192"/>
  <c r="CT192"/>
  <c r="CO192"/>
  <c r="CV192"/>
  <c r="CQ192"/>
  <c r="T192"/>
  <c r="E192"/>
  <c r="CF192"/>
  <c r="AO192"/>
  <c r="U192"/>
  <c r="CE192"/>
  <c r="CJ192"/>
  <c r="AE192"/>
  <c r="AD192"/>
  <c r="CM192"/>
  <c r="AM192"/>
  <c r="BJ192"/>
  <c r="CL192"/>
  <c r="S192"/>
  <c r="J192"/>
  <c r="CR192"/>
  <c r="CH192"/>
  <c r="AL192"/>
  <c r="AW192"/>
  <c r="AA192"/>
  <c r="BO192"/>
  <c r="AU192"/>
  <c r="AS192"/>
  <c r="D192"/>
  <c r="D203" i="70" s="1"/>
  <c r="G203" s="1"/>
  <c r="X192" i="69"/>
  <c r="AP192"/>
  <c r="CU192"/>
  <c r="BH192"/>
  <c r="BF192"/>
  <c r="CA192"/>
  <c r="BX192"/>
  <c r="BB192"/>
  <c r="BY192"/>
  <c r="AG192"/>
  <c r="R192"/>
  <c r="BD192"/>
  <c r="BE192"/>
  <c r="I192"/>
  <c r="W192"/>
  <c r="AX192"/>
  <c r="AV192"/>
  <c r="AK192"/>
  <c r="AF192"/>
  <c r="BS192"/>
  <c r="H192"/>
  <c r="Y192"/>
  <c r="F192"/>
  <c r="CI192"/>
  <c r="AB192"/>
  <c r="P192"/>
  <c r="BW192"/>
  <c r="BK192"/>
  <c r="M192"/>
  <c r="CB192"/>
  <c r="AZ192"/>
  <c r="BU192"/>
  <c r="L192"/>
  <c r="BM192"/>
  <c r="AR192"/>
  <c r="K192"/>
  <c r="CG192"/>
  <c r="Q192"/>
  <c r="CD192"/>
  <c r="AT192"/>
  <c r="AY192"/>
  <c r="AJ192"/>
  <c r="BT192"/>
  <c r="AQ192"/>
  <c r="CW192"/>
  <c r="BC192"/>
  <c r="BR192"/>
  <c r="BP192"/>
  <c r="G192"/>
  <c r="BN192"/>
  <c r="BA192"/>
  <c r="BI192"/>
  <c r="BZ192"/>
  <c r="V192"/>
  <c r="AH192"/>
  <c r="AI192"/>
  <c r="BL192"/>
  <c r="CN192"/>
  <c r="BQ192"/>
  <c r="Z192"/>
  <c r="CS192"/>
  <c r="N192"/>
  <c r="CX192"/>
  <c r="CC192"/>
  <c r="N172" i="70"/>
  <c r="I172"/>
  <c r="H172"/>
  <c r="K172" s="1"/>
  <c r="J172"/>
  <c r="E172"/>
  <c r="F172"/>
  <c r="P172"/>
  <c r="Q172"/>
  <c r="R172"/>
  <c r="M172"/>
  <c r="L172"/>
  <c r="O172" s="1"/>
  <c r="AT144" i="69"/>
  <c r="CE144"/>
  <c r="AK144"/>
  <c r="U144"/>
  <c r="CW144"/>
  <c r="P144"/>
  <c r="BI144"/>
  <c r="BS144"/>
  <c r="E144"/>
  <c r="CL144"/>
  <c r="BH144"/>
  <c r="L144"/>
  <c r="J144"/>
  <c r="BF144"/>
  <c r="AO144"/>
  <c r="BK144"/>
  <c r="BD144"/>
  <c r="Z144"/>
  <c r="BW144"/>
  <c r="AF144"/>
  <c r="N144"/>
  <c r="CO144"/>
  <c r="BC144"/>
  <c r="Q144"/>
  <c r="AR144"/>
  <c r="K144"/>
  <c r="BT144"/>
  <c r="CR144"/>
  <c r="CD144"/>
  <c r="BX144"/>
  <c r="H144"/>
  <c r="AI144"/>
  <c r="CM144"/>
  <c r="CQ144"/>
  <c r="BE144"/>
  <c r="CX144"/>
  <c r="CN144"/>
  <c r="CT144"/>
  <c r="AG144"/>
  <c r="AS144"/>
  <c r="AP144"/>
  <c r="M144"/>
  <c r="BP144"/>
  <c r="CU144"/>
  <c r="R144"/>
  <c r="CS144"/>
  <c r="AZ144"/>
  <c r="AA144"/>
  <c r="AE144"/>
  <c r="AC144"/>
  <c r="CA144"/>
  <c r="BQ144"/>
  <c r="S144"/>
  <c r="G144"/>
  <c r="Y144"/>
  <c r="I144"/>
  <c r="AW144"/>
  <c r="CJ144"/>
  <c r="BL144"/>
  <c r="AQ144"/>
  <c r="CI144"/>
  <c r="CV144"/>
  <c r="AN144"/>
  <c r="BO144"/>
  <c r="F144"/>
  <c r="AY144"/>
  <c r="AH144"/>
  <c r="CP144"/>
  <c r="BA144"/>
  <c r="D144"/>
  <c r="D155" i="70" s="1"/>
  <c r="G155" s="1"/>
  <c r="X144" i="69"/>
  <c r="BM144"/>
  <c r="CF144"/>
  <c r="W144"/>
  <c r="CC144"/>
  <c r="BZ144"/>
  <c r="O144"/>
  <c r="V144"/>
  <c r="AM144"/>
  <c r="AX144"/>
  <c r="BG144"/>
  <c r="AL144"/>
  <c r="CG144"/>
  <c r="AB144"/>
  <c r="AD144"/>
  <c r="CH144"/>
  <c r="BB144"/>
  <c r="BV144"/>
  <c r="AU144"/>
  <c r="BU144"/>
  <c r="AV144"/>
  <c r="BR144"/>
  <c r="AJ144"/>
  <c r="BJ144"/>
  <c r="BN144"/>
  <c r="BY144"/>
  <c r="CK144"/>
  <c r="CB144"/>
  <c r="T144"/>
  <c r="P55" i="70"/>
  <c r="Q55"/>
  <c r="R55"/>
  <c r="BA203" i="69"/>
  <c r="BD203"/>
  <c r="AR203"/>
  <c r="G203"/>
  <c r="BM203"/>
  <c r="BQ203"/>
  <c r="CS203"/>
  <c r="CJ203"/>
  <c r="BH203"/>
  <c r="D203"/>
  <c r="D214" i="70" s="1"/>
  <c r="G214" s="1"/>
  <c r="AS203" i="69"/>
  <c r="BE203"/>
  <c r="BK203"/>
  <c r="CU203"/>
  <c r="N203"/>
  <c r="AD203"/>
  <c r="CR203"/>
  <c r="AQ203"/>
  <c r="CV203"/>
  <c r="AE203"/>
  <c r="AG203"/>
  <c r="CF203"/>
  <c r="AC203"/>
  <c r="BT203"/>
  <c r="L203"/>
  <c r="BN203"/>
  <c r="AZ203"/>
  <c r="BC203"/>
  <c r="P203"/>
  <c r="CB203"/>
  <c r="BL203"/>
  <c r="CC203"/>
  <c r="AH203"/>
  <c r="BZ203"/>
  <c r="AY203"/>
  <c r="BX203"/>
  <c r="AU203"/>
  <c r="AI203"/>
  <c r="AM203"/>
  <c r="CQ203"/>
  <c r="AV203"/>
  <c r="CK203"/>
  <c r="CX203"/>
  <c r="I203"/>
  <c r="CE203"/>
  <c r="CM203"/>
  <c r="BG203"/>
  <c r="BS203"/>
  <c r="CL203"/>
  <c r="BB203"/>
  <c r="Y203"/>
  <c r="AP203"/>
  <c r="BW203"/>
  <c r="CT203"/>
  <c r="CD203"/>
  <c r="CP203"/>
  <c r="T203"/>
  <c r="Q203"/>
  <c r="CO203"/>
  <c r="BU203"/>
  <c r="M203"/>
  <c r="AJ203"/>
  <c r="BJ203"/>
  <c r="AK203"/>
  <c r="BY203"/>
  <c r="AW203"/>
  <c r="BP203"/>
  <c r="R203"/>
  <c r="BI203"/>
  <c r="AN203"/>
  <c r="AL203"/>
  <c r="K203"/>
  <c r="BR203"/>
  <c r="BV203"/>
  <c r="U203"/>
  <c r="E203"/>
  <c r="V203"/>
  <c r="F203"/>
  <c r="AB203"/>
  <c r="X203"/>
  <c r="CH203"/>
  <c r="W203"/>
  <c r="S203"/>
  <c r="Z203"/>
  <c r="AT203"/>
  <c r="O203"/>
  <c r="BF203"/>
  <c r="AF203"/>
  <c r="J203"/>
  <c r="AA203"/>
  <c r="CW203"/>
  <c r="CI203"/>
  <c r="CA203"/>
  <c r="AO203"/>
  <c r="CG203"/>
  <c r="H203"/>
  <c r="BO203"/>
  <c r="AX203"/>
  <c r="CN203"/>
  <c r="E111" i="70"/>
  <c r="M111"/>
  <c r="Q111"/>
  <c r="L111"/>
  <c r="O111" s="1"/>
  <c r="J111"/>
  <c r="H111"/>
  <c r="K111" s="1"/>
  <c r="F111"/>
  <c r="I111"/>
  <c r="R111"/>
  <c r="P111"/>
  <c r="N111"/>
  <c r="CK179" i="69"/>
  <c r="AW179"/>
  <c r="BI179"/>
  <c r="M179"/>
  <c r="CH179"/>
  <c r="F179"/>
  <c r="CW179"/>
  <c r="AE179"/>
  <c r="BM179"/>
  <c r="BP179"/>
  <c r="CL179"/>
  <c r="R179"/>
  <c r="CT179"/>
  <c r="CC179"/>
  <c r="CV179"/>
  <c r="H179"/>
  <c r="CN179"/>
  <c r="E179"/>
  <c r="CF179"/>
  <c r="P179"/>
  <c r="CB179"/>
  <c r="BR179"/>
  <c r="BO179"/>
  <c r="AZ179"/>
  <c r="BC179"/>
  <c r="L179"/>
  <c r="CD179"/>
  <c r="CQ179"/>
  <c r="CM179"/>
  <c r="BH179"/>
  <c r="S179"/>
  <c r="CI179"/>
  <c r="AC179"/>
  <c r="Y179"/>
  <c r="AT179"/>
  <c r="BK179"/>
  <c r="BV179"/>
  <c r="BB179"/>
  <c r="CA179"/>
  <c r="K179"/>
  <c r="CR179"/>
  <c r="V179"/>
  <c r="AY179"/>
  <c r="BN179"/>
  <c r="Z179"/>
  <c r="T179"/>
  <c r="BF179"/>
  <c r="AO179"/>
  <c r="AS179"/>
  <c r="BW179"/>
  <c r="CX179"/>
  <c r="N179"/>
  <c r="AG179"/>
  <c r="BD179"/>
  <c r="AM179"/>
  <c r="CE179"/>
  <c r="X179"/>
  <c r="AI179"/>
  <c r="AP179"/>
  <c r="CO179"/>
  <c r="AH179"/>
  <c r="AN179"/>
  <c r="BU179"/>
  <c r="BZ179"/>
  <c r="I179"/>
  <c r="CP179"/>
  <c r="AR179"/>
  <c r="AV179"/>
  <c r="J179"/>
  <c r="D179"/>
  <c r="D190" i="70" s="1"/>
  <c r="G190" s="1"/>
  <c r="O179" i="69"/>
  <c r="BX179"/>
  <c r="AD179"/>
  <c r="BG179"/>
  <c r="AA179"/>
  <c r="BS179"/>
  <c r="AF179"/>
  <c r="BJ179"/>
  <c r="Q179"/>
  <c r="CG179"/>
  <c r="U179"/>
  <c r="BY179"/>
  <c r="BL179"/>
  <c r="BT179"/>
  <c r="CU179"/>
  <c r="G179"/>
  <c r="CS179"/>
  <c r="AU179"/>
  <c r="W179"/>
  <c r="AB179"/>
  <c r="AJ179"/>
  <c r="AK179"/>
  <c r="BE179"/>
  <c r="CJ179"/>
  <c r="BQ179"/>
  <c r="AX179"/>
  <c r="BA179"/>
  <c r="AL179"/>
  <c r="AQ179"/>
  <c r="AA105"/>
  <c r="N105"/>
  <c r="V105"/>
  <c r="AT105"/>
  <c r="T105"/>
  <c r="BB105"/>
  <c r="AC105"/>
  <c r="BM105"/>
  <c r="CW105"/>
  <c r="CV105"/>
  <c r="L105"/>
  <c r="Z105"/>
  <c r="U105"/>
  <c r="BK105"/>
  <c r="CG105"/>
  <c r="CU105"/>
  <c r="BD105"/>
  <c r="BS105"/>
  <c r="AV105"/>
  <c r="H105"/>
  <c r="AY105"/>
  <c r="AH105"/>
  <c r="BI105"/>
  <c r="Q105"/>
  <c r="R105"/>
  <c r="CA105"/>
  <c r="AI105"/>
  <c r="BP105"/>
  <c r="AJ105"/>
  <c r="BA105"/>
  <c r="BE105"/>
  <c r="CI105"/>
  <c r="AW105"/>
  <c r="CK105"/>
  <c r="AR105"/>
  <c r="BU105"/>
  <c r="J105"/>
  <c r="BO105"/>
  <c r="CO105"/>
  <c r="AQ105"/>
  <c r="AB105"/>
  <c r="CP105"/>
  <c r="CT105"/>
  <c r="BR105"/>
  <c r="CF105"/>
  <c r="AD105"/>
  <c r="CR105"/>
  <c r="AO105"/>
  <c r="AP105"/>
  <c r="BC105"/>
  <c r="P105"/>
  <c r="BN105"/>
  <c r="AL105"/>
  <c r="BL105"/>
  <c r="Y105"/>
  <c r="AF105"/>
  <c r="M105"/>
  <c r="AM105"/>
  <c r="BH105"/>
  <c r="CS105"/>
  <c r="O105"/>
  <c r="S105"/>
  <c r="BQ105"/>
  <c r="BV105"/>
  <c r="G105"/>
  <c r="BY105"/>
  <c r="AX105"/>
  <c r="AN105"/>
  <c r="AK105"/>
  <c r="AU105"/>
  <c r="CH105"/>
  <c r="CC105"/>
  <c r="I105"/>
  <c r="BT105"/>
  <c r="AS105"/>
  <c r="F105"/>
  <c r="E105"/>
  <c r="CX105"/>
  <c r="CB105"/>
  <c r="BX105"/>
  <c r="CE105"/>
  <c r="X105"/>
  <c r="D105"/>
  <c r="D116" i="70" s="1"/>
  <c r="G116" s="1"/>
  <c r="CL105" i="69"/>
  <c r="BF105"/>
  <c r="AZ105"/>
  <c r="W105"/>
  <c r="BZ105"/>
  <c r="CQ105"/>
  <c r="BJ105"/>
  <c r="K105"/>
  <c r="AG105"/>
  <c r="CJ105"/>
  <c r="AE105"/>
  <c r="CD105"/>
  <c r="BG105"/>
  <c r="BW105"/>
  <c r="CN105"/>
  <c r="CM105"/>
  <c r="AW196"/>
  <c r="Y196"/>
  <c r="CG196"/>
  <c r="BI196"/>
  <c r="F196"/>
  <c r="CI196"/>
  <c r="BA196"/>
  <c r="AG196"/>
  <c r="CW196"/>
  <c r="I196"/>
  <c r="AB196"/>
  <c r="M196"/>
  <c r="W196"/>
  <c r="CR196"/>
  <c r="CK196"/>
  <c r="AX196"/>
  <c r="BQ196"/>
  <c r="BV196"/>
  <c r="CX196"/>
  <c r="AF196"/>
  <c r="AA196"/>
  <c r="O196"/>
  <c r="CU196"/>
  <c r="Q196"/>
  <c r="AC196"/>
  <c r="AI196"/>
  <c r="Z196"/>
  <c r="U196"/>
  <c r="CM196"/>
  <c r="BY196"/>
  <c r="AJ196"/>
  <c r="AQ196"/>
  <c r="CH196"/>
  <c r="L196"/>
  <c r="CP196"/>
  <c r="AS196"/>
  <c r="AM196"/>
  <c r="R196"/>
  <c r="V196"/>
  <c r="BB196"/>
  <c r="N196"/>
  <c r="CT196"/>
  <c r="BX196"/>
  <c r="CQ196"/>
  <c r="CF196"/>
  <c r="AE196"/>
  <c r="BO196"/>
  <c r="BG196"/>
  <c r="AN196"/>
  <c r="AZ196"/>
  <c r="D196"/>
  <c r="D207" i="70" s="1"/>
  <c r="G207" s="1"/>
  <c r="BD196" i="69"/>
  <c r="BF196"/>
  <c r="AO196"/>
  <c r="AK196"/>
  <c r="BS196"/>
  <c r="AT196"/>
  <c r="BH196"/>
  <c r="BM196"/>
  <c r="CE196"/>
  <c r="CL196"/>
  <c r="G196"/>
  <c r="AR196"/>
  <c r="BJ196"/>
  <c r="CA196"/>
  <c r="BW196"/>
  <c r="CS196"/>
  <c r="BE196"/>
  <c r="AV196"/>
  <c r="P196"/>
  <c r="BP196"/>
  <c r="X196"/>
  <c r="BC196"/>
  <c r="AP196"/>
  <c r="AY196"/>
  <c r="K196"/>
  <c r="BN196"/>
  <c r="AU196"/>
  <c r="AD196"/>
  <c r="BZ196"/>
  <c r="E196"/>
  <c r="BR196"/>
  <c r="H196"/>
  <c r="CC196"/>
  <c r="CO196"/>
  <c r="CN196"/>
  <c r="S196"/>
  <c r="BT196"/>
  <c r="AH196"/>
  <c r="BK196"/>
  <c r="T196"/>
  <c r="CV196"/>
  <c r="CB196"/>
  <c r="AL196"/>
  <c r="CJ196"/>
  <c r="J196"/>
  <c r="BU196"/>
  <c r="BL196"/>
  <c r="CD196"/>
  <c r="BD61"/>
  <c r="CD61"/>
  <c r="CR61"/>
  <c r="AZ61"/>
  <c r="BR61"/>
  <c r="Q61"/>
  <c r="BE61"/>
  <c r="N61"/>
  <c r="AC61"/>
  <c r="R61"/>
  <c r="CI61"/>
  <c r="CA61"/>
  <c r="CX61"/>
  <c r="E61"/>
  <c r="I61"/>
  <c r="CG61"/>
  <c r="BS61"/>
  <c r="AE61"/>
  <c r="CB61"/>
  <c r="U61"/>
  <c r="AK61"/>
  <c r="AO61"/>
  <c r="P61"/>
  <c r="AN61"/>
  <c r="BJ61"/>
  <c r="AS61"/>
  <c r="BN61"/>
  <c r="D61"/>
  <c r="D72" i="70" s="1"/>
  <c r="G72" s="1"/>
  <c r="CJ61" i="69"/>
  <c r="CE61"/>
  <c r="AB61"/>
  <c r="BO61"/>
  <c r="AR61"/>
  <c r="CU61"/>
  <c r="Z61"/>
  <c r="AY61"/>
  <c r="CQ61"/>
  <c r="BB61"/>
  <c r="BY61"/>
  <c r="AM61"/>
  <c r="AX61"/>
  <c r="AV61"/>
  <c r="CS61"/>
  <c r="BZ61"/>
  <c r="CP61"/>
  <c r="AQ61"/>
  <c r="AP61"/>
  <c r="CM61"/>
  <c r="BK61"/>
  <c r="BL61"/>
  <c r="AT61"/>
  <c r="CW61"/>
  <c r="M61"/>
  <c r="BH61"/>
  <c r="W61"/>
  <c r="CN61"/>
  <c r="BQ61"/>
  <c r="BW61"/>
  <c r="AW61"/>
  <c r="CV61"/>
  <c r="BI61"/>
  <c r="AH61"/>
  <c r="AL61"/>
  <c r="Y61"/>
  <c r="X61"/>
  <c r="S61"/>
  <c r="BA61"/>
  <c r="CH61"/>
  <c r="AF61"/>
  <c r="CT61"/>
  <c r="AD61"/>
  <c r="AJ61"/>
  <c r="T61"/>
  <c r="V61"/>
  <c r="BF61"/>
  <c r="CO61"/>
  <c r="H61"/>
  <c r="BX61"/>
  <c r="CL61"/>
  <c r="J61"/>
  <c r="BP61"/>
  <c r="BM61"/>
  <c r="CC61"/>
  <c r="AI61"/>
  <c r="CK61"/>
  <c r="BC61"/>
  <c r="BT61"/>
  <c r="CF61"/>
  <c r="BV61"/>
  <c r="L61"/>
  <c r="BU61"/>
  <c r="F61"/>
  <c r="G61"/>
  <c r="AA61"/>
  <c r="AU61"/>
  <c r="BG61"/>
  <c r="AG61"/>
  <c r="O61"/>
  <c r="K61"/>
  <c r="AW109"/>
  <c r="AJ109"/>
  <c r="CE109"/>
  <c r="AF109"/>
  <c r="CO109"/>
  <c r="AE109"/>
  <c r="CT109"/>
  <c r="H109"/>
  <c r="AV109"/>
  <c r="CA109"/>
  <c r="AS109"/>
  <c r="BW109"/>
  <c r="AP109"/>
  <c r="CH109"/>
  <c r="BO109"/>
  <c r="CU109"/>
  <c r="BM109"/>
  <c r="Y109"/>
  <c r="W109"/>
  <c r="AK109"/>
  <c r="BJ109"/>
  <c r="M109"/>
  <c r="L109"/>
  <c r="BT109"/>
  <c r="T109"/>
  <c r="AG109"/>
  <c r="AQ109"/>
  <c r="AY109"/>
  <c r="AN109"/>
  <c r="AD109"/>
  <c r="G109"/>
  <c r="AM109"/>
  <c r="CL109"/>
  <c r="BS109"/>
  <c r="BR109"/>
  <c r="AI109"/>
  <c r="BB109"/>
  <c r="AB109"/>
  <c r="BZ109"/>
  <c r="AH109"/>
  <c r="CD109"/>
  <c r="BU109"/>
  <c r="CX109"/>
  <c r="AA109"/>
  <c r="CR109"/>
  <c r="CJ109"/>
  <c r="E109"/>
  <c r="BV109"/>
  <c r="BP109"/>
  <c r="AR109"/>
  <c r="AX109"/>
  <c r="AU109"/>
  <c r="CN109"/>
  <c r="BE109"/>
  <c r="CG109"/>
  <c r="Q109"/>
  <c r="AO109"/>
  <c r="BF109"/>
  <c r="P109"/>
  <c r="BY109"/>
  <c r="BH109"/>
  <c r="R109"/>
  <c r="CB109"/>
  <c r="F109"/>
  <c r="CF109"/>
  <c r="O109"/>
  <c r="BI109"/>
  <c r="BC109"/>
  <c r="Z109"/>
  <c r="D109"/>
  <c r="D120" i="70" s="1"/>
  <c r="G120" s="1"/>
  <c r="CP109" i="69"/>
  <c r="AZ109"/>
  <c r="BN109"/>
  <c r="CM109"/>
  <c r="U109"/>
  <c r="BL109"/>
  <c r="CQ109"/>
  <c r="CW109"/>
  <c r="BK109"/>
  <c r="I109"/>
  <c r="J109"/>
  <c r="CI109"/>
  <c r="X109"/>
  <c r="V109"/>
  <c r="BA109"/>
  <c r="K109"/>
  <c r="AC109"/>
  <c r="AL109"/>
  <c r="BX109"/>
  <c r="CK109"/>
  <c r="AT109"/>
  <c r="CC109"/>
  <c r="BD109"/>
  <c r="S109"/>
  <c r="CV109"/>
  <c r="BG109"/>
  <c r="CS109"/>
  <c r="BQ109"/>
  <c r="N109"/>
  <c r="E58" i="70"/>
  <c r="Q58"/>
  <c r="F58"/>
  <c r="N58"/>
  <c r="I58"/>
  <c r="H58"/>
  <c r="K58" s="1"/>
  <c r="P58"/>
  <c r="R58"/>
  <c r="M58"/>
  <c r="L58"/>
  <c r="O58" s="1"/>
  <c r="J58"/>
  <c r="BF141" i="69"/>
  <c r="AA141"/>
  <c r="T141"/>
  <c r="BL141"/>
  <c r="AV141"/>
  <c r="CP141"/>
  <c r="AD141"/>
  <c r="AP141"/>
  <c r="I141"/>
  <c r="AB141"/>
  <c r="W141"/>
  <c r="BJ141"/>
  <c r="CL141"/>
  <c r="Z141"/>
  <c r="BM141"/>
  <c r="AE141"/>
  <c r="O141"/>
  <c r="CD141"/>
  <c r="CS141"/>
  <c r="BT141"/>
  <c r="BQ141"/>
  <c r="CM141"/>
  <c r="AW141"/>
  <c r="CA141"/>
  <c r="CB141"/>
  <c r="AN141"/>
  <c r="CO141"/>
  <c r="BD141"/>
  <c r="BO141"/>
  <c r="CU141"/>
  <c r="BE141"/>
  <c r="U141"/>
  <c r="AY141"/>
  <c r="BB141"/>
  <c r="BY141"/>
  <c r="K141"/>
  <c r="CR141"/>
  <c r="CW141"/>
  <c r="BK141"/>
  <c r="BC141"/>
  <c r="E141"/>
  <c r="M141"/>
  <c r="AI141"/>
  <c r="CF141"/>
  <c r="AR141"/>
  <c r="CX141"/>
  <c r="CI141"/>
  <c r="AC141"/>
  <c r="AT141"/>
  <c r="AF141"/>
  <c r="P141"/>
  <c r="CV141"/>
  <c r="AK141"/>
  <c r="CK141"/>
  <c r="AQ141"/>
  <c r="AU141"/>
  <c r="CG141"/>
  <c r="H141"/>
  <c r="CH141"/>
  <c r="BH141"/>
  <c r="Y141"/>
  <c r="BA141"/>
  <c r="CC141"/>
  <c r="J141"/>
  <c r="BN141"/>
  <c r="BG141"/>
  <c r="BR141"/>
  <c r="BZ141"/>
  <c r="AX141"/>
  <c r="R141"/>
  <c r="AS141"/>
  <c r="S141"/>
  <c r="CE141"/>
  <c r="AJ141"/>
  <c r="BX141"/>
  <c r="G141"/>
  <c r="Q141"/>
  <c r="BI141"/>
  <c r="BU141"/>
  <c r="L141"/>
  <c r="CT141"/>
  <c r="AL141"/>
  <c r="AM141"/>
  <c r="CQ141"/>
  <c r="AG141"/>
  <c r="X141"/>
  <c r="AO141"/>
  <c r="CN141"/>
  <c r="N141"/>
  <c r="F141"/>
  <c r="D141"/>
  <c r="D152" i="70" s="1"/>
  <c r="G152" s="1"/>
  <c r="CJ141" i="69"/>
  <c r="AZ141"/>
  <c r="BP141"/>
  <c r="BW141"/>
  <c r="V141"/>
  <c r="BS141"/>
  <c r="AH141"/>
  <c r="BV141"/>
  <c r="P67" i="70"/>
  <c r="R67"/>
  <c r="I67"/>
  <c r="J67"/>
  <c r="F67"/>
  <c r="E67"/>
  <c r="Q67" s="1"/>
  <c r="L67"/>
  <c r="O67" s="1"/>
  <c r="N67"/>
  <c r="M67"/>
  <c r="H67"/>
  <c r="K67" s="1"/>
  <c r="J104"/>
  <c r="L104"/>
  <c r="O104" s="1"/>
  <c r="E104"/>
  <c r="Q104" s="1"/>
  <c r="I104"/>
  <c r="N104"/>
  <c r="H104"/>
  <c r="K104" s="1"/>
  <c r="M104"/>
  <c r="P104"/>
  <c r="F104"/>
  <c r="R104"/>
  <c r="R44"/>
  <c r="Q44"/>
  <c r="P44"/>
  <c r="J193"/>
  <c r="L193"/>
  <c r="O193" s="1"/>
  <c r="Q193"/>
  <c r="I193"/>
  <c r="E193"/>
  <c r="M193"/>
  <c r="F193"/>
  <c r="H193"/>
  <c r="K193" s="1"/>
  <c r="R193"/>
  <c r="N193"/>
  <c r="P193"/>
  <c r="BJ157" i="69"/>
  <c r="AJ157"/>
  <c r="W157"/>
  <c r="I157"/>
  <c r="AR157"/>
  <c r="CV157"/>
  <c r="BA157"/>
  <c r="CR157"/>
  <c r="V157"/>
  <c r="AH157"/>
  <c r="BK157"/>
  <c r="BT157"/>
  <c r="CX157"/>
  <c r="H157"/>
  <c r="CC157"/>
  <c r="D157"/>
  <c r="D168" i="70" s="1"/>
  <c r="G168" s="1"/>
  <c r="BZ157" i="69"/>
  <c r="N157"/>
  <c r="E157"/>
  <c r="AF157"/>
  <c r="CP157"/>
  <c r="AX157"/>
  <c r="AV157"/>
  <c r="BM157"/>
  <c r="K157"/>
  <c r="AL157"/>
  <c r="BF157"/>
  <c r="CB157"/>
  <c r="J157"/>
  <c r="CA157"/>
  <c r="AN157"/>
  <c r="AZ157"/>
  <c r="U157"/>
  <c r="CM157"/>
  <c r="G157"/>
  <c r="X157"/>
  <c r="BL157"/>
  <c r="CG157"/>
  <c r="BW157"/>
  <c r="BS157"/>
  <c r="BP157"/>
  <c r="BH157"/>
  <c r="M157"/>
  <c r="AA157"/>
  <c r="AE157"/>
  <c r="BQ157"/>
  <c r="BR157"/>
  <c r="BY157"/>
  <c r="AY157"/>
  <c r="L157"/>
  <c r="F157"/>
  <c r="BI157"/>
  <c r="BC157"/>
  <c r="CW157"/>
  <c r="BV157"/>
  <c r="AU157"/>
  <c r="BD157"/>
  <c r="AO157"/>
  <c r="AB157"/>
  <c r="Z157"/>
  <c r="AS157"/>
  <c r="CQ157"/>
  <c r="AT157"/>
  <c r="AM157"/>
  <c r="BB157"/>
  <c r="R157"/>
  <c r="CE157"/>
  <c r="S157"/>
  <c r="BN157"/>
  <c r="CL157"/>
  <c r="CT157"/>
  <c r="CK157"/>
  <c r="P157"/>
  <c r="BE157"/>
  <c r="CJ157"/>
  <c r="AK157"/>
  <c r="CU157"/>
  <c r="CI157"/>
  <c r="AW157"/>
  <c r="BO157"/>
  <c r="AI157"/>
  <c r="O157"/>
  <c r="Y157"/>
  <c r="CS157"/>
  <c r="CN157"/>
  <c r="BG157"/>
  <c r="CD157"/>
  <c r="AC157"/>
  <c r="AD157"/>
  <c r="CO157"/>
  <c r="CH157"/>
  <c r="BU157"/>
  <c r="T157"/>
  <c r="AQ157"/>
  <c r="AP157"/>
  <c r="BX157"/>
  <c r="AG157"/>
  <c r="CF157"/>
  <c r="Q157"/>
  <c r="AZ20"/>
  <c r="CX20"/>
  <c r="BN20"/>
  <c r="AI20"/>
  <c r="CO20"/>
  <c r="BO20"/>
  <c r="AU20"/>
  <c r="BS20"/>
  <c r="AH20"/>
  <c r="BA20"/>
  <c r="AN20"/>
  <c r="BQ20"/>
  <c r="AJ20"/>
  <c r="CU20"/>
  <c r="AV20"/>
  <c r="CV20"/>
  <c r="BW20"/>
  <c r="AK20"/>
  <c r="CE20"/>
  <c r="CG20"/>
  <c r="AP20"/>
  <c r="CR20"/>
  <c r="AA20"/>
  <c r="AR20"/>
  <c r="BJ20"/>
  <c r="CI20"/>
  <c r="AT20"/>
  <c r="Y20"/>
  <c r="AS20"/>
  <c r="CK20"/>
  <c r="BC20"/>
  <c r="AM20"/>
  <c r="AD20"/>
  <c r="BL20"/>
  <c r="BB20"/>
  <c r="CQ20"/>
  <c r="AC20"/>
  <c r="BT20"/>
  <c r="CD20"/>
  <c r="BE20"/>
  <c r="AQ20"/>
  <c r="V20"/>
  <c r="BX20"/>
  <c r="BI20"/>
  <c r="AX20"/>
  <c r="BK20"/>
  <c r="AB20"/>
  <c r="CL20"/>
  <c r="AY20"/>
  <c r="BZ20"/>
  <c r="CS20"/>
  <c r="X20"/>
  <c r="BM20"/>
  <c r="CM20"/>
  <c r="CW20"/>
  <c r="W20"/>
  <c r="BP20"/>
  <c r="CT20"/>
  <c r="CH20"/>
  <c r="BF20"/>
  <c r="AF20"/>
  <c r="BD20"/>
  <c r="CF20"/>
  <c r="CA20"/>
  <c r="BR20"/>
  <c r="AL20"/>
  <c r="BH20"/>
  <c r="AO20"/>
  <c r="AW20"/>
  <c r="CN20"/>
  <c r="AG20"/>
  <c r="BU20"/>
  <c r="BY20"/>
  <c r="CJ20"/>
  <c r="Z20"/>
  <c r="BV20"/>
  <c r="BG20"/>
  <c r="CP20"/>
  <c r="CB20"/>
  <c r="AE20"/>
  <c r="CC20"/>
  <c r="R213" i="70"/>
  <c r="M213"/>
  <c r="E213"/>
  <c r="Q213" s="1"/>
  <c r="H213"/>
  <c r="K213" s="1"/>
  <c r="I213"/>
  <c r="F213"/>
  <c r="L213"/>
  <c r="O213" s="1"/>
  <c r="N213"/>
  <c r="P213"/>
  <c r="J213"/>
  <c r="S78" i="69"/>
  <c r="L78"/>
  <c r="AU78"/>
  <c r="AH78"/>
  <c r="CU78"/>
  <c r="AO78"/>
  <c r="Y78"/>
  <c r="V78"/>
  <c r="BG78"/>
  <c r="U78"/>
  <c r="BF78"/>
  <c r="CA78"/>
  <c r="CW78"/>
  <c r="BT78"/>
  <c r="CP78"/>
  <c r="AQ78"/>
  <c r="BK78"/>
  <c r="I78"/>
  <c r="O78"/>
  <c r="BW78"/>
  <c r="N78"/>
  <c r="CS78"/>
  <c r="G78"/>
  <c r="CV78"/>
  <c r="CH78"/>
  <c r="CR78"/>
  <c r="AJ78"/>
  <c r="AN78"/>
  <c r="BB78"/>
  <c r="CK78"/>
  <c r="D78"/>
  <c r="D89" i="70" s="1"/>
  <c r="G89" s="1"/>
  <c r="Q78" i="69"/>
  <c r="BD78"/>
  <c r="BE78"/>
  <c r="AZ78"/>
  <c r="CQ78"/>
  <c r="CO78"/>
  <c r="AS78"/>
  <c r="CM78"/>
  <c r="BM78"/>
  <c r="CI78"/>
  <c r="Z78"/>
  <c r="K78"/>
  <c r="AD78"/>
  <c r="BL78"/>
  <c r="T78"/>
  <c r="CD78"/>
  <c r="CN78"/>
  <c r="M78"/>
  <c r="AP78"/>
  <c r="AC78"/>
  <c r="F78"/>
  <c r="AT78"/>
  <c r="CT78"/>
  <c r="BV78"/>
  <c r="BU78"/>
  <c r="CL78"/>
  <c r="CE78"/>
  <c r="BS78"/>
  <c r="H78"/>
  <c r="CF78"/>
  <c r="BZ78"/>
  <c r="AW78"/>
  <c r="BX78"/>
  <c r="BO78"/>
  <c r="X78"/>
  <c r="AA78"/>
  <c r="AM78"/>
  <c r="AK78"/>
  <c r="CB78"/>
  <c r="BP78"/>
  <c r="BH78"/>
  <c r="BJ78"/>
  <c r="AI78"/>
  <c r="BN78"/>
  <c r="AX78"/>
  <c r="AB78"/>
  <c r="E78"/>
  <c r="AL78"/>
  <c r="CJ78"/>
  <c r="AE78"/>
  <c r="BY78"/>
  <c r="CG78"/>
  <c r="AG78"/>
  <c r="BR78"/>
  <c r="BA78"/>
  <c r="AY78"/>
  <c r="BC78"/>
  <c r="CC78"/>
  <c r="BQ78"/>
  <c r="R78"/>
  <c r="AR78"/>
  <c r="J78"/>
  <c r="P78"/>
  <c r="AV78"/>
  <c r="CX78"/>
  <c r="W78"/>
  <c r="AF78"/>
  <c r="BI78"/>
  <c r="AT208"/>
  <c r="BZ208"/>
  <c r="BN208"/>
  <c r="AB208"/>
  <c r="BM208"/>
  <c r="CP208"/>
  <c r="AI208"/>
  <c r="AV208"/>
  <c r="Z208"/>
  <c r="BE208"/>
  <c r="CU208"/>
  <c r="AR208"/>
  <c r="BC208"/>
  <c r="S208"/>
  <c r="X208"/>
  <c r="BX208"/>
  <c r="M208"/>
  <c r="BU208"/>
  <c r="BB208"/>
  <c r="CN208"/>
  <c r="AQ208"/>
  <c r="CR208"/>
  <c r="AN208"/>
  <c r="BD208"/>
  <c r="I208"/>
  <c r="AM208"/>
  <c r="G208"/>
  <c r="CF208"/>
  <c r="CT208"/>
  <c r="R208"/>
  <c r="AA208"/>
  <c r="F208"/>
  <c r="CJ208"/>
  <c r="AY208"/>
  <c r="AD208"/>
  <c r="J208"/>
  <c r="H208"/>
  <c r="Q208"/>
  <c r="CI208"/>
  <c r="CW208"/>
  <c r="CE208"/>
  <c r="V208"/>
  <c r="BP208"/>
  <c r="W208"/>
  <c r="O208"/>
  <c r="P208"/>
  <c r="N208"/>
  <c r="L208"/>
  <c r="K208"/>
  <c r="BJ208"/>
  <c r="D208"/>
  <c r="D219" i="70" s="1"/>
  <c r="G219" s="1"/>
  <c r="BA208" i="69"/>
  <c r="CA208"/>
  <c r="CK208"/>
  <c r="AW208"/>
  <c r="AL208"/>
  <c r="CS208"/>
  <c r="E208"/>
  <c r="T208"/>
  <c r="CX208"/>
  <c r="Y208"/>
  <c r="AZ208"/>
  <c r="AH208"/>
  <c r="AX208"/>
  <c r="CD208"/>
  <c r="AG208"/>
  <c r="CG208"/>
  <c r="AS208"/>
  <c r="CH208"/>
  <c r="BG208"/>
  <c r="AK208"/>
  <c r="CL208"/>
  <c r="CO208"/>
  <c r="BY208"/>
  <c r="BK208"/>
  <c r="BF208"/>
  <c r="BL208"/>
  <c r="AC208"/>
  <c r="BV208"/>
  <c r="U208"/>
  <c r="AE208"/>
  <c r="BS208"/>
  <c r="CM208"/>
  <c r="BR208"/>
  <c r="AP208"/>
  <c r="AJ208"/>
  <c r="BW208"/>
  <c r="BH208"/>
  <c r="CQ208"/>
  <c r="AU208"/>
  <c r="BI208"/>
  <c r="BQ208"/>
  <c r="CC208"/>
  <c r="CV208"/>
  <c r="BT208"/>
  <c r="AF208"/>
  <c r="CB208"/>
  <c r="AO208"/>
  <c r="BO208"/>
  <c r="R150" i="70"/>
  <c r="N150"/>
  <c r="J150"/>
  <c r="M150"/>
  <c r="P150"/>
  <c r="I150"/>
  <c r="H150"/>
  <c r="K150" s="1"/>
  <c r="L150"/>
  <c r="O150" s="1"/>
  <c r="E150"/>
  <c r="Q150" s="1"/>
  <c r="S150" s="1"/>
  <c r="F150"/>
  <c r="M79"/>
  <c r="P79"/>
  <c r="I79"/>
  <c r="E79"/>
  <c r="Q79" s="1"/>
  <c r="H79"/>
  <c r="K79" s="1"/>
  <c r="J79"/>
  <c r="R79"/>
  <c r="F79"/>
  <c r="L79"/>
  <c r="O79" s="1"/>
  <c r="N79"/>
  <c r="S92" i="69"/>
  <c r="BE92"/>
  <c r="U92"/>
  <c r="D92"/>
  <c r="D103" i="70" s="1"/>
  <c r="G103" s="1"/>
  <c r="BN92" i="69"/>
  <c r="W92"/>
  <c r="CC92"/>
  <c r="N92"/>
  <c r="H92"/>
  <c r="AK92"/>
  <c r="AF92"/>
  <c r="Q92"/>
  <c r="CJ92"/>
  <c r="BQ92"/>
  <c r="BF92"/>
  <c r="L92"/>
  <c r="AA92"/>
  <c r="Z92"/>
  <c r="CU92"/>
  <c r="CF92"/>
  <c r="CB92"/>
  <c r="BZ92"/>
  <c r="F92"/>
  <c r="BO92"/>
  <c r="AV92"/>
  <c r="AE92"/>
  <c r="AL92"/>
  <c r="BD92"/>
  <c r="J92"/>
  <c r="AJ92"/>
  <c r="BW92"/>
  <c r="BC92"/>
  <c r="BU92"/>
  <c r="BJ92"/>
  <c r="BM92"/>
  <c r="AT92"/>
  <c r="AU92"/>
  <c r="CH92"/>
  <c r="BX92"/>
  <c r="AR92"/>
  <c r="CP92"/>
  <c r="CG92"/>
  <c r="CI92"/>
  <c r="AB92"/>
  <c r="CN92"/>
  <c r="BI92"/>
  <c r="BK92"/>
  <c r="M92"/>
  <c r="CO92"/>
  <c r="CW92"/>
  <c r="CE92"/>
  <c r="BS92"/>
  <c r="X92"/>
  <c r="AM92"/>
  <c r="K92"/>
  <c r="AW92"/>
  <c r="I92"/>
  <c r="CV92"/>
  <c r="AZ92"/>
  <c r="CM92"/>
  <c r="O92"/>
  <c r="AQ92"/>
  <c r="CK92"/>
  <c r="CS92"/>
  <c r="AC92"/>
  <c r="AS92"/>
  <c r="CX92"/>
  <c r="T92"/>
  <c r="G92"/>
  <c r="CR92"/>
  <c r="R92"/>
  <c r="AX92"/>
  <c r="V92"/>
  <c r="AN92"/>
  <c r="AD92"/>
  <c r="AO92"/>
  <c r="AG92"/>
  <c r="E92"/>
  <c r="BT92"/>
  <c r="P92"/>
  <c r="BP92"/>
  <c r="CT92"/>
  <c r="CA92"/>
  <c r="BL92"/>
  <c r="BG92"/>
  <c r="AH92"/>
  <c r="BR92"/>
  <c r="Y92"/>
  <c r="CL92"/>
  <c r="AI92"/>
  <c r="AY92"/>
  <c r="BB92"/>
  <c r="AP92"/>
  <c r="CD92"/>
  <c r="BV92"/>
  <c r="BH92"/>
  <c r="BY92"/>
  <c r="BA92"/>
  <c r="CQ92"/>
  <c r="BR209"/>
  <c r="P209"/>
  <c r="AL209"/>
  <c r="Q209"/>
  <c r="BV209"/>
  <c r="CC209"/>
  <c r="BB209"/>
  <c r="AV209"/>
  <c r="CD209"/>
  <c r="AP209"/>
  <c r="AW209"/>
  <c r="BF209"/>
  <c r="BP209"/>
  <c r="CT209"/>
  <c r="CO209"/>
  <c r="CF209"/>
  <c r="T209"/>
  <c r="O209"/>
  <c r="AC209"/>
  <c r="CX209"/>
  <c r="AB209"/>
  <c r="BD209"/>
  <c r="CQ209"/>
  <c r="AS209"/>
  <c r="AX209"/>
  <c r="Z209"/>
  <c r="D209"/>
  <c r="D220" i="70" s="1"/>
  <c r="G220" s="1"/>
  <c r="AH209" i="69"/>
  <c r="AI209"/>
  <c r="AK209"/>
  <c r="CJ209"/>
  <c r="BK209"/>
  <c r="AE209"/>
  <c r="CS209"/>
  <c r="AR209"/>
  <c r="AZ209"/>
  <c r="K209"/>
  <c r="BQ209"/>
  <c r="G209"/>
  <c r="V209"/>
  <c r="AQ209"/>
  <c r="AJ209"/>
  <c r="AM209"/>
  <c r="CH209"/>
  <c r="M209"/>
  <c r="CB209"/>
  <c r="H209"/>
  <c r="CR209"/>
  <c r="X209"/>
  <c r="BA209"/>
  <c r="AD209"/>
  <c r="BZ209"/>
  <c r="BX209"/>
  <c r="AU209"/>
  <c r="N209"/>
  <c r="AG209"/>
  <c r="CA209"/>
  <c r="BN209"/>
  <c r="BM209"/>
  <c r="CE209"/>
  <c r="BJ209"/>
  <c r="CG209"/>
  <c r="BT209"/>
  <c r="CW209"/>
  <c r="AT209"/>
  <c r="AO209"/>
  <c r="BG209"/>
  <c r="CP209"/>
  <c r="CL209"/>
  <c r="AF209"/>
  <c r="W209"/>
  <c r="AA209"/>
  <c r="S209"/>
  <c r="BC209"/>
  <c r="CK209"/>
  <c r="BY209"/>
  <c r="CV209"/>
  <c r="L209"/>
  <c r="U209"/>
  <c r="BW209"/>
  <c r="F209"/>
  <c r="BO209"/>
  <c r="BH209"/>
  <c r="AN209"/>
  <c r="J209"/>
  <c r="BS209"/>
  <c r="CI209"/>
  <c r="CN209"/>
  <c r="BU209"/>
  <c r="R209"/>
  <c r="E209"/>
  <c r="I209"/>
  <c r="AY209"/>
  <c r="BE209"/>
  <c r="BI209"/>
  <c r="CM209"/>
  <c r="CU209"/>
  <c r="BL209"/>
  <c r="Y209"/>
  <c r="H101" i="70"/>
  <c r="K101" s="1"/>
  <c r="N101"/>
  <c r="P101"/>
  <c r="J101"/>
  <c r="R101"/>
  <c r="E101"/>
  <c r="Q101" s="1"/>
  <c r="M101"/>
  <c r="F101"/>
  <c r="I101"/>
  <c r="L101"/>
  <c r="O101" s="1"/>
  <c r="CV57" i="69"/>
  <c r="Q57"/>
  <c r="X57"/>
  <c r="BO57"/>
  <c r="CH57"/>
  <c r="BI57"/>
  <c r="AA57"/>
  <c r="AZ57"/>
  <c r="BX57"/>
  <c r="J57"/>
  <c r="Z57"/>
  <c r="BH57"/>
  <c r="BE57"/>
  <c r="M57"/>
  <c r="Y57"/>
  <c r="CN57"/>
  <c r="AP57"/>
  <c r="BC57"/>
  <c r="AX57"/>
  <c r="AR57"/>
  <c r="AS57"/>
  <c r="BY57"/>
  <c r="AC57"/>
  <c r="CG57"/>
  <c r="CE57"/>
  <c r="CP57"/>
  <c r="CD57"/>
  <c r="R57"/>
  <c r="AO57"/>
  <c r="I57"/>
  <c r="S57"/>
  <c r="CQ57"/>
  <c r="BN57"/>
  <c r="V57"/>
  <c r="BT57"/>
  <c r="BM57"/>
  <c r="AB57"/>
  <c r="BK57"/>
  <c r="CK57"/>
  <c r="AG57"/>
  <c r="CM57"/>
  <c r="BP57"/>
  <c r="CJ57"/>
  <c r="D57"/>
  <c r="D68" i="70" s="1"/>
  <c r="G68" s="1"/>
  <c r="CL57" i="69"/>
  <c r="BQ57"/>
  <c r="AD57"/>
  <c r="BR57"/>
  <c r="CB57"/>
  <c r="AU57"/>
  <c r="BB57"/>
  <c r="N57"/>
  <c r="AV57"/>
  <c r="BJ57"/>
  <c r="CU57"/>
  <c r="BU57"/>
  <c r="K57"/>
  <c r="L57"/>
  <c r="BG57"/>
  <c r="AF57"/>
  <c r="CW57"/>
  <c r="CT57"/>
  <c r="W57"/>
  <c r="AQ57"/>
  <c r="BA57"/>
  <c r="BV57"/>
  <c r="AN57"/>
  <c r="CC57"/>
  <c r="O57"/>
  <c r="CF57"/>
  <c r="BD57"/>
  <c r="BZ57"/>
  <c r="E57"/>
  <c r="BF57"/>
  <c r="U57"/>
  <c r="G57"/>
  <c r="T57"/>
  <c r="AW57"/>
  <c r="AI57"/>
  <c r="P57"/>
  <c r="H57"/>
  <c r="AJ57"/>
  <c r="AE57"/>
  <c r="AT57"/>
  <c r="CO57"/>
  <c r="CA57"/>
  <c r="BS57"/>
  <c r="AL57"/>
  <c r="BW57"/>
  <c r="CS57"/>
  <c r="AK57"/>
  <c r="AH57"/>
  <c r="AM57"/>
  <c r="AY57"/>
  <c r="BL57"/>
  <c r="CI57"/>
  <c r="CX57"/>
  <c r="F57"/>
  <c r="CR57"/>
  <c r="F102" i="70"/>
  <c r="P102"/>
  <c r="J102"/>
  <c r="R102"/>
  <c r="L102"/>
  <c r="O102" s="1"/>
  <c r="M102"/>
  <c r="E102"/>
  <c r="Q102" s="1"/>
  <c r="H102"/>
  <c r="K102" s="1"/>
  <c r="I102"/>
  <c r="N102"/>
  <c r="F198"/>
  <c r="M198"/>
  <c r="R198"/>
  <c r="I198"/>
  <c r="N198"/>
  <c r="E198"/>
  <c r="Q198" s="1"/>
  <c r="J198"/>
  <c r="L198"/>
  <c r="O198" s="1"/>
  <c r="H198"/>
  <c r="K198" s="1"/>
  <c r="P198"/>
  <c r="F161"/>
  <c r="I161"/>
  <c r="H161"/>
  <c r="K161" s="1"/>
  <c r="L161"/>
  <c r="O161" s="1"/>
  <c r="M161"/>
  <c r="E161"/>
  <c r="Q161" s="1"/>
  <c r="P161"/>
  <c r="R161"/>
  <c r="J161"/>
  <c r="N161"/>
  <c r="BR177" i="69"/>
  <c r="BC177"/>
  <c r="N177"/>
  <c r="CD177"/>
  <c r="R177"/>
  <c r="BD177"/>
  <c r="CR177"/>
  <c r="BE177"/>
  <c r="AA177"/>
  <c r="H177"/>
  <c r="E177"/>
  <c r="Y177"/>
  <c r="BQ177"/>
  <c r="S177"/>
  <c r="BW177"/>
  <c r="CE177"/>
  <c r="BF177"/>
  <c r="BH177"/>
  <c r="AM177"/>
  <c r="F177"/>
  <c r="BK177"/>
  <c r="CV177"/>
  <c r="CG177"/>
  <c r="AY177"/>
  <c r="CO177"/>
  <c r="CB177"/>
  <c r="BS177"/>
  <c r="AJ177"/>
  <c r="AN177"/>
  <c r="AX177"/>
  <c r="AC177"/>
  <c r="X177"/>
  <c r="AT177"/>
  <c r="V177"/>
  <c r="BL177"/>
  <c r="O177"/>
  <c r="CK177"/>
  <c r="AI177"/>
  <c r="CN177"/>
  <c r="AU177"/>
  <c r="T177"/>
  <c r="CH177"/>
  <c r="BT177"/>
  <c r="Z177"/>
  <c r="AV177"/>
  <c r="BY177"/>
  <c r="M177"/>
  <c r="L177"/>
  <c r="U177"/>
  <c r="AK177"/>
  <c r="AR177"/>
  <c r="AE177"/>
  <c r="CM177"/>
  <c r="K177"/>
  <c r="BX177"/>
  <c r="CU177"/>
  <c r="G177"/>
  <c r="AO177"/>
  <c r="AD177"/>
  <c r="BO177"/>
  <c r="BZ177"/>
  <c r="CQ177"/>
  <c r="CC177"/>
  <c r="AG177"/>
  <c r="CX177"/>
  <c r="BV177"/>
  <c r="AF177"/>
  <c r="AP177"/>
  <c r="BI177"/>
  <c r="AW177"/>
  <c r="CT177"/>
  <c r="CS177"/>
  <c r="CF177"/>
  <c r="AS177"/>
  <c r="Q177"/>
  <c r="CJ177"/>
  <c r="CW177"/>
  <c r="AL177"/>
  <c r="AZ177"/>
  <c r="BG177"/>
  <c r="W177"/>
  <c r="CP177"/>
  <c r="BJ177"/>
  <c r="BB177"/>
  <c r="BM177"/>
  <c r="AH177"/>
  <c r="BP177"/>
  <c r="CA177"/>
  <c r="BN177"/>
  <c r="BU177"/>
  <c r="CI177"/>
  <c r="BA177"/>
  <c r="AQ177"/>
  <c r="CL177"/>
  <c r="I177"/>
  <c r="P177"/>
  <c r="AB177"/>
  <c r="D177"/>
  <c r="D188" i="70" s="1"/>
  <c r="G188" s="1"/>
  <c r="J177" i="69"/>
  <c r="H96" i="70"/>
  <c r="K96" s="1"/>
  <c r="F96"/>
  <c r="J96"/>
  <c r="E96"/>
  <c r="M96"/>
  <c r="N96"/>
  <c r="P96"/>
  <c r="L96"/>
  <c r="O96" s="1"/>
  <c r="R96"/>
  <c r="Q96"/>
  <c r="I96"/>
  <c r="CL77" i="69"/>
  <c r="AD77"/>
  <c r="AI77"/>
  <c r="AA77"/>
  <c r="CR77"/>
  <c r="W77"/>
  <c r="CH77"/>
  <c r="CF77"/>
  <c r="BE77"/>
  <c r="AE77"/>
  <c r="T77"/>
  <c r="AF77"/>
  <c r="P77"/>
  <c r="CA77"/>
  <c r="BW77"/>
  <c r="BF77"/>
  <c r="U77"/>
  <c r="CX77"/>
  <c r="CM77"/>
  <c r="O77"/>
  <c r="CB77"/>
  <c r="V77"/>
  <c r="AZ77"/>
  <c r="Q77"/>
  <c r="AX77"/>
  <c r="G77"/>
  <c r="CC77"/>
  <c r="S77"/>
  <c r="BQ77"/>
  <c r="BI77"/>
  <c r="CJ77"/>
  <c r="Z77"/>
  <c r="AN77"/>
  <c r="AY77"/>
  <c r="F77"/>
  <c r="CD77"/>
  <c r="BR77"/>
  <c r="BC77"/>
  <c r="BG77"/>
  <c r="BT77"/>
  <c r="AJ77"/>
  <c r="BO77"/>
  <c r="AR77"/>
  <c r="CT77"/>
  <c r="AO77"/>
  <c r="K77"/>
  <c r="CN77"/>
  <c r="BM77"/>
  <c r="CE77"/>
  <c r="R77"/>
  <c r="BN77"/>
  <c r="J77"/>
  <c r="CQ77"/>
  <c r="AM77"/>
  <c r="X77"/>
  <c r="M77"/>
  <c r="BV77"/>
  <c r="AT77"/>
  <c r="AP77"/>
  <c r="AC77"/>
  <c r="AH77"/>
  <c r="N77"/>
  <c r="BD77"/>
  <c r="BS77"/>
  <c r="AG77"/>
  <c r="BY77"/>
  <c r="AQ77"/>
  <c r="AL77"/>
  <c r="CG77"/>
  <c r="CK77"/>
  <c r="BH77"/>
  <c r="BL77"/>
  <c r="AW77"/>
  <c r="BX77"/>
  <c r="H77"/>
  <c r="AK77"/>
  <c r="CW77"/>
  <c r="BK77"/>
  <c r="AU77"/>
  <c r="Y77"/>
  <c r="BJ77"/>
  <c r="CS77"/>
  <c r="AB77"/>
  <c r="CU77"/>
  <c r="CI77"/>
  <c r="AS77"/>
  <c r="D77"/>
  <c r="D88" i="70" s="1"/>
  <c r="G88" s="1"/>
  <c r="BZ77" i="69"/>
  <c r="CO77"/>
  <c r="BA77"/>
  <c r="BB77"/>
  <c r="BU77"/>
  <c r="E77"/>
  <c r="I77"/>
  <c r="CP77"/>
  <c r="AV77"/>
  <c r="L77"/>
  <c r="CV77"/>
  <c r="BP77"/>
  <c r="J60" i="70"/>
  <c r="R60"/>
  <c r="L60"/>
  <c r="O60" s="1"/>
  <c r="I60"/>
  <c r="Q60"/>
  <c r="N60"/>
  <c r="H60"/>
  <c r="K60" s="1"/>
  <c r="E60"/>
  <c r="M60"/>
  <c r="P60"/>
  <c r="F60"/>
  <c r="AY54" i="69"/>
  <c r="CG54"/>
  <c r="W54"/>
  <c r="CT54"/>
  <c r="L54"/>
  <c r="BK54"/>
  <c r="Q54"/>
  <c r="BS54"/>
  <c r="BJ54"/>
  <c r="O54"/>
  <c r="CX54"/>
  <c r="BU54"/>
  <c r="CM54"/>
  <c r="AW54"/>
  <c r="CP54"/>
  <c r="BN54"/>
  <c r="AG54"/>
  <c r="J54"/>
  <c r="S54"/>
  <c r="BZ54"/>
  <c r="CC54"/>
  <c r="K54"/>
  <c r="CN54"/>
  <c r="CS54"/>
  <c r="BM54"/>
  <c r="CD54"/>
  <c r="AR54"/>
  <c r="BW54"/>
  <c r="AV54"/>
  <c r="CU54"/>
  <c r="CH54"/>
  <c r="AN54"/>
  <c r="X54"/>
  <c r="D54"/>
  <c r="D65" i="70" s="1"/>
  <c r="G65" s="1"/>
  <c r="AH54" i="69"/>
  <c r="AJ54"/>
  <c r="CE54"/>
  <c r="AP54"/>
  <c r="CR54"/>
  <c r="BP54"/>
  <c r="CB54"/>
  <c r="AQ54"/>
  <c r="AU54"/>
  <c r="AC54"/>
  <c r="BY54"/>
  <c r="BF54"/>
  <c r="BR54"/>
  <c r="BI54"/>
  <c r="Z54"/>
  <c r="CV54"/>
  <c r="AL54"/>
  <c r="AI54"/>
  <c r="E54"/>
  <c r="V54"/>
  <c r="BX54"/>
  <c r="R54"/>
  <c r="CJ54"/>
  <c r="AE54"/>
  <c r="BB54"/>
  <c r="BL54"/>
  <c r="AZ54"/>
  <c r="CL54"/>
  <c r="BD54"/>
  <c r="AF54"/>
  <c r="BV54"/>
  <c r="CK54"/>
  <c r="AT54"/>
  <c r="BE54"/>
  <c r="AS54"/>
  <c r="Y54"/>
  <c r="T54"/>
  <c r="CW54"/>
  <c r="BQ54"/>
  <c r="CA54"/>
  <c r="BO54"/>
  <c r="M54"/>
  <c r="BT54"/>
  <c r="G54"/>
  <c r="BC54"/>
  <c r="CQ54"/>
  <c r="AM54"/>
  <c r="AD54"/>
  <c r="P54"/>
  <c r="BG54"/>
  <c r="I54"/>
  <c r="AX54"/>
  <c r="AB54"/>
  <c r="H54"/>
  <c r="AK54"/>
  <c r="CO54"/>
  <c r="CF54"/>
  <c r="U54"/>
  <c r="N54"/>
  <c r="AA54"/>
  <c r="AO54"/>
  <c r="F54"/>
  <c r="CI54"/>
  <c r="BH54"/>
  <c r="BA54"/>
  <c r="CK48"/>
  <c r="AM48"/>
  <c r="BA48"/>
  <c r="BN48"/>
  <c r="R48"/>
  <c r="CF48"/>
  <c r="CB48"/>
  <c r="AR48"/>
  <c r="L48"/>
  <c r="AB48"/>
  <c r="AQ48"/>
  <c r="AA48"/>
  <c r="CE48"/>
  <c r="AG48"/>
  <c r="CC48"/>
  <c r="CN48"/>
  <c r="X48"/>
  <c r="CH48"/>
  <c r="AV48"/>
  <c r="AU48"/>
  <c r="CW48"/>
  <c r="CI48"/>
  <c r="BP48"/>
  <c r="AN48"/>
  <c r="BS48"/>
  <c r="BX48"/>
  <c r="BQ48"/>
  <c r="W48"/>
  <c r="AD48"/>
  <c r="BZ48"/>
  <c r="CS48"/>
  <c r="BF48"/>
  <c r="AZ48"/>
  <c r="CJ48"/>
  <c r="BB48"/>
  <c r="AF48"/>
  <c r="K48"/>
  <c r="AE48"/>
  <c r="AT48"/>
  <c r="BH48"/>
  <c r="T48"/>
  <c r="U48"/>
  <c r="E48"/>
  <c r="AL48"/>
  <c r="BO48"/>
  <c r="BY48"/>
  <c r="D48"/>
  <c r="D59" i="70" s="1"/>
  <c r="G59" s="1"/>
  <c r="V48" i="69"/>
  <c r="H48"/>
  <c r="CO48"/>
  <c r="BW48"/>
  <c r="F48"/>
  <c r="N48"/>
  <c r="CP48"/>
  <c r="AC48"/>
  <c r="G48"/>
  <c r="CD48"/>
  <c r="BT48"/>
  <c r="O48"/>
  <c r="CV48"/>
  <c r="CX48"/>
  <c r="AI48"/>
  <c r="P48"/>
  <c r="CT48"/>
  <c r="Y48"/>
  <c r="M48"/>
  <c r="Q48"/>
  <c r="AW48"/>
  <c r="AX48"/>
  <c r="CG48"/>
  <c r="CM48"/>
  <c r="BG48"/>
  <c r="AP48"/>
  <c r="CU48"/>
  <c r="CR48"/>
  <c r="BD48"/>
  <c r="I48"/>
  <c r="AS48"/>
  <c r="CQ48"/>
  <c r="AY48"/>
  <c r="BK48"/>
  <c r="AK48"/>
  <c r="BJ48"/>
  <c r="AJ48"/>
  <c r="CL48"/>
  <c r="BU48"/>
  <c r="BR48"/>
  <c r="BV48"/>
  <c r="BI48"/>
  <c r="Z48"/>
  <c r="S48"/>
  <c r="CA48"/>
  <c r="J48"/>
  <c r="BC48"/>
  <c r="BL48"/>
  <c r="BE48"/>
  <c r="AO48"/>
  <c r="AH48"/>
  <c r="BM48"/>
  <c r="M139" i="70"/>
  <c r="F139"/>
  <c r="R139"/>
  <c r="H139"/>
  <c r="K139" s="1"/>
  <c r="L139"/>
  <c r="O139" s="1"/>
  <c r="I139"/>
  <c r="J139"/>
  <c r="N139"/>
  <c r="P139"/>
  <c r="E139"/>
  <c r="Q139" s="1"/>
  <c r="L120" i="69"/>
  <c r="CG120"/>
  <c r="CM120"/>
  <c r="K120"/>
  <c r="CW120"/>
  <c r="BS120"/>
  <c r="BX120"/>
  <c r="BN120"/>
  <c r="BG120"/>
  <c r="CX120"/>
  <c r="AV120"/>
  <c r="CD120"/>
  <c r="AO120"/>
  <c r="AH120"/>
  <c r="X120"/>
  <c r="AX120"/>
  <c r="BL120"/>
  <c r="AT120"/>
  <c r="CU120"/>
  <c r="BE120"/>
  <c r="AR120"/>
  <c r="BB120"/>
  <c r="BH120"/>
  <c r="AQ120"/>
  <c r="U120"/>
  <c r="S120"/>
  <c r="BO120"/>
  <c r="AJ120"/>
  <c r="AF120"/>
  <c r="AD120"/>
  <c r="AI120"/>
  <c r="F120"/>
  <c r="CO120"/>
  <c r="BR120"/>
  <c r="O120"/>
  <c r="AZ120"/>
  <c r="BU120"/>
  <c r="BA120"/>
  <c r="BF120"/>
  <c r="CF120"/>
  <c r="CN120"/>
  <c r="AK120"/>
  <c r="BM120"/>
  <c r="W120"/>
  <c r="N120"/>
  <c r="CV120"/>
  <c r="AN120"/>
  <c r="AW120"/>
  <c r="CR120"/>
  <c r="R120"/>
  <c r="G120"/>
  <c r="CK120"/>
  <c r="BJ120"/>
  <c r="AS120"/>
  <c r="CP120"/>
  <c r="CH120"/>
  <c r="H120"/>
  <c r="M120"/>
  <c r="BI120"/>
  <c r="BZ120"/>
  <c r="Y120"/>
  <c r="AC120"/>
  <c r="D120"/>
  <c r="D131" i="70" s="1"/>
  <c r="G131" s="1"/>
  <c r="E120" i="69"/>
  <c r="I120"/>
  <c r="CQ120"/>
  <c r="BW120"/>
  <c r="BK120"/>
  <c r="CC120"/>
  <c r="AY120"/>
  <c r="AU120"/>
  <c r="T120"/>
  <c r="CB120"/>
  <c r="CS120"/>
  <c r="AL120"/>
  <c r="V120"/>
  <c r="BQ120"/>
  <c r="CE120"/>
  <c r="CJ120"/>
  <c r="J120"/>
  <c r="AE120"/>
  <c r="CL120"/>
  <c r="CT120"/>
  <c r="AB120"/>
  <c r="Q120"/>
  <c r="AM120"/>
  <c r="AP120"/>
  <c r="AG120"/>
  <c r="BY120"/>
  <c r="BT120"/>
  <c r="CA120"/>
  <c r="Z120"/>
  <c r="BP120"/>
  <c r="BC120"/>
  <c r="CI120"/>
  <c r="AA120"/>
  <c r="BV120"/>
  <c r="P120"/>
  <c r="BD120"/>
  <c r="R33" i="70"/>
  <c r="P33"/>
  <c r="Q33"/>
  <c r="J214"/>
  <c r="R214"/>
  <c r="Q214"/>
  <c r="I214"/>
  <c r="N214"/>
  <c r="L214"/>
  <c r="O214" s="1"/>
  <c r="H214"/>
  <c r="K214" s="1"/>
  <c r="M214"/>
  <c r="E214"/>
  <c r="F214"/>
  <c r="P214"/>
  <c r="BE114" i="69"/>
  <c r="BR114"/>
  <c r="AR114"/>
  <c r="E114"/>
  <c r="BG114"/>
  <c r="X114"/>
  <c r="BL114"/>
  <c r="V114"/>
  <c r="CD114"/>
  <c r="BS114"/>
  <c r="AZ114"/>
  <c r="BT114"/>
  <c r="CU114"/>
  <c r="AK114"/>
  <c r="AT114"/>
  <c r="CB114"/>
  <c r="U114"/>
  <c r="CN114"/>
  <c r="BX114"/>
  <c r="BF114"/>
  <c r="AV114"/>
  <c r="BA114"/>
  <c r="AI114"/>
  <c r="AP114"/>
  <c r="AY114"/>
  <c r="G114"/>
  <c r="AS114"/>
  <c r="P114"/>
  <c r="CS114"/>
  <c r="Y114"/>
  <c r="CR114"/>
  <c r="AM114"/>
  <c r="AU114"/>
  <c r="K114"/>
  <c r="BB114"/>
  <c r="BO114"/>
  <c r="L114"/>
  <c r="M114"/>
  <c r="BM114"/>
  <c r="AW114"/>
  <c r="BN114"/>
  <c r="BD114"/>
  <c r="CF114"/>
  <c r="AQ114"/>
  <c r="BU114"/>
  <c r="CC114"/>
  <c r="AE114"/>
  <c r="CG114"/>
  <c r="CM114"/>
  <c r="CK114"/>
  <c r="Q114"/>
  <c r="AO114"/>
  <c r="CA114"/>
  <c r="BQ114"/>
  <c r="CT114"/>
  <c r="BJ114"/>
  <c r="BV114"/>
  <c r="D114"/>
  <c r="D125" i="70" s="1"/>
  <c r="G125" s="1"/>
  <c r="CX114" i="69"/>
  <c r="AX114"/>
  <c r="CE114"/>
  <c r="AJ114"/>
  <c r="I114"/>
  <c r="CV114"/>
  <c r="AC114"/>
  <c r="H114"/>
  <c r="T114"/>
  <c r="J114"/>
  <c r="W114"/>
  <c r="O114"/>
  <c r="AH114"/>
  <c r="CH114"/>
  <c r="AA114"/>
  <c r="AB114"/>
  <c r="CQ114"/>
  <c r="AL114"/>
  <c r="BI114"/>
  <c r="BC114"/>
  <c r="BH114"/>
  <c r="CI114"/>
  <c r="BW114"/>
  <c r="AN114"/>
  <c r="AD114"/>
  <c r="F114"/>
  <c r="S114"/>
  <c r="BP114"/>
  <c r="AF114"/>
  <c r="BK114"/>
  <c r="Z114"/>
  <c r="AG114"/>
  <c r="BY114"/>
  <c r="CW114"/>
  <c r="CL114"/>
  <c r="CP114"/>
  <c r="BZ114"/>
  <c r="CJ114"/>
  <c r="CO114"/>
  <c r="N114"/>
  <c r="R114"/>
  <c r="L70"/>
  <c r="X70"/>
  <c r="CH70"/>
  <c r="J70"/>
  <c r="AN70"/>
  <c r="CL70"/>
  <c r="CX70"/>
  <c r="CA70"/>
  <c r="Z70"/>
  <c r="BW70"/>
  <c r="CC70"/>
  <c r="BC70"/>
  <c r="CW70"/>
  <c r="AK70"/>
  <c r="BN70"/>
  <c r="E70"/>
  <c r="AR70"/>
  <c r="W70"/>
  <c r="BD70"/>
  <c r="G70"/>
  <c r="AQ70"/>
  <c r="H70"/>
  <c r="AC70"/>
  <c r="CM70"/>
  <c r="I70"/>
  <c r="AY70"/>
  <c r="BV70"/>
  <c r="BT70"/>
  <c r="BF70"/>
  <c r="P70"/>
  <c r="BB70"/>
  <c r="T70"/>
  <c r="BK70"/>
  <c r="BP70"/>
  <c r="AP70"/>
  <c r="CF70"/>
  <c r="M70"/>
  <c r="CP70"/>
  <c r="CR70"/>
  <c r="BS70"/>
  <c r="AT70"/>
  <c r="BG70"/>
  <c r="AX70"/>
  <c r="BY70"/>
  <c r="AJ70"/>
  <c r="CO70"/>
  <c r="CT70"/>
  <c r="CI70"/>
  <c r="BH70"/>
  <c r="CJ70"/>
  <c r="R70"/>
  <c r="K70"/>
  <c r="F70"/>
  <c r="CK70"/>
  <c r="BU70"/>
  <c r="Y70"/>
  <c r="AI70"/>
  <c r="BZ70"/>
  <c r="AL70"/>
  <c r="BO70"/>
  <c r="BL70"/>
  <c r="AG70"/>
  <c r="CN70"/>
  <c r="AF70"/>
  <c r="CG70"/>
  <c r="BM70"/>
  <c r="AE70"/>
  <c r="Q70"/>
  <c r="BJ70"/>
  <c r="O70"/>
  <c r="AW70"/>
  <c r="AV70"/>
  <c r="U70"/>
  <c r="BI70"/>
  <c r="AM70"/>
  <c r="CV70"/>
  <c r="BE70"/>
  <c r="AA70"/>
  <c r="D70"/>
  <c r="D81" i="70" s="1"/>
  <c r="G81" s="1"/>
  <c r="BA70" i="69"/>
  <c r="AU70"/>
  <c r="AH70"/>
  <c r="AB70"/>
  <c r="S70"/>
  <c r="AD70"/>
  <c r="N70"/>
  <c r="BQ70"/>
  <c r="AZ70"/>
  <c r="CQ70"/>
  <c r="CS70"/>
  <c r="V70"/>
  <c r="CU70"/>
  <c r="CE70"/>
  <c r="CD70"/>
  <c r="AS70"/>
  <c r="BR70"/>
  <c r="BX70"/>
  <c r="CB70"/>
  <c r="AO70"/>
  <c r="I53"/>
  <c r="AO53"/>
  <c r="BA53"/>
  <c r="BR53"/>
  <c r="J53"/>
  <c r="K53"/>
  <c r="BE53"/>
  <c r="BM53"/>
  <c r="H53"/>
  <c r="W53"/>
  <c r="CV53"/>
  <c r="F53"/>
  <c r="AS53"/>
  <c r="CJ53"/>
  <c r="CS53"/>
  <c r="CD53"/>
  <c r="X53"/>
  <c r="AC53"/>
  <c r="CQ53"/>
  <c r="L53"/>
  <c r="CO53"/>
  <c r="BW53"/>
  <c r="AT53"/>
  <c r="CG53"/>
  <c r="BX53"/>
  <c r="AG53"/>
  <c r="N53"/>
  <c r="CE53"/>
  <c r="AQ53"/>
  <c r="CN53"/>
  <c r="T53"/>
  <c r="CW53"/>
  <c r="BN53"/>
  <c r="AW53"/>
  <c r="AD53"/>
  <c r="BF53"/>
  <c r="BV53"/>
  <c r="AV53"/>
  <c r="CA53"/>
  <c r="AL53"/>
  <c r="AX53"/>
  <c r="CK53"/>
  <c r="BQ53"/>
  <c r="BB53"/>
  <c r="AK53"/>
  <c r="R53"/>
  <c r="CC53"/>
  <c r="O53"/>
  <c r="AE53"/>
  <c r="M53"/>
  <c r="CH53"/>
  <c r="BP53"/>
  <c r="BS53"/>
  <c r="AH53"/>
  <c r="S53"/>
  <c r="CM53"/>
  <c r="CP53"/>
  <c r="CI53"/>
  <c r="BT53"/>
  <c r="CB53"/>
  <c r="AI53"/>
  <c r="AY53"/>
  <c r="CT53"/>
  <c r="U53"/>
  <c r="AA53"/>
  <c r="E53"/>
  <c r="BJ53"/>
  <c r="CR53"/>
  <c r="V53"/>
  <c r="G53"/>
  <c r="CF53"/>
  <c r="BU53"/>
  <c r="AB53"/>
  <c r="AR53"/>
  <c r="BZ53"/>
  <c r="BH53"/>
  <c r="P53"/>
  <c r="BO53"/>
  <c r="AZ53"/>
  <c r="D53"/>
  <c r="D64" i="70" s="1"/>
  <c r="G64" s="1"/>
  <c r="AJ53" i="69"/>
  <c r="AF53"/>
  <c r="CL53"/>
  <c r="BY53"/>
  <c r="BD53"/>
  <c r="BI53"/>
  <c r="CU53"/>
  <c r="BL53"/>
  <c r="Y53"/>
  <c r="BC53"/>
  <c r="CX53"/>
  <c r="Z53"/>
  <c r="AU53"/>
  <c r="Q53"/>
  <c r="AM53"/>
  <c r="BG53"/>
  <c r="BK53"/>
  <c r="AN53"/>
  <c r="AP53"/>
  <c r="CH108"/>
  <c r="U108"/>
  <c r="BR108"/>
  <c r="BF108"/>
  <c r="X108"/>
  <c r="BX108"/>
  <c r="F108"/>
  <c r="AP108"/>
  <c r="S108"/>
  <c r="BT108"/>
  <c r="Y108"/>
  <c r="AU108"/>
  <c r="AA108"/>
  <c r="BS108"/>
  <c r="CB108"/>
  <c r="CU108"/>
  <c r="AR108"/>
  <c r="AI108"/>
  <c r="AO108"/>
  <c r="AH108"/>
  <c r="CS108"/>
  <c r="CW108"/>
  <c r="T108"/>
  <c r="CR108"/>
  <c r="BG108"/>
  <c r="BC108"/>
  <c r="AC108"/>
  <c r="CF108"/>
  <c r="AJ108"/>
  <c r="BZ108"/>
  <c r="AX108"/>
  <c r="J108"/>
  <c r="BB108"/>
  <c r="BL108"/>
  <c r="P108"/>
  <c r="AW108"/>
  <c r="CL108"/>
  <c r="AM108"/>
  <c r="BO108"/>
  <c r="AK108"/>
  <c r="AN108"/>
  <c r="AZ108"/>
  <c r="AY108"/>
  <c r="CG108"/>
  <c r="AD108"/>
  <c r="AE108"/>
  <c r="CP108"/>
  <c r="CA108"/>
  <c r="D108"/>
  <c r="D119" i="70" s="1"/>
  <c r="G119" s="1"/>
  <c r="CO108" i="69"/>
  <c r="BU108"/>
  <c r="CK108"/>
  <c r="BW108"/>
  <c r="CC108"/>
  <c r="BK108"/>
  <c r="Q108"/>
  <c r="BM108"/>
  <c r="CT108"/>
  <c r="O108"/>
  <c r="K108"/>
  <c r="CN108"/>
  <c r="G108"/>
  <c r="E108"/>
  <c r="AG108"/>
  <c r="BV108"/>
  <c r="CI108"/>
  <c r="AT108"/>
  <c r="BN108"/>
  <c r="R108"/>
  <c r="AS108"/>
  <c r="BH108"/>
  <c r="V108"/>
  <c r="CV108"/>
  <c r="BP108"/>
  <c r="CQ108"/>
  <c r="BE108"/>
  <c r="CM108"/>
  <c r="AB108"/>
  <c r="W108"/>
  <c r="M108"/>
  <c r="AQ108"/>
  <c r="I108"/>
  <c r="H108"/>
  <c r="AV108"/>
  <c r="N108"/>
  <c r="BA108"/>
  <c r="CD108"/>
  <c r="AF108"/>
  <c r="L108"/>
  <c r="BD108"/>
  <c r="Z108"/>
  <c r="CJ108"/>
  <c r="CE108"/>
  <c r="BY108"/>
  <c r="CX108"/>
  <c r="BI108"/>
  <c r="BJ108"/>
  <c r="AL108"/>
  <c r="BQ108"/>
  <c r="CU140"/>
  <c r="CJ140"/>
  <c r="P140"/>
  <c r="Y140"/>
  <c r="AW140"/>
  <c r="BG140"/>
  <c r="K140"/>
  <c r="CV140"/>
  <c r="CK140"/>
  <c r="BT140"/>
  <c r="U140"/>
  <c r="AU140"/>
  <c r="CB140"/>
  <c r="CO140"/>
  <c r="BM140"/>
  <c r="BD140"/>
  <c r="F140"/>
  <c r="BW140"/>
  <c r="CM140"/>
  <c r="S140"/>
  <c r="CN140"/>
  <c r="CG140"/>
  <c r="AN140"/>
  <c r="CW140"/>
  <c r="AA140"/>
  <c r="R140"/>
  <c r="AR140"/>
  <c r="BU140"/>
  <c r="G140"/>
  <c r="CF140"/>
  <c r="BC140"/>
  <c r="AB140"/>
  <c r="D140"/>
  <c r="D151" i="70" s="1"/>
  <c r="G151" s="1"/>
  <c r="L140" i="69"/>
  <c r="BL140"/>
  <c r="AH140"/>
  <c r="AE140"/>
  <c r="CQ140"/>
  <c r="AV140"/>
  <c r="CX140"/>
  <c r="CP140"/>
  <c r="BV140"/>
  <c r="T140"/>
  <c r="AM140"/>
  <c r="W140"/>
  <c r="Q140"/>
  <c r="CE140"/>
  <c r="CC140"/>
  <c r="CR140"/>
  <c r="BO140"/>
  <c r="BQ140"/>
  <c r="BH140"/>
  <c r="AJ140"/>
  <c r="CA140"/>
  <c r="BP140"/>
  <c r="AK140"/>
  <c r="BZ140"/>
  <c r="O140"/>
  <c r="V140"/>
  <c r="AQ140"/>
  <c r="AF140"/>
  <c r="I140"/>
  <c r="E140"/>
  <c r="CS140"/>
  <c r="AT140"/>
  <c r="AL140"/>
  <c r="AI140"/>
  <c r="CD140"/>
  <c r="AY140"/>
  <c r="H140"/>
  <c r="BA140"/>
  <c r="AS140"/>
  <c r="AX140"/>
  <c r="BI140"/>
  <c r="AP140"/>
  <c r="CH140"/>
  <c r="BJ140"/>
  <c r="M140"/>
  <c r="AG140"/>
  <c r="Z140"/>
  <c r="BY140"/>
  <c r="AZ140"/>
  <c r="AO140"/>
  <c r="J140"/>
  <c r="BK140"/>
  <c r="BB140"/>
  <c r="X140"/>
  <c r="BE140"/>
  <c r="BX140"/>
  <c r="AD140"/>
  <c r="CT140"/>
  <c r="N140"/>
  <c r="CI140"/>
  <c r="CL140"/>
  <c r="BN140"/>
  <c r="BF140"/>
  <c r="BR140"/>
  <c r="BS140"/>
  <c r="AC140"/>
  <c r="BN94"/>
  <c r="AS94"/>
  <c r="AG94"/>
  <c r="AO94"/>
  <c r="I94"/>
  <c r="CW94"/>
  <c r="BA94"/>
  <c r="Q94"/>
  <c r="CC94"/>
  <c r="CX94"/>
  <c r="CK94"/>
  <c r="M94"/>
  <c r="AK94"/>
  <c r="R94"/>
  <c r="G94"/>
  <c r="AI94"/>
  <c r="CN94"/>
  <c r="CV94"/>
  <c r="CF94"/>
  <c r="AT94"/>
  <c r="BW94"/>
  <c r="AX94"/>
  <c r="AY94"/>
  <c r="CJ94"/>
  <c r="AP94"/>
  <c r="AF94"/>
  <c r="AB94"/>
  <c r="AC94"/>
  <c r="J94"/>
  <c r="BB94"/>
  <c r="AE94"/>
  <c r="CU94"/>
  <c r="BD94"/>
  <c r="CI94"/>
  <c r="O94"/>
  <c r="AQ94"/>
  <c r="P94"/>
  <c r="CD94"/>
  <c r="BX94"/>
  <c r="K94"/>
  <c r="V94"/>
  <c r="AW94"/>
  <c r="U94"/>
  <c r="AH94"/>
  <c r="E94"/>
  <c r="AV94"/>
  <c r="CA94"/>
  <c r="AA94"/>
  <c r="F94"/>
  <c r="Y94"/>
  <c r="BV94"/>
  <c r="AR94"/>
  <c r="CQ94"/>
  <c r="AU94"/>
  <c r="CP94"/>
  <c r="BC94"/>
  <c r="CH94"/>
  <c r="CL94"/>
  <c r="BP94"/>
  <c r="CO94"/>
  <c r="BM94"/>
  <c r="CS94"/>
  <c r="BY94"/>
  <c r="BS94"/>
  <c r="N94"/>
  <c r="BT94"/>
  <c r="CB94"/>
  <c r="CG94"/>
  <c r="T94"/>
  <c r="BF94"/>
  <c r="AM94"/>
  <c r="AN94"/>
  <c r="AL94"/>
  <c r="AJ94"/>
  <c r="AZ94"/>
  <c r="BI94"/>
  <c r="S94"/>
  <c r="CR94"/>
  <c r="BJ94"/>
  <c r="BL94"/>
  <c r="BZ94"/>
  <c r="BH94"/>
  <c r="BK94"/>
  <c r="BQ94"/>
  <c r="BG94"/>
  <c r="BR94"/>
  <c r="CM94"/>
  <c r="L94"/>
  <c r="AD94"/>
  <c r="W94"/>
  <c r="X94"/>
  <c r="H94"/>
  <c r="BE94"/>
  <c r="Z94"/>
  <c r="BO94"/>
  <c r="CE94"/>
  <c r="CT94"/>
  <c r="D94"/>
  <c r="D105" i="70" s="1"/>
  <c r="G105" s="1"/>
  <c r="BU94" i="69"/>
  <c r="BS202"/>
  <c r="AH202"/>
  <c r="I202"/>
  <c r="P202"/>
  <c r="AB202"/>
  <c r="CF202"/>
  <c r="CR202"/>
  <c r="AV202"/>
  <c r="AC202"/>
  <c r="CH202"/>
  <c r="AS202"/>
  <c r="CG202"/>
  <c r="Y202"/>
  <c r="AY202"/>
  <c r="CX202"/>
  <c r="BK202"/>
  <c r="CV202"/>
  <c r="L202"/>
  <c r="BL202"/>
  <c r="AZ202"/>
  <c r="AI202"/>
  <c r="BA202"/>
  <c r="K202"/>
  <c r="BH202"/>
  <c r="AW202"/>
  <c r="CE202"/>
  <c r="CP202"/>
  <c r="CB202"/>
  <c r="BI202"/>
  <c r="BO202"/>
  <c r="CS202"/>
  <c r="AE202"/>
  <c r="CC202"/>
  <c r="W202"/>
  <c r="F202"/>
  <c r="BT202"/>
  <c r="T202"/>
  <c r="AJ202"/>
  <c r="D202"/>
  <c r="D213" i="70" s="1"/>
  <c r="G213" s="1"/>
  <c r="BQ202" i="69"/>
  <c r="BG202"/>
  <c r="AM202"/>
  <c r="R202"/>
  <c r="Q202"/>
  <c r="BX202"/>
  <c r="X202"/>
  <c r="BE202"/>
  <c r="BC202"/>
  <c r="BN202"/>
  <c r="BV202"/>
  <c r="E202"/>
  <c r="O202"/>
  <c r="AU202"/>
  <c r="AX202"/>
  <c r="AL202"/>
  <c r="AD202"/>
  <c r="AG202"/>
  <c r="V202"/>
  <c r="CI202"/>
  <c r="AO202"/>
  <c r="N202"/>
  <c r="AR202"/>
  <c r="CN202"/>
  <c r="BM202"/>
  <c r="BJ202"/>
  <c r="BY202"/>
  <c r="CM202"/>
  <c r="AF202"/>
  <c r="BF202"/>
  <c r="AT202"/>
  <c r="G202"/>
  <c r="AP202"/>
  <c r="CO202"/>
  <c r="CJ202"/>
  <c r="AN202"/>
  <c r="CL202"/>
  <c r="U202"/>
  <c r="BZ202"/>
  <c r="BR202"/>
  <c r="AQ202"/>
  <c r="Z202"/>
  <c r="BD202"/>
  <c r="BW202"/>
  <c r="CQ202"/>
  <c r="AA202"/>
  <c r="BP202"/>
  <c r="J202"/>
  <c r="CK202"/>
  <c r="CW202"/>
  <c r="H202"/>
  <c r="CT202"/>
  <c r="CU202"/>
  <c r="BU202"/>
  <c r="AK202"/>
  <c r="CA202"/>
  <c r="M202"/>
  <c r="CD202"/>
  <c r="S202"/>
  <c r="BB202"/>
  <c r="H210" i="70"/>
  <c r="K210" s="1"/>
  <c r="M210"/>
  <c r="Q210"/>
  <c r="P210"/>
  <c r="L210"/>
  <c r="O210" s="1"/>
  <c r="E210"/>
  <c r="N210"/>
  <c r="R210"/>
  <c r="F210"/>
  <c r="J210"/>
  <c r="I210"/>
  <c r="M168"/>
  <c r="N168"/>
  <c r="H168"/>
  <c r="K168" s="1"/>
  <c r="I168"/>
  <c r="L168"/>
  <c r="O168" s="1"/>
  <c r="P168"/>
  <c r="E168"/>
  <c r="Q168" s="1"/>
  <c r="R168"/>
  <c r="F168"/>
  <c r="J168"/>
  <c r="N130"/>
  <c r="J130"/>
  <c r="H130"/>
  <c r="K130" s="1"/>
  <c r="R130"/>
  <c r="F130"/>
  <c r="E130"/>
  <c r="Q130" s="1"/>
  <c r="P130"/>
  <c r="I130"/>
  <c r="L130"/>
  <c r="O130" s="1"/>
  <c r="M130"/>
  <c r="P38"/>
  <c r="R38"/>
  <c r="Q38"/>
  <c r="CT40" i="69"/>
  <c r="P40"/>
  <c r="AU40"/>
  <c r="CD40"/>
  <c r="AM40"/>
  <c r="CS40"/>
  <c r="BR40"/>
  <c r="BA40"/>
  <c r="BU40"/>
  <c r="CF40"/>
  <c r="AE40"/>
  <c r="AV40"/>
  <c r="CM40"/>
  <c r="AJ40"/>
  <c r="BM40"/>
  <c r="CQ40"/>
  <c r="BO40"/>
  <c r="BF40"/>
  <c r="G40"/>
  <c r="H51" i="70" s="1"/>
  <c r="K51" s="1"/>
  <c r="CV40" i="69"/>
  <c r="AK40"/>
  <c r="O40"/>
  <c r="CX40"/>
  <c r="CE40"/>
  <c r="CC40"/>
  <c r="CK40"/>
  <c r="BI40"/>
  <c r="AB40"/>
  <c r="F40"/>
  <c r="F51" i="70" s="1"/>
  <c r="CL40" i="69"/>
  <c r="CJ40"/>
  <c r="M40"/>
  <c r="BH40"/>
  <c r="BD40"/>
  <c r="R40"/>
  <c r="V40"/>
  <c r="AA40"/>
  <c r="U40"/>
  <c r="BS40"/>
  <c r="AS40"/>
  <c r="S40"/>
  <c r="BK40"/>
  <c r="CR40"/>
  <c r="AN40"/>
  <c r="BT40"/>
  <c r="AY40"/>
  <c r="BJ40"/>
  <c r="CB40"/>
  <c r="I40"/>
  <c r="J51" i="70" s="1"/>
  <c r="BB40" i="69"/>
  <c r="BQ40"/>
  <c r="CW40"/>
  <c r="AF40"/>
  <c r="CN40"/>
  <c r="X40"/>
  <c r="CH40"/>
  <c r="AP40"/>
  <c r="BW40"/>
  <c r="CO40"/>
  <c r="AH40"/>
  <c r="AR40"/>
  <c r="W40"/>
  <c r="Z40"/>
  <c r="AI40"/>
  <c r="BG40"/>
  <c r="AG40"/>
  <c r="E40"/>
  <c r="E51" i="70" s="1"/>
  <c r="CA40" i="69"/>
  <c r="AC40"/>
  <c r="Q40"/>
  <c r="Y40"/>
  <c r="AW40"/>
  <c r="BN40"/>
  <c r="AQ40"/>
  <c r="AZ40"/>
  <c r="H40"/>
  <c r="I51" i="70" s="1"/>
  <c r="AT40" i="69"/>
  <c r="AD40"/>
  <c r="N40"/>
  <c r="BL40"/>
  <c r="AO40"/>
  <c r="L40"/>
  <c r="N51" i="70" s="1"/>
  <c r="BX40" i="69"/>
  <c r="BP40"/>
  <c r="T40"/>
  <c r="AL40"/>
  <c r="AX40"/>
  <c r="J40"/>
  <c r="L51" i="70" s="1"/>
  <c r="O51" s="1"/>
  <c r="CP40" i="69"/>
  <c r="BC40"/>
  <c r="CU40"/>
  <c r="BV40"/>
  <c r="BE40"/>
  <c r="CI40"/>
  <c r="CG40"/>
  <c r="D40"/>
  <c r="D51" i="70" s="1"/>
  <c r="G51" s="1"/>
  <c r="BY40" i="69"/>
  <c r="BZ40"/>
  <c r="K40"/>
  <c r="M51" i="70" s="1"/>
  <c r="I206"/>
  <c r="L206"/>
  <c r="O206" s="1"/>
  <c r="J206"/>
  <c r="M206"/>
  <c r="N206"/>
  <c r="E206"/>
  <c r="P206"/>
  <c r="R206"/>
  <c r="H206"/>
  <c r="K206" s="1"/>
  <c r="Q206"/>
  <c r="F206"/>
  <c r="P163"/>
  <c r="E163"/>
  <c r="Q163" s="1"/>
  <c r="I163"/>
  <c r="L163"/>
  <c r="O163" s="1"/>
  <c r="H163"/>
  <c r="K163" s="1"/>
  <c r="J163"/>
  <c r="M163"/>
  <c r="F163"/>
  <c r="R163"/>
  <c r="N163"/>
  <c r="E207"/>
  <c r="Q207" s="1"/>
  <c r="L207"/>
  <c r="O207" s="1"/>
  <c r="I207"/>
  <c r="R207"/>
  <c r="J207"/>
  <c r="M207"/>
  <c r="P207"/>
  <c r="H207"/>
  <c r="K207" s="1"/>
  <c r="F207"/>
  <c r="N207"/>
  <c r="BW145" i="69"/>
  <c r="AS145"/>
  <c r="CQ145"/>
  <c r="D145"/>
  <c r="D156" i="70" s="1"/>
  <c r="G156" s="1"/>
  <c r="CN145" i="69"/>
  <c r="M145"/>
  <c r="BX145"/>
  <c r="CT145"/>
  <c r="CB145"/>
  <c r="BR145"/>
  <c r="CF145"/>
  <c r="CE145"/>
  <c r="BP145"/>
  <c r="BJ145"/>
  <c r="CV145"/>
  <c r="CM145"/>
  <c r="AL145"/>
  <c r="BB145"/>
  <c r="BO145"/>
  <c r="R145"/>
  <c r="AW145"/>
  <c r="BZ145"/>
  <c r="BH145"/>
  <c r="CG145"/>
  <c r="CI145"/>
  <c r="CX145"/>
  <c r="AZ145"/>
  <c r="AX145"/>
  <c r="AI145"/>
  <c r="U145"/>
  <c r="Q145"/>
  <c r="AO145"/>
  <c r="AP145"/>
  <c r="CL145"/>
  <c r="E145"/>
  <c r="BF145"/>
  <c r="CA145"/>
  <c r="BU145"/>
  <c r="BY145"/>
  <c r="H145"/>
  <c r="BC145"/>
  <c r="BT145"/>
  <c r="CS145"/>
  <c r="T145"/>
  <c r="AF145"/>
  <c r="AT145"/>
  <c r="AD145"/>
  <c r="K145"/>
  <c r="CJ145"/>
  <c r="AU145"/>
  <c r="AC145"/>
  <c r="N145"/>
  <c r="BQ145"/>
  <c r="O145"/>
  <c r="X145"/>
  <c r="BI145"/>
  <c r="V145"/>
  <c r="I145"/>
  <c r="AA145"/>
  <c r="P145"/>
  <c r="AY145"/>
  <c r="L145"/>
  <c r="Y145"/>
  <c r="CH145"/>
  <c r="AB145"/>
  <c r="BL145"/>
  <c r="Z145"/>
  <c r="BE145"/>
  <c r="AM145"/>
  <c r="BM145"/>
  <c r="AJ145"/>
  <c r="J145"/>
  <c r="AG145"/>
  <c r="BD145"/>
  <c r="CD145"/>
  <c r="AK145"/>
  <c r="AQ145"/>
  <c r="BV145"/>
  <c r="CP145"/>
  <c r="CR145"/>
  <c r="CO145"/>
  <c r="CW145"/>
  <c r="BN145"/>
  <c r="S145"/>
  <c r="CU145"/>
  <c r="BS145"/>
  <c r="CC145"/>
  <c r="G145"/>
  <c r="AR145"/>
  <c r="BK145"/>
  <c r="F145"/>
  <c r="AV145"/>
  <c r="AN145"/>
  <c r="AE145"/>
  <c r="CK145"/>
  <c r="AH145"/>
  <c r="W145"/>
  <c r="BG145"/>
  <c r="BA145"/>
  <c r="J147"/>
  <c r="AQ147"/>
  <c r="BZ147"/>
  <c r="CD147"/>
  <c r="CQ147"/>
  <c r="CK147"/>
  <c r="CC147"/>
  <c r="CS147"/>
  <c r="AC147"/>
  <c r="BC147"/>
  <c r="P147"/>
  <c r="CG147"/>
  <c r="BF147"/>
  <c r="AF147"/>
  <c r="Q147"/>
  <c r="BY147"/>
  <c r="Z147"/>
  <c r="X147"/>
  <c r="Y147"/>
  <c r="CW147"/>
  <c r="CB147"/>
  <c r="BU147"/>
  <c r="N147"/>
  <c r="CI147"/>
  <c r="CR147"/>
  <c r="CP147"/>
  <c r="BG147"/>
  <c r="BK147"/>
  <c r="CO147"/>
  <c r="AS147"/>
  <c r="CN147"/>
  <c r="AD147"/>
  <c r="CA147"/>
  <c r="AV147"/>
  <c r="CJ147"/>
  <c r="CU147"/>
  <c r="BV147"/>
  <c r="BP147"/>
  <c r="CX147"/>
  <c r="AU147"/>
  <c r="BB147"/>
  <c r="T147"/>
  <c r="CF147"/>
  <c r="AY147"/>
  <c r="BS147"/>
  <c r="AK147"/>
  <c r="AI147"/>
  <c r="CT147"/>
  <c r="AH147"/>
  <c r="AA147"/>
  <c r="BA147"/>
  <c r="AN147"/>
  <c r="BM147"/>
  <c r="I147"/>
  <c r="D147"/>
  <c r="D158" i="70" s="1"/>
  <c r="G158" s="1"/>
  <c r="BQ147" i="69"/>
  <c r="BI147"/>
  <c r="BN147"/>
  <c r="AR147"/>
  <c r="AT147"/>
  <c r="AO147"/>
  <c r="G147"/>
  <c r="AW147"/>
  <c r="BH147"/>
  <c r="AP147"/>
  <c r="BO147"/>
  <c r="AM147"/>
  <c r="AL147"/>
  <c r="BR147"/>
  <c r="BT147"/>
  <c r="AE147"/>
  <c r="CL147"/>
  <c r="BJ147"/>
  <c r="S147"/>
  <c r="BX147"/>
  <c r="CH147"/>
  <c r="U147"/>
  <c r="M147"/>
  <c r="W147"/>
  <c r="CE147"/>
  <c r="AJ147"/>
  <c r="AB147"/>
  <c r="AZ147"/>
  <c r="BL147"/>
  <c r="F147"/>
  <c r="AX147"/>
  <c r="H147"/>
  <c r="BD147"/>
  <c r="K147"/>
  <c r="BW147"/>
  <c r="L147"/>
  <c r="CM147"/>
  <c r="CV147"/>
  <c r="R147"/>
  <c r="E147"/>
  <c r="O147"/>
  <c r="BE147"/>
  <c r="AG147"/>
  <c r="V147"/>
  <c r="CN126"/>
  <c r="M126"/>
  <c r="BK126"/>
  <c r="BE126"/>
  <c r="AJ126"/>
  <c r="AI126"/>
  <c r="CJ126"/>
  <c r="BS126"/>
  <c r="CP126"/>
  <c r="BH126"/>
  <c r="L126"/>
  <c r="BC126"/>
  <c r="Y126"/>
  <c r="AV126"/>
  <c r="CC126"/>
  <c r="AG126"/>
  <c r="AA126"/>
  <c r="R126"/>
  <c r="CF126"/>
  <c r="CK126"/>
  <c r="BW126"/>
  <c r="BX126"/>
  <c r="CQ126"/>
  <c r="BD126"/>
  <c r="CE126"/>
  <c r="AR126"/>
  <c r="BU126"/>
  <c r="BT126"/>
  <c r="G126"/>
  <c r="AZ126"/>
  <c r="AD126"/>
  <c r="AQ126"/>
  <c r="BP126"/>
  <c r="AB126"/>
  <c r="AC126"/>
  <c r="CO126"/>
  <c r="V126"/>
  <c r="CM126"/>
  <c r="AM126"/>
  <c r="AN126"/>
  <c r="P126"/>
  <c r="CG126"/>
  <c r="BB126"/>
  <c r="CR126"/>
  <c r="H126"/>
  <c r="AE126"/>
  <c r="AS126"/>
  <c r="AF126"/>
  <c r="BF126"/>
  <c r="CW126"/>
  <c r="S126"/>
  <c r="D126"/>
  <c r="D137" i="70" s="1"/>
  <c r="G137" s="1"/>
  <c r="CI126" i="69"/>
  <c r="CU126"/>
  <c r="AP126"/>
  <c r="AY126"/>
  <c r="CH126"/>
  <c r="AU126"/>
  <c r="CA126"/>
  <c r="CT126"/>
  <c r="BN126"/>
  <c r="U126"/>
  <c r="W126"/>
  <c r="AO126"/>
  <c r="BL126"/>
  <c r="BQ126"/>
  <c r="F126"/>
  <c r="BA126"/>
  <c r="BI126"/>
  <c r="CS126"/>
  <c r="AX126"/>
  <c r="AT126"/>
  <c r="N126"/>
  <c r="X126"/>
  <c r="CX126"/>
  <c r="J126"/>
  <c r="BM126"/>
  <c r="AH126"/>
  <c r="BO126"/>
  <c r="BV126"/>
  <c r="AW126"/>
  <c r="I126"/>
  <c r="K126"/>
  <c r="BR126"/>
  <c r="BJ126"/>
  <c r="CL126"/>
  <c r="T126"/>
  <c r="AK126"/>
  <c r="BZ126"/>
  <c r="E126"/>
  <c r="CB126"/>
  <c r="BY126"/>
  <c r="BG126"/>
  <c r="CD126"/>
  <c r="Z126"/>
  <c r="CV126"/>
  <c r="AL126"/>
  <c r="Q126"/>
  <c r="O126"/>
  <c r="CG30"/>
  <c r="AY30"/>
  <c r="CX30"/>
  <c r="AC30"/>
  <c r="BM30"/>
  <c r="AF30"/>
  <c r="CW30"/>
  <c r="BI30"/>
  <c r="CN30"/>
  <c r="AL30"/>
  <c r="CO30"/>
  <c r="BO30"/>
  <c r="Z30"/>
  <c r="BX30"/>
  <c r="CC30"/>
  <c r="BU30"/>
  <c r="J30"/>
  <c r="L41" i="70" s="1"/>
  <c r="O41" s="1"/>
  <c r="CV30" i="69"/>
  <c r="BT30"/>
  <c r="AP30"/>
  <c r="AH30"/>
  <c r="BD30"/>
  <c r="CQ30"/>
  <c r="CI30"/>
  <c r="AE30"/>
  <c r="CJ30"/>
  <c r="BK30"/>
  <c r="L30"/>
  <c r="N41" i="70" s="1"/>
  <c r="CR30" i="69"/>
  <c r="BG30"/>
  <c r="AG30"/>
  <c r="CS30"/>
  <c r="AR30"/>
  <c r="Y30"/>
  <c r="CF30"/>
  <c r="CB30"/>
  <c r="CE30"/>
  <c r="CU30"/>
  <c r="K30"/>
  <c r="M41" i="70" s="1"/>
  <c r="CA30" i="69"/>
  <c r="AT30"/>
  <c r="V30"/>
  <c r="BN30"/>
  <c r="BC30"/>
  <c r="CL30"/>
  <c r="AB30"/>
  <c r="BW30"/>
  <c r="BF30"/>
  <c r="CP30"/>
  <c r="F30"/>
  <c r="F41" i="70" s="1"/>
  <c r="AU30" i="69"/>
  <c r="W30"/>
  <c r="AN30"/>
  <c r="BL30"/>
  <c r="AW30"/>
  <c r="H30"/>
  <c r="I41" i="70" s="1"/>
  <c r="BB30" i="69"/>
  <c r="BA30"/>
  <c r="CT30"/>
  <c r="AI30"/>
  <c r="AS30"/>
  <c r="AX30"/>
  <c r="X30"/>
  <c r="BS30"/>
  <c r="BV30"/>
  <c r="BQ30"/>
  <c r="D30"/>
  <c r="D41" i="70" s="1"/>
  <c r="G41" s="1"/>
  <c r="AK30" i="69"/>
  <c r="CK30"/>
  <c r="AO30"/>
  <c r="BY30"/>
  <c r="AD30"/>
  <c r="G30"/>
  <c r="H41" i="70" s="1"/>
  <c r="K41" s="1"/>
  <c r="AM30" i="69"/>
  <c r="BZ30"/>
  <c r="BP30"/>
  <c r="CM30"/>
  <c r="BR30"/>
  <c r="I30"/>
  <c r="J41" i="70" s="1"/>
  <c r="BE30" i="69"/>
  <c r="BJ30"/>
  <c r="AA30"/>
  <c r="CD30"/>
  <c r="AV30"/>
  <c r="AJ30"/>
  <c r="CH30"/>
  <c r="AQ30"/>
  <c r="AZ30"/>
  <c r="BH30"/>
  <c r="E30"/>
  <c r="E41" i="70" s="1"/>
  <c r="O30" i="69"/>
  <c r="M30"/>
  <c r="R30"/>
  <c r="S30"/>
  <c r="Q30"/>
  <c r="U30"/>
  <c r="T30"/>
  <c r="P30"/>
  <c r="N30"/>
  <c r="H87" i="70"/>
  <c r="K87" s="1"/>
  <c r="R87"/>
  <c r="P87"/>
  <c r="L87"/>
  <c r="O87" s="1"/>
  <c r="M87"/>
  <c r="I87"/>
  <c r="N87"/>
  <c r="F87"/>
  <c r="E87"/>
  <c r="Q87" s="1"/>
  <c r="J87"/>
  <c r="I92"/>
  <c r="P92"/>
  <c r="M92"/>
  <c r="L92"/>
  <c r="O92" s="1"/>
  <c r="R92"/>
  <c r="F92"/>
  <c r="E92"/>
  <c r="Q92" s="1"/>
  <c r="N92"/>
  <c r="J92"/>
  <c r="H92"/>
  <c r="K92" s="1"/>
  <c r="CE174" i="69"/>
  <c r="H174"/>
  <c r="BS174"/>
  <c r="CI174"/>
  <c r="AB174"/>
  <c r="CX174"/>
  <c r="AH174"/>
  <c r="AO174"/>
  <c r="W174"/>
  <c r="BI174"/>
  <c r="CP174"/>
  <c r="AT174"/>
  <c r="BM174"/>
  <c r="BN174"/>
  <c r="CT174"/>
  <c r="CV174"/>
  <c r="J174"/>
  <c r="BH174"/>
  <c r="R174"/>
  <c r="BG174"/>
  <c r="BP174"/>
  <c r="D174"/>
  <c r="D185" i="70" s="1"/>
  <c r="G185" s="1"/>
  <c r="BC174" i="69"/>
  <c r="CL174"/>
  <c r="CR174"/>
  <c r="G174"/>
  <c r="AM174"/>
  <c r="V174"/>
  <c r="BX174"/>
  <c r="AQ174"/>
  <c r="CS174"/>
  <c r="CN174"/>
  <c r="O174"/>
  <c r="CM174"/>
  <c r="X174"/>
  <c r="CC174"/>
  <c r="CG174"/>
  <c r="AS174"/>
  <c r="BD174"/>
  <c r="BV174"/>
  <c r="BB174"/>
  <c r="AV174"/>
  <c r="BY174"/>
  <c r="AN174"/>
  <c r="BQ174"/>
  <c r="M174"/>
  <c r="CU174"/>
  <c r="T174"/>
  <c r="CF174"/>
  <c r="AE174"/>
  <c r="CJ174"/>
  <c r="K174"/>
  <c r="BW174"/>
  <c r="BE174"/>
  <c r="CQ174"/>
  <c r="CO174"/>
  <c r="BK174"/>
  <c r="BJ174"/>
  <c r="AC174"/>
  <c r="AA174"/>
  <c r="BF174"/>
  <c r="BZ174"/>
  <c r="AU174"/>
  <c r="BU174"/>
  <c r="AY174"/>
  <c r="AK174"/>
  <c r="BO174"/>
  <c r="AG174"/>
  <c r="AD174"/>
  <c r="CW174"/>
  <c r="U174"/>
  <c r="AF174"/>
  <c r="CB174"/>
  <c r="N174"/>
  <c r="AP174"/>
  <c r="I174"/>
  <c r="AI174"/>
  <c r="S174"/>
  <c r="Y174"/>
  <c r="L174"/>
  <c r="AJ174"/>
  <c r="BA174"/>
  <c r="AR174"/>
  <c r="CA174"/>
  <c r="F174"/>
  <c r="Q174"/>
  <c r="AL174"/>
  <c r="AZ174"/>
  <c r="BR174"/>
  <c r="Z174"/>
  <c r="BT174"/>
  <c r="AX174"/>
  <c r="BL174"/>
  <c r="CK174"/>
  <c r="CD174"/>
  <c r="E174"/>
  <c r="P174"/>
  <c r="AW174"/>
  <c r="CH174"/>
  <c r="Q217" i="70"/>
  <c r="E217"/>
  <c r="R217"/>
  <c r="M217"/>
  <c r="P217"/>
  <c r="H217"/>
  <c r="K217" s="1"/>
  <c r="I217"/>
  <c r="J217"/>
  <c r="F217"/>
  <c r="N217"/>
  <c r="L217"/>
  <c r="O217" s="1"/>
  <c r="X45" i="69"/>
  <c r="M45"/>
  <c r="AK45"/>
  <c r="CP45"/>
  <c r="T45"/>
  <c r="AO45"/>
  <c r="AT45"/>
  <c r="BP45"/>
  <c r="V45"/>
  <c r="E45"/>
  <c r="E56" i="70" s="1"/>
  <c r="BM45" i="69"/>
  <c r="CS45"/>
  <c r="I45"/>
  <c r="J56" i="70" s="1"/>
  <c r="AC45" i="69"/>
  <c r="AY45"/>
  <c r="AW45"/>
  <c r="AE45"/>
  <c r="BI45"/>
  <c r="BB45"/>
  <c r="CI45"/>
  <c r="BA45"/>
  <c r="AZ45"/>
  <c r="BU45"/>
  <c r="CU45"/>
  <c r="BQ45"/>
  <c r="AX45"/>
  <c r="CB45"/>
  <c r="AV45"/>
  <c r="BO45"/>
  <c r="BW45"/>
  <c r="CN45"/>
  <c r="K45"/>
  <c r="M56" i="70" s="1"/>
  <c r="AQ45" i="69"/>
  <c r="BT45"/>
  <c r="CD45"/>
  <c r="CQ45"/>
  <c r="BE45"/>
  <c r="BZ45"/>
  <c r="AF45"/>
  <c r="G45"/>
  <c r="H56" i="70" s="1"/>
  <c r="K56" s="1"/>
  <c r="BL45" i="69"/>
  <c r="CM45"/>
  <c r="J45"/>
  <c r="L56" i="70" s="1"/>
  <c r="O56" s="1"/>
  <c r="Z45" i="69"/>
  <c r="W45"/>
  <c r="F45"/>
  <c r="F56" i="70" s="1"/>
  <c r="CW45" i="69"/>
  <c r="AH45"/>
  <c r="S45"/>
  <c r="BH45"/>
  <c r="BR45"/>
  <c r="AB45"/>
  <c r="P45"/>
  <c r="AS45"/>
  <c r="BS45"/>
  <c r="U45"/>
  <c r="CO45"/>
  <c r="BN45"/>
  <c r="AN45"/>
  <c r="AG45"/>
  <c r="D45"/>
  <c r="D56" i="70" s="1"/>
  <c r="G56" s="1"/>
  <c r="BG45" i="69"/>
  <c r="BD45"/>
  <c r="Q45"/>
  <c r="CA45"/>
  <c r="BF45"/>
  <c r="CV45"/>
  <c r="CR45"/>
  <c r="CG45"/>
  <c r="AR45"/>
  <c r="CT45"/>
  <c r="CL45"/>
  <c r="AU45"/>
  <c r="AL45"/>
  <c r="AP45"/>
  <c r="AA45"/>
  <c r="CK45"/>
  <c r="AD45"/>
  <c r="CF45"/>
  <c r="BK45"/>
  <c r="BJ45"/>
  <c r="N45"/>
  <c r="BX45"/>
  <c r="CE45"/>
  <c r="CC45"/>
  <c r="BC45"/>
  <c r="BY45"/>
  <c r="CH45"/>
  <c r="CJ45"/>
  <c r="H45"/>
  <c r="I56" i="70" s="1"/>
  <c r="AI45" i="69"/>
  <c r="Y45"/>
  <c r="L45"/>
  <c r="N56" i="70" s="1"/>
  <c r="AJ45" i="69"/>
  <c r="BV45"/>
  <c r="O45"/>
  <c r="AM45"/>
  <c r="CX45"/>
  <c r="R45"/>
  <c r="J124" i="70"/>
  <c r="N124"/>
  <c r="R124"/>
  <c r="M124"/>
  <c r="E124"/>
  <c r="Q124" s="1"/>
  <c r="P124"/>
  <c r="F124"/>
  <c r="I124"/>
  <c r="L124"/>
  <c r="O124" s="1"/>
  <c r="H124"/>
  <c r="K124" s="1"/>
  <c r="N51" i="69"/>
  <c r="BB51"/>
  <c r="AQ51"/>
  <c r="AF51"/>
  <c r="K51"/>
  <c r="CQ51"/>
  <c r="BM51"/>
  <c r="CP51"/>
  <c r="CF51"/>
  <c r="CH51"/>
  <c r="M51"/>
  <c r="AS51"/>
  <c r="U51"/>
  <c r="AB51"/>
  <c r="BK51"/>
  <c r="AR51"/>
  <c r="BW51"/>
  <c r="CK51"/>
  <c r="CB51"/>
  <c r="BH51"/>
  <c r="CV51"/>
  <c r="R51"/>
  <c r="I51"/>
  <c r="CA51"/>
  <c r="CO51"/>
  <c r="CG51"/>
  <c r="CE51"/>
  <c r="O51"/>
  <c r="BY51"/>
  <c r="L51"/>
  <c r="BP51"/>
  <c r="CS51"/>
  <c r="AZ51"/>
  <c r="BN51"/>
  <c r="D51"/>
  <c r="D62" i="70" s="1"/>
  <c r="G62" s="1"/>
  <c r="AK51" i="69"/>
  <c r="AA51"/>
  <c r="BE51"/>
  <c r="T51"/>
  <c r="H51"/>
  <c r="AJ51"/>
  <c r="X51"/>
  <c r="AX51"/>
  <c r="AU51"/>
  <c r="G51"/>
  <c r="CM51"/>
  <c r="BX51"/>
  <c r="V51"/>
  <c r="CD51"/>
  <c r="BS51"/>
  <c r="BI51"/>
  <c r="AC51"/>
  <c r="F51"/>
  <c r="AM51"/>
  <c r="CU51"/>
  <c r="AO51"/>
  <c r="CJ51"/>
  <c r="BO51"/>
  <c r="BT51"/>
  <c r="BA51"/>
  <c r="AH51"/>
  <c r="J51"/>
  <c r="BV51"/>
  <c r="BC51"/>
  <c r="W51"/>
  <c r="BQ51"/>
  <c r="S51"/>
  <c r="AY51"/>
  <c r="P51"/>
  <c r="CI51"/>
  <c r="BJ51"/>
  <c r="AL51"/>
  <c r="CC51"/>
  <c r="BG51"/>
  <c r="AG51"/>
  <c r="BR51"/>
  <c r="CT51"/>
  <c r="CR51"/>
  <c r="CL51"/>
  <c r="AN51"/>
  <c r="AP51"/>
  <c r="AD51"/>
  <c r="CN51"/>
  <c r="BU51"/>
  <c r="BD51"/>
  <c r="BF51"/>
  <c r="AW51"/>
  <c r="Q51"/>
  <c r="CW51"/>
  <c r="AI51"/>
  <c r="Z51"/>
  <c r="Y51"/>
  <c r="AE51"/>
  <c r="AV51"/>
  <c r="BL51"/>
  <c r="CX51"/>
  <c r="BZ51"/>
  <c r="AT51"/>
  <c r="E51"/>
  <c r="CF36"/>
  <c r="AJ36"/>
  <c r="BL36"/>
  <c r="AR36"/>
  <c r="CR36"/>
  <c r="E36"/>
  <c r="E47" i="70" s="1"/>
  <c r="AS36" i="69"/>
  <c r="CS36"/>
  <c r="BE36"/>
  <c r="V36"/>
  <c r="CI36"/>
  <c r="Y36"/>
  <c r="BC36"/>
  <c r="CH36"/>
  <c r="AN36"/>
  <c r="AM36"/>
  <c r="CT36"/>
  <c r="CB36"/>
  <c r="AL36"/>
  <c r="AV36"/>
  <c r="CX36"/>
  <c r="BV36"/>
  <c r="D36"/>
  <c r="D47" i="70" s="1"/>
  <c r="G47" s="1"/>
  <c r="X36" i="69"/>
  <c r="AP36"/>
  <c r="CW36"/>
  <c r="BM36"/>
  <c r="BH36"/>
  <c r="J36"/>
  <c r="L47" i="70" s="1"/>
  <c r="O47" s="1"/>
  <c r="BK36" i="69"/>
  <c r="BZ36"/>
  <c r="AG36"/>
  <c r="BT36"/>
  <c r="AZ36"/>
  <c r="G36"/>
  <c r="H47" i="70" s="1"/>
  <c r="K47" s="1"/>
  <c r="CV36" i="69"/>
  <c r="BF36"/>
  <c r="W36"/>
  <c r="BD36"/>
  <c r="CQ36"/>
  <c r="AF36"/>
  <c r="BI36"/>
  <c r="BR36"/>
  <c r="AU36"/>
  <c r="CL36"/>
  <c r="H36"/>
  <c r="I47" i="70" s="1"/>
  <c r="CD36" i="69"/>
  <c r="AW36"/>
  <c r="CM36"/>
  <c r="AA36"/>
  <c r="CJ36"/>
  <c r="CC36"/>
  <c r="AK36"/>
  <c r="CP36"/>
  <c r="BX36"/>
  <c r="BW36"/>
  <c r="L36"/>
  <c r="N47" i="70" s="1"/>
  <c r="AO36" i="69"/>
  <c r="Z36"/>
  <c r="AE36"/>
  <c r="CU36"/>
  <c r="CK36"/>
  <c r="I36"/>
  <c r="J47" i="70" s="1"/>
  <c r="AY36" i="69"/>
  <c r="CO36"/>
  <c r="BN36"/>
  <c r="AD36"/>
  <c r="CN36"/>
  <c r="BS36"/>
  <c r="BU36"/>
  <c r="AI36"/>
  <c r="AX36"/>
  <c r="BY36"/>
  <c r="AC36"/>
  <c r="BG36"/>
  <c r="BJ36"/>
  <c r="AQ36"/>
  <c r="AT36"/>
  <c r="K36"/>
  <c r="M47" i="70" s="1"/>
  <c r="BA36" i="69"/>
  <c r="AH36"/>
  <c r="BQ36"/>
  <c r="CA36"/>
  <c r="CG36"/>
  <c r="F36"/>
  <c r="F47" i="70" s="1"/>
  <c r="CE36" i="69"/>
  <c r="BB36"/>
  <c r="AB36"/>
  <c r="BP36"/>
  <c r="BO36"/>
  <c r="T36"/>
  <c r="R36"/>
  <c r="U36"/>
  <c r="S36"/>
  <c r="N36"/>
  <c r="P36"/>
  <c r="M36"/>
  <c r="Q36"/>
  <c r="O36"/>
  <c r="F83"/>
  <c r="CF83"/>
  <c r="AE83"/>
  <c r="CD83"/>
  <c r="CB83"/>
  <c r="T83"/>
  <c r="H83"/>
  <c r="CK83"/>
  <c r="BS83"/>
  <c r="M83"/>
  <c r="BA83"/>
  <c r="AY83"/>
  <c r="Q83"/>
  <c r="CI83"/>
  <c r="AN83"/>
  <c r="AZ83"/>
  <c r="BX83"/>
  <c r="D83"/>
  <c r="D94" i="70" s="1"/>
  <c r="G94" s="1"/>
  <c r="CG83" i="69"/>
  <c r="BK83"/>
  <c r="AI83"/>
  <c r="BP83"/>
  <c r="R83"/>
  <c r="BJ83"/>
  <c r="X83"/>
  <c r="CH83"/>
  <c r="BI83"/>
  <c r="AH83"/>
  <c r="V83"/>
  <c r="BZ83"/>
  <c r="AG83"/>
  <c r="AL83"/>
  <c r="AR83"/>
  <c r="AJ83"/>
  <c r="CA83"/>
  <c r="BH83"/>
  <c r="BU83"/>
  <c r="BB83"/>
  <c r="L83"/>
  <c r="J83"/>
  <c r="W83"/>
  <c r="AU83"/>
  <c r="CO83"/>
  <c r="Y83"/>
  <c r="I83"/>
  <c r="CT83"/>
  <c r="BR83"/>
  <c r="BF83"/>
  <c r="CM83"/>
  <c r="O83"/>
  <c r="E83"/>
  <c r="AD83"/>
  <c r="BG83"/>
  <c r="CQ83"/>
  <c r="AX83"/>
  <c r="CP83"/>
  <c r="BM83"/>
  <c r="CX83"/>
  <c r="BN83"/>
  <c r="BE83"/>
  <c r="AT83"/>
  <c r="S83"/>
  <c r="BC83"/>
  <c r="BL83"/>
  <c r="AA83"/>
  <c r="BD83"/>
  <c r="N83"/>
  <c r="BW83"/>
  <c r="BY83"/>
  <c r="CR83"/>
  <c r="AB83"/>
  <c r="CV83"/>
  <c r="AM83"/>
  <c r="CN83"/>
  <c r="BO83"/>
  <c r="Z83"/>
  <c r="AV83"/>
  <c r="BV83"/>
  <c r="AP83"/>
  <c r="AO83"/>
  <c r="AQ83"/>
  <c r="CW83"/>
  <c r="BQ83"/>
  <c r="AK83"/>
  <c r="AF83"/>
  <c r="AC83"/>
  <c r="CC83"/>
  <c r="AS83"/>
  <c r="CE83"/>
  <c r="P83"/>
  <c r="CL83"/>
  <c r="G83"/>
  <c r="CJ83"/>
  <c r="BT83"/>
  <c r="CS83"/>
  <c r="U83"/>
  <c r="AW83"/>
  <c r="K83"/>
  <c r="CU83"/>
  <c r="BV112"/>
  <c r="M112"/>
  <c r="BN112"/>
  <c r="BP112"/>
  <c r="CP112"/>
  <c r="BC112"/>
  <c r="CG112"/>
  <c r="F112"/>
  <c r="AN112"/>
  <c r="AC112"/>
  <c r="CK112"/>
  <c r="AM112"/>
  <c r="BB112"/>
  <c r="CW112"/>
  <c r="D112"/>
  <c r="D123" i="70" s="1"/>
  <c r="G123" s="1"/>
  <c r="AI112" i="69"/>
  <c r="AO112"/>
  <c r="L112"/>
  <c r="AV112"/>
  <c r="AG112"/>
  <c r="BX112"/>
  <c r="S112"/>
  <c r="CD112"/>
  <c r="E112"/>
  <c r="G112"/>
  <c r="CF112"/>
  <c r="AY112"/>
  <c r="CX112"/>
  <c r="AE112"/>
  <c r="BH112"/>
  <c r="BW112"/>
  <c r="BS112"/>
  <c r="CS112"/>
  <c r="AB112"/>
  <c r="BU112"/>
  <c r="U112"/>
  <c r="AZ112"/>
  <c r="Y112"/>
  <c r="BF112"/>
  <c r="P112"/>
  <c r="BR112"/>
  <c r="BO112"/>
  <c r="BE112"/>
  <c r="X112"/>
  <c r="O112"/>
  <c r="AU112"/>
  <c r="AJ112"/>
  <c r="BD112"/>
  <c r="R112"/>
  <c r="N112"/>
  <c r="AS112"/>
  <c r="CE112"/>
  <c r="V112"/>
  <c r="CR112"/>
  <c r="BI112"/>
  <c r="H112"/>
  <c r="BA112"/>
  <c r="AQ112"/>
  <c r="K112"/>
  <c r="CC112"/>
  <c r="CQ112"/>
  <c r="CA112"/>
  <c r="AL112"/>
  <c r="BY112"/>
  <c r="BZ112"/>
  <c r="AR112"/>
  <c r="CI112"/>
  <c r="AH112"/>
  <c r="CU112"/>
  <c r="CV112"/>
  <c r="W112"/>
  <c r="CO112"/>
  <c r="T112"/>
  <c r="BJ112"/>
  <c r="AW112"/>
  <c r="CH112"/>
  <c r="BM112"/>
  <c r="I112"/>
  <c r="AT112"/>
  <c r="BG112"/>
  <c r="CT112"/>
  <c r="AF112"/>
  <c r="BL112"/>
  <c r="AP112"/>
  <c r="CN112"/>
  <c r="CB112"/>
  <c r="BK112"/>
  <c r="CJ112"/>
  <c r="AD112"/>
  <c r="BT112"/>
  <c r="AK112"/>
  <c r="BQ112"/>
  <c r="J112"/>
  <c r="Q112"/>
  <c r="CL112"/>
  <c r="Z112"/>
  <c r="CM112"/>
  <c r="AX112"/>
  <c r="AA112"/>
  <c r="P70" i="70"/>
  <c r="F70"/>
  <c r="M70"/>
  <c r="R70"/>
  <c r="I70"/>
  <c r="L70"/>
  <c r="O70" s="1"/>
  <c r="N70"/>
  <c r="J70"/>
  <c r="E70"/>
  <c r="Q70" s="1"/>
  <c r="H70"/>
  <c r="K70" s="1"/>
  <c r="H77"/>
  <c r="K77" s="1"/>
  <c r="P77"/>
  <c r="I77"/>
  <c r="R77"/>
  <c r="L77"/>
  <c r="O77" s="1"/>
  <c r="E77"/>
  <c r="Q77"/>
  <c r="F77"/>
  <c r="N77"/>
  <c r="M77"/>
  <c r="J77"/>
  <c r="AY35" i="69"/>
  <c r="AP35"/>
  <c r="Y35"/>
  <c r="AZ35"/>
  <c r="AT35"/>
  <c r="AG35"/>
  <c r="AQ35"/>
  <c r="BV35"/>
  <c r="CN35"/>
  <c r="BI35"/>
  <c r="E35"/>
  <c r="E46" i="70" s="1"/>
  <c r="AI35" i="69"/>
  <c r="AL35"/>
  <c r="CG35"/>
  <c r="CM35"/>
  <c r="BY35"/>
  <c r="G35"/>
  <c r="H46" i="70" s="1"/>
  <c r="K46" s="1"/>
  <c r="BN35" i="69"/>
  <c r="CU35"/>
  <c r="X35"/>
  <c r="AW35"/>
  <c r="BF35"/>
  <c r="CA35"/>
  <c r="AD35"/>
  <c r="CI35"/>
  <c r="AX35"/>
  <c r="AO35"/>
  <c r="I35"/>
  <c r="J46" i="70" s="1"/>
  <c r="R46" s="1"/>
  <c r="BA35" i="69"/>
  <c r="BW35"/>
  <c r="AU35"/>
  <c r="AF35"/>
  <c r="CD35"/>
  <c r="AK35"/>
  <c r="CV35"/>
  <c r="BD35"/>
  <c r="BK35"/>
  <c r="AB35"/>
  <c r="CH35"/>
  <c r="BE35"/>
  <c r="AE35"/>
  <c r="BZ35"/>
  <c r="CK35"/>
  <c r="CF35"/>
  <c r="L35"/>
  <c r="N46" i="70" s="1"/>
  <c r="AC35" i="69"/>
  <c r="BC35"/>
  <c r="CL35"/>
  <c r="CC35"/>
  <c r="CT35"/>
  <c r="J35"/>
  <c r="L46" i="70" s="1"/>
  <c r="O46" s="1"/>
  <c r="CX35" i="69"/>
  <c r="BS35"/>
  <c r="W35"/>
  <c r="BM35"/>
  <c r="CE35"/>
  <c r="K35"/>
  <c r="M46" i="70" s="1"/>
  <c r="CB35" i="69"/>
  <c r="BQ35"/>
  <c r="Z35"/>
  <c r="BO35"/>
  <c r="BL35"/>
  <c r="AH35"/>
  <c r="AV35"/>
  <c r="BJ35"/>
  <c r="AN35"/>
  <c r="BG35"/>
  <c r="D35"/>
  <c r="D46" i="70" s="1"/>
  <c r="G46" s="1"/>
  <c r="CP35" i="69"/>
  <c r="BB35"/>
  <c r="BX35"/>
  <c r="AM35"/>
  <c r="CW35"/>
  <c r="BR35"/>
  <c r="AA35"/>
  <c r="BH35"/>
  <c r="BT35"/>
  <c r="CO35"/>
  <c r="F35"/>
  <c r="F46" i="70" s="1"/>
  <c r="BU35" i="69"/>
  <c r="AJ35"/>
  <c r="CQ35"/>
  <c r="AS35"/>
  <c r="CR35"/>
  <c r="H35"/>
  <c r="I46" i="70" s="1"/>
  <c r="AR35" i="69"/>
  <c r="BP35"/>
  <c r="CS35"/>
  <c r="V35"/>
  <c r="CJ35"/>
  <c r="U35"/>
  <c r="S35"/>
  <c r="P35"/>
  <c r="Q35"/>
  <c r="R35"/>
  <c r="O35"/>
  <c r="M35"/>
  <c r="N35"/>
  <c r="T35"/>
  <c r="E86" i="70"/>
  <c r="N86"/>
  <c r="Q86"/>
  <c r="M86"/>
  <c r="P86"/>
  <c r="F86"/>
  <c r="I86"/>
  <c r="H86"/>
  <c r="K86" s="1"/>
  <c r="R86"/>
  <c r="L86"/>
  <c r="O86" s="1"/>
  <c r="J86"/>
  <c r="Q36"/>
  <c r="P36"/>
  <c r="R36"/>
  <c r="U28" i="69"/>
  <c r="T28"/>
  <c r="AR28"/>
  <c r="AM28"/>
  <c r="CN28"/>
  <c r="BG28"/>
  <c r="AW28"/>
  <c r="L28"/>
  <c r="N39" i="70" s="1"/>
  <c r="AP28" i="69"/>
  <c r="CL28"/>
  <c r="CW28"/>
  <c r="AE28"/>
  <c r="AO28"/>
  <c r="BJ28"/>
  <c r="AC28"/>
  <c r="BT28"/>
  <c r="CR28"/>
  <c r="BC28"/>
  <c r="I28"/>
  <c r="J39" i="70" s="1"/>
  <c r="AV28" i="69"/>
  <c r="CO28"/>
  <c r="AF28"/>
  <c r="CJ28"/>
  <c r="CT28"/>
  <c r="D28"/>
  <c r="D39" i="70" s="1"/>
  <c r="G39" s="1"/>
  <c r="P28" i="69"/>
  <c r="N28"/>
  <c r="W28"/>
  <c r="CS28"/>
  <c r="BI28"/>
  <c r="AX28"/>
  <c r="AS28"/>
  <c r="J28"/>
  <c r="L39" i="70" s="1"/>
  <c r="O39" s="1"/>
  <c r="CG28" i="69"/>
  <c r="BS28"/>
  <c r="AH28"/>
  <c r="AN28"/>
  <c r="CH28"/>
  <c r="AD28"/>
  <c r="BH28"/>
  <c r="CI28"/>
  <c r="BQ28"/>
  <c r="BX28"/>
  <c r="F28"/>
  <c r="F39" i="70" s="1"/>
  <c r="BR28" i="69"/>
  <c r="AA28"/>
  <c r="CF28"/>
  <c r="CV28"/>
  <c r="AZ28"/>
  <c r="E28"/>
  <c r="E39" i="70" s="1"/>
  <c r="S28" i="69"/>
  <c r="Q28"/>
  <c r="R28"/>
  <c r="AT28"/>
  <c r="BP28"/>
  <c r="BM28"/>
  <c r="AI28"/>
  <c r="BK28"/>
  <c r="CA28"/>
  <c r="Z28"/>
  <c r="CU28"/>
  <c r="CD28"/>
  <c r="BF28"/>
  <c r="K28"/>
  <c r="M39" i="70" s="1"/>
  <c r="BE28" i="69"/>
  <c r="CP28"/>
  <c r="BW28"/>
  <c r="AG28"/>
  <c r="BL28"/>
  <c r="X28"/>
  <c r="CK28"/>
  <c r="BV28"/>
  <c r="CM28"/>
  <c r="V28"/>
  <c r="CE28"/>
  <c r="O28"/>
  <c r="M28"/>
  <c r="CX28"/>
  <c r="BU28"/>
  <c r="AJ28"/>
  <c r="BD28"/>
  <c r="BN28"/>
  <c r="Y28"/>
  <c r="CC28"/>
  <c r="CQ28"/>
  <c r="AY28"/>
  <c r="BZ28"/>
  <c r="H28"/>
  <c r="I39" i="70" s="1"/>
  <c r="BY28" i="69"/>
  <c r="CB28"/>
  <c r="AL28"/>
  <c r="BA28"/>
  <c r="BB28"/>
  <c r="G28"/>
  <c r="H39" i="70" s="1"/>
  <c r="K39" s="1"/>
  <c r="AU28" i="69"/>
  <c r="BO28"/>
  <c r="AB28"/>
  <c r="AK28"/>
  <c r="AQ28"/>
  <c r="AK125"/>
  <c r="BT125"/>
  <c r="CL125"/>
  <c r="BV125"/>
  <c r="AO125"/>
  <c r="CX125"/>
  <c r="M125"/>
  <c r="CT125"/>
  <c r="AB125"/>
  <c r="BG125"/>
  <c r="BM125"/>
  <c r="CC125"/>
  <c r="K125"/>
  <c r="BD125"/>
  <c r="AG125"/>
  <c r="AS125"/>
  <c r="CM125"/>
  <c r="I125"/>
  <c r="J125"/>
  <c r="BB125"/>
  <c r="F125"/>
  <c r="CB125"/>
  <c r="BS125"/>
  <c r="BU125"/>
  <c r="CO125"/>
  <c r="CR125"/>
  <c r="CG125"/>
  <c r="AT125"/>
  <c r="Z125"/>
  <c r="BP125"/>
  <c r="CQ125"/>
  <c r="CH125"/>
  <c r="AZ125"/>
  <c r="BQ125"/>
  <c r="CI125"/>
  <c r="CA125"/>
  <c r="CP125"/>
  <c r="O125"/>
  <c r="CU125"/>
  <c r="L125"/>
  <c r="H125"/>
  <c r="AQ125"/>
  <c r="BI125"/>
  <c r="AC125"/>
  <c r="BL125"/>
  <c r="CN125"/>
  <c r="BK125"/>
  <c r="G125"/>
  <c r="BF125"/>
  <c r="S125"/>
  <c r="V125"/>
  <c r="AA125"/>
  <c r="BR125"/>
  <c r="AL125"/>
  <c r="D125"/>
  <c r="D136" i="70" s="1"/>
  <c r="G136" s="1"/>
  <c r="Q125" i="69"/>
  <c r="BW125"/>
  <c r="N125"/>
  <c r="BY125"/>
  <c r="BH125"/>
  <c r="AU125"/>
  <c r="E125"/>
  <c r="CD125"/>
  <c r="AI125"/>
  <c r="W125"/>
  <c r="T125"/>
  <c r="BX125"/>
  <c r="BN125"/>
  <c r="AV125"/>
  <c r="BA125"/>
  <c r="AM125"/>
  <c r="CW125"/>
  <c r="AF125"/>
  <c r="AH125"/>
  <c r="AW125"/>
  <c r="AX125"/>
  <c r="CJ125"/>
  <c r="AY125"/>
  <c r="AE125"/>
  <c r="R125"/>
  <c r="U125"/>
  <c r="AR125"/>
  <c r="CF125"/>
  <c r="CS125"/>
  <c r="X125"/>
  <c r="BE125"/>
  <c r="AP125"/>
  <c r="BZ125"/>
  <c r="CK125"/>
  <c r="BO125"/>
  <c r="P125"/>
  <c r="AJ125"/>
  <c r="AN125"/>
  <c r="CE125"/>
  <c r="AD125"/>
  <c r="BJ125"/>
  <c r="CV125"/>
  <c r="Y125"/>
  <c r="BC125"/>
  <c r="P74" i="70"/>
  <c r="I74"/>
  <c r="N74"/>
  <c r="L74"/>
  <c r="O74" s="1"/>
  <c r="H74"/>
  <c r="K74" s="1"/>
  <c r="M74"/>
  <c r="J74"/>
  <c r="F74"/>
  <c r="E74"/>
  <c r="R74"/>
  <c r="Q74"/>
  <c r="M57"/>
  <c r="I57"/>
  <c r="L57"/>
  <c r="O57" s="1"/>
  <c r="R57"/>
  <c r="J57"/>
  <c r="P57"/>
  <c r="N57"/>
  <c r="E57"/>
  <c r="Q57" s="1"/>
  <c r="H57"/>
  <c r="K57" s="1"/>
  <c r="F57"/>
  <c r="J188"/>
  <c r="H188"/>
  <c r="K188" s="1"/>
  <c r="R188"/>
  <c r="P188"/>
  <c r="F188"/>
  <c r="I188"/>
  <c r="M188"/>
  <c r="E188"/>
  <c r="Q188" s="1"/>
  <c r="N188"/>
  <c r="L188"/>
  <c r="O188" s="1"/>
  <c r="F166"/>
  <c r="L166"/>
  <c r="O166" s="1"/>
  <c r="R166"/>
  <c r="P166"/>
  <c r="N166"/>
  <c r="H166"/>
  <c r="K166" s="1"/>
  <c r="E166"/>
  <c r="Q166" s="1"/>
  <c r="I166"/>
  <c r="J166"/>
  <c r="M166"/>
  <c r="M216"/>
  <c r="H216"/>
  <c r="K216" s="1"/>
  <c r="N216"/>
  <c r="E216"/>
  <c r="I216"/>
  <c r="R216"/>
  <c r="L216"/>
  <c r="O216" s="1"/>
  <c r="J216"/>
  <c r="F216"/>
  <c r="Q216"/>
  <c r="P216"/>
  <c r="BZ103" i="69"/>
  <c r="AV103"/>
  <c r="R103"/>
  <c r="AA103"/>
  <c r="CA103"/>
  <c r="CI103"/>
  <c r="BK103"/>
  <c r="AF103"/>
  <c r="AW103"/>
  <c r="AN103"/>
  <c r="BU103"/>
  <c r="CJ103"/>
  <c r="BB103"/>
  <c r="CN103"/>
  <c r="S103"/>
  <c r="CU103"/>
  <c r="V103"/>
  <c r="AO103"/>
  <c r="BG103"/>
  <c r="K103"/>
  <c r="BD103"/>
  <c r="BX103"/>
  <c r="X103"/>
  <c r="O103"/>
  <c r="BV103"/>
  <c r="CO103"/>
  <c r="G103"/>
  <c r="BP103"/>
  <c r="CP103"/>
  <c r="AU103"/>
  <c r="BS103"/>
  <c r="F103"/>
  <c r="CR103"/>
  <c r="CX103"/>
  <c r="Q103"/>
  <c r="CG103"/>
  <c r="BN103"/>
  <c r="AS103"/>
  <c r="BJ103"/>
  <c r="AJ103"/>
  <c r="BH103"/>
  <c r="BY103"/>
  <c r="AZ103"/>
  <c r="AH103"/>
  <c r="AX103"/>
  <c r="CK103"/>
  <c r="BE103"/>
  <c r="AL103"/>
  <c r="CV103"/>
  <c r="W103"/>
  <c r="T103"/>
  <c r="N103"/>
  <c r="AE103"/>
  <c r="AC103"/>
  <c r="D103"/>
  <c r="D114" i="70" s="1"/>
  <c r="G114" s="1"/>
  <c r="CL103" i="69"/>
  <c r="U103"/>
  <c r="Y103"/>
  <c r="CQ103"/>
  <c r="BR103"/>
  <c r="CW103"/>
  <c r="P103"/>
  <c r="AQ103"/>
  <c r="AK103"/>
  <c r="CM103"/>
  <c r="CC103"/>
  <c r="CD103"/>
  <c r="BM103"/>
  <c r="AP103"/>
  <c r="L103"/>
  <c r="AI103"/>
  <c r="CS103"/>
  <c r="AD103"/>
  <c r="I103"/>
  <c r="M103"/>
  <c r="AM103"/>
  <c r="J103"/>
  <c r="AT103"/>
  <c r="CT103"/>
  <c r="CE103"/>
  <c r="AR103"/>
  <c r="BQ103"/>
  <c r="CB103"/>
  <c r="BO103"/>
  <c r="Z103"/>
  <c r="AB103"/>
  <c r="E103"/>
  <c r="H103"/>
  <c r="CF103"/>
  <c r="BA103"/>
  <c r="BF103"/>
  <c r="CH103"/>
  <c r="BL103"/>
  <c r="BI103"/>
  <c r="BW103"/>
  <c r="AG103"/>
  <c r="BT103"/>
  <c r="AY103"/>
  <c r="BC103"/>
  <c r="S122"/>
  <c r="N122"/>
  <c r="AJ122"/>
  <c r="CS122"/>
  <c r="CM122"/>
  <c r="Q122"/>
  <c r="P122"/>
  <c r="AA122"/>
  <c r="BC122"/>
  <c r="CQ122"/>
  <c r="O122"/>
  <c r="CF122"/>
  <c r="L122"/>
  <c r="BE122"/>
  <c r="AH122"/>
  <c r="K122"/>
  <c r="BZ122"/>
  <c r="AY122"/>
  <c r="BP122"/>
  <c r="BG122"/>
  <c r="BB122"/>
  <c r="BL122"/>
  <c r="Y122"/>
  <c r="AS122"/>
  <c r="AF122"/>
  <c r="W122"/>
  <c r="BJ122"/>
  <c r="V122"/>
  <c r="CP122"/>
  <c r="CI122"/>
  <c r="CJ122"/>
  <c r="AL122"/>
  <c r="BX122"/>
  <c r="J122"/>
  <c r="AV122"/>
  <c r="CV122"/>
  <c r="CA122"/>
  <c r="BH122"/>
  <c r="BD122"/>
  <c r="AI122"/>
  <c r="AC122"/>
  <c r="H122"/>
  <c r="E122"/>
  <c r="AP122"/>
  <c r="CX122"/>
  <c r="CL122"/>
  <c r="CG122"/>
  <c r="BN122"/>
  <c r="AD122"/>
  <c r="X122"/>
  <c r="CW122"/>
  <c r="BM122"/>
  <c r="AR122"/>
  <c r="BW122"/>
  <c r="T122"/>
  <c r="AZ122"/>
  <c r="BA122"/>
  <c r="AB122"/>
  <c r="BV122"/>
  <c r="BI122"/>
  <c r="AW122"/>
  <c r="BO122"/>
  <c r="I122"/>
  <c r="BK122"/>
  <c r="R122"/>
  <c r="AM122"/>
  <c r="CR122"/>
  <c r="BU122"/>
  <c r="AU122"/>
  <c r="CB122"/>
  <c r="BR122"/>
  <c r="G122"/>
  <c r="AG122"/>
  <c r="BF122"/>
  <c r="CN122"/>
  <c r="AK122"/>
  <c r="D122"/>
  <c r="D133" i="70" s="1"/>
  <c r="G133" s="1"/>
  <c r="AQ122" i="69"/>
  <c r="AX122"/>
  <c r="BQ122"/>
  <c r="CH122"/>
  <c r="CC122"/>
  <c r="U122"/>
  <c r="CU122"/>
  <c r="BS122"/>
  <c r="AT122"/>
  <c r="Z122"/>
  <c r="CO122"/>
  <c r="CT122"/>
  <c r="F122"/>
  <c r="M122"/>
  <c r="BY122"/>
  <c r="BT122"/>
  <c r="CD122"/>
  <c r="CE122"/>
  <c r="AO122"/>
  <c r="AE122"/>
  <c r="AN122"/>
  <c r="CK122"/>
  <c r="CW93"/>
  <c r="BR93"/>
  <c r="AI93"/>
  <c r="T93"/>
  <c r="CV93"/>
  <c r="CF93"/>
  <c r="Q93"/>
  <c r="BW93"/>
  <c r="J93"/>
  <c r="AA93"/>
  <c r="BP93"/>
  <c r="AW93"/>
  <c r="AH93"/>
  <c r="CA93"/>
  <c r="CK93"/>
  <c r="BG93"/>
  <c r="AL93"/>
  <c r="CM93"/>
  <c r="BT93"/>
  <c r="BC93"/>
  <c r="BV93"/>
  <c r="BN93"/>
  <c r="G93"/>
  <c r="I93"/>
  <c r="AV93"/>
  <c r="V93"/>
  <c r="AG93"/>
  <c r="CD93"/>
  <c r="Z93"/>
  <c r="CT93"/>
  <c r="D93"/>
  <c r="D104" i="70" s="1"/>
  <c r="G104" s="1"/>
  <c r="CG93" i="69"/>
  <c r="BZ93"/>
  <c r="M93"/>
  <c r="H93"/>
  <c r="AF93"/>
  <c r="AQ93"/>
  <c r="BQ93"/>
  <c r="AD93"/>
  <c r="E93"/>
  <c r="N93"/>
  <c r="BD93"/>
  <c r="AN93"/>
  <c r="CL93"/>
  <c r="BS93"/>
  <c r="BF93"/>
  <c r="CC93"/>
  <c r="BH93"/>
  <c r="Y93"/>
  <c r="AP93"/>
  <c r="BK93"/>
  <c r="CX93"/>
  <c r="BL93"/>
  <c r="X93"/>
  <c r="AB93"/>
  <c r="CI93"/>
  <c r="S93"/>
  <c r="CB93"/>
  <c r="AK93"/>
  <c r="CH93"/>
  <c r="BA93"/>
  <c r="CP93"/>
  <c r="O93"/>
  <c r="BU93"/>
  <c r="AJ93"/>
  <c r="L93"/>
  <c r="CN93"/>
  <c r="CJ93"/>
  <c r="BO93"/>
  <c r="BI93"/>
  <c r="AT93"/>
  <c r="CO93"/>
  <c r="BX93"/>
  <c r="AE93"/>
  <c r="AY93"/>
  <c r="AO93"/>
  <c r="AS93"/>
  <c r="BE93"/>
  <c r="AM93"/>
  <c r="CE93"/>
  <c r="K93"/>
  <c r="BM93"/>
  <c r="AC93"/>
  <c r="CR93"/>
  <c r="P93"/>
  <c r="AR93"/>
  <c r="AX93"/>
  <c r="BB93"/>
  <c r="CS93"/>
  <c r="AZ93"/>
  <c r="R93"/>
  <c r="CU93"/>
  <c r="BY93"/>
  <c r="W93"/>
  <c r="BJ93"/>
  <c r="U93"/>
  <c r="CQ93"/>
  <c r="AU93"/>
  <c r="F93"/>
  <c r="AM12"/>
  <c r="AZ12"/>
  <c r="AQ12"/>
  <c r="BD12"/>
  <c r="CA12"/>
  <c r="AE12"/>
  <c r="CV12"/>
  <c r="BG12"/>
  <c r="AO12"/>
  <c r="AH12"/>
  <c r="CK12"/>
  <c r="BS12"/>
  <c r="BY12"/>
  <c r="BM12"/>
  <c r="AK12"/>
  <c r="CS12"/>
  <c r="CX12"/>
  <c r="CE12"/>
  <c r="BZ12"/>
  <c r="AG12"/>
  <c r="AN12"/>
  <c r="BO12"/>
  <c r="BU12"/>
  <c r="AX12"/>
  <c r="X12"/>
  <c r="AV12"/>
  <c r="CW12"/>
  <c r="CH12"/>
  <c r="AF12"/>
  <c r="CD12"/>
  <c r="BL12"/>
  <c r="BR12"/>
  <c r="CM12"/>
  <c r="AJ12"/>
  <c r="AP12"/>
  <c r="BE12"/>
  <c r="CL12"/>
  <c r="BV12"/>
  <c r="AL12"/>
  <c r="CC12"/>
  <c r="BT12"/>
  <c r="BI12"/>
  <c r="BQ12"/>
  <c r="W12"/>
  <c r="BF12"/>
  <c r="AT12"/>
  <c r="CJ12"/>
  <c r="AC12"/>
  <c r="AU12"/>
  <c r="BH12"/>
  <c r="CG12"/>
  <c r="BW12"/>
  <c r="AA12"/>
  <c r="CU12"/>
  <c r="CR12"/>
  <c r="CN12"/>
  <c r="CI12"/>
  <c r="AD12"/>
  <c r="CB12"/>
  <c r="BJ12"/>
  <c r="CO12"/>
  <c r="BB12"/>
  <c r="Z12"/>
  <c r="CF12"/>
  <c r="BX12"/>
  <c r="CT12"/>
  <c r="Y12"/>
  <c r="AI12"/>
  <c r="CQ12"/>
  <c r="AY12"/>
  <c r="CP12"/>
  <c r="AB12"/>
  <c r="BP12"/>
  <c r="BK12"/>
  <c r="AR12"/>
  <c r="BA12"/>
  <c r="V12"/>
  <c r="BC12"/>
  <c r="BN12"/>
  <c r="AW12"/>
  <c r="AS12"/>
  <c r="BX175"/>
  <c r="CB175"/>
  <c r="CA175"/>
  <c r="F175"/>
  <c r="AF175"/>
  <c r="BD175"/>
  <c r="CE175"/>
  <c r="CF175"/>
  <c r="E175"/>
  <c r="AG175"/>
  <c r="BF175"/>
  <c r="AM175"/>
  <c r="BG175"/>
  <c r="AC175"/>
  <c r="BW175"/>
  <c r="Z175"/>
  <c r="BJ175"/>
  <c r="H175"/>
  <c r="CH175"/>
  <c r="U175"/>
  <c r="AY175"/>
  <c r="AR175"/>
  <c r="BE175"/>
  <c r="CS175"/>
  <c r="BR175"/>
  <c r="O175"/>
  <c r="AJ175"/>
  <c r="N175"/>
  <c r="CI175"/>
  <c r="L175"/>
  <c r="M175"/>
  <c r="AD175"/>
  <c r="BP175"/>
  <c r="AK175"/>
  <c r="CC175"/>
  <c r="AW175"/>
  <c r="BB175"/>
  <c r="BC175"/>
  <c r="BZ175"/>
  <c r="CW175"/>
  <c r="Q175"/>
  <c r="W175"/>
  <c r="BN175"/>
  <c r="D175"/>
  <c r="D186" i="70" s="1"/>
  <c r="G186" s="1"/>
  <c r="V175" i="69"/>
  <c r="CD175"/>
  <c r="CT175"/>
  <c r="P175"/>
  <c r="Y175"/>
  <c r="AQ175"/>
  <c r="BA175"/>
  <c r="G175"/>
  <c r="CJ175"/>
  <c r="AL175"/>
  <c r="AI175"/>
  <c r="R175"/>
  <c r="CV175"/>
  <c r="BT175"/>
  <c r="CU175"/>
  <c r="BO175"/>
  <c r="S175"/>
  <c r="AU175"/>
  <c r="BM175"/>
  <c r="BY175"/>
  <c r="BI175"/>
  <c r="AZ175"/>
  <c r="AH175"/>
  <c r="J175"/>
  <c r="CR175"/>
  <c r="AB175"/>
  <c r="AN175"/>
  <c r="BV175"/>
  <c r="AV175"/>
  <c r="BQ175"/>
  <c r="CL175"/>
  <c r="CO175"/>
  <c r="AS175"/>
  <c r="AT175"/>
  <c r="BU175"/>
  <c r="AP175"/>
  <c r="AE175"/>
  <c r="CN175"/>
  <c r="CK175"/>
  <c r="CG175"/>
  <c r="AO175"/>
  <c r="CX175"/>
  <c r="I175"/>
  <c r="AA175"/>
  <c r="CM175"/>
  <c r="BL175"/>
  <c r="AX175"/>
  <c r="BK175"/>
  <c r="T175"/>
  <c r="BS175"/>
  <c r="K175"/>
  <c r="X175"/>
  <c r="BH175"/>
  <c r="CQ175"/>
  <c r="CP175"/>
  <c r="I141" i="70"/>
  <c r="P141"/>
  <c r="R141"/>
  <c r="M141"/>
  <c r="N141"/>
  <c r="L141"/>
  <c r="O141" s="1"/>
  <c r="H141"/>
  <c r="K141" s="1"/>
  <c r="F141"/>
  <c r="J141"/>
  <c r="E141"/>
  <c r="Q141" s="1"/>
  <c r="I190"/>
  <c r="N190"/>
  <c r="E190"/>
  <c r="Q190" s="1"/>
  <c r="M190"/>
  <c r="R190"/>
  <c r="F190"/>
  <c r="P190"/>
  <c r="J190"/>
  <c r="L190"/>
  <c r="O190" s="1"/>
  <c r="H190"/>
  <c r="K190" s="1"/>
  <c r="H120"/>
  <c r="K120" s="1"/>
  <c r="L120"/>
  <c r="O120" s="1"/>
  <c r="R120"/>
  <c r="M120"/>
  <c r="I120"/>
  <c r="J120"/>
  <c r="E120"/>
  <c r="Q120" s="1"/>
  <c r="N120"/>
  <c r="P120"/>
  <c r="F120"/>
  <c r="R187"/>
  <c r="P187"/>
  <c r="H187"/>
  <c r="K187" s="1"/>
  <c r="M187"/>
  <c r="N187"/>
  <c r="J187"/>
  <c r="E187"/>
  <c r="Q187" s="1"/>
  <c r="F187"/>
  <c r="I187"/>
  <c r="L187"/>
  <c r="O187" s="1"/>
  <c r="CB101" i="69"/>
  <c r="L101"/>
  <c r="BT101"/>
  <c r="AZ101"/>
  <c r="CX101"/>
  <c r="AY101"/>
  <c r="CI101"/>
  <c r="AU101"/>
  <c r="T101"/>
  <c r="BR101"/>
  <c r="BD101"/>
  <c r="BE101"/>
  <c r="O101"/>
  <c r="CL101"/>
  <c r="CS101"/>
  <c r="AH101"/>
  <c r="BC101"/>
  <c r="AX101"/>
  <c r="CV101"/>
  <c r="CD101"/>
  <c r="AO101"/>
  <c r="F101"/>
  <c r="BJ101"/>
  <c r="CF101"/>
  <c r="AG101"/>
  <c r="CU101"/>
  <c r="AE101"/>
  <c r="V101"/>
  <c r="CA101"/>
  <c r="CQ101"/>
  <c r="K101"/>
  <c r="AD101"/>
  <c r="S101"/>
  <c r="BI101"/>
  <c r="H101"/>
  <c r="U101"/>
  <c r="BS101"/>
  <c r="BN101"/>
  <c r="Z101"/>
  <c r="AI101"/>
  <c r="BO101"/>
  <c r="AN101"/>
  <c r="AV101"/>
  <c r="BV101"/>
  <c r="CW101"/>
  <c r="BB101"/>
  <c r="AR101"/>
  <c r="BM101"/>
  <c r="G101"/>
  <c r="CR101"/>
  <c r="CN101"/>
  <c r="BU101"/>
  <c r="BP101"/>
  <c r="CM101"/>
  <c r="AA101"/>
  <c r="AF101"/>
  <c r="AT101"/>
  <c r="BG101"/>
  <c r="AM101"/>
  <c r="CC101"/>
  <c r="BA101"/>
  <c r="CG101"/>
  <c r="AW101"/>
  <c r="BK101"/>
  <c r="AC101"/>
  <c r="BQ101"/>
  <c r="Y101"/>
  <c r="AK101"/>
  <c r="W101"/>
  <c r="AB101"/>
  <c r="E101"/>
  <c r="CJ101"/>
  <c r="CH101"/>
  <c r="CK101"/>
  <c r="BX101"/>
  <c r="CP101"/>
  <c r="CO101"/>
  <c r="BY101"/>
  <c r="BL101"/>
  <c r="P101"/>
  <c r="I101"/>
  <c r="N101"/>
  <c r="BZ101"/>
  <c r="J101"/>
  <c r="AJ101"/>
  <c r="AS101"/>
  <c r="X101"/>
  <c r="AP101"/>
  <c r="M101"/>
  <c r="Q101"/>
  <c r="R101"/>
  <c r="BF101"/>
  <c r="AQ101"/>
  <c r="CE101"/>
  <c r="AL101"/>
  <c r="BH101"/>
  <c r="D101"/>
  <c r="D112" i="70" s="1"/>
  <c r="G112" s="1"/>
  <c r="BW101" i="69"/>
  <c r="CT101"/>
  <c r="Q51" i="70"/>
  <c r="P51"/>
  <c r="R51"/>
  <c r="F122"/>
  <c r="E122"/>
  <c r="Q122" s="1"/>
  <c r="M122"/>
  <c r="H122"/>
  <c r="K122" s="1"/>
  <c r="I122"/>
  <c r="J122"/>
  <c r="R122"/>
  <c r="N122"/>
  <c r="L122"/>
  <c r="O122" s="1"/>
  <c r="P122"/>
  <c r="N209"/>
  <c r="Q209"/>
  <c r="H209"/>
  <c r="K209" s="1"/>
  <c r="F209"/>
  <c r="I209"/>
  <c r="P209"/>
  <c r="M209"/>
  <c r="L209"/>
  <c r="O209" s="1"/>
  <c r="J209"/>
  <c r="E209"/>
  <c r="R209"/>
  <c r="F110"/>
  <c r="R110"/>
  <c r="H110"/>
  <c r="K110" s="1"/>
  <c r="I110"/>
  <c r="M110"/>
  <c r="P110"/>
  <c r="E110"/>
  <c r="Q110" s="1"/>
  <c r="N110"/>
  <c r="J110"/>
  <c r="L110"/>
  <c r="O110" s="1"/>
  <c r="CH193" i="69"/>
  <c r="CW193"/>
  <c r="BO193"/>
  <c r="CL193"/>
  <c r="CK193"/>
  <c r="CO193"/>
  <c r="BV193"/>
  <c r="BZ193"/>
  <c r="M193"/>
  <c r="BL193"/>
  <c r="AV193"/>
  <c r="BU193"/>
  <c r="BA193"/>
  <c r="AL193"/>
  <c r="AD193"/>
  <c r="BX193"/>
  <c r="AG193"/>
  <c r="BY193"/>
  <c r="AR193"/>
  <c r="CQ193"/>
  <c r="BD193"/>
  <c r="Q193"/>
  <c r="AN193"/>
  <c r="R193"/>
  <c r="CX193"/>
  <c r="BJ193"/>
  <c r="BB193"/>
  <c r="AC193"/>
  <c r="Z193"/>
  <c r="G193"/>
  <c r="CE193"/>
  <c r="CV193"/>
  <c r="AH193"/>
  <c r="BM193"/>
  <c r="P193"/>
  <c r="CR193"/>
  <c r="L193"/>
  <c r="BW193"/>
  <c r="AA193"/>
  <c r="AT193"/>
  <c r="BT193"/>
  <c r="AM193"/>
  <c r="AP193"/>
  <c r="CG193"/>
  <c r="U193"/>
  <c r="AW193"/>
  <c r="BC193"/>
  <c r="BP193"/>
  <c r="E193"/>
  <c r="AI193"/>
  <c r="BI193"/>
  <c r="J193"/>
  <c r="BG193"/>
  <c r="D193"/>
  <c r="D204" i="70" s="1"/>
  <c r="G204" s="1"/>
  <c r="CC193" i="69"/>
  <c r="CB193"/>
  <c r="AU193"/>
  <c r="AE193"/>
  <c r="H193"/>
  <c r="AJ193"/>
  <c r="AO193"/>
  <c r="AX193"/>
  <c r="V193"/>
  <c r="S193"/>
  <c r="CJ193"/>
  <c r="X193"/>
  <c r="AF193"/>
  <c r="Y193"/>
  <c r="CT193"/>
  <c r="BN193"/>
  <c r="BQ193"/>
  <c r="CI193"/>
  <c r="CD193"/>
  <c r="BE193"/>
  <c r="F193"/>
  <c r="CN193"/>
  <c r="BR193"/>
  <c r="BS193"/>
  <c r="T193"/>
  <c r="CS193"/>
  <c r="I193"/>
  <c r="BH193"/>
  <c r="O193"/>
  <c r="W193"/>
  <c r="BF193"/>
  <c r="CA193"/>
  <c r="AS193"/>
  <c r="CF193"/>
  <c r="CU193"/>
  <c r="AB193"/>
  <c r="AK193"/>
  <c r="AY193"/>
  <c r="AQ193"/>
  <c r="CM193"/>
  <c r="BK193"/>
  <c r="K193"/>
  <c r="CP193"/>
  <c r="AZ193"/>
  <c r="N193"/>
  <c r="E178" i="70"/>
  <c r="F178"/>
  <c r="Q178"/>
  <c r="M178"/>
  <c r="P178"/>
  <c r="I178"/>
  <c r="R178"/>
  <c r="L178"/>
  <c r="O178" s="1"/>
  <c r="N178"/>
  <c r="J178"/>
  <c r="H178"/>
  <c r="K178" s="1"/>
  <c r="AN181" i="69"/>
  <c r="CN181"/>
  <c r="CI181"/>
  <c r="AE181"/>
  <c r="BX181"/>
  <c r="X181"/>
  <c r="AA181"/>
  <c r="BF181"/>
  <c r="AJ181"/>
  <c r="CK181"/>
  <c r="CJ181"/>
  <c r="BK181"/>
  <c r="CH181"/>
  <c r="J181"/>
  <c r="BZ181"/>
  <c r="BU181"/>
  <c r="CD181"/>
  <c r="AK181"/>
  <c r="CS181"/>
  <c r="CA181"/>
  <c r="AU181"/>
  <c r="BB181"/>
  <c r="U181"/>
  <c r="D181"/>
  <c r="D192" i="70" s="1"/>
  <c r="G192" s="1"/>
  <c r="AS181" i="69"/>
  <c r="BC181"/>
  <c r="BJ181"/>
  <c r="AT181"/>
  <c r="Q181"/>
  <c r="BM181"/>
  <c r="AQ181"/>
  <c r="CM181"/>
  <c r="CX181"/>
  <c r="W181"/>
  <c r="BD181"/>
  <c r="AF181"/>
  <c r="CL181"/>
  <c r="T181"/>
  <c r="G181"/>
  <c r="BP181"/>
  <c r="AO181"/>
  <c r="BL181"/>
  <c r="CO181"/>
  <c r="BT181"/>
  <c r="BO181"/>
  <c r="AY181"/>
  <c r="CB181"/>
  <c r="N181"/>
  <c r="BQ181"/>
  <c r="AG181"/>
  <c r="BR181"/>
  <c r="CP181"/>
  <c r="BW181"/>
  <c r="CU181"/>
  <c r="BG181"/>
  <c r="F181"/>
  <c r="S181"/>
  <c r="AP181"/>
  <c r="P181"/>
  <c r="CQ181"/>
  <c r="AR181"/>
  <c r="AM181"/>
  <c r="BS181"/>
  <c r="AD181"/>
  <c r="CF181"/>
  <c r="L181"/>
  <c r="BE181"/>
  <c r="CC181"/>
  <c r="AH181"/>
  <c r="AV181"/>
  <c r="M181"/>
  <c r="I181"/>
  <c r="AB181"/>
  <c r="E181"/>
  <c r="CG181"/>
  <c r="AI181"/>
  <c r="V181"/>
  <c r="BH181"/>
  <c r="BA181"/>
  <c r="BN181"/>
  <c r="R181"/>
  <c r="K181"/>
  <c r="CR181"/>
  <c r="Y181"/>
  <c r="AL181"/>
  <c r="CW181"/>
  <c r="CE181"/>
  <c r="CT181"/>
  <c r="Z181"/>
  <c r="AX181"/>
  <c r="BI181"/>
  <c r="CV181"/>
  <c r="O181"/>
  <c r="AW181"/>
  <c r="AZ181"/>
  <c r="H181"/>
  <c r="BV181"/>
  <c r="BY181"/>
  <c r="AC181"/>
  <c r="N152" i="70"/>
  <c r="E152"/>
  <c r="Q152" s="1"/>
  <c r="M152"/>
  <c r="I152"/>
  <c r="H152"/>
  <c r="K152" s="1"/>
  <c r="F152"/>
  <c r="P152"/>
  <c r="L152"/>
  <c r="O152" s="1"/>
  <c r="R152"/>
  <c r="J152"/>
  <c r="L118"/>
  <c r="O118" s="1"/>
  <c r="J118"/>
  <c r="F118"/>
  <c r="R118"/>
  <c r="E118"/>
  <c r="N118"/>
  <c r="P118"/>
  <c r="Q118"/>
  <c r="I118"/>
  <c r="H118"/>
  <c r="K118" s="1"/>
  <c r="M118"/>
  <c r="AG172" i="69"/>
  <c r="CN172"/>
  <c r="G172"/>
  <c r="CU172"/>
  <c r="CO172"/>
  <c r="CX172"/>
  <c r="F172"/>
  <c r="R172"/>
  <c r="CS172"/>
  <c r="CD172"/>
  <c r="AB172"/>
  <c r="CE172"/>
  <c r="U172"/>
  <c r="AT172"/>
  <c r="BU172"/>
  <c r="CI172"/>
  <c r="BL172"/>
  <c r="BE172"/>
  <c r="CL172"/>
  <c r="BZ172"/>
  <c r="CH172"/>
  <c r="BF172"/>
  <c r="BJ172"/>
  <c r="T172"/>
  <c r="BN172"/>
  <c r="AJ172"/>
  <c r="AI172"/>
  <c r="AA172"/>
  <c r="BX172"/>
  <c r="AU172"/>
  <c r="AX172"/>
  <c r="CV172"/>
  <c r="BT172"/>
  <c r="BM172"/>
  <c r="N172"/>
  <c r="AL172"/>
  <c r="AF172"/>
  <c r="M172"/>
  <c r="AY172"/>
  <c r="Y172"/>
  <c r="CT172"/>
  <c r="BV172"/>
  <c r="BR172"/>
  <c r="BW172"/>
  <c r="CP172"/>
  <c r="CB172"/>
  <c r="X172"/>
  <c r="E172"/>
  <c r="CF172"/>
  <c r="AP172"/>
  <c r="CQ172"/>
  <c r="BY172"/>
  <c r="AN172"/>
  <c r="CR172"/>
  <c r="BC172"/>
  <c r="V172"/>
  <c r="BK172"/>
  <c r="BG172"/>
  <c r="AQ172"/>
  <c r="AV172"/>
  <c r="BI172"/>
  <c r="BD172"/>
  <c r="AO172"/>
  <c r="I172"/>
  <c r="AE172"/>
  <c r="S172"/>
  <c r="BS172"/>
  <c r="CK172"/>
  <c r="BH172"/>
  <c r="BB172"/>
  <c r="CJ172"/>
  <c r="AZ172"/>
  <c r="L172"/>
  <c r="BO172"/>
  <c r="AM172"/>
  <c r="P172"/>
  <c r="AD172"/>
  <c r="J172"/>
  <c r="AC172"/>
  <c r="BQ172"/>
  <c r="AS172"/>
  <c r="Z172"/>
  <c r="O172"/>
  <c r="K172"/>
  <c r="AR172"/>
  <c r="H172"/>
  <c r="AW172"/>
  <c r="CG172"/>
  <c r="CC172"/>
  <c r="BA172"/>
  <c r="BP172"/>
  <c r="D172"/>
  <c r="D183" i="70" s="1"/>
  <c r="G183" s="1"/>
  <c r="AK172" i="69"/>
  <c r="CW172"/>
  <c r="CM172"/>
  <c r="AH172"/>
  <c r="CA172"/>
  <c r="W172"/>
  <c r="Q172"/>
  <c r="BE178"/>
  <c r="AV178"/>
  <c r="AZ178"/>
  <c r="AF178"/>
  <c r="BD178"/>
  <c r="AK178"/>
  <c r="CL178"/>
  <c r="AQ178"/>
  <c r="CJ178"/>
  <c r="CD178"/>
  <c r="Q178"/>
  <c r="BJ178"/>
  <c r="BZ178"/>
  <c r="BG178"/>
  <c r="AM178"/>
  <c r="BN178"/>
  <c r="AP178"/>
  <c r="BC178"/>
  <c r="BL178"/>
  <c r="CA178"/>
  <c r="CN178"/>
  <c r="CG178"/>
  <c r="CH178"/>
  <c r="CW178"/>
  <c r="CR178"/>
  <c r="CX178"/>
  <c r="M178"/>
  <c r="CM178"/>
  <c r="CS178"/>
  <c r="AU178"/>
  <c r="CQ178"/>
  <c r="BM178"/>
  <c r="BI178"/>
  <c r="BH178"/>
  <c r="AT178"/>
  <c r="CK178"/>
  <c r="AD178"/>
  <c r="BB178"/>
  <c r="CO178"/>
  <c r="AO178"/>
  <c r="AL178"/>
  <c r="S178"/>
  <c r="CC178"/>
  <c r="BF178"/>
  <c r="K178"/>
  <c r="AW178"/>
  <c r="R178"/>
  <c r="BR178"/>
  <c r="P178"/>
  <c r="BV178"/>
  <c r="AN178"/>
  <c r="W178"/>
  <c r="BO178"/>
  <c r="CP178"/>
  <c r="F178"/>
  <c r="Y178"/>
  <c r="BP178"/>
  <c r="J178"/>
  <c r="AH178"/>
  <c r="BY178"/>
  <c r="BW178"/>
  <c r="AJ178"/>
  <c r="BX178"/>
  <c r="AE178"/>
  <c r="AS178"/>
  <c r="BU178"/>
  <c r="BA178"/>
  <c r="N178"/>
  <c r="U178"/>
  <c r="Z178"/>
  <c r="AX178"/>
  <c r="T178"/>
  <c r="BT178"/>
  <c r="AA178"/>
  <c r="AR178"/>
  <c r="BK178"/>
  <c r="CI178"/>
  <c r="X178"/>
  <c r="D178"/>
  <c r="D189" i="70" s="1"/>
  <c r="G189" s="1"/>
  <c r="BS178" i="69"/>
  <c r="I178"/>
  <c r="CB178"/>
  <c r="CT178"/>
  <c r="CE178"/>
  <c r="CV178"/>
  <c r="AB178"/>
  <c r="V178"/>
  <c r="AI178"/>
  <c r="O178"/>
  <c r="CF178"/>
  <c r="BQ178"/>
  <c r="G178"/>
  <c r="E178"/>
  <c r="AY178"/>
  <c r="CU178"/>
  <c r="H178"/>
  <c r="AC178"/>
  <c r="L178"/>
  <c r="AG178"/>
  <c r="M62" i="70"/>
  <c r="N62"/>
  <c r="H62"/>
  <c r="K62" s="1"/>
  <c r="E62"/>
  <c r="P62"/>
  <c r="L62"/>
  <c r="O62" s="1"/>
  <c r="Q62"/>
  <c r="F62"/>
  <c r="I62"/>
  <c r="R62"/>
  <c r="J62"/>
  <c r="CJ86" i="69"/>
  <c r="BD86"/>
  <c r="AJ86"/>
  <c r="AT86"/>
  <c r="AI86"/>
  <c r="K86"/>
  <c r="CF86"/>
  <c r="AR86"/>
  <c r="BR86"/>
  <c r="Q86"/>
  <c r="CE86"/>
  <c r="F86"/>
  <c r="BO86"/>
  <c r="AG86"/>
  <c r="M86"/>
  <c r="CO86"/>
  <c r="CL86"/>
  <c r="R86"/>
  <c r="CB86"/>
  <c r="CD86"/>
  <c r="U86"/>
  <c r="N86"/>
  <c r="BM86"/>
  <c r="AZ86"/>
  <c r="BY86"/>
  <c r="AS86"/>
  <c r="G86"/>
  <c r="AA86"/>
  <c r="Z86"/>
  <c r="CC86"/>
  <c r="CW86"/>
  <c r="BH86"/>
  <c r="BL86"/>
  <c r="AL86"/>
  <c r="CH86"/>
  <c r="BP86"/>
  <c r="CQ86"/>
  <c r="T86"/>
  <c r="CK86"/>
  <c r="CV86"/>
  <c r="CG86"/>
  <c r="BJ86"/>
  <c r="BA86"/>
  <c r="I86"/>
  <c r="S86"/>
  <c r="BC86"/>
  <c r="BN86"/>
  <c r="BT86"/>
  <c r="J86"/>
  <c r="CP86"/>
  <c r="CX86"/>
  <c r="BU86"/>
  <c r="BE86"/>
  <c r="L86"/>
  <c r="AW86"/>
  <c r="H86"/>
  <c r="CT86"/>
  <c r="V86"/>
  <c r="CR86"/>
  <c r="CM86"/>
  <c r="BW86"/>
  <c r="CI86"/>
  <c r="AV86"/>
  <c r="AO86"/>
  <c r="BX86"/>
  <c r="AY86"/>
  <c r="BK86"/>
  <c r="BG86"/>
  <c r="AF86"/>
  <c r="E86"/>
  <c r="AM86"/>
  <c r="AE86"/>
  <c r="Y86"/>
  <c r="CA86"/>
  <c r="D86"/>
  <c r="D97" i="70" s="1"/>
  <c r="G97" s="1"/>
  <c r="AN86" i="69"/>
  <c r="P86"/>
  <c r="CN86"/>
  <c r="AD86"/>
  <c r="CS86"/>
  <c r="BZ86"/>
  <c r="BS86"/>
  <c r="AH86"/>
  <c r="AB86"/>
  <c r="BB86"/>
  <c r="BI86"/>
  <c r="AQ86"/>
  <c r="X86"/>
  <c r="BQ86"/>
  <c r="BV86"/>
  <c r="O86"/>
  <c r="AU86"/>
  <c r="AX86"/>
  <c r="CU86"/>
  <c r="AP86"/>
  <c r="W86"/>
  <c r="BF86"/>
  <c r="AC86"/>
  <c r="AK86"/>
  <c r="F145" i="70"/>
  <c r="L145"/>
  <c r="O145" s="1"/>
  <c r="H145"/>
  <c r="K145" s="1"/>
  <c r="E145"/>
  <c r="Q145" s="1"/>
  <c r="J145"/>
  <c r="M145"/>
  <c r="I145"/>
  <c r="R145"/>
  <c r="N145"/>
  <c r="P145"/>
  <c r="R63"/>
  <c r="M63"/>
  <c r="N63"/>
  <c r="I63"/>
  <c r="P63"/>
  <c r="Q63"/>
  <c r="J63"/>
  <c r="H63"/>
  <c r="K63" s="1"/>
  <c r="L63"/>
  <c r="O63" s="1"/>
  <c r="E63"/>
  <c r="F63"/>
  <c r="BT90" i="69"/>
  <c r="CD90"/>
  <c r="CB90"/>
  <c r="AQ90"/>
  <c r="AS90"/>
  <c r="CA90"/>
  <c r="AC90"/>
  <c r="CX90"/>
  <c r="AM90"/>
  <c r="BO90"/>
  <c r="BI90"/>
  <c r="AL90"/>
  <c r="CW90"/>
  <c r="BD90"/>
  <c r="CG90"/>
  <c r="AR90"/>
  <c r="P90"/>
  <c r="CI90"/>
  <c r="M90"/>
  <c r="CE90"/>
  <c r="AZ90"/>
  <c r="AD90"/>
  <c r="K90"/>
  <c r="U90"/>
  <c r="R90"/>
  <c r="CF90"/>
  <c r="BS90"/>
  <c r="Z90"/>
  <c r="AI90"/>
  <c r="AK90"/>
  <c r="CP90"/>
  <c r="BX90"/>
  <c r="BL90"/>
  <c r="CJ90"/>
  <c r="BR90"/>
  <c r="AU90"/>
  <c r="AE90"/>
  <c r="BN90"/>
  <c r="CT90"/>
  <c r="AF90"/>
  <c r="CV90"/>
  <c r="CK90"/>
  <c r="BH90"/>
  <c r="CC90"/>
  <c r="AB90"/>
  <c r="CQ90"/>
  <c r="BU90"/>
  <c r="AG90"/>
  <c r="BZ90"/>
  <c r="N90"/>
  <c r="O90"/>
  <c r="AY90"/>
  <c r="BW90"/>
  <c r="BE90"/>
  <c r="CR90"/>
  <c r="AH90"/>
  <c r="V90"/>
  <c r="BC90"/>
  <c r="AV90"/>
  <c r="Q90"/>
  <c r="BA90"/>
  <c r="AA90"/>
  <c r="F90"/>
  <c r="J90"/>
  <c r="BJ90"/>
  <c r="CS90"/>
  <c r="BB90"/>
  <c r="S90"/>
  <c r="CL90"/>
  <c r="BM90"/>
  <c r="CM90"/>
  <c r="E90"/>
  <c r="T90"/>
  <c r="CO90"/>
  <c r="G90"/>
  <c r="BQ90"/>
  <c r="CN90"/>
  <c r="X90"/>
  <c r="AN90"/>
  <c r="I90"/>
  <c r="BK90"/>
  <c r="BF90"/>
  <c r="AW90"/>
  <c r="D90"/>
  <c r="D101" i="70" s="1"/>
  <c r="G101" s="1"/>
  <c r="L90" i="69"/>
  <c r="CU90"/>
  <c r="BV90"/>
  <c r="AJ90"/>
  <c r="W90"/>
  <c r="AX90"/>
  <c r="AT90"/>
  <c r="H90"/>
  <c r="BG90"/>
  <c r="BP90"/>
  <c r="Y90"/>
  <c r="CH90"/>
  <c r="AP90"/>
  <c r="AO90"/>
  <c r="BY90"/>
  <c r="E136"/>
  <c r="AH136"/>
  <c r="M136"/>
  <c r="J136"/>
  <c r="U136"/>
  <c r="BU136"/>
  <c r="BL136"/>
  <c r="AL136"/>
  <c r="CC136"/>
  <c r="BQ136"/>
  <c r="AK136"/>
  <c r="BJ136"/>
  <c r="AP136"/>
  <c r="CE136"/>
  <c r="CR136"/>
  <c r="AS136"/>
  <c r="AV136"/>
  <c r="Y136"/>
  <c r="CM136"/>
  <c r="AM136"/>
  <c r="BO136"/>
  <c r="AZ136"/>
  <c r="BF136"/>
  <c r="AW136"/>
  <c r="CU136"/>
  <c r="CN136"/>
  <c r="CO136"/>
  <c r="AN136"/>
  <c r="BH136"/>
  <c r="BP136"/>
  <c r="Z136"/>
  <c r="I136"/>
  <c r="BG136"/>
  <c r="BT136"/>
  <c r="BE136"/>
  <c r="BW136"/>
  <c r="AD136"/>
  <c r="AY136"/>
  <c r="BK136"/>
  <c r="AF136"/>
  <c r="CB136"/>
  <c r="AJ136"/>
  <c r="CJ136"/>
  <c r="BD136"/>
  <c r="AQ136"/>
  <c r="CS136"/>
  <c r="CI136"/>
  <c r="CW136"/>
  <c r="CD136"/>
  <c r="CA136"/>
  <c r="L136"/>
  <c r="AT136"/>
  <c r="AU136"/>
  <c r="W136"/>
  <c r="BZ136"/>
  <c r="AR136"/>
  <c r="D136"/>
  <c r="D147" i="70" s="1"/>
  <c r="G147" s="1"/>
  <c r="BB136" i="69"/>
  <c r="CP136"/>
  <c r="BA136"/>
  <c r="CV136"/>
  <c r="G136"/>
  <c r="AB136"/>
  <c r="N136"/>
  <c r="BI136"/>
  <c r="AC136"/>
  <c r="BR136"/>
  <c r="CT136"/>
  <c r="K136"/>
  <c r="H136"/>
  <c r="O136"/>
  <c r="BY136"/>
  <c r="CX136"/>
  <c r="BV136"/>
  <c r="CQ136"/>
  <c r="CH136"/>
  <c r="F136"/>
  <c r="X136"/>
  <c r="CK136"/>
  <c r="CF136"/>
  <c r="S136"/>
  <c r="BX136"/>
  <c r="T136"/>
  <c r="AG136"/>
  <c r="R136"/>
  <c r="AO136"/>
  <c r="CG136"/>
  <c r="BC136"/>
  <c r="BM136"/>
  <c r="BN136"/>
  <c r="AE136"/>
  <c r="P136"/>
  <c r="BS136"/>
  <c r="AA136"/>
  <c r="Q136"/>
  <c r="AX136"/>
  <c r="AI136"/>
  <c r="V136"/>
  <c r="CL136"/>
  <c r="AY166"/>
  <c r="AP166"/>
  <c r="I166"/>
  <c r="CB166"/>
  <c r="CS166"/>
  <c r="Z166"/>
  <c r="AB166"/>
  <c r="X166"/>
  <c r="CA166"/>
  <c r="M166"/>
  <c r="CJ166"/>
  <c r="BT166"/>
  <c r="L166"/>
  <c r="Y166"/>
  <c r="AD166"/>
  <c r="BD166"/>
  <c r="CL166"/>
  <c r="T166"/>
  <c r="O166"/>
  <c r="BS166"/>
  <c r="CI166"/>
  <c r="CP166"/>
  <c r="N166"/>
  <c r="CW166"/>
  <c r="W166"/>
  <c r="AJ166"/>
  <c r="BN166"/>
  <c r="D166"/>
  <c r="D177" i="70" s="1"/>
  <c r="G177" s="1"/>
  <c r="BQ166" i="69"/>
  <c r="AW166"/>
  <c r="V166"/>
  <c r="CU166"/>
  <c r="AL166"/>
  <c r="AQ166"/>
  <c r="BK166"/>
  <c r="CH166"/>
  <c r="BL166"/>
  <c r="BP166"/>
  <c r="BO166"/>
  <c r="CM166"/>
  <c r="CT166"/>
  <c r="AK166"/>
  <c r="AI166"/>
  <c r="BZ166"/>
  <c r="AE166"/>
  <c r="BU166"/>
  <c r="BX166"/>
  <c r="AM166"/>
  <c r="AX166"/>
  <c r="AC166"/>
  <c r="BM166"/>
  <c r="CE166"/>
  <c r="BC166"/>
  <c r="AF166"/>
  <c r="AS166"/>
  <c r="BF166"/>
  <c r="CV166"/>
  <c r="Q166"/>
  <c r="CG166"/>
  <c r="BH166"/>
  <c r="CR166"/>
  <c r="CN166"/>
  <c r="K166"/>
  <c r="BG166"/>
  <c r="E166"/>
  <c r="AT166"/>
  <c r="U166"/>
  <c r="S166"/>
  <c r="R166"/>
  <c r="BR166"/>
  <c r="CD166"/>
  <c r="AH166"/>
  <c r="AA166"/>
  <c r="CX166"/>
  <c r="AG166"/>
  <c r="BA166"/>
  <c r="F166"/>
  <c r="J166"/>
  <c r="AN166"/>
  <c r="CK166"/>
  <c r="AZ166"/>
  <c r="BB166"/>
  <c r="BJ166"/>
  <c r="BE166"/>
  <c r="G166"/>
  <c r="P166"/>
  <c r="AV166"/>
  <c r="BY166"/>
  <c r="H166"/>
  <c r="CF166"/>
  <c r="CO166"/>
  <c r="BW166"/>
  <c r="CQ166"/>
  <c r="AR166"/>
  <c r="CC166"/>
  <c r="BI166"/>
  <c r="BV166"/>
  <c r="AO166"/>
  <c r="AU166"/>
  <c r="F103" i="70"/>
  <c r="N103"/>
  <c r="L103"/>
  <c r="O103" s="1"/>
  <c r="R103"/>
  <c r="P103"/>
  <c r="M103"/>
  <c r="J103"/>
  <c r="I103"/>
  <c r="E103"/>
  <c r="Q103" s="1"/>
  <c r="H103"/>
  <c r="K103" s="1"/>
  <c r="E73"/>
  <c r="Q73" s="1"/>
  <c r="R73"/>
  <c r="L73"/>
  <c r="O73" s="1"/>
  <c r="F73"/>
  <c r="I73"/>
  <c r="M73"/>
  <c r="P73"/>
  <c r="N73"/>
  <c r="J73"/>
  <c r="H73"/>
  <c r="K73" s="1"/>
  <c r="K207" i="69"/>
  <c r="AI207"/>
  <c r="AV207"/>
  <c r="CP207"/>
  <c r="BT207"/>
  <c r="CF207"/>
  <c r="CB207"/>
  <c r="AM207"/>
  <c r="BC207"/>
  <c r="F207"/>
  <c r="V207"/>
  <c r="AT207"/>
  <c r="AL207"/>
  <c r="R207"/>
  <c r="CX207"/>
  <c r="BS207"/>
  <c r="AJ207"/>
  <c r="BG207"/>
  <c r="BO207"/>
  <c r="AG207"/>
  <c r="CQ207"/>
  <c r="I207"/>
  <c r="BY207"/>
  <c r="D207"/>
  <c r="D218" i="70" s="1"/>
  <c r="G218" s="1"/>
  <c r="AP207" i="69"/>
  <c r="AA207"/>
  <c r="AN207"/>
  <c r="BA207"/>
  <c r="CK207"/>
  <c r="AK207"/>
  <c r="AC207"/>
  <c r="BX207"/>
  <c r="BI207"/>
  <c r="AF207"/>
  <c r="CW207"/>
  <c r="AZ207"/>
  <c r="BH207"/>
  <c r="AS207"/>
  <c r="CS207"/>
  <c r="BB207"/>
  <c r="AO207"/>
  <c r="O207"/>
  <c r="CD207"/>
  <c r="CL207"/>
  <c r="CO207"/>
  <c r="BW207"/>
  <c r="BV207"/>
  <c r="BL207"/>
  <c r="AQ207"/>
  <c r="H207"/>
  <c r="BN207"/>
  <c r="BE207"/>
  <c r="AW207"/>
  <c r="BF207"/>
  <c r="G207"/>
  <c r="CT207"/>
  <c r="AB207"/>
  <c r="CA207"/>
  <c r="BU207"/>
  <c r="BP207"/>
  <c r="CE207"/>
  <c r="AD207"/>
  <c r="AH207"/>
  <c r="Y207"/>
  <c r="P207"/>
  <c r="AU207"/>
  <c r="CM207"/>
  <c r="Z207"/>
  <c r="T207"/>
  <c r="J207"/>
  <c r="BD207"/>
  <c r="L207"/>
  <c r="Q207"/>
  <c r="U207"/>
  <c r="BM207"/>
  <c r="AR207"/>
  <c r="CU207"/>
  <c r="CV207"/>
  <c r="AE207"/>
  <c r="N207"/>
  <c r="CC207"/>
  <c r="CN207"/>
  <c r="BJ207"/>
  <c r="BR207"/>
  <c r="M207"/>
  <c r="BK207"/>
  <c r="CJ207"/>
  <c r="W207"/>
  <c r="E207"/>
  <c r="BQ207"/>
  <c r="CG207"/>
  <c r="S207"/>
  <c r="CH207"/>
  <c r="BZ207"/>
  <c r="AY207"/>
  <c r="CI207"/>
  <c r="CR207"/>
  <c r="AX207"/>
  <c r="X207"/>
  <c r="AK195"/>
  <c r="CW195"/>
  <c r="CA195"/>
  <c r="AO195"/>
  <c r="BP195"/>
  <c r="CN195"/>
  <c r="BB195"/>
  <c r="CR195"/>
  <c r="CF195"/>
  <c r="I195"/>
  <c r="CV195"/>
  <c r="H195"/>
  <c r="D195"/>
  <c r="D206" i="70" s="1"/>
  <c r="G206" s="1"/>
  <c r="AF195" i="69"/>
  <c r="AI195"/>
  <c r="BO195"/>
  <c r="J195"/>
  <c r="BZ195"/>
  <c r="CE195"/>
  <c r="CB195"/>
  <c r="AP195"/>
  <c r="R195"/>
  <c r="CJ195"/>
  <c r="AH195"/>
  <c r="BE195"/>
  <c r="L195"/>
  <c r="AE195"/>
  <c r="S195"/>
  <c r="G195"/>
  <c r="BV195"/>
  <c r="BK195"/>
  <c r="W195"/>
  <c r="AZ195"/>
  <c r="CQ195"/>
  <c r="BW195"/>
  <c r="BF195"/>
  <c r="CI195"/>
  <c r="E195"/>
  <c r="AG195"/>
  <c r="CP195"/>
  <c r="F195"/>
  <c r="Q195"/>
  <c r="CX195"/>
  <c r="BR195"/>
  <c r="BS195"/>
  <c r="V195"/>
  <c r="AD195"/>
  <c r="N195"/>
  <c r="AV195"/>
  <c r="CG195"/>
  <c r="AX195"/>
  <c r="BL195"/>
  <c r="AB195"/>
  <c r="BY195"/>
  <c r="AU195"/>
  <c r="CL195"/>
  <c r="BU195"/>
  <c r="BQ195"/>
  <c r="X195"/>
  <c r="AS195"/>
  <c r="Y195"/>
  <c r="BN195"/>
  <c r="O195"/>
  <c r="AL195"/>
  <c r="AN195"/>
  <c r="BJ195"/>
  <c r="CT195"/>
  <c r="Z195"/>
  <c r="M195"/>
  <c r="P195"/>
  <c r="BG195"/>
  <c r="BI195"/>
  <c r="CO195"/>
  <c r="BX195"/>
  <c r="AW195"/>
  <c r="CS195"/>
  <c r="AQ195"/>
  <c r="BT195"/>
  <c r="BD195"/>
  <c r="CM195"/>
  <c r="AT195"/>
  <c r="BA195"/>
  <c r="CD195"/>
  <c r="CU195"/>
  <c r="CK195"/>
  <c r="BH195"/>
  <c r="AJ195"/>
  <c r="AA195"/>
  <c r="AM195"/>
  <c r="T195"/>
  <c r="U195"/>
  <c r="AR195"/>
  <c r="BC195"/>
  <c r="CH195"/>
  <c r="BM195"/>
  <c r="CC195"/>
  <c r="AC195"/>
  <c r="AY195"/>
  <c r="K195"/>
  <c r="P34" i="70"/>
  <c r="R34"/>
  <c r="Q34"/>
  <c r="AF130" i="69"/>
  <c r="CA130"/>
  <c r="CO130"/>
  <c r="M130"/>
  <c r="CT130"/>
  <c r="CS130"/>
  <c r="CI130"/>
  <c r="Z130"/>
  <c r="AI130"/>
  <c r="AQ130"/>
  <c r="AU130"/>
  <c r="E130"/>
  <c r="AY130"/>
  <c r="AH130"/>
  <c r="G130"/>
  <c r="AB130"/>
  <c r="BT130"/>
  <c r="BW130"/>
  <c r="BM130"/>
  <c r="BY130"/>
  <c r="AO130"/>
  <c r="Y130"/>
  <c r="CV130"/>
  <c r="BP130"/>
  <c r="U130"/>
  <c r="BD130"/>
  <c r="AL130"/>
  <c r="AP130"/>
  <c r="AR130"/>
  <c r="BA130"/>
  <c r="BO130"/>
  <c r="P130"/>
  <c r="N130"/>
  <c r="BG130"/>
  <c r="H130"/>
  <c r="BR130"/>
  <c r="CB130"/>
  <c r="BQ130"/>
  <c r="BJ130"/>
  <c r="CR130"/>
  <c r="AN130"/>
  <c r="CL130"/>
  <c r="AD130"/>
  <c r="R130"/>
  <c r="CG130"/>
  <c r="L130"/>
  <c r="CM130"/>
  <c r="BV130"/>
  <c r="BZ130"/>
  <c r="BN130"/>
  <c r="CD130"/>
  <c r="F130"/>
  <c r="CP130"/>
  <c r="BF130"/>
  <c r="AG130"/>
  <c r="CX130"/>
  <c r="CJ130"/>
  <c r="AV130"/>
  <c r="AC130"/>
  <c r="S130"/>
  <c r="AA130"/>
  <c r="BS130"/>
  <c r="O130"/>
  <c r="CK130"/>
  <c r="AX130"/>
  <c r="AW130"/>
  <c r="BU130"/>
  <c r="D130"/>
  <c r="D141" i="70" s="1"/>
  <c r="G141" s="1"/>
  <c r="J130" i="69"/>
  <c r="BL130"/>
  <c r="BI130"/>
  <c r="CC130"/>
  <c r="BE130"/>
  <c r="BX130"/>
  <c r="T130"/>
  <c r="CW130"/>
  <c r="AE130"/>
  <c r="AJ130"/>
  <c r="CQ130"/>
  <c r="BC130"/>
  <c r="W130"/>
  <c r="BK130"/>
  <c r="AM130"/>
  <c r="AK130"/>
  <c r="CU130"/>
  <c r="BB130"/>
  <c r="AZ130"/>
  <c r="CF130"/>
  <c r="V130"/>
  <c r="BH130"/>
  <c r="AS130"/>
  <c r="CH130"/>
  <c r="X130"/>
  <c r="CE130"/>
  <c r="I130"/>
  <c r="AT130"/>
  <c r="Q130"/>
  <c r="K130"/>
  <c r="CN130"/>
  <c r="CP134"/>
  <c r="CO134"/>
  <c r="BU134"/>
  <c r="AU134"/>
  <c r="AP134"/>
  <c r="CD134"/>
  <c r="D134"/>
  <c r="D145" i="70" s="1"/>
  <c r="G145" s="1"/>
  <c r="AA134" i="69"/>
  <c r="CQ134"/>
  <c r="V134"/>
  <c r="Z134"/>
  <c r="BV134"/>
  <c r="BQ134"/>
  <c r="BL134"/>
  <c r="H134"/>
  <c r="AK134"/>
  <c r="AI134"/>
  <c r="BF134"/>
  <c r="BM134"/>
  <c r="CF134"/>
  <c r="AC134"/>
  <c r="CB134"/>
  <c r="AM134"/>
  <c r="AZ134"/>
  <c r="E134"/>
  <c r="CA134"/>
  <c r="AR134"/>
  <c r="BR134"/>
  <c r="BC134"/>
  <c r="CH134"/>
  <c r="AL134"/>
  <c r="J134"/>
  <c r="BA134"/>
  <c r="CK134"/>
  <c r="BP134"/>
  <c r="AG134"/>
  <c r="AD134"/>
  <c r="AS134"/>
  <c r="BH134"/>
  <c r="CC134"/>
  <c r="CL134"/>
  <c r="CX134"/>
  <c r="BZ134"/>
  <c r="BI134"/>
  <c r="BJ134"/>
  <c r="CT134"/>
  <c r="AB134"/>
  <c r="K134"/>
  <c r="AW134"/>
  <c r="CU134"/>
  <c r="CM134"/>
  <c r="AJ134"/>
  <c r="BG134"/>
  <c r="Y134"/>
  <c r="N134"/>
  <c r="BB134"/>
  <c r="BE134"/>
  <c r="AT134"/>
  <c r="X134"/>
  <c r="G134"/>
  <c r="BT134"/>
  <c r="AX134"/>
  <c r="BX134"/>
  <c r="L134"/>
  <c r="F134"/>
  <c r="CS134"/>
  <c r="BW134"/>
  <c r="AY134"/>
  <c r="BN134"/>
  <c r="CR134"/>
  <c r="BO134"/>
  <c r="O134"/>
  <c r="AF134"/>
  <c r="M134"/>
  <c r="T134"/>
  <c r="U134"/>
  <c r="I134"/>
  <c r="CN134"/>
  <c r="AE134"/>
  <c r="AQ134"/>
  <c r="CV134"/>
  <c r="CE134"/>
  <c r="AH134"/>
  <c r="CG134"/>
  <c r="R134"/>
  <c r="BY134"/>
  <c r="P134"/>
  <c r="S134"/>
  <c r="AO134"/>
  <c r="BD134"/>
  <c r="Q134"/>
  <c r="BS134"/>
  <c r="BK134"/>
  <c r="CW134"/>
  <c r="CI134"/>
  <c r="AN134"/>
  <c r="CJ134"/>
  <c r="W134"/>
  <c r="AV134"/>
  <c r="AF155"/>
  <c r="K155"/>
  <c r="I155"/>
  <c r="Y155"/>
  <c r="BT155"/>
  <c r="D155"/>
  <c r="D166" i="70" s="1"/>
  <c r="G166" s="1"/>
  <c r="AG155" i="69"/>
  <c r="E155"/>
  <c r="BO155"/>
  <c r="BB155"/>
  <c r="AA155"/>
  <c r="CK155"/>
  <c r="CV155"/>
  <c r="CO155"/>
  <c r="CM155"/>
  <c r="AU155"/>
  <c r="BV155"/>
  <c r="AR155"/>
  <c r="CB155"/>
  <c r="AS155"/>
  <c r="AK155"/>
  <c r="CL155"/>
  <c r="AT155"/>
  <c r="AM155"/>
  <c r="CU155"/>
  <c r="V155"/>
  <c r="P155"/>
  <c r="AC155"/>
  <c r="BX155"/>
  <c r="CR155"/>
  <c r="CH155"/>
  <c r="CP155"/>
  <c r="AL155"/>
  <c r="BJ155"/>
  <c r="Q155"/>
  <c r="M155"/>
  <c r="J155"/>
  <c r="BW155"/>
  <c r="AQ155"/>
  <c r="G155"/>
  <c r="AI155"/>
  <c r="BI155"/>
  <c r="BY155"/>
  <c r="BM155"/>
  <c r="CE155"/>
  <c r="AN155"/>
  <c r="CX155"/>
  <c r="CI155"/>
  <c r="BH155"/>
  <c r="X155"/>
  <c r="BU155"/>
  <c r="AB155"/>
  <c r="AV155"/>
  <c r="CT155"/>
  <c r="BR155"/>
  <c r="BA155"/>
  <c r="BE155"/>
  <c r="CS155"/>
  <c r="BK155"/>
  <c r="U155"/>
  <c r="BL155"/>
  <c r="AD155"/>
  <c r="CW155"/>
  <c r="AH155"/>
  <c r="BS155"/>
  <c r="AZ155"/>
  <c r="CQ155"/>
  <c r="CC155"/>
  <c r="CF155"/>
  <c r="S155"/>
  <c r="Z155"/>
  <c r="L155"/>
  <c r="AE155"/>
  <c r="BC155"/>
  <c r="CN155"/>
  <c r="T155"/>
  <c r="O155"/>
  <c r="N155"/>
  <c r="AP155"/>
  <c r="BF155"/>
  <c r="BQ155"/>
  <c r="CA155"/>
  <c r="AJ155"/>
  <c r="BZ155"/>
  <c r="BN155"/>
  <c r="CJ155"/>
  <c r="AX155"/>
  <c r="CD155"/>
  <c r="H155"/>
  <c r="AW155"/>
  <c r="AY155"/>
  <c r="R155"/>
  <c r="BG155"/>
  <c r="BP155"/>
  <c r="W155"/>
  <c r="F155"/>
  <c r="BD155"/>
  <c r="AO155"/>
  <c r="CG155"/>
  <c r="R40" i="70"/>
  <c r="Q40"/>
  <c r="P40"/>
  <c r="CO139" i="69"/>
  <c r="CJ139"/>
  <c r="CK139"/>
  <c r="AZ139"/>
  <c r="BC139"/>
  <c r="AK139"/>
  <c r="AL139"/>
  <c r="D139"/>
  <c r="D150" i="70" s="1"/>
  <c r="G150" s="1"/>
  <c r="CU139" i="69"/>
  <c r="AX139"/>
  <c r="BF139"/>
  <c r="BN139"/>
  <c r="AY139"/>
  <c r="CH139"/>
  <c r="BB139"/>
  <c r="CQ139"/>
  <c r="CL139"/>
  <c r="CV139"/>
  <c r="U139"/>
  <c r="CR139"/>
  <c r="F139"/>
  <c r="AE139"/>
  <c r="AS139"/>
  <c r="CF139"/>
  <c r="BS139"/>
  <c r="H139"/>
  <c r="AJ139"/>
  <c r="BA139"/>
  <c r="AB139"/>
  <c r="AT139"/>
  <c r="E139"/>
  <c r="AP139"/>
  <c r="AO139"/>
  <c r="I139"/>
  <c r="N139"/>
  <c r="BV139"/>
  <c r="AW139"/>
  <c r="CX139"/>
  <c r="R139"/>
  <c r="S139"/>
  <c r="BE139"/>
  <c r="CP139"/>
  <c r="AD139"/>
  <c r="T139"/>
  <c r="BT139"/>
  <c r="X139"/>
  <c r="CS139"/>
  <c r="W139"/>
  <c r="Y139"/>
  <c r="AQ139"/>
  <c r="CB139"/>
  <c r="AR139"/>
  <c r="CC139"/>
  <c r="CD139"/>
  <c r="BW139"/>
  <c r="L139"/>
  <c r="M139"/>
  <c r="O139"/>
  <c r="BM139"/>
  <c r="BJ139"/>
  <c r="CE139"/>
  <c r="AA139"/>
  <c r="BG139"/>
  <c r="K139"/>
  <c r="BQ139"/>
  <c r="AI139"/>
  <c r="BR139"/>
  <c r="CG139"/>
  <c r="AH139"/>
  <c r="BX139"/>
  <c r="CT139"/>
  <c r="AG139"/>
  <c r="BD139"/>
  <c r="AF139"/>
  <c r="BI139"/>
  <c r="CW139"/>
  <c r="BU139"/>
  <c r="CA139"/>
  <c r="V139"/>
  <c r="AV139"/>
  <c r="AM139"/>
  <c r="BK139"/>
  <c r="BY139"/>
  <c r="BH139"/>
  <c r="AU139"/>
  <c r="AN139"/>
  <c r="CI139"/>
  <c r="CM139"/>
  <c r="BO139"/>
  <c r="AC139"/>
  <c r="BP139"/>
  <c r="BZ139"/>
  <c r="BL139"/>
  <c r="Z139"/>
  <c r="P139"/>
  <c r="Q139"/>
  <c r="J139"/>
  <c r="G139"/>
  <c r="CN139"/>
  <c r="BK98"/>
  <c r="AQ98"/>
  <c r="BD98"/>
  <c r="BY98"/>
  <c r="AY98"/>
  <c r="W98"/>
  <c r="AG98"/>
  <c r="H98"/>
  <c r="T98"/>
  <c r="CM98"/>
  <c r="BA98"/>
  <c r="E98"/>
  <c r="CL98"/>
  <c r="CH98"/>
  <c r="CD98"/>
  <c r="AX98"/>
  <c r="CE98"/>
  <c r="AE98"/>
  <c r="AS98"/>
  <c r="N98"/>
  <c r="BQ98"/>
  <c r="CU98"/>
  <c r="AI98"/>
  <c r="CQ98"/>
  <c r="CR98"/>
  <c r="AR98"/>
  <c r="CG98"/>
  <c r="AB98"/>
  <c r="BO98"/>
  <c r="BR98"/>
  <c r="Z98"/>
  <c r="AD98"/>
  <c r="F98"/>
  <c r="BP98"/>
  <c r="CA98"/>
  <c r="BF98"/>
  <c r="BT98"/>
  <c r="CJ98"/>
  <c r="CV98"/>
  <c r="AH98"/>
  <c r="Q98"/>
  <c r="P98"/>
  <c r="AC98"/>
  <c r="AO98"/>
  <c r="AZ98"/>
  <c r="R98"/>
  <c r="BG98"/>
  <c r="BL98"/>
  <c r="CP98"/>
  <c r="BI98"/>
  <c r="V98"/>
  <c r="I98"/>
  <c r="BH98"/>
  <c r="X98"/>
  <c r="CS98"/>
  <c r="M98"/>
  <c r="CN98"/>
  <c r="BN98"/>
  <c r="AL98"/>
  <c r="BZ98"/>
  <c r="BJ98"/>
  <c r="AK98"/>
  <c r="CF98"/>
  <c r="AA98"/>
  <c r="O98"/>
  <c r="Y98"/>
  <c r="CB98"/>
  <c r="U98"/>
  <c r="D98"/>
  <c r="D109" i="70" s="1"/>
  <c r="G109" s="1"/>
  <c r="BU98" i="69"/>
  <c r="CW98"/>
  <c r="AT98"/>
  <c r="AV98"/>
  <c r="BV98"/>
  <c r="L98"/>
  <c r="AJ98"/>
  <c r="CC98"/>
  <c r="AM98"/>
  <c r="CI98"/>
  <c r="CK98"/>
  <c r="AP98"/>
  <c r="BC98"/>
  <c r="BM98"/>
  <c r="BB98"/>
  <c r="BS98"/>
  <c r="G98"/>
  <c r="BE98"/>
  <c r="BW98"/>
  <c r="CT98"/>
  <c r="BX98"/>
  <c r="CO98"/>
  <c r="CX98"/>
  <c r="J98"/>
  <c r="AF98"/>
  <c r="K98"/>
  <c r="AW98"/>
  <c r="AU98"/>
  <c r="S98"/>
  <c r="AN98"/>
  <c r="AD142"/>
  <c r="BJ142"/>
  <c r="CC142"/>
  <c r="AQ142"/>
  <c r="BE142"/>
  <c r="CS142"/>
  <c r="CD142"/>
  <c r="AW142"/>
  <c r="E142"/>
  <c r="AU142"/>
  <c r="K142"/>
  <c r="CE142"/>
  <c r="AR142"/>
  <c r="N142"/>
  <c r="M142"/>
  <c r="BP142"/>
  <c r="AN142"/>
  <c r="CT142"/>
  <c r="BY142"/>
  <c r="BR142"/>
  <c r="BG142"/>
  <c r="S142"/>
  <c r="BQ142"/>
  <c r="Y142"/>
  <c r="CM142"/>
  <c r="CH142"/>
  <c r="BH142"/>
  <c r="CR142"/>
  <c r="AZ142"/>
  <c r="BZ142"/>
  <c r="CU142"/>
  <c r="CN142"/>
  <c r="BD142"/>
  <c r="BA142"/>
  <c r="AT142"/>
  <c r="J142"/>
  <c r="Q142"/>
  <c r="AO142"/>
  <c r="CO142"/>
  <c r="G142"/>
  <c r="CA142"/>
  <c r="AL142"/>
  <c r="BN142"/>
  <c r="BI142"/>
  <c r="O142"/>
  <c r="AI142"/>
  <c r="X142"/>
  <c r="F142"/>
  <c r="I142"/>
  <c r="V142"/>
  <c r="BW142"/>
  <c r="AG142"/>
  <c r="AH142"/>
  <c r="AB142"/>
  <c r="BO142"/>
  <c r="R142"/>
  <c r="AS142"/>
  <c r="Z142"/>
  <c r="BV142"/>
  <c r="AK142"/>
  <c r="CG142"/>
  <c r="CX142"/>
  <c r="AF142"/>
  <c r="AM142"/>
  <c r="CB142"/>
  <c r="P142"/>
  <c r="CP142"/>
  <c r="AV142"/>
  <c r="T142"/>
  <c r="BL142"/>
  <c r="BF142"/>
  <c r="CL142"/>
  <c r="BT142"/>
  <c r="H142"/>
  <c r="U142"/>
  <c r="AC142"/>
  <c r="CF142"/>
  <c r="D142"/>
  <c r="D153" i="70" s="1"/>
  <c r="G153" s="1"/>
  <c r="CJ142" i="69"/>
  <c r="AE142"/>
  <c r="AY142"/>
  <c r="BX142"/>
  <c r="CQ142"/>
  <c r="CW142"/>
  <c r="BK142"/>
  <c r="BC142"/>
  <c r="AX142"/>
  <c r="BB142"/>
  <c r="AA142"/>
  <c r="BU142"/>
  <c r="BS142"/>
  <c r="CI142"/>
  <c r="AJ142"/>
  <c r="AP142"/>
  <c r="L142"/>
  <c r="CV142"/>
  <c r="BM142"/>
  <c r="CK142"/>
  <c r="W142"/>
  <c r="AM88"/>
  <c r="CE88"/>
  <c r="CI88"/>
  <c r="BQ88"/>
  <c r="I88"/>
  <c r="AO88"/>
  <c r="CW88"/>
  <c r="BF88"/>
  <c r="BM88"/>
  <c r="AD88"/>
  <c r="D88"/>
  <c r="D99" i="70" s="1"/>
  <c r="G99" s="1"/>
  <c r="CU88" i="69"/>
  <c r="BV88"/>
  <c r="CX88"/>
  <c r="BT88"/>
  <c r="Z88"/>
  <c r="L88"/>
  <c r="CA88"/>
  <c r="BS88"/>
  <c r="AW88"/>
  <c r="AG88"/>
  <c r="R88"/>
  <c r="CR88"/>
  <c r="BL88"/>
  <c r="AQ88"/>
  <c r="U88"/>
  <c r="AH88"/>
  <c r="F88"/>
  <c r="O88"/>
  <c r="E88"/>
  <c r="X88"/>
  <c r="AU88"/>
  <c r="BY88"/>
  <c r="BR88"/>
  <c r="CH88"/>
  <c r="BB88"/>
  <c r="W88"/>
  <c r="S88"/>
  <c r="AP88"/>
  <c r="BX88"/>
  <c r="BE88"/>
  <c r="BP88"/>
  <c r="CP88"/>
  <c r="M88"/>
  <c r="CV88"/>
  <c r="CG88"/>
  <c r="CQ88"/>
  <c r="CB88"/>
  <c r="CS88"/>
  <c r="AV88"/>
  <c r="AZ88"/>
  <c r="BI88"/>
  <c r="BU88"/>
  <c r="AT88"/>
  <c r="H88"/>
  <c r="AR88"/>
  <c r="CJ88"/>
  <c r="CC88"/>
  <c r="BC88"/>
  <c r="AK88"/>
  <c r="AL88"/>
  <c r="AB88"/>
  <c r="J88"/>
  <c r="BK88"/>
  <c r="AJ88"/>
  <c r="BH88"/>
  <c r="CL88"/>
  <c r="CT88"/>
  <c r="BD88"/>
  <c r="AI88"/>
  <c r="AE88"/>
  <c r="K88"/>
  <c r="AC88"/>
  <c r="BZ88"/>
  <c r="AA88"/>
  <c r="AS88"/>
  <c r="CM88"/>
  <c r="CO88"/>
  <c r="G88"/>
  <c r="Q88"/>
  <c r="BG88"/>
  <c r="CF88"/>
  <c r="BN88"/>
  <c r="BO88"/>
  <c r="N88"/>
  <c r="Y88"/>
  <c r="T88"/>
  <c r="AF88"/>
  <c r="CK88"/>
  <c r="AY88"/>
  <c r="AN88"/>
  <c r="P88"/>
  <c r="BJ88"/>
  <c r="AX88"/>
  <c r="CD88"/>
  <c r="V88"/>
  <c r="BA88"/>
  <c r="BW88"/>
  <c r="CN88"/>
  <c r="M115" i="70"/>
  <c r="R115"/>
  <c r="H115"/>
  <c r="K115" s="1"/>
  <c r="P115"/>
  <c r="F115"/>
  <c r="E115"/>
  <c r="Q115" s="1"/>
  <c r="L115"/>
  <c r="O115" s="1"/>
  <c r="J115"/>
  <c r="I115"/>
  <c r="N115"/>
  <c r="R52"/>
  <c r="P52"/>
  <c r="Q52"/>
  <c r="L165"/>
  <c r="O165" s="1"/>
  <c r="R165"/>
  <c r="H165"/>
  <c r="K165" s="1"/>
  <c r="I165"/>
  <c r="F165"/>
  <c r="P165"/>
  <c r="J165"/>
  <c r="E165"/>
  <c r="M165"/>
  <c r="Q165"/>
  <c r="S165" s="1"/>
  <c r="N165"/>
  <c r="I144"/>
  <c r="H144"/>
  <c r="K144" s="1"/>
  <c r="M144"/>
  <c r="L144"/>
  <c r="O144" s="1"/>
  <c r="J144"/>
  <c r="P144"/>
  <c r="F144"/>
  <c r="R144" s="1"/>
  <c r="E144"/>
  <c r="Q144" s="1"/>
  <c r="N144"/>
  <c r="P69"/>
  <c r="N69"/>
  <c r="L69"/>
  <c r="O69" s="1"/>
  <c r="I69"/>
  <c r="H69"/>
  <c r="K69" s="1"/>
  <c r="E69"/>
  <c r="Q69" s="1"/>
  <c r="M69"/>
  <c r="J69"/>
  <c r="R69"/>
  <c r="F69"/>
  <c r="P206" i="69"/>
  <c r="CN206"/>
  <c r="CR206"/>
  <c r="G206"/>
  <c r="AM206"/>
  <c r="BN206"/>
  <c r="CJ206"/>
  <c r="AI206"/>
  <c r="CB206"/>
  <c r="E206"/>
  <c r="CQ206"/>
  <c r="U206"/>
  <c r="BG206"/>
  <c r="BX206"/>
  <c r="BP206"/>
  <c r="AB206"/>
  <c r="BT206"/>
  <c r="Z206"/>
  <c r="AV206"/>
  <c r="S206"/>
  <c r="CH206"/>
  <c r="AJ206"/>
  <c r="BL206"/>
  <c r="BQ206"/>
  <c r="CP206"/>
  <c r="BH206"/>
  <c r="BM206"/>
  <c r="CL206"/>
  <c r="AA206"/>
  <c r="AN206"/>
  <c r="F206"/>
  <c r="W206"/>
  <c r="AL206"/>
  <c r="CI206"/>
  <c r="CW206"/>
  <c r="J206"/>
  <c r="BF206"/>
  <c r="BR206"/>
  <c r="CC206"/>
  <c r="Q206"/>
  <c r="BK206"/>
  <c r="CA206"/>
  <c r="AD206"/>
  <c r="CV206"/>
  <c r="BE206"/>
  <c r="CO206"/>
  <c r="BA206"/>
  <c r="T206"/>
  <c r="BW206"/>
  <c r="CM206"/>
  <c r="AS206"/>
  <c r="X206"/>
  <c r="AZ206"/>
  <c r="AC206"/>
  <c r="L206"/>
  <c r="M206"/>
  <c r="AK206"/>
  <c r="CS206"/>
  <c r="R206"/>
  <c r="CX206"/>
  <c r="CU206"/>
  <c r="AF206"/>
  <c r="CG206"/>
  <c r="O206"/>
  <c r="AG206"/>
  <c r="BZ206"/>
  <c r="BI206"/>
  <c r="BS206"/>
  <c r="K206"/>
  <c r="N206"/>
  <c r="V206"/>
  <c r="BD206"/>
  <c r="CE206"/>
  <c r="CF206"/>
  <c r="AX206"/>
  <c r="AH206"/>
  <c r="AR206"/>
  <c r="BC206"/>
  <c r="AT206"/>
  <c r="CD206"/>
  <c r="AQ206"/>
  <c r="BU206"/>
  <c r="AW206"/>
  <c r="BO206"/>
  <c r="D206"/>
  <c r="D217" i="70" s="1"/>
  <c r="G217" s="1"/>
  <c r="AP206" i="69"/>
  <c r="CK206"/>
  <c r="AE206"/>
  <c r="BV206"/>
  <c r="BJ206"/>
  <c r="AO206"/>
  <c r="CT206"/>
  <c r="BB206"/>
  <c r="I206"/>
  <c r="Y206"/>
  <c r="BY206"/>
  <c r="H206"/>
  <c r="AU206"/>
  <c r="AY206"/>
  <c r="I146"/>
  <c r="CP146"/>
  <c r="J146"/>
  <c r="BN146"/>
  <c r="AQ146"/>
  <c r="BC146"/>
  <c r="E146"/>
  <c r="AN146"/>
  <c r="BS146"/>
  <c r="AL146"/>
  <c r="BB146"/>
  <c r="BT146"/>
  <c r="BU146"/>
  <c r="BK146"/>
  <c r="CE146"/>
  <c r="CS146"/>
  <c r="S146"/>
  <c r="U146"/>
  <c r="CJ146"/>
  <c r="V146"/>
  <c r="AT146"/>
  <c r="CQ146"/>
  <c r="X146"/>
  <c r="R146"/>
  <c r="CX146"/>
  <c r="CG146"/>
  <c r="AC146"/>
  <c r="AF146"/>
  <c r="W146"/>
  <c r="BW146"/>
  <c r="CF146"/>
  <c r="H146"/>
  <c r="BH146"/>
  <c r="AE146"/>
  <c r="AM146"/>
  <c r="CA146"/>
  <c r="CN146"/>
  <c r="P146"/>
  <c r="K146"/>
  <c r="AR146"/>
  <c r="AU146"/>
  <c r="CU146"/>
  <c r="BP146"/>
  <c r="BF146"/>
  <c r="BV146"/>
  <c r="AA146"/>
  <c r="BY146"/>
  <c r="AB146"/>
  <c r="AK146"/>
  <c r="BD146"/>
  <c r="BG146"/>
  <c r="BZ146"/>
  <c r="AD146"/>
  <c r="BO146"/>
  <c r="CI146"/>
  <c r="AX146"/>
  <c r="CH146"/>
  <c r="N146"/>
  <c r="CO146"/>
  <c r="BR146"/>
  <c r="AJ146"/>
  <c r="AY146"/>
  <c r="CD146"/>
  <c r="CV146"/>
  <c r="CB146"/>
  <c r="F146"/>
  <c r="BJ146"/>
  <c r="AW146"/>
  <c r="BE146"/>
  <c r="L146"/>
  <c r="CC146"/>
  <c r="Z146"/>
  <c r="AO146"/>
  <c r="Q146"/>
  <c r="CW146"/>
  <c r="BL146"/>
  <c r="CK146"/>
  <c r="AP146"/>
  <c r="T146"/>
  <c r="BQ146"/>
  <c r="CM146"/>
  <c r="AG146"/>
  <c r="BA146"/>
  <c r="BX146"/>
  <c r="Y146"/>
  <c r="CR146"/>
  <c r="M146"/>
  <c r="BI146"/>
  <c r="AI146"/>
  <c r="AS146"/>
  <c r="AH146"/>
  <c r="CT146"/>
  <c r="BM146"/>
  <c r="AZ146"/>
  <c r="G146"/>
  <c r="O146"/>
  <c r="CL146"/>
  <c r="AV146"/>
  <c r="D146"/>
  <c r="D157" i="70" s="1"/>
  <c r="G157" s="1"/>
  <c r="H112"/>
  <c r="K112" s="1"/>
  <c r="P112"/>
  <c r="F112"/>
  <c r="E112"/>
  <c r="Q112" s="1"/>
  <c r="M112"/>
  <c r="I112"/>
  <c r="J112"/>
  <c r="R112"/>
  <c r="N112"/>
  <c r="L112"/>
  <c r="O112" s="1"/>
  <c r="P32"/>
  <c r="R32"/>
  <c r="Q32"/>
  <c r="CM137" i="69"/>
  <c r="CU137"/>
  <c r="W137"/>
  <c r="BQ137"/>
  <c r="AK137"/>
  <c r="BE137"/>
  <c r="O137"/>
  <c r="CK137"/>
  <c r="CA137"/>
  <c r="T137"/>
  <c r="BW137"/>
  <c r="AU137"/>
  <c r="AH137"/>
  <c r="L137"/>
  <c r="CG137"/>
  <c r="AS137"/>
  <c r="AZ137"/>
  <c r="CH137"/>
  <c r="CE137"/>
  <c r="BF137"/>
  <c r="CL137"/>
  <c r="I137"/>
  <c r="J137"/>
  <c r="CS137"/>
  <c r="CN137"/>
  <c r="BG137"/>
  <c r="AP137"/>
  <c r="AW137"/>
  <c r="CR137"/>
  <c r="Z137"/>
  <c r="X137"/>
  <c r="CP137"/>
  <c r="BZ137"/>
  <c r="BH137"/>
  <c r="AG137"/>
  <c r="AR137"/>
  <c r="N137"/>
  <c r="CJ137"/>
  <c r="CV137"/>
  <c r="CI137"/>
  <c r="G137"/>
  <c r="BD137"/>
  <c r="CC137"/>
  <c r="BC137"/>
  <c r="BJ137"/>
  <c r="AE137"/>
  <c r="CO137"/>
  <c r="D137"/>
  <c r="D148" i="70" s="1"/>
  <c r="G148" s="1"/>
  <c r="M137" i="69"/>
  <c r="BN137"/>
  <c r="AN137"/>
  <c r="R137"/>
  <c r="E137"/>
  <c r="AB137"/>
  <c r="AL137"/>
  <c r="BP137"/>
  <c r="BA137"/>
  <c r="AY137"/>
  <c r="U137"/>
  <c r="BT137"/>
  <c r="AQ137"/>
  <c r="CX137"/>
  <c r="H137"/>
  <c r="BK137"/>
  <c r="CF137"/>
  <c r="CQ137"/>
  <c r="BM137"/>
  <c r="BO137"/>
  <c r="CW137"/>
  <c r="V137"/>
  <c r="Y137"/>
  <c r="AA137"/>
  <c r="AJ137"/>
  <c r="AO137"/>
  <c r="AI137"/>
  <c r="BS137"/>
  <c r="S137"/>
  <c r="AC137"/>
  <c r="BY137"/>
  <c r="K137"/>
  <c r="BX137"/>
  <c r="BB137"/>
  <c r="BR137"/>
  <c r="BV137"/>
  <c r="BL137"/>
  <c r="AF137"/>
  <c r="F137"/>
  <c r="BI137"/>
  <c r="BU137"/>
  <c r="Q137"/>
  <c r="CD137"/>
  <c r="CB137"/>
  <c r="P137"/>
  <c r="AV137"/>
  <c r="CT137"/>
  <c r="AD137"/>
  <c r="AM137"/>
  <c r="AX137"/>
  <c r="AT137"/>
  <c r="J180" i="70"/>
  <c r="H180"/>
  <c r="K180" s="1"/>
  <c r="P180"/>
  <c r="I180"/>
  <c r="L180"/>
  <c r="O180" s="1"/>
  <c r="N180"/>
  <c r="E180"/>
  <c r="Q180"/>
  <c r="F180"/>
  <c r="M180"/>
  <c r="R180"/>
  <c r="AY163" i="69"/>
  <c r="AI163"/>
  <c r="CJ163"/>
  <c r="CP163"/>
  <c r="E163"/>
  <c r="AJ163"/>
  <c r="O163"/>
  <c r="CN163"/>
  <c r="BJ163"/>
  <c r="BQ163"/>
  <c r="AE163"/>
  <c r="BO163"/>
  <c r="CU163"/>
  <c r="BW163"/>
  <c r="CH163"/>
  <c r="AB163"/>
  <c r="CM163"/>
  <c r="F163"/>
  <c r="BU163"/>
  <c r="BY163"/>
  <c r="CR163"/>
  <c r="AK163"/>
  <c r="AR163"/>
  <c r="CS163"/>
  <c r="V163"/>
  <c r="AH163"/>
  <c r="AT163"/>
  <c r="CQ163"/>
  <c r="U163"/>
  <c r="CE163"/>
  <c r="AD163"/>
  <c r="BR163"/>
  <c r="J163"/>
  <c r="BE163"/>
  <c r="BK163"/>
  <c r="AA163"/>
  <c r="BG163"/>
  <c r="H163"/>
  <c r="AO163"/>
  <c r="CG163"/>
  <c r="BX163"/>
  <c r="CI163"/>
  <c r="CT163"/>
  <c r="T163"/>
  <c r="W163"/>
  <c r="M163"/>
  <c r="AN163"/>
  <c r="CB163"/>
  <c r="BD163"/>
  <c r="K163"/>
  <c r="X163"/>
  <c r="D163"/>
  <c r="D174" i="70" s="1"/>
  <c r="G174" s="1"/>
  <c r="AG163" i="69"/>
  <c r="CW163"/>
  <c r="CL163"/>
  <c r="BM163"/>
  <c r="AP163"/>
  <c r="AV163"/>
  <c r="N163"/>
  <c r="BC163"/>
  <c r="AS163"/>
  <c r="BA163"/>
  <c r="AF163"/>
  <c r="AW163"/>
  <c r="BP163"/>
  <c r="BN163"/>
  <c r="CK163"/>
  <c r="AL163"/>
  <c r="BT163"/>
  <c r="R163"/>
  <c r="AC163"/>
  <c r="AM163"/>
  <c r="AQ163"/>
  <c r="L163"/>
  <c r="Y163"/>
  <c r="CD163"/>
  <c r="CO163"/>
  <c r="Q163"/>
  <c r="BL163"/>
  <c r="AX163"/>
  <c r="CA163"/>
  <c r="P163"/>
  <c r="I163"/>
  <c r="CC163"/>
  <c r="CV163"/>
  <c r="BV163"/>
  <c r="BB163"/>
  <c r="AZ163"/>
  <c r="Z163"/>
  <c r="BI163"/>
  <c r="S163"/>
  <c r="AU163"/>
  <c r="BZ163"/>
  <c r="G163"/>
  <c r="CX163"/>
  <c r="BH163"/>
  <c r="BS163"/>
  <c r="CF163"/>
  <c r="BF163"/>
  <c r="V111"/>
  <c r="BF111"/>
  <c r="AI111"/>
  <c r="AF111"/>
  <c r="AR111"/>
  <c r="CR111"/>
  <c r="CO111"/>
  <c r="O111"/>
  <c r="BJ111"/>
  <c r="CJ111"/>
  <c r="BV111"/>
  <c r="BH111"/>
  <c r="BK111"/>
  <c r="CF111"/>
  <c r="BC111"/>
  <c r="F111"/>
  <c r="BX111"/>
  <c r="AE111"/>
  <c r="CG111"/>
  <c r="AS111"/>
  <c r="CV111"/>
  <c r="J111"/>
  <c r="CB111"/>
  <c r="H111"/>
  <c r="AX111"/>
  <c r="AA111"/>
  <c r="AH111"/>
  <c r="CC111"/>
  <c r="T111"/>
  <c r="X111"/>
  <c r="CX111"/>
  <c r="CL111"/>
  <c r="P111"/>
  <c r="CS111"/>
  <c r="CU111"/>
  <c r="BQ111"/>
  <c r="BA111"/>
  <c r="D111"/>
  <c r="D122" i="70" s="1"/>
  <c r="G122" s="1"/>
  <c r="BS111" i="69"/>
  <c r="R111"/>
  <c r="BZ111"/>
  <c r="N111"/>
  <c r="AZ111"/>
  <c r="I111"/>
  <c r="AJ111"/>
  <c r="CH111"/>
  <c r="BY111"/>
  <c r="E111"/>
  <c r="BO111"/>
  <c r="AN111"/>
  <c r="AL111"/>
  <c r="AT111"/>
  <c r="G111"/>
  <c r="AC111"/>
  <c r="Y111"/>
  <c r="AW111"/>
  <c r="BU111"/>
  <c r="BW111"/>
  <c r="CW111"/>
  <c r="K111"/>
  <c r="AU111"/>
  <c r="CT111"/>
  <c r="BM111"/>
  <c r="CP111"/>
  <c r="BE111"/>
  <c r="AP111"/>
  <c r="CD111"/>
  <c r="AM111"/>
  <c r="CM111"/>
  <c r="BT111"/>
  <c r="M111"/>
  <c r="CN111"/>
  <c r="CI111"/>
  <c r="CK111"/>
  <c r="AO111"/>
  <c r="BN111"/>
  <c r="CE111"/>
  <c r="L111"/>
  <c r="BD111"/>
  <c r="BG111"/>
  <c r="U111"/>
  <c r="AK111"/>
  <c r="AG111"/>
  <c r="CQ111"/>
  <c r="AV111"/>
  <c r="AB111"/>
  <c r="BI111"/>
  <c r="S111"/>
  <c r="AQ111"/>
  <c r="AD111"/>
  <c r="Q111"/>
  <c r="BR111"/>
  <c r="BP111"/>
  <c r="Z111"/>
  <c r="BL111"/>
  <c r="AY111"/>
  <c r="W111"/>
  <c r="CA111"/>
  <c r="BB111"/>
  <c r="N202" i="70"/>
  <c r="E202"/>
  <c r="P202"/>
  <c r="I202"/>
  <c r="R202"/>
  <c r="Q202"/>
  <c r="L202"/>
  <c r="O202" s="1"/>
  <c r="F202"/>
  <c r="M202"/>
  <c r="H202"/>
  <c r="K202" s="1"/>
  <c r="J202"/>
  <c r="H174"/>
  <c r="K174" s="1"/>
  <c r="P174"/>
  <c r="M174"/>
  <c r="L174"/>
  <c r="O174" s="1"/>
  <c r="F174"/>
  <c r="J174"/>
  <c r="I174"/>
  <c r="R174"/>
  <c r="E174"/>
  <c r="Q174" s="1"/>
  <c r="N174"/>
  <c r="CN133" i="69"/>
  <c r="F133"/>
  <c r="AT133"/>
  <c r="BI133"/>
  <c r="AP133"/>
  <c r="BH133"/>
  <c r="CK133"/>
  <c r="CX133"/>
  <c r="BU133"/>
  <c r="K133"/>
  <c r="BJ133"/>
  <c r="BF133"/>
  <c r="U133"/>
  <c r="CO133"/>
  <c r="CC133"/>
  <c r="BN133"/>
  <c r="AB133"/>
  <c r="AV133"/>
  <c r="AF133"/>
  <c r="CF133"/>
  <c r="J133"/>
  <c r="AI133"/>
  <c r="BE133"/>
  <c r="BP133"/>
  <c r="M133"/>
  <c r="O133"/>
  <c r="AN133"/>
  <c r="R133"/>
  <c r="CE133"/>
  <c r="CG133"/>
  <c r="BT133"/>
  <c r="CM133"/>
  <c r="AX133"/>
  <c r="CJ133"/>
  <c r="BW133"/>
  <c r="BV133"/>
  <c r="BL133"/>
  <c r="AA133"/>
  <c r="W133"/>
  <c r="BO133"/>
  <c r="AW133"/>
  <c r="AY133"/>
  <c r="G133"/>
  <c r="AS133"/>
  <c r="CU133"/>
  <c r="V133"/>
  <c r="AL133"/>
  <c r="BR133"/>
  <c r="CR133"/>
  <c r="BB133"/>
  <c r="BZ133"/>
  <c r="N133"/>
  <c r="AM133"/>
  <c r="CI133"/>
  <c r="BC133"/>
  <c r="BQ133"/>
  <c r="X133"/>
  <c r="T133"/>
  <c r="BA133"/>
  <c r="AJ133"/>
  <c r="Z133"/>
  <c r="AE133"/>
  <c r="Q133"/>
  <c r="AK133"/>
  <c r="AC133"/>
  <c r="BS133"/>
  <c r="CH133"/>
  <c r="CT133"/>
  <c r="AR133"/>
  <c r="CL133"/>
  <c r="D133"/>
  <c r="D144" i="70" s="1"/>
  <c r="G144" s="1"/>
  <c r="CP133" i="69"/>
  <c r="L133"/>
  <c r="BD133"/>
  <c r="CA133"/>
  <c r="E133"/>
  <c r="BY133"/>
  <c r="BM133"/>
  <c r="I133"/>
  <c r="AD133"/>
  <c r="CS133"/>
  <c r="CQ133"/>
  <c r="AG133"/>
  <c r="Y133"/>
  <c r="AZ133"/>
  <c r="AU133"/>
  <c r="BK133"/>
  <c r="AH133"/>
  <c r="CV133"/>
  <c r="P133"/>
  <c r="CB133"/>
  <c r="CW133"/>
  <c r="AQ133"/>
  <c r="BG133"/>
  <c r="AO133"/>
  <c r="S133"/>
  <c r="H133"/>
  <c r="BX133"/>
  <c r="CD133"/>
  <c r="F197" i="70"/>
  <c r="J197"/>
  <c r="R197"/>
  <c r="H197"/>
  <c r="K197" s="1"/>
  <c r="P197"/>
  <c r="N197"/>
  <c r="M197"/>
  <c r="I197"/>
  <c r="L197"/>
  <c r="O197" s="1"/>
  <c r="E197"/>
  <c r="Q197" s="1"/>
  <c r="L108"/>
  <c r="O108" s="1"/>
  <c r="H108"/>
  <c r="K108" s="1"/>
  <c r="E108"/>
  <c r="R108"/>
  <c r="F108"/>
  <c r="Q108"/>
  <c r="N108"/>
  <c r="M108"/>
  <c r="I108"/>
  <c r="P108"/>
  <c r="J108"/>
  <c r="I201"/>
  <c r="E201"/>
  <c r="L201"/>
  <c r="O201" s="1"/>
  <c r="F201"/>
  <c r="J201"/>
  <c r="Q201"/>
  <c r="N201"/>
  <c r="M201"/>
  <c r="P201"/>
  <c r="H201"/>
  <c r="K201" s="1"/>
  <c r="R201"/>
  <c r="I72"/>
  <c r="E72"/>
  <c r="H72"/>
  <c r="K72" s="1"/>
  <c r="M72"/>
  <c r="J72"/>
  <c r="L72"/>
  <c r="O72" s="1"/>
  <c r="Q72"/>
  <c r="N72"/>
  <c r="F72"/>
  <c r="R72"/>
  <c r="P72"/>
  <c r="U24" i="69"/>
  <c r="R24"/>
  <c r="N24"/>
  <c r="AN24"/>
  <c r="BA24"/>
  <c r="AV24"/>
  <c r="V24"/>
  <c r="BO24"/>
  <c r="AB24"/>
  <c r="CN24"/>
  <c r="BR24"/>
  <c r="AR24"/>
  <c r="AD24"/>
  <c r="BI24"/>
  <c r="BF24"/>
  <c r="AI24"/>
  <c r="BG24"/>
  <c r="CJ24"/>
  <c r="BS24"/>
  <c r="K24"/>
  <c r="M35" i="70" s="1"/>
  <c r="AY24" i="69"/>
  <c r="BL24"/>
  <c r="AU24"/>
  <c r="W24"/>
  <c r="BM24"/>
  <c r="T24"/>
  <c r="Q24"/>
  <c r="BT24"/>
  <c r="CQ24"/>
  <c r="AK24"/>
  <c r="BD24"/>
  <c r="CS24"/>
  <c r="J24"/>
  <c r="L35" i="70" s="1"/>
  <c r="O35" s="1"/>
  <c r="CB24" i="69"/>
  <c r="BH24"/>
  <c r="AJ24"/>
  <c r="AO24"/>
  <c r="AW24"/>
  <c r="AF24"/>
  <c r="CT24"/>
  <c r="CE24"/>
  <c r="BY24"/>
  <c r="BB24"/>
  <c r="F24"/>
  <c r="F35" i="70" s="1"/>
  <c r="CL24" i="69"/>
  <c r="CH24"/>
  <c r="AG24"/>
  <c r="BK24"/>
  <c r="AX24"/>
  <c r="P24"/>
  <c r="S24"/>
  <c r="AS24"/>
  <c r="AH24"/>
  <c r="BZ24"/>
  <c r="AP24"/>
  <c r="CR24"/>
  <c r="I24"/>
  <c r="J35" i="70" s="1"/>
  <c r="CF24" i="69"/>
  <c r="AA24"/>
  <c r="AM24"/>
  <c r="BV24"/>
  <c r="BN24"/>
  <c r="L24"/>
  <c r="N35" i="70" s="1"/>
  <c r="CK24" i="69"/>
  <c r="BX24"/>
  <c r="CM24"/>
  <c r="Y24"/>
  <c r="CW24"/>
  <c r="CC24"/>
  <c r="AE24"/>
  <c r="CX24"/>
  <c r="CG24"/>
  <c r="BQ24"/>
  <c r="H24"/>
  <c r="I35" i="70" s="1"/>
  <c r="O24" i="69"/>
  <c r="M24"/>
  <c r="Z24"/>
  <c r="BP24"/>
  <c r="AT24"/>
  <c r="CV24"/>
  <c r="BJ24"/>
  <c r="G24"/>
  <c r="H35" i="70" s="1"/>
  <c r="K35" s="1"/>
  <c r="AQ24" i="69"/>
  <c r="X24"/>
  <c r="CA24"/>
  <c r="CI24"/>
  <c r="BE24"/>
  <c r="E24"/>
  <c r="E35" i="70" s="1"/>
  <c r="BW24" i="69"/>
  <c r="CO24"/>
  <c r="AC24"/>
  <c r="BU24"/>
  <c r="CU24"/>
  <c r="AL24"/>
  <c r="CP24"/>
  <c r="BC24"/>
  <c r="CD24"/>
  <c r="AZ24"/>
  <c r="D24"/>
  <c r="D35" i="70" s="1"/>
  <c r="G35" s="1"/>
  <c r="AL18" i="69"/>
  <c r="AU18"/>
  <c r="CU18"/>
  <c r="BL18"/>
  <c r="BD18"/>
  <c r="AM18"/>
  <c r="BB18"/>
  <c r="AP18"/>
  <c r="BX18"/>
  <c r="CL18"/>
  <c r="AG18"/>
  <c r="BK18"/>
  <c r="CK18"/>
  <c r="CX18"/>
  <c r="BT18"/>
  <c r="AF18"/>
  <c r="AN18"/>
  <c r="CW18"/>
  <c r="BW18"/>
  <c r="AJ18"/>
  <c r="BQ18"/>
  <c r="BU18"/>
  <c r="Y18"/>
  <c r="BR18"/>
  <c r="CT18"/>
  <c r="AZ18"/>
  <c r="CA18"/>
  <c r="AE18"/>
  <c r="CI18"/>
  <c r="CV18"/>
  <c r="BZ18"/>
  <c r="CJ18"/>
  <c r="AI18"/>
  <c r="CF18"/>
  <c r="CM18"/>
  <c r="AR18"/>
  <c r="X18"/>
  <c r="AH18"/>
  <c r="AW18"/>
  <c r="AQ18"/>
  <c r="AO18"/>
  <c r="AX18"/>
  <c r="AY18"/>
  <c r="BO18"/>
  <c r="V18"/>
  <c r="AV18"/>
  <c r="CE18"/>
  <c r="BA18"/>
  <c r="BN18"/>
  <c r="CG18"/>
  <c r="CH18"/>
  <c r="BG18"/>
  <c r="BH18"/>
  <c r="CO18"/>
  <c r="BY18"/>
  <c r="AD18"/>
  <c r="BI18"/>
  <c r="AS18"/>
  <c r="BE18"/>
  <c r="CP18"/>
  <c r="CR18"/>
  <c r="CS18"/>
  <c r="Z18"/>
  <c r="BF18"/>
  <c r="AT18"/>
  <c r="BC18"/>
  <c r="BJ18"/>
  <c r="AB18"/>
  <c r="BP18"/>
  <c r="AC18"/>
  <c r="BS18"/>
  <c r="CQ18"/>
  <c r="W18"/>
  <c r="CN18"/>
  <c r="CB18"/>
  <c r="CC18"/>
  <c r="BM18"/>
  <c r="AA18"/>
  <c r="CD18"/>
  <c r="AK18"/>
  <c r="BV18"/>
  <c r="I110"/>
  <c r="CM110"/>
  <c r="BO110"/>
  <c r="Q110"/>
  <c r="G110"/>
  <c r="CQ110"/>
  <c r="BW110"/>
  <c r="CS110"/>
  <c r="X110"/>
  <c r="AS110"/>
  <c r="AR110"/>
  <c r="BG110"/>
  <c r="AN110"/>
  <c r="CF110"/>
  <c r="BL110"/>
  <c r="CO110"/>
  <c r="AY110"/>
  <c r="CW110"/>
  <c r="BR110"/>
  <c r="CG110"/>
  <c r="AU110"/>
  <c r="AF110"/>
  <c r="BC110"/>
  <c r="S110"/>
  <c r="BZ110"/>
  <c r="BM110"/>
  <c r="BN110"/>
  <c r="P110"/>
  <c r="CI110"/>
  <c r="BQ110"/>
  <c r="N110"/>
  <c r="AH110"/>
  <c r="CH110"/>
  <c r="BV110"/>
  <c r="BE110"/>
  <c r="AC110"/>
  <c r="BK110"/>
  <c r="AL110"/>
  <c r="CR110"/>
  <c r="AB110"/>
  <c r="CK110"/>
  <c r="CL110"/>
  <c r="L110"/>
  <c r="H110"/>
  <c r="BD110"/>
  <c r="CC110"/>
  <c r="R110"/>
  <c r="AK110"/>
  <c r="BT110"/>
  <c r="CE110"/>
  <c r="AA110"/>
  <c r="BI110"/>
  <c r="BS110"/>
  <c r="CV110"/>
  <c r="AE110"/>
  <c r="AP110"/>
  <c r="O110"/>
  <c r="AJ110"/>
  <c r="AD110"/>
  <c r="Z110"/>
  <c r="U110"/>
  <c r="CB110"/>
  <c r="AQ110"/>
  <c r="BX110"/>
  <c r="BA110"/>
  <c r="Y110"/>
  <c r="CA110"/>
  <c r="BY110"/>
  <c r="D110"/>
  <c r="D121" i="70" s="1"/>
  <c r="G121" s="1"/>
  <c r="E110" i="69"/>
  <c r="W110"/>
  <c r="CU110"/>
  <c r="F110"/>
  <c r="J110"/>
  <c r="CN110"/>
  <c r="BP110"/>
  <c r="AV110"/>
  <c r="AO110"/>
  <c r="BU110"/>
  <c r="BH110"/>
  <c r="BF110"/>
  <c r="CJ110"/>
  <c r="CD110"/>
  <c r="AG110"/>
  <c r="AZ110"/>
  <c r="AT110"/>
  <c r="V110"/>
  <c r="AM110"/>
  <c r="AX110"/>
  <c r="M110"/>
  <c r="AW110"/>
  <c r="CT110"/>
  <c r="BJ110"/>
  <c r="K110"/>
  <c r="CX110"/>
  <c r="T110"/>
  <c r="AI110"/>
  <c r="BB110"/>
  <c r="CP110"/>
  <c r="AB171"/>
  <c r="BN171"/>
  <c r="BE171"/>
  <c r="V171"/>
  <c r="AP171"/>
  <c r="AY171"/>
  <c r="AN171"/>
  <c r="BA171"/>
  <c r="AQ171"/>
  <c r="BH171"/>
  <c r="CI171"/>
  <c r="BS171"/>
  <c r="AJ171"/>
  <c r="I171"/>
  <c r="BZ171"/>
  <c r="BC171"/>
  <c r="AK171"/>
  <c r="AT171"/>
  <c r="AE171"/>
  <c r="AU171"/>
  <c r="O171"/>
  <c r="Z171"/>
  <c r="CP171"/>
  <c r="CC171"/>
  <c r="CO171"/>
  <c r="BR171"/>
  <c r="CV171"/>
  <c r="L171"/>
  <c r="CR171"/>
  <c r="U171"/>
  <c r="T171"/>
  <c r="AF171"/>
  <c r="AA171"/>
  <c r="E171"/>
  <c r="CU171"/>
  <c r="CQ171"/>
  <c r="CJ171"/>
  <c r="BQ171"/>
  <c r="BM171"/>
  <c r="X171"/>
  <c r="N171"/>
  <c r="J171"/>
  <c r="BW171"/>
  <c r="G171"/>
  <c r="AV171"/>
  <c r="CW171"/>
  <c r="Y171"/>
  <c r="BP171"/>
  <c r="AG171"/>
  <c r="AO171"/>
  <c r="AC171"/>
  <c r="BU171"/>
  <c r="CE171"/>
  <c r="CF171"/>
  <c r="AM171"/>
  <c r="AR171"/>
  <c r="CD171"/>
  <c r="CB171"/>
  <c r="BJ171"/>
  <c r="AL171"/>
  <c r="BT171"/>
  <c r="BY171"/>
  <c r="BG171"/>
  <c r="AI171"/>
  <c r="CX171"/>
  <c r="BO171"/>
  <c r="BD171"/>
  <c r="AW171"/>
  <c r="AZ171"/>
  <c r="AD171"/>
  <c r="CG171"/>
  <c r="R171"/>
  <c r="BV171"/>
  <c r="BI171"/>
  <c r="BL171"/>
  <c r="BK171"/>
  <c r="CN171"/>
  <c r="S171"/>
  <c r="P171"/>
  <c r="F171"/>
  <c r="CS171"/>
  <c r="W171"/>
  <c r="Q171"/>
  <c r="M171"/>
  <c r="K171"/>
  <c r="CT171"/>
  <c r="AX171"/>
  <c r="CM171"/>
  <c r="BB171"/>
  <c r="CL171"/>
  <c r="AS171"/>
  <c r="BF171"/>
  <c r="CH171"/>
  <c r="H171"/>
  <c r="BX171"/>
  <c r="AH171"/>
  <c r="D171"/>
  <c r="D182" i="70" s="1"/>
  <c r="G182" s="1"/>
  <c r="CK171" i="69"/>
  <c r="CA171"/>
  <c r="CJ119"/>
  <c r="CE119"/>
  <c r="AN119"/>
  <c r="BP119"/>
  <c r="BB119"/>
  <c r="BG119"/>
  <c r="AR119"/>
  <c r="H119"/>
  <c r="AL119"/>
  <c r="BX119"/>
  <c r="BN119"/>
  <c r="E119"/>
  <c r="AA119"/>
  <c r="M119"/>
  <c r="CF119"/>
  <c r="U119"/>
  <c r="BK119"/>
  <c r="AZ119"/>
  <c r="AI119"/>
  <c r="CA119"/>
  <c r="CW119"/>
  <c r="AO119"/>
  <c r="AQ119"/>
  <c r="S119"/>
  <c r="BO119"/>
  <c r="BE119"/>
  <c r="AM119"/>
  <c r="Z119"/>
  <c r="CK119"/>
  <c r="BH119"/>
  <c r="G119"/>
  <c r="AD119"/>
  <c r="BM119"/>
  <c r="BV119"/>
  <c r="CD119"/>
  <c r="F119"/>
  <c r="CQ119"/>
  <c r="AJ119"/>
  <c r="BZ119"/>
  <c r="BI119"/>
  <c r="AU119"/>
  <c r="CM119"/>
  <c r="CT119"/>
  <c r="BR119"/>
  <c r="BS119"/>
  <c r="CS119"/>
  <c r="BY119"/>
  <c r="AS119"/>
  <c r="N119"/>
  <c r="AF119"/>
  <c r="CX119"/>
  <c r="BF119"/>
  <c r="CU119"/>
  <c r="V119"/>
  <c r="BQ119"/>
  <c r="T119"/>
  <c r="AX119"/>
  <c r="CN119"/>
  <c r="CI119"/>
  <c r="BU119"/>
  <c r="AP119"/>
  <c r="D119"/>
  <c r="D130" i="70" s="1"/>
  <c r="G130" s="1"/>
  <c r="AK119" i="69"/>
  <c r="CB119"/>
  <c r="CV119"/>
  <c r="CP119"/>
  <c r="L119"/>
  <c r="CR119"/>
  <c r="BA119"/>
  <c r="AH119"/>
  <c r="BL119"/>
  <c r="J119"/>
  <c r="AW119"/>
  <c r="AT119"/>
  <c r="AG119"/>
  <c r="K119"/>
  <c r="CH119"/>
  <c r="O119"/>
  <c r="BW119"/>
  <c r="AC119"/>
  <c r="CO119"/>
  <c r="BJ119"/>
  <c r="CC119"/>
  <c r="AB119"/>
  <c r="BD119"/>
  <c r="CG119"/>
  <c r="AV119"/>
  <c r="BT119"/>
  <c r="Y119"/>
  <c r="X119"/>
  <c r="AY119"/>
  <c r="CL119"/>
  <c r="Q119"/>
  <c r="W119"/>
  <c r="BC119"/>
  <c r="R119"/>
  <c r="P119"/>
  <c r="AE119"/>
  <c r="I119"/>
  <c r="AF180"/>
  <c r="E180"/>
  <c r="BN180"/>
  <c r="AQ180"/>
  <c r="CQ180"/>
  <c r="BO180"/>
  <c r="CV180"/>
  <c r="AB180"/>
  <c r="Z180"/>
  <c r="BE180"/>
  <c r="CW180"/>
  <c r="T180"/>
  <c r="BC180"/>
  <c r="AP180"/>
  <c r="AN180"/>
  <c r="AX180"/>
  <c r="Y180"/>
  <c r="AC180"/>
  <c r="AW180"/>
  <c r="AE180"/>
  <c r="BU180"/>
  <c r="BH180"/>
  <c r="AM180"/>
  <c r="AG180"/>
  <c r="CN180"/>
  <c r="BX180"/>
  <c r="CF180"/>
  <c r="BL180"/>
  <c r="O180"/>
  <c r="BA180"/>
  <c r="D180"/>
  <c r="D191" i="70" s="1"/>
  <c r="G191" s="1"/>
  <c r="CG180" i="69"/>
  <c r="BT180"/>
  <c r="CR180"/>
  <c r="CJ180"/>
  <c r="AU180"/>
  <c r="L180"/>
  <c r="M180"/>
  <c r="P180"/>
  <c r="BM180"/>
  <c r="BG180"/>
  <c r="CP180"/>
  <c r="CO180"/>
  <c r="CM180"/>
  <c r="BR180"/>
  <c r="CD180"/>
  <c r="K180"/>
  <c r="CA180"/>
  <c r="U180"/>
  <c r="BF180"/>
  <c r="I180"/>
  <c r="BY180"/>
  <c r="AK180"/>
  <c r="AT180"/>
  <c r="AZ180"/>
  <c r="BB180"/>
  <c r="AA180"/>
  <c r="CU180"/>
  <c r="W180"/>
  <c r="BQ180"/>
  <c r="BS180"/>
  <c r="BW180"/>
  <c r="S180"/>
  <c r="CB180"/>
  <c r="J180"/>
  <c r="AS180"/>
  <c r="Q180"/>
  <c r="BJ180"/>
  <c r="AO180"/>
  <c r="CH180"/>
  <c r="CK180"/>
  <c r="AR180"/>
  <c r="CC180"/>
  <c r="AY180"/>
  <c r="AV180"/>
  <c r="CE180"/>
  <c r="CI180"/>
  <c r="BV180"/>
  <c r="AJ180"/>
  <c r="AL180"/>
  <c r="H180"/>
  <c r="N180"/>
  <c r="BZ180"/>
  <c r="AD180"/>
  <c r="AI180"/>
  <c r="V180"/>
  <c r="AH180"/>
  <c r="BP180"/>
  <c r="R180"/>
  <c r="BD180"/>
  <c r="CT180"/>
  <c r="G180"/>
  <c r="CL180"/>
  <c r="F180"/>
  <c r="CX180"/>
  <c r="CS180"/>
  <c r="BK180"/>
  <c r="X180"/>
  <c r="BI180"/>
  <c r="P81" i="70"/>
  <c r="L81"/>
  <c r="O81" s="1"/>
  <c r="J81"/>
  <c r="E81"/>
  <c r="F81"/>
  <c r="R81"/>
  <c r="I81"/>
  <c r="M81"/>
  <c r="N81"/>
  <c r="H81"/>
  <c r="K81" s="1"/>
  <c r="Q81"/>
  <c r="J102" i="69"/>
  <c r="AR102"/>
  <c r="AT102"/>
  <c r="CO102"/>
  <c r="CA102"/>
  <c r="AW102"/>
  <c r="CS102"/>
  <c r="BF102"/>
  <c r="BT102"/>
  <c r="BN102"/>
  <c r="Y102"/>
  <c r="BZ102"/>
  <c r="AY102"/>
  <c r="N102"/>
  <c r="AS102"/>
  <c r="G102"/>
  <c r="BL102"/>
  <c r="AF102"/>
  <c r="AX102"/>
  <c r="BQ102"/>
  <c r="D102"/>
  <c r="D113" i="70" s="1"/>
  <c r="G113" s="1"/>
  <c r="CN102" i="69"/>
  <c r="BU102"/>
  <c r="AU102"/>
  <c r="Q102"/>
  <c r="CR102"/>
  <c r="AZ102"/>
  <c r="BG102"/>
  <c r="BM102"/>
  <c r="CD102"/>
  <c r="I102"/>
  <c r="CE102"/>
  <c r="P102"/>
  <c r="AL102"/>
  <c r="AD102"/>
  <c r="AK102"/>
  <c r="K102"/>
  <c r="AJ102"/>
  <c r="AV102"/>
  <c r="AO102"/>
  <c r="AM102"/>
  <c r="AE102"/>
  <c r="AQ102"/>
  <c r="CL102"/>
  <c r="AH102"/>
  <c r="CG102"/>
  <c r="AG102"/>
  <c r="CJ102"/>
  <c r="X102"/>
  <c r="L102"/>
  <c r="BE102"/>
  <c r="BB102"/>
  <c r="AC102"/>
  <c r="BK102"/>
  <c r="BY102"/>
  <c r="CU102"/>
  <c r="BR102"/>
  <c r="BW102"/>
  <c r="BO102"/>
  <c r="Z102"/>
  <c r="BV102"/>
  <c r="BX102"/>
  <c r="CM102"/>
  <c r="AA102"/>
  <c r="CF102"/>
  <c r="BC102"/>
  <c r="CV102"/>
  <c r="BI102"/>
  <c r="CK102"/>
  <c r="CQ102"/>
  <c r="H102"/>
  <c r="S102"/>
  <c r="BH102"/>
  <c r="CI102"/>
  <c r="BA102"/>
  <c r="T102"/>
  <c r="CB102"/>
  <c r="V102"/>
  <c r="BJ102"/>
  <c r="U102"/>
  <c r="CX102"/>
  <c r="R102"/>
  <c r="M102"/>
  <c r="CT102"/>
  <c r="AI102"/>
  <c r="W102"/>
  <c r="AP102"/>
  <c r="E102"/>
  <c r="CC102"/>
  <c r="BP102"/>
  <c r="F102"/>
  <c r="BD102"/>
  <c r="CH102"/>
  <c r="BS102"/>
  <c r="AB102"/>
  <c r="O102"/>
  <c r="CW102"/>
  <c r="AN102"/>
  <c r="CP102"/>
  <c r="M179" i="70"/>
  <c r="L179"/>
  <c r="O179" s="1"/>
  <c r="R179"/>
  <c r="E179"/>
  <c r="Q179" s="1"/>
  <c r="I179"/>
  <c r="F179"/>
  <c r="P179"/>
  <c r="J179"/>
  <c r="H179"/>
  <c r="K179" s="1"/>
  <c r="N179"/>
  <c r="Q53"/>
  <c r="P53"/>
  <c r="CR62" i="69"/>
  <c r="CU62"/>
  <c r="N62"/>
  <c r="D62"/>
  <c r="D73" i="70" s="1"/>
  <c r="G73" s="1"/>
  <c r="BD62" i="69"/>
  <c r="BM62"/>
  <c r="AT62"/>
  <c r="BG62"/>
  <c r="F62"/>
  <c r="I62"/>
  <c r="AX62"/>
  <c r="AQ62"/>
  <c r="G62"/>
  <c r="AF62"/>
  <c r="CM62"/>
  <c r="AJ62"/>
  <c r="AV62"/>
  <c r="CJ62"/>
  <c r="AL62"/>
  <c r="R62"/>
  <c r="AP62"/>
  <c r="BE62"/>
  <c r="AG62"/>
  <c r="AU62"/>
  <c r="BY62"/>
  <c r="O62"/>
  <c r="CI62"/>
  <c r="X62"/>
  <c r="BZ62"/>
  <c r="Z62"/>
  <c r="BH62"/>
  <c r="BR62"/>
  <c r="CE62"/>
  <c r="AS62"/>
  <c r="CW62"/>
  <c r="BK62"/>
  <c r="CT62"/>
  <c r="CL62"/>
  <c r="J62"/>
  <c r="CH62"/>
  <c r="H62"/>
  <c r="AD62"/>
  <c r="W62"/>
  <c r="CV62"/>
  <c r="BS62"/>
  <c r="BQ62"/>
  <c r="CQ62"/>
  <c r="CX62"/>
  <c r="AN62"/>
  <c r="BA62"/>
  <c r="BX62"/>
  <c r="U62"/>
  <c r="AE62"/>
  <c r="BV62"/>
  <c r="CD62"/>
  <c r="K62"/>
  <c r="BF62"/>
  <c r="AO62"/>
  <c r="BT62"/>
  <c r="T62"/>
  <c r="AI62"/>
  <c r="L62"/>
  <c r="BL62"/>
  <c r="BC62"/>
  <c r="BB62"/>
  <c r="AC62"/>
  <c r="V62"/>
  <c r="CG62"/>
  <c r="Y62"/>
  <c r="CC62"/>
  <c r="AB62"/>
  <c r="AA62"/>
  <c r="CK62"/>
  <c r="CS62"/>
  <c r="CN62"/>
  <c r="Q62"/>
  <c r="S62"/>
  <c r="M62"/>
  <c r="AK62"/>
  <c r="AM62"/>
  <c r="BJ62"/>
  <c r="BN62"/>
  <c r="CA62"/>
  <c r="CO62"/>
  <c r="AZ62"/>
  <c r="CP62"/>
  <c r="AR62"/>
  <c r="E62"/>
  <c r="AW62"/>
  <c r="BO62"/>
  <c r="BI62"/>
  <c r="P62"/>
  <c r="AH62"/>
  <c r="CB62"/>
  <c r="BP62"/>
  <c r="CF62"/>
  <c r="BW62"/>
  <c r="BU62"/>
  <c r="AY62"/>
  <c r="BY135"/>
  <c r="AW135"/>
  <c r="AI135"/>
  <c r="BQ135"/>
  <c r="CF135"/>
  <c r="AR135"/>
  <c r="T135"/>
  <c r="BC135"/>
  <c r="AG135"/>
  <c r="CL135"/>
  <c r="CT135"/>
  <c r="BT135"/>
  <c r="K135"/>
  <c r="CS135"/>
  <c r="BV135"/>
  <c r="X135"/>
  <c r="AC135"/>
  <c r="V135"/>
  <c r="AE135"/>
  <c r="CP135"/>
  <c r="CI135"/>
  <c r="AT135"/>
  <c r="M135"/>
  <c r="AD135"/>
  <c r="AP135"/>
  <c r="BG135"/>
  <c r="E135"/>
  <c r="BW135"/>
  <c r="CA135"/>
  <c r="U135"/>
  <c r="BK135"/>
  <c r="Y135"/>
  <c r="AB135"/>
  <c r="S135"/>
  <c r="J135"/>
  <c r="BE135"/>
  <c r="AQ135"/>
  <c r="BP135"/>
  <c r="CN135"/>
  <c r="D135"/>
  <c r="D146" i="70" s="1"/>
  <c r="G146" s="1"/>
  <c r="BI135" i="69"/>
  <c r="CR135"/>
  <c r="AS135"/>
  <c r="AK135"/>
  <c r="AA135"/>
  <c r="BH135"/>
  <c r="L135"/>
  <c r="AU135"/>
  <c r="H135"/>
  <c r="CC135"/>
  <c r="CG135"/>
  <c r="BX135"/>
  <c r="BR135"/>
  <c r="CD135"/>
  <c r="AH135"/>
  <c r="G135"/>
  <c r="CK135"/>
  <c r="BL135"/>
  <c r="P135"/>
  <c r="CV135"/>
  <c r="CH135"/>
  <c r="CX135"/>
  <c r="BZ135"/>
  <c r="BA135"/>
  <c r="BB135"/>
  <c r="BM135"/>
  <c r="AZ135"/>
  <c r="AO135"/>
  <c r="W135"/>
  <c r="AY135"/>
  <c r="CW135"/>
  <c r="CE135"/>
  <c r="BD135"/>
  <c r="AL135"/>
  <c r="Z135"/>
  <c r="O135"/>
  <c r="CQ135"/>
  <c r="AJ135"/>
  <c r="CB135"/>
  <c r="N135"/>
  <c r="CJ135"/>
  <c r="I135"/>
  <c r="CM135"/>
  <c r="BJ135"/>
  <c r="BS135"/>
  <c r="F135"/>
  <c r="AN135"/>
  <c r="AX135"/>
  <c r="AM135"/>
  <c r="BO135"/>
  <c r="CO135"/>
  <c r="BN135"/>
  <c r="AV135"/>
  <c r="BF135"/>
  <c r="R135"/>
  <c r="CU135"/>
  <c r="BU135"/>
  <c r="Q135"/>
  <c r="AF135"/>
  <c r="AT167"/>
  <c r="BK167"/>
  <c r="CW167"/>
  <c r="AC167"/>
  <c r="E167"/>
  <c r="BF167"/>
  <c r="Z167"/>
  <c r="CP167"/>
  <c r="AX167"/>
  <c r="AR167"/>
  <c r="BW167"/>
  <c r="H167"/>
  <c r="Q167"/>
  <c r="CN167"/>
  <c r="N167"/>
  <c r="BM167"/>
  <c r="AE167"/>
  <c r="X167"/>
  <c r="BL167"/>
  <c r="AM167"/>
  <c r="CX167"/>
  <c r="CM167"/>
  <c r="CL167"/>
  <c r="BG167"/>
  <c r="L167"/>
  <c r="AJ167"/>
  <c r="D167"/>
  <c r="D178" i="70" s="1"/>
  <c r="G178" s="1"/>
  <c r="J167" i="69"/>
  <c r="CI167"/>
  <c r="AV167"/>
  <c r="BQ167"/>
  <c r="AH167"/>
  <c r="S167"/>
  <c r="AF167"/>
  <c r="AA167"/>
  <c r="CA167"/>
  <c r="R167"/>
  <c r="AB167"/>
  <c r="BY167"/>
  <c r="AZ167"/>
  <c r="BR167"/>
  <c r="O167"/>
  <c r="BD167"/>
  <c r="I167"/>
  <c r="BC167"/>
  <c r="AD167"/>
  <c r="Y167"/>
  <c r="BV167"/>
  <c r="AP167"/>
  <c r="CG167"/>
  <c r="BH167"/>
  <c r="AK167"/>
  <c r="CD167"/>
  <c r="BJ167"/>
  <c r="BP167"/>
  <c r="CR167"/>
  <c r="BU167"/>
  <c r="CF167"/>
  <c r="F167"/>
  <c r="BO167"/>
  <c r="AI167"/>
  <c r="AW167"/>
  <c r="CH167"/>
  <c r="W167"/>
  <c r="AY167"/>
  <c r="CC167"/>
  <c r="BI167"/>
  <c r="V167"/>
  <c r="CT167"/>
  <c r="BS167"/>
  <c r="CE167"/>
  <c r="G167"/>
  <c r="T167"/>
  <c r="AO167"/>
  <c r="BB167"/>
  <c r="CB167"/>
  <c r="CV167"/>
  <c r="CK167"/>
  <c r="CS167"/>
  <c r="P167"/>
  <c r="BX167"/>
  <c r="AQ167"/>
  <c r="AS167"/>
  <c r="AN167"/>
  <c r="CU167"/>
  <c r="AL167"/>
  <c r="U167"/>
  <c r="BN167"/>
  <c r="BE167"/>
  <c r="CJ167"/>
  <c r="BA167"/>
  <c r="BT167"/>
  <c r="AU167"/>
  <c r="K167"/>
  <c r="AG167"/>
  <c r="CQ167"/>
  <c r="M167"/>
  <c r="CO167"/>
  <c r="BZ167"/>
  <c r="Q46" i="70"/>
  <c r="P46"/>
  <c r="L131"/>
  <c r="O131" s="1"/>
  <c r="J131"/>
  <c r="P131"/>
  <c r="I131"/>
  <c r="R131"/>
  <c r="F131"/>
  <c r="H131"/>
  <c r="K131" s="1"/>
  <c r="E131"/>
  <c r="Q131" s="1"/>
  <c r="M131"/>
  <c r="N131"/>
  <c r="R167"/>
  <c r="J167"/>
  <c r="F167"/>
  <c r="P167"/>
  <c r="N167"/>
  <c r="M167"/>
  <c r="L167"/>
  <c r="O167" s="1"/>
  <c r="I167"/>
  <c r="H167"/>
  <c r="K167" s="1"/>
  <c r="E167"/>
  <c r="Q167" s="1"/>
  <c r="AC151" i="69"/>
  <c r="CS151"/>
  <c r="CI151"/>
  <c r="V151"/>
  <c r="AU151"/>
  <c r="BO151"/>
  <c r="AF151"/>
  <c r="AO151"/>
  <c r="E151"/>
  <c r="Z151"/>
  <c r="BX151"/>
  <c r="AN151"/>
  <c r="D151"/>
  <c r="D162" i="70" s="1"/>
  <c r="G162" s="1"/>
  <c r="BZ151" i="69"/>
  <c r="BS151"/>
  <c r="BH151"/>
  <c r="AY151"/>
  <c r="I151"/>
  <c r="BE151"/>
  <c r="R151"/>
  <c r="CV151"/>
  <c r="X151"/>
  <c r="BT151"/>
  <c r="AX151"/>
  <c r="Y151"/>
  <c r="CO151"/>
  <c r="BC151"/>
  <c r="CX151"/>
  <c r="F151"/>
  <c r="AR151"/>
  <c r="BN151"/>
  <c r="BP151"/>
  <c r="AJ151"/>
  <c r="AS151"/>
  <c r="CQ151"/>
  <c r="AA151"/>
  <c r="BA151"/>
  <c r="CJ151"/>
  <c r="J151"/>
  <c r="G151"/>
  <c r="AD151"/>
  <c r="N151"/>
  <c r="CR151"/>
  <c r="CU151"/>
  <c r="Q151"/>
  <c r="CK151"/>
  <c r="CA151"/>
  <c r="BF151"/>
  <c r="BG151"/>
  <c r="CF151"/>
  <c r="O151"/>
  <c r="BU151"/>
  <c r="T151"/>
  <c r="BV151"/>
  <c r="BQ151"/>
  <c r="L151"/>
  <c r="BM151"/>
  <c r="CL151"/>
  <c r="AE151"/>
  <c r="BY151"/>
  <c r="U151"/>
  <c r="CD151"/>
  <c r="CH151"/>
  <c r="W151"/>
  <c r="CN151"/>
  <c r="BR151"/>
  <c r="AZ151"/>
  <c r="CM151"/>
  <c r="H151"/>
  <c r="AH151"/>
  <c r="BD151"/>
  <c r="AK151"/>
  <c r="BI151"/>
  <c r="AW151"/>
  <c r="CT151"/>
  <c r="CE151"/>
  <c r="AV151"/>
  <c r="CW151"/>
  <c r="AQ151"/>
  <c r="CB151"/>
  <c r="K151"/>
  <c r="AT151"/>
  <c r="M151"/>
  <c r="CP151"/>
  <c r="BK151"/>
  <c r="BW151"/>
  <c r="P151"/>
  <c r="AL151"/>
  <c r="CG151"/>
  <c r="BJ151"/>
  <c r="S151"/>
  <c r="AG151"/>
  <c r="BL151"/>
  <c r="CC151"/>
  <c r="AB151"/>
  <c r="AI151"/>
  <c r="BB151"/>
  <c r="AP151"/>
  <c r="AM151"/>
  <c r="AB197"/>
  <c r="CX197"/>
  <c r="E197"/>
  <c r="CK197"/>
  <c r="AY197"/>
  <c r="AQ197"/>
  <c r="CD197"/>
  <c r="P197"/>
  <c r="BK197"/>
  <c r="BC197"/>
  <c r="D197"/>
  <c r="D208" i="70" s="1"/>
  <c r="G208" s="1"/>
  <c r="BG197" i="69"/>
  <c r="BS197"/>
  <c r="R197"/>
  <c r="CG197"/>
  <c r="CI197"/>
  <c r="BN197"/>
  <c r="N197"/>
  <c r="CO197"/>
  <c r="BL197"/>
  <c r="Y197"/>
  <c r="BM197"/>
  <c r="CH197"/>
  <c r="J197"/>
  <c r="AI197"/>
  <c r="AC197"/>
  <c r="K197"/>
  <c r="AO197"/>
  <c r="CC197"/>
  <c r="BZ197"/>
  <c r="AD197"/>
  <c r="S197"/>
  <c r="AL197"/>
  <c r="CU197"/>
  <c r="F197"/>
  <c r="CN197"/>
  <c r="CJ197"/>
  <c r="BV197"/>
  <c r="I197"/>
  <c r="AE197"/>
  <c r="BP197"/>
  <c r="BB197"/>
  <c r="CB197"/>
  <c r="AR197"/>
  <c r="BA197"/>
  <c r="AU197"/>
  <c r="X197"/>
  <c r="CF197"/>
  <c r="BF197"/>
  <c r="U197"/>
  <c r="CT197"/>
  <c r="T197"/>
  <c r="BU197"/>
  <c r="AF197"/>
  <c r="BY197"/>
  <c r="AN197"/>
  <c r="CR197"/>
  <c r="CM197"/>
  <c r="CL197"/>
  <c r="BJ197"/>
  <c r="BD197"/>
  <c r="AA197"/>
  <c r="V197"/>
  <c r="BE197"/>
  <c r="Z197"/>
  <c r="L197"/>
  <c r="H197"/>
  <c r="BR197"/>
  <c r="AP197"/>
  <c r="AJ197"/>
  <c r="CE197"/>
  <c r="CV197"/>
  <c r="AZ197"/>
  <c r="BH197"/>
  <c r="BT197"/>
  <c r="CA197"/>
  <c r="M197"/>
  <c r="BO197"/>
  <c r="AK197"/>
  <c r="BI197"/>
  <c r="BQ197"/>
  <c r="CS197"/>
  <c r="CQ197"/>
  <c r="AT197"/>
  <c r="AM197"/>
  <c r="AV197"/>
  <c r="AW197"/>
  <c r="AX197"/>
  <c r="W197"/>
  <c r="AH197"/>
  <c r="AS197"/>
  <c r="O197"/>
  <c r="CW197"/>
  <c r="CP197"/>
  <c r="AG197"/>
  <c r="Q197"/>
  <c r="G197"/>
  <c r="BX197"/>
  <c r="BW197"/>
  <c r="I100"/>
  <c r="BP100"/>
  <c r="AT100"/>
  <c r="BR100"/>
  <c r="X100"/>
  <c r="AN100"/>
  <c r="Z100"/>
  <c r="AR100"/>
  <c r="AQ100"/>
  <c r="W100"/>
  <c r="AC100"/>
  <c r="M100"/>
  <c r="AS100"/>
  <c r="H100"/>
  <c r="CN100"/>
  <c r="AW100"/>
  <c r="CF100"/>
  <c r="CM100"/>
  <c r="V100"/>
  <c r="CK100"/>
  <c r="O100"/>
  <c r="BH100"/>
  <c r="CL100"/>
  <c r="AD100"/>
  <c r="BQ100"/>
  <c r="CX100"/>
  <c r="AM100"/>
  <c r="BD100"/>
  <c r="CD100"/>
  <c r="AF100"/>
  <c r="BA100"/>
  <c r="AL100"/>
  <c r="AH100"/>
  <c r="AU100"/>
  <c r="BX100"/>
  <c r="BT100"/>
  <c r="CT100"/>
  <c r="AZ100"/>
  <c r="BY100"/>
  <c r="AA100"/>
  <c r="CS100"/>
  <c r="CP100"/>
  <c r="T100"/>
  <c r="AI100"/>
  <c r="AJ100"/>
  <c r="F100"/>
  <c r="P100"/>
  <c r="CU100"/>
  <c r="BK100"/>
  <c r="AK100"/>
  <c r="CE100"/>
  <c r="BU100"/>
  <c r="CC100"/>
  <c r="U100"/>
  <c r="BF100"/>
  <c r="BS100"/>
  <c r="R100"/>
  <c r="Y100"/>
  <c r="E100"/>
  <c r="CB100"/>
  <c r="BZ100"/>
  <c r="AB100"/>
  <c r="CW100"/>
  <c r="BG100"/>
  <c r="AP100"/>
  <c r="BN100"/>
  <c r="BC100"/>
  <c r="CI100"/>
  <c r="D100"/>
  <c r="D111" i="70" s="1"/>
  <c r="G111" s="1"/>
  <c r="BO100" i="69"/>
  <c r="CR100"/>
  <c r="J100"/>
  <c r="AG100"/>
  <c r="CQ100"/>
  <c r="CG100"/>
  <c r="K100"/>
  <c r="BE100"/>
  <c r="BJ100"/>
  <c r="BV100"/>
  <c r="BM100"/>
  <c r="S100"/>
  <c r="AV100"/>
  <c r="CA100"/>
  <c r="BL100"/>
  <c r="AY100"/>
  <c r="BI100"/>
  <c r="G100"/>
  <c r="AE100"/>
  <c r="BW100"/>
  <c r="AO100"/>
  <c r="CH100"/>
  <c r="Q100"/>
  <c r="CO100"/>
  <c r="N100"/>
  <c r="CV100"/>
  <c r="BB100"/>
  <c r="L100"/>
  <c r="AX100"/>
  <c r="CJ100"/>
  <c r="M71" i="70"/>
  <c r="J71"/>
  <c r="E71"/>
  <c r="Q71" s="1"/>
  <c r="R71"/>
  <c r="N71"/>
  <c r="F71"/>
  <c r="P71"/>
  <c r="I71"/>
  <c r="H71"/>
  <c r="K71" s="1"/>
  <c r="L71"/>
  <c r="O71" s="1"/>
  <c r="AR154" i="69"/>
  <c r="BK154"/>
  <c r="S154"/>
  <c r="AG154"/>
  <c r="AH154"/>
  <c r="CR154"/>
  <c r="AN154"/>
  <c r="BR154"/>
  <c r="AY154"/>
  <c r="CQ154"/>
  <c r="E154"/>
  <c r="AF154"/>
  <c r="AZ154"/>
  <c r="CK154"/>
  <c r="AQ154"/>
  <c r="BB154"/>
  <c r="CO154"/>
  <c r="AA154"/>
  <c r="Y154"/>
  <c r="U154"/>
  <c r="BT154"/>
  <c r="CI154"/>
  <c r="BS154"/>
  <c r="CF154"/>
  <c r="R154"/>
  <c r="BG154"/>
  <c r="AO154"/>
  <c r="CM154"/>
  <c r="AD154"/>
  <c r="T154"/>
  <c r="Z154"/>
  <c r="X154"/>
  <c r="BC154"/>
  <c r="CS154"/>
  <c r="CA154"/>
  <c r="P154"/>
  <c r="AC154"/>
  <c r="AT154"/>
  <c r="G154"/>
  <c r="BI154"/>
  <c r="BZ154"/>
  <c r="D154"/>
  <c r="D165" i="70" s="1"/>
  <c r="G165" s="1"/>
  <c r="W154" i="69"/>
  <c r="BX154"/>
  <c r="O154"/>
  <c r="I154"/>
  <c r="CD154"/>
  <c r="CT154"/>
  <c r="BD154"/>
  <c r="BL154"/>
  <c r="BH154"/>
  <c r="CW154"/>
  <c r="AP154"/>
  <c r="K154"/>
  <c r="BE154"/>
  <c r="AX154"/>
  <c r="AB154"/>
  <c r="AK154"/>
  <c r="BY154"/>
  <c r="CJ154"/>
  <c r="AV154"/>
  <c r="AS154"/>
  <c r="H154"/>
  <c r="F154"/>
  <c r="AU154"/>
  <c r="N154"/>
  <c r="CB154"/>
  <c r="BU154"/>
  <c r="AM154"/>
  <c r="CX154"/>
  <c r="L154"/>
  <c r="CG154"/>
  <c r="BM154"/>
  <c r="CC154"/>
  <c r="CV154"/>
  <c r="BA154"/>
  <c r="CP154"/>
  <c r="CU154"/>
  <c r="V154"/>
  <c r="Q154"/>
  <c r="BV154"/>
  <c r="CH154"/>
  <c r="CL154"/>
  <c r="BQ154"/>
  <c r="M154"/>
  <c r="AE154"/>
  <c r="BJ154"/>
  <c r="AL154"/>
  <c r="AW154"/>
  <c r="BP154"/>
  <c r="BO154"/>
  <c r="AJ154"/>
  <c r="CN154"/>
  <c r="BN154"/>
  <c r="BW154"/>
  <c r="AI154"/>
  <c r="CE154"/>
  <c r="J154"/>
  <c r="BF154"/>
  <c r="Z176"/>
  <c r="L176"/>
  <c r="Y176"/>
  <c r="BY176"/>
  <c r="AP176"/>
  <c r="CJ176"/>
  <c r="H176"/>
  <c r="CU176"/>
  <c r="U176"/>
  <c r="BW176"/>
  <c r="BE176"/>
  <c r="CD176"/>
  <c r="J176"/>
  <c r="Q176"/>
  <c r="CB176"/>
  <c r="CX176"/>
  <c r="AQ176"/>
  <c r="CC176"/>
  <c r="AW176"/>
  <c r="AE176"/>
  <c r="CK176"/>
  <c r="CI176"/>
  <c r="V176"/>
  <c r="BS176"/>
  <c r="CR176"/>
  <c r="N176"/>
  <c r="CO176"/>
  <c r="BV176"/>
  <c r="M176"/>
  <c r="AN176"/>
  <c r="BX176"/>
  <c r="AO176"/>
  <c r="BP176"/>
  <c r="BZ176"/>
  <c r="AY176"/>
  <c r="CH176"/>
  <c r="AB176"/>
  <c r="BR176"/>
  <c r="BK176"/>
  <c r="BB176"/>
  <c r="I176"/>
  <c r="AJ176"/>
  <c r="AG176"/>
  <c r="BT176"/>
  <c r="AI176"/>
  <c r="CG176"/>
  <c r="CS176"/>
  <c r="CM176"/>
  <c r="CT176"/>
  <c r="S176"/>
  <c r="CE176"/>
  <c r="CL176"/>
  <c r="BU176"/>
  <c r="BM176"/>
  <c r="E176"/>
  <c r="R176"/>
  <c r="AX176"/>
  <c r="W176"/>
  <c r="BI176"/>
  <c r="AV176"/>
  <c r="G176"/>
  <c r="AH176"/>
  <c r="AK176"/>
  <c r="P176"/>
  <c r="CQ176"/>
  <c r="CV176"/>
  <c r="AZ176"/>
  <c r="AS176"/>
  <c r="BD176"/>
  <c r="AF176"/>
  <c r="K176"/>
  <c r="BO176"/>
  <c r="AA176"/>
  <c r="BF176"/>
  <c r="BG176"/>
  <c r="D176"/>
  <c r="D187" i="70" s="1"/>
  <c r="G187" s="1"/>
  <c r="O176" i="69"/>
  <c r="BH176"/>
  <c r="AM176"/>
  <c r="BA176"/>
  <c r="BC176"/>
  <c r="BN176"/>
  <c r="BQ176"/>
  <c r="AL176"/>
  <c r="F176"/>
  <c r="X176"/>
  <c r="AU176"/>
  <c r="CF176"/>
  <c r="CW176"/>
  <c r="AT176"/>
  <c r="AR176"/>
  <c r="CN176"/>
  <c r="CA176"/>
  <c r="BL176"/>
  <c r="AC176"/>
  <c r="AD176"/>
  <c r="BJ176"/>
  <c r="T176"/>
  <c r="CP176"/>
  <c r="I105" i="70"/>
  <c r="P105"/>
  <c r="J105"/>
  <c r="L105"/>
  <c r="O105" s="1"/>
  <c r="M105"/>
  <c r="N105"/>
  <c r="H105"/>
  <c r="K105" s="1"/>
  <c r="R105"/>
  <c r="Q105"/>
  <c r="F105"/>
  <c r="E105"/>
  <c r="R76" i="69"/>
  <c r="CH76"/>
  <c r="BN76"/>
  <c r="BH76"/>
  <c r="BR76"/>
  <c r="G76"/>
  <c r="F76"/>
  <c r="BV76"/>
  <c r="AM76"/>
  <c r="BJ76"/>
  <c r="AX76"/>
  <c r="AF76"/>
  <c r="CC76"/>
  <c r="AA76"/>
  <c r="CK76"/>
  <c r="CL76"/>
  <c r="H76"/>
  <c r="CT76"/>
  <c r="BA76"/>
  <c r="N76"/>
  <c r="CG76"/>
  <c r="Y76"/>
  <c r="CM76"/>
  <c r="CP76"/>
  <c r="CN76"/>
  <c r="AU76"/>
  <c r="AO76"/>
  <c r="V76"/>
  <c r="AK76"/>
  <c r="U76"/>
  <c r="CR76"/>
  <c r="E76"/>
  <c r="AR76"/>
  <c r="BM76"/>
  <c r="CW76"/>
  <c r="CU76"/>
  <c r="S76"/>
  <c r="CB76"/>
  <c r="CD76"/>
  <c r="AC76"/>
  <c r="BY76"/>
  <c r="CV76"/>
  <c r="BW76"/>
  <c r="CX76"/>
  <c r="CE76"/>
  <c r="AN76"/>
  <c r="BT76"/>
  <c r="AI76"/>
  <c r="BF76"/>
  <c r="BZ76"/>
  <c r="AT76"/>
  <c r="BK76"/>
  <c r="AE76"/>
  <c r="BE76"/>
  <c r="I76"/>
  <c r="BX76"/>
  <c r="AY76"/>
  <c r="AW76"/>
  <c r="CO76"/>
  <c r="BB76"/>
  <c r="Q76"/>
  <c r="D76"/>
  <c r="D87" i="70" s="1"/>
  <c r="G87" s="1"/>
  <c r="CF76" i="69"/>
  <c r="BL76"/>
  <c r="AG76"/>
  <c r="BC76"/>
  <c r="BS76"/>
  <c r="X76"/>
  <c r="BQ76"/>
  <c r="J76"/>
  <c r="BO76"/>
  <c r="O76"/>
  <c r="M76"/>
  <c r="BD76"/>
  <c r="Z76"/>
  <c r="AP76"/>
  <c r="AJ76"/>
  <c r="W76"/>
  <c r="AL76"/>
  <c r="BI76"/>
  <c r="K76"/>
  <c r="AZ76"/>
  <c r="AB76"/>
  <c r="T76"/>
  <c r="AQ76"/>
  <c r="CQ76"/>
  <c r="AS76"/>
  <c r="BU76"/>
  <c r="AD76"/>
  <c r="BP76"/>
  <c r="P76"/>
  <c r="L76"/>
  <c r="BG76"/>
  <c r="AH76"/>
  <c r="CI76"/>
  <c r="AV76"/>
  <c r="CS76"/>
  <c r="CA76"/>
  <c r="CJ76"/>
  <c r="E194" i="70"/>
  <c r="Q194" s="1"/>
  <c r="H194"/>
  <c r="K194" s="1"/>
  <c r="P194"/>
  <c r="N194"/>
  <c r="F194"/>
  <c r="J194"/>
  <c r="R194"/>
  <c r="L194"/>
  <c r="O194" s="1"/>
  <c r="M194"/>
  <c r="I194"/>
  <c r="M146"/>
  <c r="P146"/>
  <c r="E146"/>
  <c r="H146"/>
  <c r="K146" s="1"/>
  <c r="I146"/>
  <c r="N146"/>
  <c r="Q146"/>
  <c r="J146"/>
  <c r="L146"/>
  <c r="O146" s="1"/>
  <c r="F146"/>
  <c r="R146"/>
  <c r="AF14" i="69"/>
  <c r="BM14"/>
  <c r="CG14"/>
  <c r="CP14"/>
  <c r="CM14"/>
  <c r="AC14"/>
  <c r="CV14"/>
  <c r="BA14"/>
  <c r="CE14"/>
  <c r="CU14"/>
  <c r="X14"/>
  <c r="BY14"/>
  <c r="BI14"/>
  <c r="AZ14"/>
  <c r="BH14"/>
  <c r="AA14"/>
  <c r="AT14"/>
  <c r="BD14"/>
  <c r="BZ14"/>
  <c r="AG14"/>
  <c r="BW14"/>
  <c r="CA14"/>
  <c r="CX14"/>
  <c r="CO14"/>
  <c r="AH14"/>
  <c r="AX14"/>
  <c r="BG14"/>
  <c r="BU14"/>
  <c r="BK14"/>
  <c r="Y14"/>
  <c r="CS14"/>
  <c r="BN14"/>
  <c r="CF14"/>
  <c r="BL14"/>
  <c r="AB14"/>
  <c r="BC14"/>
  <c r="CD14"/>
  <c r="AU14"/>
  <c r="AE14"/>
  <c r="AM14"/>
  <c r="BO14"/>
  <c r="AP14"/>
  <c r="BJ14"/>
  <c r="AK14"/>
  <c r="BF14"/>
  <c r="CC14"/>
  <c r="AO14"/>
  <c r="AQ14"/>
  <c r="V14"/>
  <c r="CQ14"/>
  <c r="AN14"/>
  <c r="BR14"/>
  <c r="AY14"/>
  <c r="AL14"/>
  <c r="CI14"/>
  <c r="AV14"/>
  <c r="CR14"/>
  <c r="CT14"/>
  <c r="AJ14"/>
  <c r="CN14"/>
  <c r="BQ14"/>
  <c r="BT14"/>
  <c r="AD14"/>
  <c r="BX14"/>
  <c r="AW14"/>
  <c r="CB14"/>
  <c r="CH14"/>
  <c r="W14"/>
  <c r="AR14"/>
  <c r="BS14"/>
  <c r="CW14"/>
  <c r="CJ14"/>
  <c r="Z14"/>
  <c r="AS14"/>
  <c r="BV14"/>
  <c r="CK14"/>
  <c r="BP14"/>
  <c r="AI14"/>
  <c r="BE14"/>
  <c r="CL14"/>
  <c r="BB14"/>
  <c r="R159" i="70"/>
  <c r="P159"/>
  <c r="N159"/>
  <c r="J159"/>
  <c r="L159"/>
  <c r="O159" s="1"/>
  <c r="M159"/>
  <c r="H159"/>
  <c r="K159" s="1"/>
  <c r="F159"/>
  <c r="E159"/>
  <c r="Q159" s="1"/>
  <c r="I159"/>
  <c r="BZ41" i="69"/>
  <c r="Z41"/>
  <c r="AS41"/>
  <c r="AF41"/>
  <c r="BM41"/>
  <c r="BI41"/>
  <c r="BG41"/>
  <c r="BA41"/>
  <c r="CS41"/>
  <c r="AX41"/>
  <c r="AQ41"/>
  <c r="V41"/>
  <c r="I41"/>
  <c r="J52" i="70" s="1"/>
  <c r="BS41" i="69"/>
  <c r="BR41"/>
  <c r="N41"/>
  <c r="AE41"/>
  <c r="BO41"/>
  <c r="CL41"/>
  <c r="CT41"/>
  <c r="BB41"/>
  <c r="BD41"/>
  <c r="CV41"/>
  <c r="L41"/>
  <c r="N52" i="70" s="1"/>
  <c r="Y41" i="69"/>
  <c r="BF41"/>
  <c r="CW41"/>
  <c r="E41"/>
  <c r="E52" i="70" s="1"/>
  <c r="AI41" i="69"/>
  <c r="CX41"/>
  <c r="U41"/>
  <c r="BX41"/>
  <c r="BC41"/>
  <c r="F41"/>
  <c r="F52" i="70" s="1"/>
  <c r="AL41" i="69"/>
  <c r="BW41"/>
  <c r="BH41"/>
  <c r="CI41"/>
  <c r="CN41"/>
  <c r="CC41"/>
  <c r="CH41"/>
  <c r="K41"/>
  <c r="M52" i="70" s="1"/>
  <c r="AU41" i="69"/>
  <c r="CG41"/>
  <c r="S41"/>
  <c r="AJ41"/>
  <c r="BV41"/>
  <c r="CO41"/>
  <c r="BQ41"/>
  <c r="AO41"/>
  <c r="CQ41"/>
  <c r="BT41"/>
  <c r="CF41"/>
  <c r="CP41"/>
  <c r="CM41"/>
  <c r="AM41"/>
  <c r="W41"/>
  <c r="AH41"/>
  <c r="BK41"/>
  <c r="AB41"/>
  <c r="AZ41"/>
  <c r="CD41"/>
  <c r="R41"/>
  <c r="AC41"/>
  <c r="CB41"/>
  <c r="P41"/>
  <c r="CA41"/>
  <c r="BJ41"/>
  <c r="CR41"/>
  <c r="BU41"/>
  <c r="D41"/>
  <c r="D52" i="70" s="1"/>
  <c r="G52" s="1"/>
  <c r="AV41" i="69"/>
  <c r="AD41"/>
  <c r="M41"/>
  <c r="BL41"/>
  <c r="J41"/>
  <c r="L52" i="70" s="1"/>
  <c r="O52" s="1"/>
  <c r="CJ41" i="69"/>
  <c r="BP41"/>
  <c r="Q41"/>
  <c r="AT41"/>
  <c r="AK41"/>
  <c r="G41"/>
  <c r="H52" i="70" s="1"/>
  <c r="K52" s="1"/>
  <c r="AA41" i="69"/>
  <c r="CE41"/>
  <c r="T41"/>
  <c r="AP41"/>
  <c r="BN41"/>
  <c r="X41"/>
  <c r="BY41"/>
  <c r="AN41"/>
  <c r="AG41"/>
  <c r="CK41"/>
  <c r="H41"/>
  <c r="I52" i="70" s="1"/>
  <c r="AR41" i="69"/>
  <c r="BE41"/>
  <c r="O41"/>
  <c r="AW41"/>
  <c r="CU41"/>
  <c r="AY41"/>
  <c r="J113" i="70"/>
  <c r="I113"/>
  <c r="M113"/>
  <c r="H113"/>
  <c r="K113" s="1"/>
  <c r="E113"/>
  <c r="Q113" s="1"/>
  <c r="L113"/>
  <c r="O113" s="1"/>
  <c r="F113"/>
  <c r="P113"/>
  <c r="R113"/>
  <c r="N113"/>
  <c r="V127" i="69"/>
  <c r="D127"/>
  <c r="D138" i="70" s="1"/>
  <c r="G138" s="1"/>
  <c r="L127" i="69"/>
  <c r="AP127"/>
  <c r="BJ127"/>
  <c r="K127"/>
  <c r="Z127"/>
  <c r="AH127"/>
  <c r="I127"/>
  <c r="BT127"/>
  <c r="CS127"/>
  <c r="CM127"/>
  <c r="AK127"/>
  <c r="AA127"/>
  <c r="BS127"/>
  <c r="AR127"/>
  <c r="BR127"/>
  <c r="CX127"/>
  <c r="E127"/>
  <c r="J127"/>
  <c r="AM127"/>
  <c r="CL127"/>
  <c r="BX127"/>
  <c r="N127"/>
  <c r="BF127"/>
  <c r="AF127"/>
  <c r="AX127"/>
  <c r="CJ127"/>
  <c r="BL127"/>
  <c r="AS127"/>
  <c r="BD127"/>
  <c r="R127"/>
  <c r="CF127"/>
  <c r="S127"/>
  <c r="AW127"/>
  <c r="CO127"/>
  <c r="BY127"/>
  <c r="CT127"/>
  <c r="X127"/>
  <c r="BC127"/>
  <c r="BO127"/>
  <c r="CI127"/>
  <c r="CR127"/>
  <c r="BI127"/>
  <c r="CQ127"/>
  <c r="AZ127"/>
  <c r="BE127"/>
  <c r="O127"/>
  <c r="CW127"/>
  <c r="CD127"/>
  <c r="W127"/>
  <c r="BQ127"/>
  <c r="M127"/>
  <c r="BP127"/>
  <c r="AC127"/>
  <c r="H127"/>
  <c r="T127"/>
  <c r="CH127"/>
  <c r="Y127"/>
  <c r="BN127"/>
  <c r="CE127"/>
  <c r="U127"/>
  <c r="CG127"/>
  <c r="AT127"/>
  <c r="G127"/>
  <c r="P127"/>
  <c r="BH127"/>
  <c r="BV127"/>
  <c r="CK127"/>
  <c r="CP127"/>
  <c r="BA127"/>
  <c r="BG127"/>
  <c r="Q127"/>
  <c r="CN127"/>
  <c r="AJ127"/>
  <c r="CV127"/>
  <c r="CU127"/>
  <c r="BZ127"/>
  <c r="AQ127"/>
  <c r="BK127"/>
  <c r="F127"/>
  <c r="BB127"/>
  <c r="BM127"/>
  <c r="AB127"/>
  <c r="AL127"/>
  <c r="AI127"/>
  <c r="AN127"/>
  <c r="AU127"/>
  <c r="AY127"/>
  <c r="CB127"/>
  <c r="BU127"/>
  <c r="AE127"/>
  <c r="AD127"/>
  <c r="AG127"/>
  <c r="AO127"/>
  <c r="CC127"/>
  <c r="AV127"/>
  <c r="BW127"/>
  <c r="CA127"/>
  <c r="J171" i="70"/>
  <c r="H171"/>
  <c r="K171" s="1"/>
  <c r="Q171"/>
  <c r="M171"/>
  <c r="N171"/>
  <c r="F171"/>
  <c r="E171"/>
  <c r="I171"/>
  <c r="P171"/>
  <c r="L171"/>
  <c r="O171" s="1"/>
  <c r="R171"/>
  <c r="CB49" i="69"/>
  <c r="G49"/>
  <c r="AR49"/>
  <c r="M49"/>
  <c r="CH49"/>
  <c r="BL49"/>
  <c r="BP49"/>
  <c r="CQ49"/>
  <c r="CO49"/>
  <c r="CR49"/>
  <c r="K49"/>
  <c r="AJ49"/>
  <c r="AQ49"/>
  <c r="CX49"/>
  <c r="AH49"/>
  <c r="BA49"/>
  <c r="AG49"/>
  <c r="BX49"/>
  <c r="BQ49"/>
  <c r="AY49"/>
  <c r="X49"/>
  <c r="BE49"/>
  <c r="BU49"/>
  <c r="CS49"/>
  <c r="AZ49"/>
  <c r="I49"/>
  <c r="V49"/>
  <c r="CI49"/>
  <c r="BV49"/>
  <c r="P49"/>
  <c r="CD49"/>
  <c r="AS49"/>
  <c r="H49"/>
  <c r="CT49"/>
  <c r="CA49"/>
  <c r="CN49"/>
  <c r="BI49"/>
  <c r="E49"/>
  <c r="CV49"/>
  <c r="AN49"/>
  <c r="CC49"/>
  <c r="L49"/>
  <c r="BS49"/>
  <c r="W49"/>
  <c r="AC49"/>
  <c r="CG49"/>
  <c r="AK49"/>
  <c r="AL49"/>
  <c r="AT49"/>
  <c r="N49"/>
  <c r="Y49"/>
  <c r="CP49"/>
  <c r="BB49"/>
  <c r="J49"/>
  <c r="BR49"/>
  <c r="F49"/>
  <c r="S49"/>
  <c r="Z49"/>
  <c r="CW49"/>
  <c r="AU49"/>
  <c r="AV49"/>
  <c r="BD49"/>
  <c r="AE49"/>
  <c r="O49"/>
  <c r="CJ49"/>
  <c r="CK49"/>
  <c r="AD49"/>
  <c r="BF49"/>
  <c r="BW49"/>
  <c r="CU49"/>
  <c r="BM49"/>
  <c r="AB49"/>
  <c r="BZ49"/>
  <c r="BK49"/>
  <c r="BG49"/>
  <c r="D49"/>
  <c r="D60" i="70" s="1"/>
  <c r="G60" s="1"/>
  <c r="CF49" i="69"/>
  <c r="BH49"/>
  <c r="BN49"/>
  <c r="AM49"/>
  <c r="BJ49"/>
  <c r="BT49"/>
  <c r="CL49"/>
  <c r="BC49"/>
  <c r="Q49"/>
  <c r="AX49"/>
  <c r="CE49"/>
  <c r="CM49"/>
  <c r="AO49"/>
  <c r="R49"/>
  <c r="BY49"/>
  <c r="BO49"/>
  <c r="AA49"/>
  <c r="AI49"/>
  <c r="T49"/>
  <c r="U49"/>
  <c r="AW49"/>
  <c r="AF49"/>
  <c r="AP49"/>
  <c r="P186" i="70"/>
  <c r="F186"/>
  <c r="J186"/>
  <c r="N186"/>
  <c r="R186"/>
  <c r="M186"/>
  <c r="E186"/>
  <c r="Q186" s="1"/>
  <c r="H186"/>
  <c r="K186" s="1"/>
  <c r="I186"/>
  <c r="L186"/>
  <c r="O186" s="1"/>
  <c r="N100"/>
  <c r="P100"/>
  <c r="E100"/>
  <c r="Q100" s="1"/>
  <c r="H100"/>
  <c r="K100" s="1"/>
  <c r="M100"/>
  <c r="J100"/>
  <c r="R100"/>
  <c r="L100"/>
  <c r="O100" s="1"/>
  <c r="I100"/>
  <c r="F100"/>
  <c r="R56"/>
  <c r="Q56"/>
  <c r="P56"/>
  <c r="Q41"/>
  <c r="R41"/>
  <c r="P41"/>
  <c r="H169"/>
  <c r="K169" s="1"/>
  <c r="F169"/>
  <c r="E169"/>
  <c r="Q169" s="1"/>
  <c r="I169"/>
  <c r="L169"/>
  <c r="O169" s="1"/>
  <c r="N169"/>
  <c r="J169"/>
  <c r="P169"/>
  <c r="R169"/>
  <c r="M169"/>
  <c r="H121"/>
  <c r="K121" s="1"/>
  <c r="I121"/>
  <c r="L121"/>
  <c r="O121" s="1"/>
  <c r="E121"/>
  <c r="Q121" s="1"/>
  <c r="N121"/>
  <c r="F121"/>
  <c r="J121"/>
  <c r="M121"/>
  <c r="R121"/>
  <c r="P121"/>
  <c r="BR188" i="69"/>
  <c r="CF188"/>
  <c r="AH188"/>
  <c r="CS188"/>
  <c r="N188"/>
  <c r="F188"/>
  <c r="BY188"/>
  <c r="U188"/>
  <c r="J188"/>
  <c r="AC188"/>
  <c r="P188"/>
  <c r="BI188"/>
  <c r="BH188"/>
  <c r="CH188"/>
  <c r="AB188"/>
  <c r="CE188"/>
  <c r="BD188"/>
  <c r="BL188"/>
  <c r="AI188"/>
  <c r="AA188"/>
  <c r="AP188"/>
  <c r="K188"/>
  <c r="AM188"/>
  <c r="AO188"/>
  <c r="E188"/>
  <c r="R188"/>
  <c r="AY188"/>
  <c r="G188"/>
  <c r="CJ188"/>
  <c r="BB188"/>
  <c r="I188"/>
  <c r="BG188"/>
  <c r="CW188"/>
  <c r="AR188"/>
  <c r="CX188"/>
  <c r="BQ188"/>
  <c r="BN188"/>
  <c r="BK188"/>
  <c r="AW188"/>
  <c r="CG188"/>
  <c r="Y188"/>
  <c r="AS188"/>
  <c r="CD188"/>
  <c r="BE188"/>
  <c r="BC188"/>
  <c r="AL188"/>
  <c r="BO188"/>
  <c r="CP188"/>
  <c r="BT188"/>
  <c r="Q188"/>
  <c r="D188"/>
  <c r="D199" i="70" s="1"/>
  <c r="G199" s="1"/>
  <c r="BP188" i="69"/>
  <c r="CM188"/>
  <c r="H188"/>
  <c r="AN188"/>
  <c r="CB188"/>
  <c r="CU188"/>
  <c r="BM188"/>
  <c r="CA188"/>
  <c r="BV188"/>
  <c r="AV188"/>
  <c r="CN188"/>
  <c r="CL188"/>
  <c r="CQ188"/>
  <c r="AD188"/>
  <c r="AT188"/>
  <c r="AJ188"/>
  <c r="AZ188"/>
  <c r="CV188"/>
  <c r="CC188"/>
  <c r="BJ188"/>
  <c r="V188"/>
  <c r="BX188"/>
  <c r="X188"/>
  <c r="AK188"/>
  <c r="BW188"/>
  <c r="O188"/>
  <c r="AQ188"/>
  <c r="T188"/>
  <c r="AG188"/>
  <c r="CT188"/>
  <c r="W188"/>
  <c r="CO188"/>
  <c r="M188"/>
  <c r="BS188"/>
  <c r="CI188"/>
  <c r="S188"/>
  <c r="AE188"/>
  <c r="BA188"/>
  <c r="BF188"/>
  <c r="Z188"/>
  <c r="BU188"/>
  <c r="CK188"/>
  <c r="CR188"/>
  <c r="AX188"/>
  <c r="AF188"/>
  <c r="AU188"/>
  <c r="BZ188"/>
  <c r="L188"/>
  <c r="H158" i="70"/>
  <c r="K158" s="1"/>
  <c r="P158"/>
  <c r="L158"/>
  <c r="O158" s="1"/>
  <c r="I158"/>
  <c r="R158"/>
  <c r="F158"/>
  <c r="J158"/>
  <c r="M158"/>
  <c r="E158"/>
  <c r="Q158" s="1"/>
  <c r="N158"/>
  <c r="BS71" i="69"/>
  <c r="CR71"/>
  <c r="CN71"/>
  <c r="S71"/>
  <c r="CC71"/>
  <c r="AO71"/>
  <c r="BH71"/>
  <c r="CF71"/>
  <c r="W71"/>
  <c r="BO71"/>
  <c r="CP71"/>
  <c r="Z71"/>
  <c r="BJ71"/>
  <c r="CM71"/>
  <c r="AF71"/>
  <c r="BP71"/>
  <c r="AT71"/>
  <c r="CK71"/>
  <c r="BM71"/>
  <c r="BI71"/>
  <c r="AD71"/>
  <c r="CO71"/>
  <c r="Y71"/>
  <c r="K71"/>
  <c r="AR71"/>
  <c r="T71"/>
  <c r="V71"/>
  <c r="AI71"/>
  <c r="BK71"/>
  <c r="BA71"/>
  <c r="AC71"/>
  <c r="N71"/>
  <c r="AE71"/>
  <c r="AU71"/>
  <c r="AL71"/>
  <c r="AS71"/>
  <c r="AP71"/>
  <c r="J71"/>
  <c r="P71"/>
  <c r="Q71"/>
  <c r="CI71"/>
  <c r="BQ71"/>
  <c r="BX71"/>
  <c r="CQ71"/>
  <c r="AQ71"/>
  <c r="CT71"/>
  <c r="AG71"/>
  <c r="E71"/>
  <c r="AK71"/>
  <c r="BR71"/>
  <c r="BN71"/>
  <c r="CD71"/>
  <c r="BT71"/>
  <c r="AJ71"/>
  <c r="CA71"/>
  <c r="CW71"/>
  <c r="L71"/>
  <c r="AX71"/>
  <c r="BV71"/>
  <c r="BG71"/>
  <c r="BD71"/>
  <c r="CU71"/>
  <c r="AV71"/>
  <c r="BE71"/>
  <c r="BU71"/>
  <c r="CX71"/>
  <c r="BC71"/>
  <c r="BB71"/>
  <c r="AN71"/>
  <c r="U71"/>
  <c r="CJ71"/>
  <c r="R71"/>
  <c r="CL71"/>
  <c r="BZ71"/>
  <c r="H71"/>
  <c r="I71"/>
  <c r="F71"/>
  <c r="AB71"/>
  <c r="CB71"/>
  <c r="O71"/>
  <c r="M71"/>
  <c r="X71"/>
  <c r="CG71"/>
  <c r="AY71"/>
  <c r="AA71"/>
  <c r="CV71"/>
  <c r="CE71"/>
  <c r="CH71"/>
  <c r="AM71"/>
  <c r="AH71"/>
  <c r="BY71"/>
  <c r="BL71"/>
  <c r="BF71"/>
  <c r="AW71"/>
  <c r="BW71"/>
  <c r="G71"/>
  <c r="AZ71"/>
  <c r="D71"/>
  <c r="D82" i="70" s="1"/>
  <c r="G82" s="1"/>
  <c r="CS71" i="69"/>
  <c r="I149" i="70"/>
  <c r="L149"/>
  <c r="O149" s="1"/>
  <c r="F149"/>
  <c r="E149"/>
  <c r="M149"/>
  <c r="Q149"/>
  <c r="N149"/>
  <c r="P149"/>
  <c r="H149"/>
  <c r="K149" s="1"/>
  <c r="J149"/>
  <c r="R149"/>
  <c r="BQ129" i="69"/>
  <c r="S129"/>
  <c r="Y129"/>
  <c r="AC129"/>
  <c r="CD129"/>
  <c r="AH129"/>
  <c r="AP129"/>
  <c r="BB129"/>
  <c r="AO129"/>
  <c r="CA129"/>
  <c r="BI129"/>
  <c r="CG129"/>
  <c r="BV129"/>
  <c r="BZ129"/>
  <c r="O129"/>
  <c r="U129"/>
  <c r="AZ129"/>
  <c r="CB129"/>
  <c r="X129"/>
  <c r="R129"/>
  <c r="BG129"/>
  <c r="BW129"/>
  <c r="BY129"/>
  <c r="CN129"/>
  <c r="AR129"/>
  <c r="AB129"/>
  <c r="E129"/>
  <c r="CQ129"/>
  <c r="AG129"/>
  <c r="CJ129"/>
  <c r="BC129"/>
  <c r="BL129"/>
  <c r="AW129"/>
  <c r="BR129"/>
  <c r="Z129"/>
  <c r="Q129"/>
  <c r="AT129"/>
  <c r="AQ129"/>
  <c r="N129"/>
  <c r="M129"/>
  <c r="AI129"/>
  <c r="BM129"/>
  <c r="BX129"/>
  <c r="BP129"/>
  <c r="CE129"/>
  <c r="G129"/>
  <c r="L129"/>
  <c r="CI129"/>
  <c r="BT129"/>
  <c r="CR129"/>
  <c r="CP129"/>
  <c r="BH129"/>
  <c r="CC129"/>
  <c r="D129"/>
  <c r="D140" i="70" s="1"/>
  <c r="G140" s="1"/>
  <c r="AD129" i="69"/>
  <c r="CK129"/>
  <c r="T129"/>
  <c r="CU129"/>
  <c r="AX129"/>
  <c r="BN129"/>
  <c r="CT129"/>
  <c r="BA129"/>
  <c r="BO129"/>
  <c r="AA129"/>
  <c r="J129"/>
  <c r="CM129"/>
  <c r="K129"/>
  <c r="AE129"/>
  <c r="AY129"/>
  <c r="CO129"/>
  <c r="AK129"/>
  <c r="V129"/>
  <c r="CH129"/>
  <c r="AJ129"/>
  <c r="BJ129"/>
  <c r="BD129"/>
  <c r="BK129"/>
  <c r="AN129"/>
  <c r="AM129"/>
  <c r="P129"/>
  <c r="AF129"/>
  <c r="F129"/>
  <c r="AV129"/>
  <c r="BS129"/>
  <c r="CL129"/>
  <c r="AU129"/>
  <c r="BE129"/>
  <c r="H129"/>
  <c r="CW129"/>
  <c r="CV129"/>
  <c r="CX129"/>
  <c r="CF129"/>
  <c r="CS129"/>
  <c r="W129"/>
  <c r="AL129"/>
  <c r="BF129"/>
  <c r="BU129"/>
  <c r="AS129"/>
  <c r="I129"/>
  <c r="P54" i="70"/>
  <c r="R54"/>
  <c r="Q54"/>
  <c r="F208"/>
  <c r="I208"/>
  <c r="P208"/>
  <c r="J208"/>
  <c r="R208"/>
  <c r="N208"/>
  <c r="M208"/>
  <c r="H208"/>
  <c r="K208" s="1"/>
  <c r="E208"/>
  <c r="Q208" s="1"/>
  <c r="L208"/>
  <c r="O208" s="1"/>
  <c r="AJ25" i="69"/>
  <c r="BI25"/>
  <c r="BE25"/>
  <c r="AW25"/>
  <c r="BZ25"/>
  <c r="L25"/>
  <c r="N36" i="70" s="1"/>
  <c r="CT25" i="69"/>
  <c r="Y25"/>
  <c r="BL25"/>
  <c r="BY25"/>
  <c r="CJ25"/>
  <c r="E25"/>
  <c r="E36" i="70" s="1"/>
  <c r="CL25" i="69"/>
  <c r="BK25"/>
  <c r="AB25"/>
  <c r="BC25"/>
  <c r="CU25"/>
  <c r="AL25"/>
  <c r="CO25"/>
  <c r="BO25"/>
  <c r="BD25"/>
  <c r="CC25"/>
  <c r="F25"/>
  <c r="F36" i="70" s="1"/>
  <c r="BH25" i="69"/>
  <c r="CW25"/>
  <c r="CS25"/>
  <c r="Z25"/>
  <c r="CG25"/>
  <c r="AD25"/>
  <c r="CB25"/>
  <c r="BQ25"/>
  <c r="BT25"/>
  <c r="AC25"/>
  <c r="BX25"/>
  <c r="BU25"/>
  <c r="AK25"/>
  <c r="BV25"/>
  <c r="AP25"/>
  <c r="CD25"/>
  <c r="K25"/>
  <c r="M36" i="70" s="1"/>
  <c r="CR25" i="69"/>
  <c r="CQ25"/>
  <c r="CP25"/>
  <c r="V25"/>
  <c r="AR25"/>
  <c r="CH25"/>
  <c r="BG25"/>
  <c r="AF25"/>
  <c r="AN25"/>
  <c r="CM25"/>
  <c r="H25"/>
  <c r="I36" i="70" s="1"/>
  <c r="BR25" i="69"/>
  <c r="BS25"/>
  <c r="AA25"/>
  <c r="AI25"/>
  <c r="AQ25"/>
  <c r="AE25"/>
  <c r="BP25"/>
  <c r="AS25"/>
  <c r="CE25"/>
  <c r="AT25"/>
  <c r="J25"/>
  <c r="L36" i="70" s="1"/>
  <c r="O36" s="1"/>
  <c r="CV25" i="69"/>
  <c r="AZ25"/>
  <c r="W25"/>
  <c r="AY25"/>
  <c r="BA25"/>
  <c r="BB25"/>
  <c r="AH25"/>
  <c r="AX25"/>
  <c r="CN25"/>
  <c r="CX25"/>
  <c r="I25"/>
  <c r="J36" i="70" s="1"/>
  <c r="BN25" i="69"/>
  <c r="BM25"/>
  <c r="AG25"/>
  <c r="AO25"/>
  <c r="BW25"/>
  <c r="D25"/>
  <c r="D36" i="70" s="1"/>
  <c r="G36" s="1"/>
  <c r="CA25" i="69"/>
  <c r="AV25"/>
  <c r="BF25"/>
  <c r="X25"/>
  <c r="BJ25"/>
  <c r="CF25"/>
  <c r="AM25"/>
  <c r="CK25"/>
  <c r="CI25"/>
  <c r="AU25"/>
  <c r="G25"/>
  <c r="H36" i="70" s="1"/>
  <c r="K36" s="1"/>
  <c r="P25" i="69"/>
  <c r="T25"/>
  <c r="M25"/>
  <c r="N25"/>
  <c r="Q25"/>
  <c r="U25"/>
  <c r="R25"/>
  <c r="O25"/>
  <c r="S25"/>
  <c r="N119" i="70"/>
  <c r="F119"/>
  <c r="P119"/>
  <c r="J119"/>
  <c r="R119"/>
  <c r="H119"/>
  <c r="K119" s="1"/>
  <c r="L119"/>
  <c r="O119" s="1"/>
  <c r="M119"/>
  <c r="E119"/>
  <c r="Q119" s="1"/>
  <c r="I119"/>
  <c r="E151"/>
  <c r="Q151" s="1"/>
  <c r="I151"/>
  <c r="M151"/>
  <c r="R151"/>
  <c r="F151"/>
  <c r="J151"/>
  <c r="L151"/>
  <c r="O151" s="1"/>
  <c r="N151"/>
  <c r="H151"/>
  <c r="K151" s="1"/>
  <c r="P151"/>
  <c r="CR97" i="69"/>
  <c r="V97"/>
  <c r="CW97"/>
  <c r="R97"/>
  <c r="N97"/>
  <c r="BP97"/>
  <c r="BE97"/>
  <c r="BD97"/>
  <c r="H97"/>
  <c r="AS97"/>
  <c r="CN97"/>
  <c r="F97"/>
  <c r="AE97"/>
  <c r="BI97"/>
  <c r="AU97"/>
  <c r="BT97"/>
  <c r="AR97"/>
  <c r="CO97"/>
  <c r="BR97"/>
  <c r="BN97"/>
  <c r="AK97"/>
  <c r="AB97"/>
  <c r="CB97"/>
  <c r="AV97"/>
  <c r="BO97"/>
  <c r="BH97"/>
  <c r="G97"/>
  <c r="CJ97"/>
  <c r="Y97"/>
  <c r="BJ97"/>
  <c r="BM97"/>
  <c r="BF97"/>
  <c r="BA97"/>
  <c r="BZ97"/>
  <c r="D97"/>
  <c r="D108" i="70" s="1"/>
  <c r="G108" s="1"/>
  <c r="AW97" i="69"/>
  <c r="AP97"/>
  <c r="CQ97"/>
  <c r="BV97"/>
  <c r="M97"/>
  <c r="CS97"/>
  <c r="J97"/>
  <c r="P97"/>
  <c r="AG97"/>
  <c r="BK97"/>
  <c r="BU97"/>
  <c r="AM97"/>
  <c r="AI97"/>
  <c r="BY97"/>
  <c r="CA97"/>
  <c r="CL97"/>
  <c r="AQ97"/>
  <c r="Z97"/>
  <c r="BG97"/>
  <c r="BW97"/>
  <c r="CK97"/>
  <c r="AJ97"/>
  <c r="BS97"/>
  <c r="CF97"/>
  <c r="CP97"/>
  <c r="CD97"/>
  <c r="O97"/>
  <c r="AF97"/>
  <c r="AD97"/>
  <c r="AY97"/>
  <c r="U97"/>
  <c r="AT97"/>
  <c r="AL97"/>
  <c r="CV97"/>
  <c r="K97"/>
  <c r="AH97"/>
  <c r="BQ97"/>
  <c r="CE97"/>
  <c r="S97"/>
  <c r="CH97"/>
  <c r="W97"/>
  <c r="AC97"/>
  <c r="BC97"/>
  <c r="AA97"/>
  <c r="E97"/>
  <c r="T97"/>
  <c r="AX97"/>
  <c r="CG97"/>
  <c r="AZ97"/>
  <c r="L97"/>
  <c r="CC97"/>
  <c r="BL97"/>
  <c r="Q97"/>
  <c r="BX97"/>
  <c r="X97"/>
  <c r="CU97"/>
  <c r="CX97"/>
  <c r="AO97"/>
  <c r="AN97"/>
  <c r="BB97"/>
  <c r="I97"/>
  <c r="CI97"/>
  <c r="CT97"/>
  <c r="CM97"/>
  <c r="AU184"/>
  <c r="BY184"/>
  <c r="AL184"/>
  <c r="Z184"/>
  <c r="CX184"/>
  <c r="CS184"/>
  <c r="AX184"/>
  <c r="AJ184"/>
  <c r="O184"/>
  <c r="CL184"/>
  <c r="CN184"/>
  <c r="I184"/>
  <c r="U184"/>
  <c r="CJ184"/>
  <c r="AW184"/>
  <c r="BM184"/>
  <c r="AF184"/>
  <c r="BD184"/>
  <c r="BX184"/>
  <c r="CC184"/>
  <c r="CU184"/>
  <c r="N184"/>
  <c r="AS184"/>
  <c r="BR184"/>
  <c r="CB184"/>
  <c r="Q184"/>
  <c r="BG184"/>
  <c r="CR184"/>
  <c r="BZ184"/>
  <c r="CT184"/>
  <c r="W184"/>
  <c r="BK184"/>
  <c r="CM184"/>
  <c r="AD184"/>
  <c r="R184"/>
  <c r="AB184"/>
  <c r="CP184"/>
  <c r="AA184"/>
  <c r="K184"/>
  <c r="AG184"/>
  <c r="CI184"/>
  <c r="P184"/>
  <c r="BQ184"/>
  <c r="F184"/>
  <c r="D184"/>
  <c r="D195" i="70" s="1"/>
  <c r="G195" s="1"/>
  <c r="BJ184" i="69"/>
  <c r="BW184"/>
  <c r="AE184"/>
  <c r="BL184"/>
  <c r="V184"/>
  <c r="CA184"/>
  <c r="BO184"/>
  <c r="S184"/>
  <c r="X184"/>
  <c r="CG184"/>
  <c r="AC184"/>
  <c r="CE184"/>
  <c r="CO184"/>
  <c r="G184"/>
  <c r="BN184"/>
  <c r="BI184"/>
  <c r="BE184"/>
  <c r="BB184"/>
  <c r="J184"/>
  <c r="AV184"/>
  <c r="Y184"/>
  <c r="AO184"/>
  <c r="L184"/>
  <c r="CW184"/>
  <c r="H184"/>
  <c r="BV184"/>
  <c r="AR184"/>
  <c r="CH184"/>
  <c r="CF184"/>
  <c r="CQ184"/>
  <c r="BH184"/>
  <c r="BT184"/>
  <c r="CD184"/>
  <c r="AY184"/>
  <c r="AZ184"/>
  <c r="M184"/>
  <c r="BF184"/>
  <c r="AQ184"/>
  <c r="AT184"/>
  <c r="AN184"/>
  <c r="BA184"/>
  <c r="AH184"/>
  <c r="T184"/>
  <c r="BU184"/>
  <c r="BC184"/>
  <c r="AP184"/>
  <c r="AK184"/>
  <c r="BS184"/>
  <c r="AI184"/>
  <c r="E184"/>
  <c r="BP184"/>
  <c r="AM184"/>
  <c r="CV184"/>
  <c r="CK184"/>
  <c r="H203" i="70"/>
  <c r="K203" s="1"/>
  <c r="Q203"/>
  <c r="M203"/>
  <c r="R203"/>
  <c r="E203"/>
  <c r="I203"/>
  <c r="F203"/>
  <c r="J203"/>
  <c r="L203"/>
  <c r="O203" s="1"/>
  <c r="N203"/>
  <c r="P203"/>
  <c r="AX99" i="69"/>
  <c r="AF99"/>
  <c r="AO99"/>
  <c r="CF99"/>
  <c r="K99"/>
  <c r="CL99"/>
  <c r="AH99"/>
  <c r="J99"/>
  <c r="AW99"/>
  <c r="CR99"/>
  <c r="AJ99"/>
  <c r="X99"/>
  <c r="AY99"/>
  <c r="G99"/>
  <c r="CN99"/>
  <c r="BK99"/>
  <c r="BS99"/>
  <c r="BW99"/>
  <c r="BU99"/>
  <c r="CA99"/>
  <c r="V99"/>
  <c r="D99"/>
  <c r="D110" i="70" s="1"/>
  <c r="G110" s="1"/>
  <c r="Z99" i="69"/>
  <c r="E99"/>
  <c r="CJ99"/>
  <c r="AC99"/>
  <c r="CC99"/>
  <c r="AQ99"/>
  <c r="BF99"/>
  <c r="AB99"/>
  <c r="CQ99"/>
  <c r="BT99"/>
  <c r="BY99"/>
  <c r="CH99"/>
  <c r="AM99"/>
  <c r="U99"/>
  <c r="BH99"/>
  <c r="BO99"/>
  <c r="I99"/>
  <c r="BA99"/>
  <c r="CP99"/>
  <c r="N99"/>
  <c r="BX99"/>
  <c r="CE99"/>
  <c r="AA99"/>
  <c r="AU99"/>
  <c r="W99"/>
  <c r="CU99"/>
  <c r="AI99"/>
  <c r="BB99"/>
  <c r="AT99"/>
  <c r="BQ99"/>
  <c r="CS99"/>
  <c r="O99"/>
  <c r="BP99"/>
  <c r="CX99"/>
  <c r="F99"/>
  <c r="AG99"/>
  <c r="BJ99"/>
  <c r="CV99"/>
  <c r="BN99"/>
  <c r="T99"/>
  <c r="Q99"/>
  <c r="BR99"/>
  <c r="CB99"/>
  <c r="L99"/>
  <c r="S99"/>
  <c r="R99"/>
  <c r="AS99"/>
  <c r="BM99"/>
  <c r="CD99"/>
  <c r="AL99"/>
  <c r="CM99"/>
  <c r="CK99"/>
  <c r="BE99"/>
  <c r="AR99"/>
  <c r="M99"/>
  <c r="CT99"/>
  <c r="AD99"/>
  <c r="CO99"/>
  <c r="AZ99"/>
  <c r="AN99"/>
  <c r="AK99"/>
  <c r="BD99"/>
  <c r="P99"/>
  <c r="BC99"/>
  <c r="BI99"/>
  <c r="CI99"/>
  <c r="BV99"/>
  <c r="H99"/>
  <c r="AV99"/>
  <c r="CW99"/>
  <c r="BZ99"/>
  <c r="AE99"/>
  <c r="Y99"/>
  <c r="BL99"/>
  <c r="AP99"/>
  <c r="CG99"/>
  <c r="BG99"/>
  <c r="AL198"/>
  <c r="CX198"/>
  <c r="BB198"/>
  <c r="AZ198"/>
  <c r="CV198"/>
  <c r="BX198"/>
  <c r="BE198"/>
  <c r="BV198"/>
  <c r="CK198"/>
  <c r="AC198"/>
  <c r="F198"/>
  <c r="K198"/>
  <c r="CS198"/>
  <c r="BT198"/>
  <c r="CH198"/>
  <c r="CJ198"/>
  <c r="I198"/>
  <c r="BM198"/>
  <c r="AG198"/>
  <c r="BZ198"/>
  <c r="CU198"/>
  <c r="CA198"/>
  <c r="U198"/>
  <c r="AV198"/>
  <c r="BQ198"/>
  <c r="AR198"/>
  <c r="CO198"/>
  <c r="CG198"/>
  <c r="BS198"/>
  <c r="CL198"/>
  <c r="AW198"/>
  <c r="Q198"/>
  <c r="BI198"/>
  <c r="BF198"/>
  <c r="BG198"/>
  <c r="H198"/>
  <c r="BU198"/>
  <c r="BK198"/>
  <c r="CT198"/>
  <c r="CD198"/>
  <c r="CM198"/>
  <c r="CE198"/>
  <c r="CQ198"/>
  <c r="N198"/>
  <c r="E198"/>
  <c r="AD198"/>
  <c r="V198"/>
  <c r="AQ198"/>
  <c r="BW198"/>
  <c r="CP198"/>
  <c r="L198"/>
  <c r="AX198"/>
  <c r="Z198"/>
  <c r="M198"/>
  <c r="AF198"/>
  <c r="BD198"/>
  <c r="AT198"/>
  <c r="AU198"/>
  <c r="S198"/>
  <c r="J198"/>
  <c r="W198"/>
  <c r="AA198"/>
  <c r="BA198"/>
  <c r="AP198"/>
  <c r="O198"/>
  <c r="R198"/>
  <c r="AO198"/>
  <c r="D198"/>
  <c r="D209" i="70" s="1"/>
  <c r="G209" s="1"/>
  <c r="BR198" i="69"/>
  <c r="Y198"/>
  <c r="AY198"/>
  <c r="AI198"/>
  <c r="CC198"/>
  <c r="CF198"/>
  <c r="BP198"/>
  <c r="AB198"/>
  <c r="P198"/>
  <c r="BN198"/>
  <c r="AH198"/>
  <c r="CI198"/>
  <c r="AJ198"/>
  <c r="CB198"/>
  <c r="BC198"/>
  <c r="BL198"/>
  <c r="AK198"/>
  <c r="X198"/>
  <c r="BH198"/>
  <c r="BJ198"/>
  <c r="CN198"/>
  <c r="G198"/>
  <c r="BO198"/>
  <c r="CW198"/>
  <c r="CR198"/>
  <c r="AS198"/>
  <c r="AN198"/>
  <c r="BY198"/>
  <c r="AE198"/>
  <c r="T198"/>
  <c r="AM198"/>
  <c r="E83" i="70"/>
  <c r="H83"/>
  <c r="K83" s="1"/>
  <c r="L83"/>
  <c r="O83" s="1"/>
  <c r="M83"/>
  <c r="J83"/>
  <c r="R83"/>
  <c r="Q83"/>
  <c r="I83"/>
  <c r="N83"/>
  <c r="F83"/>
  <c r="P83"/>
  <c r="E138"/>
  <c r="N138"/>
  <c r="I138"/>
  <c r="R138"/>
  <c r="P138"/>
  <c r="M138"/>
  <c r="Q138"/>
  <c r="J138"/>
  <c r="L138"/>
  <c r="O138" s="1"/>
  <c r="H138"/>
  <c r="K138" s="1"/>
  <c r="F138"/>
  <c r="BZ91" i="69"/>
  <c r="CM91"/>
  <c r="AF91"/>
  <c r="O91"/>
  <c r="CB91"/>
  <c r="CJ91"/>
  <c r="AV91"/>
  <c r="AW91"/>
  <c r="AD91"/>
  <c r="CK91"/>
  <c r="CD91"/>
  <c r="J91"/>
  <c r="V91"/>
  <c r="CR91"/>
  <c r="K91"/>
  <c r="CV91"/>
  <c r="L91"/>
  <c r="CE91"/>
  <c r="BQ91"/>
  <c r="BR91"/>
  <c r="BS91"/>
  <c r="AR91"/>
  <c r="F91"/>
  <c r="AX91"/>
  <c r="G91"/>
  <c r="Z91"/>
  <c r="AB91"/>
  <c r="BV91"/>
  <c r="BE91"/>
  <c r="BB91"/>
  <c r="AO91"/>
  <c r="CC91"/>
  <c r="CW91"/>
  <c r="D91"/>
  <c r="D102" i="70" s="1"/>
  <c r="G102" s="1"/>
  <c r="BX91" i="69"/>
  <c r="CF91"/>
  <c r="AP91"/>
  <c r="R91"/>
  <c r="BD91"/>
  <c r="Y91"/>
  <c r="CH91"/>
  <c r="I91"/>
  <c r="E91"/>
  <c r="AE91"/>
  <c r="CT91"/>
  <c r="AH91"/>
  <c r="BN91"/>
  <c r="CI91"/>
  <c r="CG91"/>
  <c r="BJ91"/>
  <c r="M91"/>
  <c r="BF91"/>
  <c r="CS91"/>
  <c r="BA91"/>
  <c r="BW91"/>
  <c r="AI91"/>
  <c r="AJ91"/>
  <c r="BO91"/>
  <c r="AU91"/>
  <c r="CA91"/>
  <c r="BK91"/>
  <c r="AQ91"/>
  <c r="BT91"/>
  <c r="BU91"/>
  <c r="CN91"/>
  <c r="N91"/>
  <c r="CU91"/>
  <c r="BI91"/>
  <c r="W91"/>
  <c r="AG91"/>
  <c r="AN91"/>
  <c r="BH91"/>
  <c r="BM91"/>
  <c r="X91"/>
  <c r="AL91"/>
  <c r="Q91"/>
  <c r="AM91"/>
  <c r="CX91"/>
  <c r="BY91"/>
  <c r="BP91"/>
  <c r="H91"/>
  <c r="AC91"/>
  <c r="CL91"/>
  <c r="CQ91"/>
  <c r="T91"/>
  <c r="BG91"/>
  <c r="AS91"/>
  <c r="CP91"/>
  <c r="S91"/>
  <c r="BL91"/>
  <c r="AK91"/>
  <c r="P91"/>
  <c r="U91"/>
  <c r="AY91"/>
  <c r="AA91"/>
  <c r="AZ91"/>
  <c r="BC91"/>
  <c r="CO91"/>
  <c r="AT91"/>
  <c r="E137" i="70"/>
  <c r="Q137" s="1"/>
  <c r="H137"/>
  <c r="K137" s="1"/>
  <c r="M137"/>
  <c r="I137"/>
  <c r="P137"/>
  <c r="F137"/>
  <c r="J137"/>
  <c r="R137"/>
  <c r="N137"/>
  <c r="L137"/>
  <c r="O137" s="1"/>
  <c r="H189"/>
  <c r="K189" s="1"/>
  <c r="I189"/>
  <c r="R189"/>
  <c r="L189"/>
  <c r="O189" s="1"/>
  <c r="N189"/>
  <c r="F189"/>
  <c r="E189"/>
  <c r="Q189" s="1"/>
  <c r="M189"/>
  <c r="P189"/>
  <c r="J189"/>
  <c r="M160"/>
  <c r="E160"/>
  <c r="P160"/>
  <c r="I160"/>
  <c r="Q160"/>
  <c r="H160"/>
  <c r="K160" s="1"/>
  <c r="L160"/>
  <c r="O160" s="1"/>
  <c r="J160"/>
  <c r="N160"/>
  <c r="R160"/>
  <c r="F160"/>
  <c r="BZ165" i="69"/>
  <c r="W165"/>
  <c r="D165"/>
  <c r="D176" i="70" s="1"/>
  <c r="G176" s="1"/>
  <c r="I165" i="69"/>
  <c r="AK165"/>
  <c r="BP165"/>
  <c r="AA165"/>
  <c r="BS165"/>
  <c r="AS165"/>
  <c r="F165"/>
  <c r="BB165"/>
  <c r="CK165"/>
  <c r="BO165"/>
  <c r="AL165"/>
  <c r="AX165"/>
  <c r="CU165"/>
  <c r="BF165"/>
  <c r="CG165"/>
  <c r="CB165"/>
  <c r="CI165"/>
  <c r="T165"/>
  <c r="R165"/>
  <c r="Z165"/>
  <c r="BE165"/>
  <c r="BQ165"/>
  <c r="AY165"/>
  <c r="AR165"/>
  <c r="BX165"/>
  <c r="CW165"/>
  <c r="AH165"/>
  <c r="BA165"/>
  <c r="CR165"/>
  <c r="BW165"/>
  <c r="CX165"/>
  <c r="BH165"/>
  <c r="AM165"/>
  <c r="BT165"/>
  <c r="Y165"/>
  <c r="AO165"/>
  <c r="CN165"/>
  <c r="AT165"/>
  <c r="BY165"/>
  <c r="AC165"/>
  <c r="E165"/>
  <c r="CO165"/>
  <c r="BG165"/>
  <c r="CT165"/>
  <c r="AE165"/>
  <c r="CM165"/>
  <c r="J165"/>
  <c r="G165"/>
  <c r="P165"/>
  <c r="BC165"/>
  <c r="N165"/>
  <c r="AZ165"/>
  <c r="CC165"/>
  <c r="CA165"/>
  <c r="AF165"/>
  <c r="CP165"/>
  <c r="AG165"/>
  <c r="BD165"/>
  <c r="BI165"/>
  <c r="BM165"/>
  <c r="AQ165"/>
  <c r="AD165"/>
  <c r="AJ165"/>
  <c r="BN165"/>
  <c r="CS165"/>
  <c r="S165"/>
  <c r="U165"/>
  <c r="K165"/>
  <c r="AV165"/>
  <c r="CJ165"/>
  <c r="BV165"/>
  <c r="V165"/>
  <c r="CF165"/>
  <c r="AW165"/>
  <c r="AI165"/>
  <c r="O165"/>
  <c r="CQ165"/>
  <c r="H165"/>
  <c r="Q165"/>
  <c r="L165"/>
  <c r="AN165"/>
  <c r="BR165"/>
  <c r="CD165"/>
  <c r="AP165"/>
  <c r="CL165"/>
  <c r="AU165"/>
  <c r="CH165"/>
  <c r="BL165"/>
  <c r="CV165"/>
  <c r="AB165"/>
  <c r="X165"/>
  <c r="BK165"/>
  <c r="M165"/>
  <c r="CE165"/>
  <c r="BU165"/>
  <c r="BJ165"/>
  <c r="K80"/>
  <c r="AO80"/>
  <c r="CI80"/>
  <c r="BT80"/>
  <c r="CN80"/>
  <c r="AZ80"/>
  <c r="AG80"/>
  <c r="N80"/>
  <c r="H80"/>
  <c r="AH80"/>
  <c r="AR80"/>
  <c r="AM80"/>
  <c r="BR80"/>
  <c r="BV80"/>
  <c r="S80"/>
  <c r="CK80"/>
  <c r="CM80"/>
  <c r="AK80"/>
  <c r="BJ80"/>
  <c r="AU80"/>
  <c r="M80"/>
  <c r="BF80"/>
  <c r="BP80"/>
  <c r="AF80"/>
  <c r="CU80"/>
  <c r="Z80"/>
  <c r="V80"/>
  <c r="BI80"/>
  <c r="BA80"/>
  <c r="BS80"/>
  <c r="BD80"/>
  <c r="BK80"/>
  <c r="CA80"/>
  <c r="AW80"/>
  <c r="BO80"/>
  <c r="X80"/>
  <c r="AB80"/>
  <c r="AE80"/>
  <c r="CX80"/>
  <c r="AD80"/>
  <c r="AA80"/>
  <c r="CF80"/>
  <c r="CL80"/>
  <c r="CW80"/>
  <c r="CV80"/>
  <c r="BN80"/>
  <c r="BB80"/>
  <c r="Q80"/>
  <c r="AV80"/>
  <c r="CB80"/>
  <c r="T80"/>
  <c r="BC80"/>
  <c r="CH80"/>
  <c r="BH80"/>
  <c r="BW80"/>
  <c r="AQ80"/>
  <c r="CE80"/>
  <c r="CQ80"/>
  <c r="BY80"/>
  <c r="CD80"/>
  <c r="D80"/>
  <c r="D91" i="70" s="1"/>
  <c r="G91" s="1"/>
  <c r="BG80" i="69"/>
  <c r="AY80"/>
  <c r="CG80"/>
  <c r="L80"/>
  <c r="AN80"/>
  <c r="U80"/>
  <c r="BU80"/>
  <c r="AJ80"/>
  <c r="CT80"/>
  <c r="F80"/>
  <c r="CP80"/>
  <c r="G80"/>
  <c r="BX80"/>
  <c r="J80"/>
  <c r="BM80"/>
  <c r="CC80"/>
  <c r="AT80"/>
  <c r="CS80"/>
  <c r="O80"/>
  <c r="AS80"/>
  <c r="BQ80"/>
  <c r="AL80"/>
  <c r="R80"/>
  <c r="CO80"/>
  <c r="CR80"/>
  <c r="W80"/>
  <c r="P80"/>
  <c r="Y80"/>
  <c r="AI80"/>
  <c r="I80"/>
  <c r="AC80"/>
  <c r="BZ80"/>
  <c r="BL80"/>
  <c r="E80"/>
  <c r="AP80"/>
  <c r="BE80"/>
  <c r="AX80"/>
  <c r="CJ80"/>
  <c r="AK50"/>
  <c r="BO50"/>
  <c r="P50"/>
  <c r="AG50"/>
  <c r="BM50"/>
  <c r="BF50"/>
  <c r="D50"/>
  <c r="D61" i="70" s="1"/>
  <c r="G61" s="1"/>
  <c r="CQ50" i="69"/>
  <c r="AM50"/>
  <c r="BG50"/>
  <c r="AZ50"/>
  <c r="CU50"/>
  <c r="BW50"/>
  <c r="CS50"/>
  <c r="BJ50"/>
  <c r="CR50"/>
  <c r="Q50"/>
  <c r="BB50"/>
  <c r="AT50"/>
  <c r="H50"/>
  <c r="N50"/>
  <c r="AX50"/>
  <c r="AW50"/>
  <c r="BD50"/>
  <c r="CX50"/>
  <c r="AC50"/>
  <c r="X50"/>
  <c r="BP50"/>
  <c r="AY50"/>
  <c r="BN50"/>
  <c r="AU50"/>
  <c r="AE50"/>
  <c r="CI50"/>
  <c r="S50"/>
  <c r="AJ50"/>
  <c r="BK50"/>
  <c r="AR50"/>
  <c r="U50"/>
  <c r="BQ50"/>
  <c r="L50"/>
  <c r="CP50"/>
  <c r="AN50"/>
  <c r="BT50"/>
  <c r="CO50"/>
  <c r="BA50"/>
  <c r="CB50"/>
  <c r="CA50"/>
  <c r="AI50"/>
  <c r="CW50"/>
  <c r="AO50"/>
  <c r="AH50"/>
  <c r="AP50"/>
  <c r="CM50"/>
  <c r="BL50"/>
  <c r="BI50"/>
  <c r="CV50"/>
  <c r="CD50"/>
  <c r="F50"/>
  <c r="W50"/>
  <c r="AF50"/>
  <c r="M50"/>
  <c r="AQ50"/>
  <c r="BV50"/>
  <c r="AB50"/>
  <c r="AA50"/>
  <c r="AL50"/>
  <c r="BS50"/>
  <c r="AV50"/>
  <c r="Y50"/>
  <c r="BC50"/>
  <c r="CH50"/>
  <c r="Z50"/>
  <c r="BE50"/>
  <c r="AD50"/>
  <c r="CJ50"/>
  <c r="CG50"/>
  <c r="CE50"/>
  <c r="CT50"/>
  <c r="CK50"/>
  <c r="BR50"/>
  <c r="V50"/>
  <c r="CN50"/>
  <c r="BH50"/>
  <c r="BX50"/>
  <c r="E50"/>
  <c r="O50"/>
  <c r="BY50"/>
  <c r="AS50"/>
  <c r="G50"/>
  <c r="R50"/>
  <c r="CF50"/>
  <c r="I50"/>
  <c r="T50"/>
  <c r="CL50"/>
  <c r="K50"/>
  <c r="CC50"/>
  <c r="BZ50"/>
  <c r="BU50"/>
  <c r="J50"/>
  <c r="R42" i="70"/>
  <c r="K42"/>
  <c r="G42"/>
  <c r="Q42"/>
  <c r="P42"/>
  <c r="CL96" i="69"/>
  <c r="AJ96"/>
  <c r="BW96"/>
  <c r="BR96"/>
  <c r="CK96"/>
  <c r="CI96"/>
  <c r="AR96"/>
  <c r="CF96"/>
  <c r="CP96"/>
  <c r="O96"/>
  <c r="AN96"/>
  <c r="BA96"/>
  <c r="AO96"/>
  <c r="CX96"/>
  <c r="AK96"/>
  <c r="CO96"/>
  <c r="U96"/>
  <c r="AZ96"/>
  <c r="AC96"/>
  <c r="H96"/>
  <c r="BK96"/>
  <c r="AY96"/>
  <c r="AD96"/>
  <c r="CS96"/>
  <c r="CN96"/>
  <c r="AE96"/>
  <c r="CM96"/>
  <c r="BO96"/>
  <c r="AA96"/>
  <c r="BH96"/>
  <c r="CD96"/>
  <c r="AI96"/>
  <c r="W96"/>
  <c r="BE96"/>
  <c r="BY96"/>
  <c r="BB96"/>
  <c r="Y96"/>
  <c r="BN96"/>
  <c r="AU96"/>
  <c r="E96"/>
  <c r="BG96"/>
  <c r="L96"/>
  <c r="CG96"/>
  <c r="BT96"/>
  <c r="AH96"/>
  <c r="G96"/>
  <c r="BQ96"/>
  <c r="AB96"/>
  <c r="BI96"/>
  <c r="S96"/>
  <c r="J96"/>
  <c r="CE96"/>
  <c r="BM96"/>
  <c r="AV96"/>
  <c r="CB96"/>
  <c r="CJ96"/>
  <c r="BZ96"/>
  <c r="I96"/>
  <c r="CW96"/>
  <c r="BX96"/>
  <c r="AF96"/>
  <c r="AS96"/>
  <c r="CQ96"/>
  <c r="X96"/>
  <c r="BC96"/>
  <c r="F96"/>
  <c r="CT96"/>
  <c r="N96"/>
  <c r="BS96"/>
  <c r="CU96"/>
  <c r="AL96"/>
  <c r="P96"/>
  <c r="CC96"/>
  <c r="AP96"/>
  <c r="AT96"/>
  <c r="BD96"/>
  <c r="CA96"/>
  <c r="BV96"/>
  <c r="AX96"/>
  <c r="D96"/>
  <c r="D107" i="70" s="1"/>
  <c r="G107" s="1"/>
  <c r="Q96" i="69"/>
  <c r="BL96"/>
  <c r="BU96"/>
  <c r="CH96"/>
  <c r="AQ96"/>
  <c r="BF96"/>
  <c r="Z96"/>
  <c r="M96"/>
  <c r="V96"/>
  <c r="K96"/>
  <c r="AG96"/>
  <c r="R96"/>
  <c r="CR96"/>
  <c r="AM96"/>
  <c r="T96"/>
  <c r="BP96"/>
  <c r="CV96"/>
  <c r="AW96"/>
  <c r="BJ96"/>
  <c r="L82" i="70"/>
  <c r="O82" s="1"/>
  <c r="E82"/>
  <c r="Q82" s="1"/>
  <c r="F82"/>
  <c r="N82"/>
  <c r="H82"/>
  <c r="K82" s="1"/>
  <c r="M82"/>
  <c r="J82"/>
  <c r="R82"/>
  <c r="P82"/>
  <c r="I82"/>
  <c r="I99"/>
  <c r="E99"/>
  <c r="R99"/>
  <c r="P99"/>
  <c r="L99"/>
  <c r="O99" s="1"/>
  <c r="F99"/>
  <c r="M99"/>
  <c r="J99"/>
  <c r="Q99"/>
  <c r="H99"/>
  <c r="K99" s="1"/>
  <c r="N99"/>
  <c r="H142"/>
  <c r="K142" s="1"/>
  <c r="L142"/>
  <c r="O142" s="1"/>
  <c r="P142"/>
  <c r="M142"/>
  <c r="E142"/>
  <c r="Q142" s="1"/>
  <c r="I142"/>
  <c r="J142"/>
  <c r="N142"/>
  <c r="R142"/>
  <c r="F142"/>
  <c r="AU59" i="69"/>
  <c r="AI59"/>
  <c r="BO59"/>
  <c r="BF59"/>
  <c r="AF59"/>
  <c r="AW59"/>
  <c r="L59"/>
  <c r="W59"/>
  <c r="BS59"/>
  <c r="AN59"/>
  <c r="G59"/>
  <c r="AL59"/>
  <c r="AV59"/>
  <c r="AO59"/>
  <c r="BK59"/>
  <c r="CS59"/>
  <c r="BD59"/>
  <c r="AR59"/>
  <c r="J59"/>
  <c r="CG59"/>
  <c r="BA59"/>
  <c r="CN59"/>
  <c r="BT59"/>
  <c r="CQ59"/>
  <c r="AT59"/>
  <c r="AX59"/>
  <c r="T59"/>
  <c r="AD59"/>
  <c r="BP59"/>
  <c r="CB59"/>
  <c r="R59"/>
  <c r="X59"/>
  <c r="CT59"/>
  <c r="CW59"/>
  <c r="K59"/>
  <c r="CM59"/>
  <c r="CL59"/>
  <c r="BC59"/>
  <c r="BR59"/>
  <c r="AC59"/>
  <c r="V59"/>
  <c r="Q59"/>
  <c r="AM59"/>
  <c r="E59"/>
  <c r="BM59"/>
  <c r="Y59"/>
  <c r="BY59"/>
  <c r="AB59"/>
  <c r="CO59"/>
  <c r="CJ59"/>
  <c r="BX59"/>
  <c r="BB59"/>
  <c r="P59"/>
  <c r="AY59"/>
  <c r="BG59"/>
  <c r="BU59"/>
  <c r="CE59"/>
  <c r="AK59"/>
  <c r="AQ59"/>
  <c r="BE59"/>
  <c r="CA59"/>
  <c r="H59"/>
  <c r="CR59"/>
  <c r="S59"/>
  <c r="AJ59"/>
  <c r="CD59"/>
  <c r="AP59"/>
  <c r="N59"/>
  <c r="Z59"/>
  <c r="BH59"/>
  <c r="AZ59"/>
  <c r="BQ59"/>
  <c r="AH59"/>
  <c r="O59"/>
  <c r="CX59"/>
  <c r="BV59"/>
  <c r="I59"/>
  <c r="BI59"/>
  <c r="CH59"/>
  <c r="BL59"/>
  <c r="CK59"/>
  <c r="BJ59"/>
  <c r="AE59"/>
  <c r="CF59"/>
  <c r="BW59"/>
  <c r="CU59"/>
  <c r="CP59"/>
  <c r="M59"/>
  <c r="F59"/>
  <c r="AA59"/>
  <c r="CC59"/>
  <c r="BN59"/>
  <c r="BZ59"/>
  <c r="CV59"/>
  <c r="CI59"/>
  <c r="AS59"/>
  <c r="U59"/>
  <c r="AG59"/>
  <c r="D59"/>
  <c r="D70" i="70" s="1"/>
  <c r="G70" s="1"/>
  <c r="P88"/>
  <c r="H88"/>
  <c r="K88" s="1"/>
  <c r="M88"/>
  <c r="L88"/>
  <c r="O88" s="1"/>
  <c r="F88"/>
  <c r="N88"/>
  <c r="R88"/>
  <c r="I88"/>
  <c r="Q88"/>
  <c r="J88"/>
  <c r="E88"/>
  <c r="Q181"/>
  <c r="H181"/>
  <c r="K181" s="1"/>
  <c r="M181"/>
  <c r="P181"/>
  <c r="J181"/>
  <c r="I181"/>
  <c r="F181"/>
  <c r="E181"/>
  <c r="R181"/>
  <c r="N181"/>
  <c r="L181"/>
  <c r="O181" s="1"/>
  <c r="P67" i="69"/>
  <c r="H67"/>
  <c r="AI67"/>
  <c r="BR67"/>
  <c r="U67"/>
  <c r="J67"/>
  <c r="E67"/>
  <c r="R67"/>
  <c r="CC67"/>
  <c r="BG67"/>
  <c r="CL67"/>
  <c r="F67"/>
  <c r="CW67"/>
  <c r="T67"/>
  <c r="AQ67"/>
  <c r="CV67"/>
  <c r="BH67"/>
  <c r="BU67"/>
  <c r="CM67"/>
  <c r="D67"/>
  <c r="D78" i="70" s="1"/>
  <c r="G78" s="1"/>
  <c r="CN67" i="69"/>
  <c r="BS67"/>
  <c r="CD67"/>
  <c r="W67"/>
  <c r="AV67"/>
  <c r="AK67"/>
  <c r="CG67"/>
  <c r="BL67"/>
  <c r="AX67"/>
  <c r="BB67"/>
  <c r="O67"/>
  <c r="AP67"/>
  <c r="AS67"/>
  <c r="BZ67"/>
  <c r="Q67"/>
  <c r="AN67"/>
  <c r="CA67"/>
  <c r="BC67"/>
  <c r="Y67"/>
  <c r="BM67"/>
  <c r="CF67"/>
  <c r="BQ67"/>
  <c r="N67"/>
  <c r="CQ67"/>
  <c r="CR67"/>
  <c r="AR67"/>
  <c r="BT67"/>
  <c r="L67"/>
  <c r="AY67"/>
  <c r="BE67"/>
  <c r="AO67"/>
  <c r="G67"/>
  <c r="CI67"/>
  <c r="BO67"/>
  <c r="K67"/>
  <c r="CE67"/>
  <c r="AD67"/>
  <c r="AG67"/>
  <c r="BP67"/>
  <c r="BJ67"/>
  <c r="AC67"/>
  <c r="AL67"/>
  <c r="AH67"/>
  <c r="AE67"/>
  <c r="BK67"/>
  <c r="BF67"/>
  <c r="AZ67"/>
  <c r="BI67"/>
  <c r="CX67"/>
  <c r="BV67"/>
  <c r="CK67"/>
  <c r="AJ67"/>
  <c r="S67"/>
  <c r="AM67"/>
  <c r="AB67"/>
  <c r="BY67"/>
  <c r="AF67"/>
  <c r="CU67"/>
  <c r="CT67"/>
  <c r="CJ67"/>
  <c r="BN67"/>
  <c r="CS67"/>
  <c r="CP67"/>
  <c r="CO67"/>
  <c r="Z67"/>
  <c r="I67"/>
  <c r="AW67"/>
  <c r="BW67"/>
  <c r="CH67"/>
  <c r="CB67"/>
  <c r="BD67"/>
  <c r="M67"/>
  <c r="AU67"/>
  <c r="AA67"/>
  <c r="BX67"/>
  <c r="AT67"/>
  <c r="X67"/>
  <c r="BA67"/>
  <c r="V67"/>
  <c r="J94" i="70"/>
  <c r="E94"/>
  <c r="Q94" s="1"/>
  <c r="L94"/>
  <c r="O94" s="1"/>
  <c r="I94"/>
  <c r="P94"/>
  <c r="H94"/>
  <c r="K94" s="1"/>
  <c r="M94"/>
  <c r="F94"/>
  <c r="N94"/>
  <c r="R94"/>
  <c r="BF161" i="69"/>
  <c r="BN161"/>
  <c r="V161"/>
  <c r="BD161"/>
  <c r="P161"/>
  <c r="AS161"/>
  <c r="I161"/>
  <c r="AJ161"/>
  <c r="CG161"/>
  <c r="X161"/>
  <c r="S161"/>
  <c r="CF161"/>
  <c r="AG161"/>
  <c r="BX161"/>
  <c r="BA161"/>
  <c r="AC161"/>
  <c r="AP161"/>
  <c r="K161"/>
  <c r="BS161"/>
  <c r="Y161"/>
  <c r="BW161"/>
  <c r="AM161"/>
  <c r="AQ161"/>
  <c r="F161"/>
  <c r="CS161"/>
  <c r="AU161"/>
  <c r="BC161"/>
  <c r="CL161"/>
  <c r="L161"/>
  <c r="Q161"/>
  <c r="AZ161"/>
  <c r="BT161"/>
  <c r="N161"/>
  <c r="CN161"/>
  <c r="CM161"/>
  <c r="AV161"/>
  <c r="CP161"/>
  <c r="BG161"/>
  <c r="BI161"/>
  <c r="CT161"/>
  <c r="AR161"/>
  <c r="CD161"/>
  <c r="J161"/>
  <c r="BP161"/>
  <c r="AO161"/>
  <c r="CR161"/>
  <c r="U161"/>
  <c r="AW161"/>
  <c r="BM161"/>
  <c r="CB161"/>
  <c r="BO161"/>
  <c r="BE161"/>
  <c r="E161"/>
  <c r="CH161"/>
  <c r="H161"/>
  <c r="CW161"/>
  <c r="AN161"/>
  <c r="G161"/>
  <c r="CK161"/>
  <c r="AT161"/>
  <c r="CE161"/>
  <c r="BJ161"/>
  <c r="BV161"/>
  <c r="AI161"/>
  <c r="R161"/>
  <c r="BR161"/>
  <c r="BQ161"/>
  <c r="AY161"/>
  <c r="CU161"/>
  <c r="AE161"/>
  <c r="BH161"/>
  <c r="CV161"/>
  <c r="AF161"/>
  <c r="T161"/>
  <c r="AK161"/>
  <c r="M161"/>
  <c r="BU161"/>
  <c r="Z161"/>
  <c r="BB161"/>
  <c r="BZ161"/>
  <c r="CC161"/>
  <c r="BK161"/>
  <c r="BL161"/>
  <c r="O161"/>
  <c r="CI161"/>
  <c r="CA161"/>
  <c r="AB161"/>
  <c r="AL161"/>
  <c r="CO161"/>
  <c r="CX161"/>
  <c r="D161"/>
  <c r="D172" i="70" s="1"/>
  <c r="G172" s="1"/>
  <c r="CQ161" i="69"/>
  <c r="BY161"/>
  <c r="AX161"/>
  <c r="CJ161"/>
  <c r="W161"/>
  <c r="AD161"/>
  <c r="AH161"/>
  <c r="AA161"/>
  <c r="P195" i="70"/>
  <c r="L195"/>
  <c r="O195" s="1"/>
  <c r="F195"/>
  <c r="Q195"/>
  <c r="E195"/>
  <c r="J195"/>
  <c r="R195"/>
  <c r="I195"/>
  <c r="N195"/>
  <c r="M195"/>
  <c r="H195"/>
  <c r="K195" s="1"/>
  <c r="E85"/>
  <c r="Q85" s="1"/>
  <c r="H85"/>
  <c r="K85" s="1"/>
  <c r="P85"/>
  <c r="N85"/>
  <c r="M85"/>
  <c r="I85"/>
  <c r="F85"/>
  <c r="L85"/>
  <c r="O85" s="1"/>
  <c r="J85"/>
  <c r="R85"/>
  <c r="CD65" i="69"/>
  <c r="CQ65"/>
  <c r="BK65"/>
  <c r="BW65"/>
  <c r="Z65"/>
  <c r="AZ65"/>
  <c r="M65"/>
  <c r="CI65"/>
  <c r="T65"/>
  <c r="AW65"/>
  <c r="E65"/>
  <c r="BI65"/>
  <c r="BB65"/>
  <c r="Q65"/>
  <c r="AS65"/>
  <c r="CF65"/>
  <c r="BH65"/>
  <c r="CV65"/>
  <c r="AU65"/>
  <c r="H65"/>
  <c r="AQ65"/>
  <c r="AJ65"/>
  <c r="CO65"/>
  <c r="AD65"/>
  <c r="G65"/>
  <c r="S65"/>
  <c r="BN65"/>
  <c r="CA65"/>
  <c r="BC65"/>
  <c r="CH65"/>
  <c r="V65"/>
  <c r="J65"/>
  <c r="AH65"/>
  <c r="AA65"/>
  <c r="P65"/>
  <c r="AM65"/>
  <c r="AC65"/>
  <c r="Y65"/>
  <c r="AX65"/>
  <c r="R65"/>
  <c r="CC65"/>
  <c r="L65"/>
  <c r="O65"/>
  <c r="CE65"/>
  <c r="AF65"/>
  <c r="AO65"/>
  <c r="AP65"/>
  <c r="CU65"/>
  <c r="I65"/>
  <c r="BF65"/>
  <c r="BZ65"/>
  <c r="CP65"/>
  <c r="AV65"/>
  <c r="AT65"/>
  <c r="CT65"/>
  <c r="AN65"/>
  <c r="BP65"/>
  <c r="BD65"/>
  <c r="N65"/>
  <c r="CL65"/>
  <c r="AR65"/>
  <c r="AK65"/>
  <c r="BR65"/>
  <c r="AL65"/>
  <c r="U65"/>
  <c r="AB65"/>
  <c r="CX65"/>
  <c r="AI65"/>
  <c r="AG65"/>
  <c r="CM65"/>
  <c r="BE65"/>
  <c r="CS65"/>
  <c r="CB65"/>
  <c r="F65"/>
  <c r="AE65"/>
  <c r="AY65"/>
  <c r="CN65"/>
  <c r="BT65"/>
  <c r="CJ65"/>
  <c r="W65"/>
  <c r="CW65"/>
  <c r="BA65"/>
  <c r="CG65"/>
  <c r="BX65"/>
  <c r="BU65"/>
  <c r="D65"/>
  <c r="D76" i="70" s="1"/>
  <c r="G76" s="1"/>
  <c r="BS65" i="69"/>
  <c r="BV65"/>
  <c r="BG65"/>
  <c r="BJ65"/>
  <c r="CR65"/>
  <c r="BQ65"/>
  <c r="BL65"/>
  <c r="BM65"/>
  <c r="K65"/>
  <c r="X65"/>
  <c r="BO65"/>
  <c r="BY65"/>
  <c r="CK65"/>
  <c r="BG52"/>
  <c r="CQ52"/>
  <c r="CX52"/>
  <c r="AN52"/>
  <c r="P52"/>
  <c r="BA52"/>
  <c r="AY52"/>
  <c r="BX52"/>
  <c r="AL52"/>
  <c r="CO52"/>
  <c r="AS52"/>
  <c r="BI52"/>
  <c r="W52"/>
  <c r="AO52"/>
  <c r="F52"/>
  <c r="BC52"/>
  <c r="CD52"/>
  <c r="BT52"/>
  <c r="CK52"/>
  <c r="Q52"/>
  <c r="CF52"/>
  <c r="CG52"/>
  <c r="D52"/>
  <c r="D63" i="70" s="1"/>
  <c r="G63" s="1"/>
  <c r="CM52" i="69"/>
  <c r="BE52"/>
  <c r="AZ52"/>
  <c r="K52"/>
  <c r="BM52"/>
  <c r="CW52"/>
  <c r="AM52"/>
  <c r="BJ52"/>
  <c r="AG52"/>
  <c r="BK52"/>
  <c r="AU52"/>
  <c r="BL52"/>
  <c r="AW52"/>
  <c r="AE52"/>
  <c r="U52"/>
  <c r="L52"/>
  <c r="AT52"/>
  <c r="AR52"/>
  <c r="AD52"/>
  <c r="BF52"/>
  <c r="BP52"/>
  <c r="CR52"/>
  <c r="AX52"/>
  <c r="J52"/>
  <c r="AP52"/>
  <c r="BQ52"/>
  <c r="BS52"/>
  <c r="BN52"/>
  <c r="AH52"/>
  <c r="CS52"/>
  <c r="G52"/>
  <c r="Y52"/>
  <c r="BU52"/>
  <c r="BH52"/>
  <c r="Z52"/>
  <c r="O52"/>
  <c r="AB52"/>
  <c r="CC52"/>
  <c r="M52"/>
  <c r="AC52"/>
  <c r="CA52"/>
  <c r="CI52"/>
  <c r="AI52"/>
  <c r="BO52"/>
  <c r="CJ52"/>
  <c r="CL52"/>
  <c r="AV52"/>
  <c r="AA52"/>
  <c r="E52"/>
  <c r="CH52"/>
  <c r="AQ52"/>
  <c r="T52"/>
  <c r="AK52"/>
  <c r="BW52"/>
  <c r="CE52"/>
  <c r="H52"/>
  <c r="V52"/>
  <c r="X52"/>
  <c r="BB52"/>
  <c r="CU52"/>
  <c r="CT52"/>
  <c r="N52"/>
  <c r="S52"/>
  <c r="CP52"/>
  <c r="I52"/>
  <c r="BD52"/>
  <c r="R52"/>
  <c r="CN52"/>
  <c r="BR52"/>
  <c r="BV52"/>
  <c r="CB52"/>
  <c r="BZ52"/>
  <c r="CV52"/>
  <c r="AF52"/>
  <c r="BY52"/>
  <c r="AJ52"/>
  <c r="K201"/>
  <c r="H201"/>
  <c r="AH201"/>
  <c r="BB201"/>
  <c r="T201"/>
  <c r="BU201"/>
  <c r="P201"/>
  <c r="BN201"/>
  <c r="AP201"/>
  <c r="CE201"/>
  <c r="AY201"/>
  <c r="F201"/>
  <c r="Q201"/>
  <c r="L201"/>
  <c r="AD201"/>
  <c r="G201"/>
  <c r="AJ201"/>
  <c r="BY201"/>
  <c r="BS201"/>
  <c r="CX201"/>
  <c r="AO201"/>
  <c r="BE201"/>
  <c r="CG201"/>
  <c r="AV201"/>
  <c r="BV201"/>
  <c r="BJ201"/>
  <c r="CW201"/>
  <c r="AE201"/>
  <c r="BL201"/>
  <c r="BM201"/>
  <c r="BH201"/>
  <c r="CQ201"/>
  <c r="BT201"/>
  <c r="CL201"/>
  <c r="BR201"/>
  <c r="N201"/>
  <c r="AK201"/>
  <c r="AM201"/>
  <c r="AA201"/>
  <c r="AZ201"/>
  <c r="I201"/>
  <c r="CP201"/>
  <c r="CJ201"/>
  <c r="AX201"/>
  <c r="Z201"/>
  <c r="AC201"/>
  <c r="BD201"/>
  <c r="CV201"/>
  <c r="BP201"/>
  <c r="BK201"/>
  <c r="V201"/>
  <c r="CM201"/>
  <c r="CC201"/>
  <c r="BC201"/>
  <c r="CH201"/>
  <c r="S201"/>
  <c r="BZ201"/>
  <c r="CF201"/>
  <c r="R201"/>
  <c r="CN201"/>
  <c r="D201"/>
  <c r="D212" i="70" s="1"/>
  <c r="G212" s="1"/>
  <c r="AW201" i="69"/>
  <c r="CB201"/>
  <c r="X201"/>
  <c r="AS201"/>
  <c r="M201"/>
  <c r="AT201"/>
  <c r="W201"/>
  <c r="BF201"/>
  <c r="CO201"/>
  <c r="E201"/>
  <c r="U201"/>
  <c r="CR201"/>
  <c r="BQ201"/>
  <c r="J201"/>
  <c r="BG201"/>
  <c r="CU201"/>
  <c r="BX201"/>
  <c r="AG201"/>
  <c r="BW201"/>
  <c r="CK201"/>
  <c r="BO201"/>
  <c r="O201"/>
  <c r="CA201"/>
  <c r="AL201"/>
  <c r="BA201"/>
  <c r="CT201"/>
  <c r="CS201"/>
  <c r="CI201"/>
  <c r="Y201"/>
  <c r="AF201"/>
  <c r="AI201"/>
  <c r="AR201"/>
  <c r="AU201"/>
  <c r="AN201"/>
  <c r="BI201"/>
  <c r="AQ201"/>
  <c r="AB201"/>
  <c r="CD201"/>
  <c r="E125" i="70"/>
  <c r="Q125" s="1"/>
  <c r="R125"/>
  <c r="N125"/>
  <c r="I125"/>
  <c r="F125"/>
  <c r="P125"/>
  <c r="L125"/>
  <c r="O125" s="1"/>
  <c r="M125"/>
  <c r="H125"/>
  <c r="K125" s="1"/>
  <c r="J125"/>
  <c r="CU158" i="69"/>
  <c r="CG158"/>
  <c r="V158"/>
  <c r="BJ158"/>
  <c r="AZ158"/>
  <c r="BU158"/>
  <c r="T158"/>
  <c r="BM158"/>
  <c r="D158"/>
  <c r="D169" i="70" s="1"/>
  <c r="G169" s="1"/>
  <c r="AQ158" i="69"/>
  <c r="CR158"/>
  <c r="BW158"/>
  <c r="CS158"/>
  <c r="CH158"/>
  <c r="AB158"/>
  <c r="BB158"/>
  <c r="CE158"/>
  <c r="Z158"/>
  <c r="AG158"/>
  <c r="AF158"/>
  <c r="R158"/>
  <c r="BT158"/>
  <c r="S158"/>
  <c r="AK158"/>
  <c r="W158"/>
  <c r="BL158"/>
  <c r="AV158"/>
  <c r="P158"/>
  <c r="BP158"/>
  <c r="AD158"/>
  <c r="BH158"/>
  <c r="BY158"/>
  <c r="AJ158"/>
  <c r="CV158"/>
  <c r="BV158"/>
  <c r="O158"/>
  <c r="CK158"/>
  <c r="CL158"/>
  <c r="AO158"/>
  <c r="AY158"/>
  <c r="CI158"/>
  <c r="BE158"/>
  <c r="AA158"/>
  <c r="BO158"/>
  <c r="AS158"/>
  <c r="BQ158"/>
  <c r="AP158"/>
  <c r="AR158"/>
  <c r="Q158"/>
  <c r="CQ158"/>
  <c r="AN158"/>
  <c r="BG158"/>
  <c r="F158"/>
  <c r="AI158"/>
  <c r="CB158"/>
  <c r="BN158"/>
  <c r="CW158"/>
  <c r="AT158"/>
  <c r="CN158"/>
  <c r="AX158"/>
  <c r="BI158"/>
  <c r="I158"/>
  <c r="AM158"/>
  <c r="BR158"/>
  <c r="CT158"/>
  <c r="AH158"/>
  <c r="Y158"/>
  <c r="N158"/>
  <c r="BK158"/>
  <c r="L158"/>
  <c r="AU158"/>
  <c r="CO158"/>
  <c r="U158"/>
  <c r="CM158"/>
  <c r="H158"/>
  <c r="BS158"/>
  <c r="BC158"/>
  <c r="AC158"/>
  <c r="BF158"/>
  <c r="X158"/>
  <c r="CP158"/>
  <c r="J158"/>
  <c r="K158"/>
  <c r="CD158"/>
  <c r="E158"/>
  <c r="BX158"/>
  <c r="G158"/>
  <c r="AW158"/>
  <c r="CF158"/>
  <c r="CC158"/>
  <c r="CX158"/>
  <c r="CA158"/>
  <c r="M158"/>
  <c r="BZ158"/>
  <c r="AE158"/>
  <c r="AL158"/>
  <c r="CJ158"/>
  <c r="BA158"/>
  <c r="BD158"/>
  <c r="G205"/>
  <c r="BR205"/>
  <c r="Q205"/>
  <c r="AI205"/>
  <c r="Y205"/>
  <c r="BD205"/>
  <c r="BZ205"/>
  <c r="V205"/>
  <c r="AN205"/>
  <c r="H205"/>
  <c r="D205"/>
  <c r="D216" i="70" s="1"/>
  <c r="G216" s="1"/>
  <c r="AE205" i="69"/>
  <c r="BP205"/>
  <c r="CE205"/>
  <c r="CA205"/>
  <c r="AG205"/>
  <c r="BL205"/>
  <c r="BY205"/>
  <c r="CO205"/>
  <c r="BQ205"/>
  <c r="CW205"/>
  <c r="CJ205"/>
  <c r="AW205"/>
  <c r="M205"/>
  <c r="BS205"/>
  <c r="AY205"/>
  <c r="E205"/>
  <c r="BC205"/>
  <c r="AS205"/>
  <c r="BT205"/>
  <c r="AZ205"/>
  <c r="N205"/>
  <c r="CD205"/>
  <c r="AJ205"/>
  <c r="CH205"/>
  <c r="AO205"/>
  <c r="AU205"/>
  <c r="AT205"/>
  <c r="AQ205"/>
  <c r="BH205"/>
  <c r="CX205"/>
  <c r="CB205"/>
  <c r="AK205"/>
  <c r="T205"/>
  <c r="BA205"/>
  <c r="BF205"/>
  <c r="U205"/>
  <c r="CM205"/>
  <c r="AA205"/>
  <c r="L205"/>
  <c r="CS205"/>
  <c r="AF205"/>
  <c r="BO205"/>
  <c r="Z205"/>
  <c r="W205"/>
  <c r="AX205"/>
  <c r="BM205"/>
  <c r="CP205"/>
  <c r="CF205"/>
  <c r="BX205"/>
  <c r="AC205"/>
  <c r="CL205"/>
  <c r="AD205"/>
  <c r="CC205"/>
  <c r="X205"/>
  <c r="CT205"/>
  <c r="CN205"/>
  <c r="K205"/>
  <c r="BI205"/>
  <c r="AB205"/>
  <c r="BU205"/>
  <c r="AV205"/>
  <c r="S205"/>
  <c r="R205"/>
  <c r="I205"/>
  <c r="AM205"/>
  <c r="J205"/>
  <c r="BJ205"/>
  <c r="BV205"/>
  <c r="BB205"/>
  <c r="CG205"/>
  <c r="BE205"/>
  <c r="P205"/>
  <c r="AR205"/>
  <c r="BG205"/>
  <c r="AP205"/>
  <c r="CK205"/>
  <c r="AL205"/>
  <c r="CV205"/>
  <c r="CQ205"/>
  <c r="CU205"/>
  <c r="BN205"/>
  <c r="BW205"/>
  <c r="F205"/>
  <c r="O205"/>
  <c r="CI205"/>
  <c r="BK205"/>
  <c r="AH205"/>
  <c r="CR205"/>
  <c r="AS117"/>
  <c r="AF117"/>
  <c r="CE117"/>
  <c r="BA117"/>
  <c r="BJ117"/>
  <c r="CI117"/>
  <c r="AL117"/>
  <c r="CX117"/>
  <c r="BB117"/>
  <c r="BG117"/>
  <c r="AY117"/>
  <c r="Z117"/>
  <c r="CO117"/>
  <c r="AC117"/>
  <c r="AT117"/>
  <c r="BX117"/>
  <c r="AZ117"/>
  <c r="BO117"/>
  <c r="CH117"/>
  <c r="AN117"/>
  <c r="J117"/>
  <c r="CG117"/>
  <c r="BC117"/>
  <c r="AG117"/>
  <c r="BL117"/>
  <c r="R117"/>
  <c r="E117"/>
  <c r="AO117"/>
  <c r="CU117"/>
  <c r="AP117"/>
  <c r="CV117"/>
  <c r="AW117"/>
  <c r="CS117"/>
  <c r="CM117"/>
  <c r="AH117"/>
  <c r="H117"/>
  <c r="AJ117"/>
  <c r="BU117"/>
  <c r="CA117"/>
  <c r="BR117"/>
  <c r="N117"/>
  <c r="AK117"/>
  <c r="CQ117"/>
  <c r="G117"/>
  <c r="BS117"/>
  <c r="AV117"/>
  <c r="BN117"/>
  <c r="L117"/>
  <c r="BH117"/>
  <c r="BW117"/>
  <c r="CW117"/>
  <c r="CB117"/>
  <c r="CD117"/>
  <c r="P117"/>
  <c r="W117"/>
  <c r="K117"/>
  <c r="T117"/>
  <c r="AB117"/>
  <c r="Y117"/>
  <c r="O117"/>
  <c r="CR117"/>
  <c r="BV117"/>
  <c r="AR117"/>
  <c r="Q117"/>
  <c r="BF117"/>
  <c r="F117"/>
  <c r="V117"/>
  <c r="CF117"/>
  <c r="BQ117"/>
  <c r="I117"/>
  <c r="AQ117"/>
  <c r="BP117"/>
  <c r="BT117"/>
  <c r="AM117"/>
  <c r="AU117"/>
  <c r="AD117"/>
  <c r="AI117"/>
  <c r="CC117"/>
  <c r="M117"/>
  <c r="U117"/>
  <c r="CN117"/>
  <c r="CJ117"/>
  <c r="BY117"/>
  <c r="AX117"/>
  <c r="BI117"/>
  <c r="BZ117"/>
  <c r="BD117"/>
  <c r="BE117"/>
  <c r="D117"/>
  <c r="D128" i="70" s="1"/>
  <c r="G128" s="1"/>
  <c r="AE117" i="69"/>
  <c r="BK117"/>
  <c r="CK117"/>
  <c r="X117"/>
  <c r="S117"/>
  <c r="CL117"/>
  <c r="AA117"/>
  <c r="CT117"/>
  <c r="CP117"/>
  <c r="BM117"/>
  <c r="Q47" i="70"/>
  <c r="P47"/>
  <c r="R47"/>
  <c r="O84" i="69"/>
  <c r="BO84"/>
  <c r="CU84"/>
  <c r="G84"/>
  <c r="BA84"/>
  <c r="W84"/>
  <c r="BC84"/>
  <c r="AC84"/>
  <c r="AW84"/>
  <c r="CG84"/>
  <c r="BR84"/>
  <c r="AM84"/>
  <c r="BV84"/>
  <c r="T84"/>
  <c r="CC84"/>
  <c r="CD84"/>
  <c r="CK84"/>
  <c r="CF84"/>
  <c r="R84"/>
  <c r="CM84"/>
  <c r="BN84"/>
  <c r="AG84"/>
  <c r="BX84"/>
  <c r="CL84"/>
  <c r="H84"/>
  <c r="CE84"/>
  <c r="AQ84"/>
  <c r="BB84"/>
  <c r="Q84"/>
  <c r="X84"/>
  <c r="BW84"/>
  <c r="P84"/>
  <c r="BL84"/>
  <c r="BM84"/>
  <c r="AA84"/>
  <c r="CV84"/>
  <c r="BK84"/>
  <c r="CX84"/>
  <c r="AN84"/>
  <c r="CP84"/>
  <c r="BS84"/>
  <c r="CI84"/>
  <c r="CR84"/>
  <c r="BQ84"/>
  <c r="N84"/>
  <c r="AD84"/>
  <c r="V84"/>
  <c r="CQ84"/>
  <c r="AU84"/>
  <c r="CT84"/>
  <c r="S84"/>
  <c r="BF84"/>
  <c r="U84"/>
  <c r="BD84"/>
  <c r="BU84"/>
  <c r="AR84"/>
  <c r="CA84"/>
  <c r="J84"/>
  <c r="CN84"/>
  <c r="BJ84"/>
  <c r="AV84"/>
  <c r="AI84"/>
  <c r="CW84"/>
  <c r="CO84"/>
  <c r="BE84"/>
  <c r="BG84"/>
  <c r="BI84"/>
  <c r="D84"/>
  <c r="D95" i="70" s="1"/>
  <c r="G95" s="1"/>
  <c r="F84" i="69"/>
  <c r="M84"/>
  <c r="BZ84"/>
  <c r="AH84"/>
  <c r="AT84"/>
  <c r="BP84"/>
  <c r="AL84"/>
  <c r="AO84"/>
  <c r="CS84"/>
  <c r="CB84"/>
  <c r="AK84"/>
  <c r="AX84"/>
  <c r="AJ84"/>
  <c r="AS84"/>
  <c r="AB84"/>
  <c r="BT84"/>
  <c r="BH84"/>
  <c r="AP84"/>
  <c r="AF84"/>
  <c r="K84"/>
  <c r="AZ84"/>
  <c r="CJ84"/>
  <c r="E84"/>
  <c r="AY84"/>
  <c r="L84"/>
  <c r="BY84"/>
  <c r="AE84"/>
  <c r="I84"/>
  <c r="Z84"/>
  <c r="CH84"/>
  <c r="Y84"/>
  <c r="F147" i="70"/>
  <c r="L147"/>
  <c r="O147" s="1"/>
  <c r="I147"/>
  <c r="N147"/>
  <c r="M147"/>
  <c r="P147"/>
  <c r="R147"/>
  <c r="J147"/>
  <c r="H147"/>
  <c r="K147" s="1"/>
  <c r="E147"/>
  <c r="Q147" s="1"/>
  <c r="N148"/>
  <c r="M148"/>
  <c r="F148"/>
  <c r="H148"/>
  <c r="K148" s="1"/>
  <c r="I148"/>
  <c r="L148"/>
  <c r="O148" s="1"/>
  <c r="J148"/>
  <c r="R148"/>
  <c r="E148"/>
  <c r="Q148" s="1"/>
  <c r="P148"/>
  <c r="CC123" i="69"/>
  <c r="CW123"/>
  <c r="BO123"/>
  <c r="AP123"/>
  <c r="AN123"/>
  <c r="CI123"/>
  <c r="BP123"/>
  <c r="AG123"/>
  <c r="CJ123"/>
  <c r="CP123"/>
  <c r="CL123"/>
  <c r="AI123"/>
  <c r="M123"/>
  <c r="BS123"/>
  <c r="CA123"/>
  <c r="CK123"/>
  <c r="CQ123"/>
  <c r="R123"/>
  <c r="BL123"/>
  <c r="BB123"/>
  <c r="AL123"/>
  <c r="CE123"/>
  <c r="BK123"/>
  <c r="F123"/>
  <c r="BU123"/>
  <c r="BM123"/>
  <c r="AU123"/>
  <c r="AC123"/>
  <c r="S123"/>
  <c r="T123"/>
  <c r="AT123"/>
  <c r="BF123"/>
  <c r="CR123"/>
  <c r="CD123"/>
  <c r="BA123"/>
  <c r="AA123"/>
  <c r="D123"/>
  <c r="D134" i="70" s="1"/>
  <c r="G134" s="1"/>
  <c r="N123" i="69"/>
  <c r="K123"/>
  <c r="V123"/>
  <c r="AK123"/>
  <c r="P123"/>
  <c r="AD123"/>
  <c r="AF123"/>
  <c r="AO123"/>
  <c r="CT123"/>
  <c r="CH123"/>
  <c r="BW123"/>
  <c r="AB123"/>
  <c r="W123"/>
  <c r="BN123"/>
  <c r="AZ123"/>
  <c r="BQ123"/>
  <c r="CX123"/>
  <c r="CM123"/>
  <c r="BZ123"/>
  <c r="Z123"/>
  <c r="BY123"/>
  <c r="AM123"/>
  <c r="AV123"/>
  <c r="Q123"/>
  <c r="E123"/>
  <c r="AR123"/>
  <c r="BV123"/>
  <c r="AJ123"/>
  <c r="BI123"/>
  <c r="Y123"/>
  <c r="X123"/>
  <c r="AW123"/>
  <c r="BG123"/>
  <c r="AH123"/>
  <c r="U123"/>
  <c r="BC123"/>
  <c r="CF123"/>
  <c r="O123"/>
  <c r="BJ123"/>
  <c r="G123"/>
  <c r="BR123"/>
  <c r="CU123"/>
  <c r="J123"/>
  <c r="H123"/>
  <c r="CN123"/>
  <c r="BD123"/>
  <c r="CV123"/>
  <c r="I123"/>
  <c r="BT123"/>
  <c r="CG123"/>
  <c r="BH123"/>
  <c r="AX123"/>
  <c r="BE123"/>
  <c r="AY123"/>
  <c r="CO123"/>
  <c r="CB123"/>
  <c r="AQ123"/>
  <c r="L123"/>
  <c r="CS123"/>
  <c r="AS123"/>
  <c r="BX123"/>
  <c r="AE123"/>
  <c r="Y185"/>
  <c r="CW185"/>
  <c r="CM185"/>
  <c r="AM185"/>
  <c r="T185"/>
  <c r="G185"/>
  <c r="BL185"/>
  <c r="X185"/>
  <c r="CV185"/>
  <c r="CG185"/>
  <c r="CK185"/>
  <c r="D185"/>
  <c r="D196" i="70" s="1"/>
  <c r="G196" s="1"/>
  <c r="BJ185" i="69"/>
  <c r="AS185"/>
  <c r="AB185"/>
  <c r="BC185"/>
  <c r="J185"/>
  <c r="BE185"/>
  <c r="CE185"/>
  <c r="W185"/>
  <c r="BQ185"/>
  <c r="AD185"/>
  <c r="AR185"/>
  <c r="AT185"/>
  <c r="L185"/>
  <c r="AY185"/>
  <c r="AQ185"/>
  <c r="AN185"/>
  <c r="CC185"/>
  <c r="AG185"/>
  <c r="AZ185"/>
  <c r="CX185"/>
  <c r="AO185"/>
  <c r="BI185"/>
  <c r="BH185"/>
  <c r="CP185"/>
  <c r="BM185"/>
  <c r="H185"/>
  <c r="O185"/>
  <c r="M185"/>
  <c r="BA185"/>
  <c r="BX185"/>
  <c r="AE185"/>
  <c r="CO185"/>
  <c r="AF185"/>
  <c r="AW185"/>
  <c r="BN185"/>
  <c r="E185"/>
  <c r="U185"/>
  <c r="BS185"/>
  <c r="CH185"/>
  <c r="CI185"/>
  <c r="CB185"/>
  <c r="BV185"/>
  <c r="BY185"/>
  <c r="AA185"/>
  <c r="CS185"/>
  <c r="BW185"/>
  <c r="AK185"/>
  <c r="CA185"/>
  <c r="I185"/>
  <c r="BU185"/>
  <c r="CT185"/>
  <c r="BT185"/>
  <c r="BD185"/>
  <c r="BG185"/>
  <c r="CN185"/>
  <c r="CJ185"/>
  <c r="Z185"/>
  <c r="BP185"/>
  <c r="F185"/>
  <c r="BK185"/>
  <c r="AX185"/>
  <c r="CR185"/>
  <c r="CL185"/>
  <c r="CU185"/>
  <c r="AI185"/>
  <c r="BZ185"/>
  <c r="V185"/>
  <c r="BB185"/>
  <c r="P185"/>
  <c r="BO185"/>
  <c r="AH185"/>
  <c r="BF185"/>
  <c r="AL185"/>
  <c r="AP185"/>
  <c r="AC185"/>
  <c r="AU185"/>
  <c r="Q185"/>
  <c r="AJ185"/>
  <c r="AV185"/>
  <c r="CD185"/>
  <c r="N185"/>
  <c r="K185"/>
  <c r="S185"/>
  <c r="R185"/>
  <c r="CQ185"/>
  <c r="CF185"/>
  <c r="BR185"/>
  <c r="I134" i="70"/>
  <c r="N134"/>
  <c r="R134"/>
  <c r="L134"/>
  <c r="O134" s="1"/>
  <c r="Q134"/>
  <c r="P134"/>
  <c r="H134"/>
  <c r="K134" s="1"/>
  <c r="F134"/>
  <c r="M134"/>
  <c r="J134"/>
  <c r="E134"/>
  <c r="N126"/>
  <c r="E126"/>
  <c r="Q126" s="1"/>
  <c r="I126"/>
  <c r="R126"/>
  <c r="H126"/>
  <c r="K126" s="1"/>
  <c r="L126"/>
  <c r="O126" s="1"/>
  <c r="F126"/>
  <c r="M126"/>
  <c r="J126"/>
  <c r="P126"/>
  <c r="F175"/>
  <c r="R175" s="1"/>
  <c r="P175"/>
  <c r="J175"/>
  <c r="E175"/>
  <c r="H175"/>
  <c r="K175" s="1"/>
  <c r="M175"/>
  <c r="L175"/>
  <c r="O175" s="1"/>
  <c r="N175"/>
  <c r="I175"/>
  <c r="Q175"/>
  <c r="R106"/>
  <c r="J106"/>
  <c r="I106"/>
  <c r="H106"/>
  <c r="K106" s="1"/>
  <c r="N106"/>
  <c r="F106"/>
  <c r="P106"/>
  <c r="E106"/>
  <c r="Q106" s="1"/>
  <c r="L106"/>
  <c r="O106" s="1"/>
  <c r="M106"/>
  <c r="BD58" i="69"/>
  <c r="BW58"/>
  <c r="BS58"/>
  <c r="BM58"/>
  <c r="X58"/>
  <c r="BX58"/>
  <c r="H58"/>
  <c r="BF58"/>
  <c r="CC58"/>
  <c r="CV58"/>
  <c r="AC58"/>
  <c r="AB58"/>
  <c r="CF58"/>
  <c r="BT58"/>
  <c r="AT58"/>
  <c r="CU58"/>
  <c r="BU58"/>
  <c r="CX58"/>
  <c r="CT58"/>
  <c r="T58"/>
  <c r="AH58"/>
  <c r="AW58"/>
  <c r="I58"/>
  <c r="CG58"/>
  <c r="CJ58"/>
  <c r="BK58"/>
  <c r="D58"/>
  <c r="D69" i="70" s="1"/>
  <c r="G69" s="1"/>
  <c r="AE58" i="69"/>
  <c r="AX58"/>
  <c r="CK58"/>
  <c r="BO58"/>
  <c r="E58"/>
  <c r="K58"/>
  <c r="BC58"/>
  <c r="CL58"/>
  <c r="J58"/>
  <c r="O58"/>
  <c r="M58"/>
  <c r="AS58"/>
  <c r="AZ58"/>
  <c r="CD58"/>
  <c r="CI58"/>
  <c r="BV58"/>
  <c r="U58"/>
  <c r="BI58"/>
  <c r="CN58"/>
  <c r="BH58"/>
  <c r="AF58"/>
  <c r="R58"/>
  <c r="G58"/>
  <c r="AU58"/>
  <c r="AL58"/>
  <c r="AO58"/>
  <c r="F58"/>
  <c r="Y58"/>
  <c r="S58"/>
  <c r="CH58"/>
  <c r="AY58"/>
  <c r="V58"/>
  <c r="AM58"/>
  <c r="CW58"/>
  <c r="AQ58"/>
  <c r="AJ58"/>
  <c r="CM58"/>
  <c r="BY58"/>
  <c r="CP58"/>
  <c r="CE58"/>
  <c r="CS58"/>
  <c r="BQ58"/>
  <c r="AP58"/>
  <c r="Z58"/>
  <c r="BG58"/>
  <c r="AA58"/>
  <c r="CQ58"/>
  <c r="BJ58"/>
  <c r="BA58"/>
  <c r="AV58"/>
  <c r="L58"/>
  <c r="BL58"/>
  <c r="AD58"/>
  <c r="CR58"/>
  <c r="BZ58"/>
  <c r="BB58"/>
  <c r="N58"/>
  <c r="AG58"/>
  <c r="BE58"/>
  <c r="CA58"/>
  <c r="CO58"/>
  <c r="AR58"/>
  <c r="BN58"/>
  <c r="W58"/>
  <c r="AN58"/>
  <c r="AK58"/>
  <c r="CB58"/>
  <c r="AI58"/>
  <c r="BR58"/>
  <c r="P58"/>
  <c r="BP58"/>
  <c r="Q58"/>
  <c r="BO199"/>
  <c r="R199"/>
  <c r="BA199"/>
  <c r="BK199"/>
  <c r="BH199"/>
  <c r="CH199"/>
  <c r="CF199"/>
  <c r="BY199"/>
  <c r="BP199"/>
  <c r="AY199"/>
  <c r="AK199"/>
  <c r="BQ199"/>
  <c r="D199"/>
  <c r="D210" i="70" s="1"/>
  <c r="G210" s="1"/>
  <c r="BJ199" i="69"/>
  <c r="AS199"/>
  <c r="CW199"/>
  <c r="BX199"/>
  <c r="BD199"/>
  <c r="AA199"/>
  <c r="CA199"/>
  <c r="AW199"/>
  <c r="AB199"/>
  <c r="H199"/>
  <c r="F199"/>
  <c r="AJ199"/>
  <c r="M199"/>
  <c r="CS199"/>
  <c r="BC199"/>
  <c r="CM199"/>
  <c r="AX199"/>
  <c r="AQ199"/>
  <c r="CC199"/>
  <c r="CO199"/>
  <c r="BR199"/>
  <c r="BF199"/>
  <c r="S199"/>
  <c r="E199"/>
  <c r="L199"/>
  <c r="Y199"/>
  <c r="CK199"/>
  <c r="AR199"/>
  <c r="AO199"/>
  <c r="CG199"/>
  <c r="J199"/>
  <c r="BZ199"/>
  <c r="CD199"/>
  <c r="W199"/>
  <c r="BB199"/>
  <c r="BV199"/>
  <c r="BW199"/>
  <c r="AF199"/>
  <c r="CL199"/>
  <c r="CN199"/>
  <c r="I199"/>
  <c r="BS199"/>
  <c r="BI199"/>
  <c r="AT199"/>
  <c r="CU199"/>
  <c r="AZ199"/>
  <c r="CT199"/>
  <c r="AH199"/>
  <c r="CP199"/>
  <c r="CI199"/>
  <c r="V199"/>
  <c r="BM199"/>
  <c r="BN199"/>
  <c r="T199"/>
  <c r="AL199"/>
  <c r="BE199"/>
  <c r="X199"/>
  <c r="BL199"/>
  <c r="AU199"/>
  <c r="K199"/>
  <c r="CE199"/>
  <c r="CR199"/>
  <c r="Q199"/>
  <c r="CX199"/>
  <c r="AM199"/>
  <c r="AE199"/>
  <c r="AI199"/>
  <c r="CQ199"/>
  <c r="CB199"/>
  <c r="AN199"/>
  <c r="O199"/>
  <c r="AP199"/>
  <c r="AC199"/>
  <c r="BU199"/>
  <c r="P199"/>
  <c r="N199"/>
  <c r="BT199"/>
  <c r="U199"/>
  <c r="CV199"/>
  <c r="AD199"/>
  <c r="CJ199"/>
  <c r="AG199"/>
  <c r="Z199"/>
  <c r="AV199"/>
  <c r="G199"/>
  <c r="BG199"/>
  <c r="BZ89"/>
  <c r="AG89"/>
  <c r="CL89"/>
  <c r="BQ89"/>
  <c r="CJ89"/>
  <c r="AA89"/>
  <c r="AW89"/>
  <c r="J89"/>
  <c r="BS89"/>
  <c r="AL89"/>
  <c r="CB89"/>
  <c r="CW89"/>
  <c r="CS89"/>
  <c r="CH89"/>
  <c r="BA89"/>
  <c r="BF89"/>
  <c r="AB89"/>
  <c r="CV89"/>
  <c r="BB89"/>
  <c r="R89"/>
  <c r="BC89"/>
  <c r="CG89"/>
  <c r="W89"/>
  <c r="Y89"/>
  <c r="BI89"/>
  <c r="Z89"/>
  <c r="D89"/>
  <c r="D100" i="70" s="1"/>
  <c r="G100" s="1"/>
  <c r="CI89" i="69"/>
  <c r="BH89"/>
  <c r="BY89"/>
  <c r="AN89"/>
  <c r="K89"/>
  <c r="AC89"/>
  <c r="CA89"/>
  <c r="AT89"/>
  <c r="H89"/>
  <c r="CQ89"/>
  <c r="U89"/>
  <c r="AE89"/>
  <c r="BU89"/>
  <c r="L89"/>
  <c r="BE89"/>
  <c r="AS89"/>
  <c r="CX89"/>
  <c r="P89"/>
  <c r="V89"/>
  <c r="BO89"/>
  <c r="CP89"/>
  <c r="F89"/>
  <c r="CR89"/>
  <c r="BN89"/>
  <c r="AP89"/>
  <c r="BV89"/>
  <c r="BW89"/>
  <c r="BR89"/>
  <c r="AM89"/>
  <c r="Q89"/>
  <c r="I89"/>
  <c r="O89"/>
  <c r="CK89"/>
  <c r="BK89"/>
  <c r="BT89"/>
  <c r="AX89"/>
  <c r="X89"/>
  <c r="AY89"/>
  <c r="AO89"/>
  <c r="AD89"/>
  <c r="AR89"/>
  <c r="G89"/>
  <c r="AZ89"/>
  <c r="BD89"/>
  <c r="N89"/>
  <c r="S89"/>
  <c r="CT89"/>
  <c r="BP89"/>
  <c r="AU89"/>
  <c r="CO89"/>
  <c r="AJ89"/>
  <c r="E89"/>
  <c r="BX89"/>
  <c r="AH89"/>
  <c r="AQ89"/>
  <c r="CD89"/>
  <c r="CU89"/>
  <c r="BG89"/>
  <c r="AK89"/>
  <c r="CN89"/>
  <c r="CE89"/>
  <c r="CC89"/>
  <c r="AI89"/>
  <c r="BL89"/>
  <c r="AV89"/>
  <c r="CF89"/>
  <c r="M89"/>
  <c r="AF89"/>
  <c r="T89"/>
  <c r="BJ89"/>
  <c r="CM89"/>
  <c r="BM89"/>
  <c r="BR200"/>
  <c r="AQ200"/>
  <c r="U200"/>
  <c r="BN200"/>
  <c r="CF200"/>
  <c r="Z200"/>
  <c r="M200"/>
  <c r="AA200"/>
  <c r="BK200"/>
  <c r="BD200"/>
  <c r="I200"/>
  <c r="T200"/>
  <c r="AV200"/>
  <c r="CB200"/>
  <c r="Q200"/>
  <c r="BX200"/>
  <c r="CE200"/>
  <c r="BE200"/>
  <c r="AS200"/>
  <c r="BF200"/>
  <c r="BL200"/>
  <c r="AD200"/>
  <c r="AO200"/>
  <c r="CG200"/>
  <c r="AM200"/>
  <c r="AL200"/>
  <c r="W200"/>
  <c r="CR200"/>
  <c r="CI200"/>
  <c r="AY200"/>
  <c r="BG200"/>
  <c r="BC200"/>
  <c r="CH200"/>
  <c r="BP200"/>
  <c r="BS200"/>
  <c r="AW200"/>
  <c r="BM200"/>
  <c r="BH200"/>
  <c r="Y200"/>
  <c r="AN200"/>
  <c r="BU200"/>
  <c r="P200"/>
  <c r="CX200"/>
  <c r="AI200"/>
  <c r="X200"/>
  <c r="S200"/>
  <c r="CJ200"/>
  <c r="CD200"/>
  <c r="AF200"/>
  <c r="BO200"/>
  <c r="CU200"/>
  <c r="AB200"/>
  <c r="AZ200"/>
  <c r="BA200"/>
  <c r="F200"/>
  <c r="V200"/>
  <c r="CP200"/>
  <c r="E200"/>
  <c r="BW200"/>
  <c r="CO200"/>
  <c r="O200"/>
  <c r="R200"/>
  <c r="G200"/>
  <c r="CK200"/>
  <c r="AT200"/>
  <c r="AH200"/>
  <c r="CT200"/>
  <c r="J200"/>
  <c r="L200"/>
  <c r="BI200"/>
  <c r="CA200"/>
  <c r="CN200"/>
  <c r="CW200"/>
  <c r="BT200"/>
  <c r="BZ200"/>
  <c r="AK200"/>
  <c r="BJ200"/>
  <c r="CV200"/>
  <c r="BQ200"/>
  <c r="AR200"/>
  <c r="BB200"/>
  <c r="CM200"/>
  <c r="BV200"/>
  <c r="D200"/>
  <c r="D211" i="70" s="1"/>
  <c r="G211" s="1"/>
  <c r="AE200" i="69"/>
  <c r="AU200"/>
  <c r="AP200"/>
  <c r="CS200"/>
  <c r="AX200"/>
  <c r="BY200"/>
  <c r="K200"/>
  <c r="CC200"/>
  <c r="CL200"/>
  <c r="AG200"/>
  <c r="N200"/>
  <c r="AJ200"/>
  <c r="CQ200"/>
  <c r="H200"/>
  <c r="AC200"/>
  <c r="BC159"/>
  <c r="BJ159"/>
  <c r="F159"/>
  <c r="AK159"/>
  <c r="AD159"/>
  <c r="CC159"/>
  <c r="CU159"/>
  <c r="T159"/>
  <c r="X159"/>
  <c r="BE159"/>
  <c r="J159"/>
  <c r="Z159"/>
  <c r="BX159"/>
  <c r="BP159"/>
  <c r="BH159"/>
  <c r="CT159"/>
  <c r="CX159"/>
  <c r="U159"/>
  <c r="AQ159"/>
  <c r="BB159"/>
  <c r="V159"/>
  <c r="AB159"/>
  <c r="O159"/>
  <c r="L159"/>
  <c r="CQ159"/>
  <c r="BN159"/>
  <c r="BA159"/>
  <c r="AV159"/>
  <c r="AC159"/>
  <c r="BI159"/>
  <c r="AH159"/>
  <c r="AJ159"/>
  <c r="BF159"/>
  <c r="CV159"/>
  <c r="CI159"/>
  <c r="Y159"/>
  <c r="CA159"/>
  <c r="CP159"/>
  <c r="CR159"/>
  <c r="CL159"/>
  <c r="BK159"/>
  <c r="CO159"/>
  <c r="AS159"/>
  <c r="AL159"/>
  <c r="H159"/>
  <c r="BS159"/>
  <c r="AA159"/>
  <c r="AG159"/>
  <c r="AI159"/>
  <c r="BM159"/>
  <c r="CK159"/>
  <c r="CH159"/>
  <c r="S159"/>
  <c r="CE159"/>
  <c r="BT159"/>
  <c r="D159"/>
  <c r="D170" i="70" s="1"/>
  <c r="G170" s="1"/>
  <c r="AY159" i="69"/>
  <c r="G159"/>
  <c r="AR159"/>
  <c r="AE159"/>
  <c r="BU159"/>
  <c r="CW159"/>
  <c r="AZ159"/>
  <c r="R159"/>
  <c r="CS159"/>
  <c r="CD159"/>
  <c r="CF159"/>
  <c r="BW159"/>
  <c r="AW159"/>
  <c r="AN159"/>
  <c r="BL159"/>
  <c r="AO159"/>
  <c r="AF159"/>
  <c r="Q159"/>
  <c r="N159"/>
  <c r="W159"/>
  <c r="M159"/>
  <c r="E159"/>
  <c r="CM159"/>
  <c r="BR159"/>
  <c r="BD159"/>
  <c r="CB159"/>
  <c r="AP159"/>
  <c r="BV159"/>
  <c r="I159"/>
  <c r="P159"/>
  <c r="BY159"/>
  <c r="AM159"/>
  <c r="CG159"/>
  <c r="AX159"/>
  <c r="BG159"/>
  <c r="AT159"/>
  <c r="BZ159"/>
  <c r="BQ159"/>
  <c r="AU159"/>
  <c r="K159"/>
  <c r="BO159"/>
  <c r="CJ159"/>
  <c r="CN159"/>
  <c r="AJ169"/>
  <c r="CW169"/>
  <c r="BE169"/>
  <c r="CN169"/>
  <c r="BK169"/>
  <c r="AE169"/>
  <c r="AN169"/>
  <c r="AV169"/>
  <c r="AT169"/>
  <c r="P169"/>
  <c r="CH169"/>
  <c r="BJ169"/>
  <c r="CF169"/>
  <c r="AL169"/>
  <c r="AX169"/>
  <c r="CQ169"/>
  <c r="AQ169"/>
  <c r="CA169"/>
  <c r="AH169"/>
  <c r="AC169"/>
  <c r="AS169"/>
  <c r="BL169"/>
  <c r="CS169"/>
  <c r="AP169"/>
  <c r="CJ169"/>
  <c r="CX169"/>
  <c r="CR169"/>
  <c r="AF169"/>
  <c r="BR169"/>
  <c r="BQ169"/>
  <c r="O169"/>
  <c r="BS169"/>
  <c r="BX169"/>
  <c r="BN169"/>
  <c r="BD169"/>
  <c r="AB169"/>
  <c r="X169"/>
  <c r="AO169"/>
  <c r="AK169"/>
  <c r="Z169"/>
  <c r="J169"/>
  <c r="R169"/>
  <c r="Y169"/>
  <c r="H169"/>
  <c r="F169"/>
  <c r="S169"/>
  <c r="N169"/>
  <c r="AR169"/>
  <c r="BV169"/>
  <c r="AI169"/>
  <c r="BW169"/>
  <c r="AU169"/>
  <c r="BA169"/>
  <c r="Q169"/>
  <c r="M169"/>
  <c r="BM169"/>
  <c r="AW169"/>
  <c r="BI169"/>
  <c r="BC169"/>
  <c r="CO169"/>
  <c r="W169"/>
  <c r="G169"/>
  <c r="V169"/>
  <c r="CG169"/>
  <c r="K169"/>
  <c r="BO169"/>
  <c r="AA169"/>
  <c r="D169"/>
  <c r="D180" i="70" s="1"/>
  <c r="G180" s="1"/>
  <c r="CK169" i="69"/>
  <c r="U169"/>
  <c r="AD169"/>
  <c r="BT169"/>
  <c r="AZ169"/>
  <c r="CC169"/>
  <c r="BU169"/>
  <c r="BP169"/>
  <c r="CT169"/>
  <c r="CL169"/>
  <c r="BF169"/>
  <c r="CP169"/>
  <c r="CE169"/>
  <c r="BG169"/>
  <c r="CU169"/>
  <c r="BB169"/>
  <c r="BY169"/>
  <c r="CV169"/>
  <c r="L169"/>
  <c r="BH169"/>
  <c r="T169"/>
  <c r="CM169"/>
  <c r="AM169"/>
  <c r="AG169"/>
  <c r="CB169"/>
  <c r="AY169"/>
  <c r="CD169"/>
  <c r="CI169"/>
  <c r="I169"/>
  <c r="BZ169"/>
  <c r="E169"/>
  <c r="I93" i="70"/>
  <c r="H93"/>
  <c r="K93" s="1"/>
  <c r="L93"/>
  <c r="O93" s="1"/>
  <c r="N93"/>
  <c r="M93"/>
  <c r="R93"/>
  <c r="P93"/>
  <c r="E93"/>
  <c r="Q93" s="1"/>
  <c r="J93"/>
  <c r="F93"/>
  <c r="BI118" i="69"/>
  <c r="BG118"/>
  <c r="BN118"/>
  <c r="AF118"/>
  <c r="CU118"/>
  <c r="X118"/>
  <c r="BQ118"/>
  <c r="CI118"/>
  <c r="AK118"/>
  <c r="CW118"/>
  <c r="Y118"/>
  <c r="AB118"/>
  <c r="CM118"/>
  <c r="AV118"/>
  <c r="V118"/>
  <c r="BD118"/>
  <c r="BJ118"/>
  <c r="BR118"/>
  <c r="AS118"/>
  <c r="P118"/>
  <c r="R118"/>
  <c r="AU118"/>
  <c r="CH118"/>
  <c r="CD118"/>
  <c r="AC118"/>
  <c r="AQ118"/>
  <c r="AG118"/>
  <c r="CT118"/>
  <c r="CX118"/>
  <c r="BV118"/>
  <c r="BP118"/>
  <c r="CL118"/>
  <c r="U118"/>
  <c r="BM118"/>
  <c r="BC118"/>
  <c r="D118"/>
  <c r="D129" i="70" s="1"/>
  <c r="G129" s="1"/>
  <c r="AE118" i="69"/>
  <c r="CR118"/>
  <c r="AW118"/>
  <c r="AO118"/>
  <c r="T118"/>
  <c r="AN118"/>
  <c r="BO118"/>
  <c r="BH118"/>
  <c r="CQ118"/>
  <c r="I118"/>
  <c r="BW118"/>
  <c r="BK118"/>
  <c r="F118"/>
  <c r="AT118"/>
  <c r="S118"/>
  <c r="CN118"/>
  <c r="BZ118"/>
  <c r="CS118"/>
  <c r="CG118"/>
  <c r="BL118"/>
  <c r="CO118"/>
  <c r="BS118"/>
  <c r="BU118"/>
  <c r="BB118"/>
  <c r="O118"/>
  <c r="G118"/>
  <c r="BY118"/>
  <c r="L118"/>
  <c r="E118"/>
  <c r="CV118"/>
  <c r="CP118"/>
  <c r="CB118"/>
  <c r="AX118"/>
  <c r="BX118"/>
  <c r="AM118"/>
  <c r="J118"/>
  <c r="AH118"/>
  <c r="AJ118"/>
  <c r="M118"/>
  <c r="CF118"/>
  <c r="Q118"/>
  <c r="BA118"/>
  <c r="AP118"/>
  <c r="AZ118"/>
  <c r="AD118"/>
  <c r="BT118"/>
  <c r="BE118"/>
  <c r="W118"/>
  <c r="CE118"/>
  <c r="N118"/>
  <c r="AL118"/>
  <c r="CA118"/>
  <c r="Z118"/>
  <c r="AR118"/>
  <c r="K118"/>
  <c r="H118"/>
  <c r="AY118"/>
  <c r="AA118"/>
  <c r="CJ118"/>
  <c r="CK118"/>
  <c r="BF118"/>
  <c r="CC118"/>
  <c r="AI118"/>
  <c r="I196" i="70"/>
  <c r="H196"/>
  <c r="K196" s="1"/>
  <c r="P196"/>
  <c r="N196"/>
  <c r="M196"/>
  <c r="E196"/>
  <c r="L196"/>
  <c r="O196" s="1"/>
  <c r="Q196"/>
  <c r="F196"/>
  <c r="R196"/>
  <c r="J196"/>
  <c r="P117"/>
  <c r="J117"/>
  <c r="E117"/>
  <c r="M117"/>
  <c r="I117"/>
  <c r="R117"/>
  <c r="Q117"/>
  <c r="N117"/>
  <c r="F117"/>
  <c r="H117"/>
  <c r="K117" s="1"/>
  <c r="L117"/>
  <c r="O117" s="1"/>
  <c r="N185"/>
  <c r="R185"/>
  <c r="J185"/>
  <c r="F185"/>
  <c r="L185"/>
  <c r="O185" s="1"/>
  <c r="P185"/>
  <c r="H185"/>
  <c r="K185" s="1"/>
  <c r="M185"/>
  <c r="I185"/>
  <c r="E185"/>
  <c r="Q185" s="1"/>
  <c r="S185" s="1"/>
  <c r="E176"/>
  <c r="Q176" s="1"/>
  <c r="I176"/>
  <c r="H176"/>
  <c r="K176" s="1"/>
  <c r="J176"/>
  <c r="R176"/>
  <c r="M176"/>
  <c r="N176"/>
  <c r="F176"/>
  <c r="L176"/>
  <c r="O176" s="1"/>
  <c r="P176"/>
  <c r="H132"/>
  <c r="K132" s="1"/>
  <c r="L132"/>
  <c r="O132" s="1"/>
  <c r="J132"/>
  <c r="R132"/>
  <c r="P132"/>
  <c r="F132"/>
  <c r="E132"/>
  <c r="Q132" s="1"/>
  <c r="M132"/>
  <c r="I132"/>
  <c r="N132"/>
  <c r="P153"/>
  <c r="H153"/>
  <c r="K153" s="1"/>
  <c r="J153"/>
  <c r="N153"/>
  <c r="M153"/>
  <c r="F153"/>
  <c r="L153"/>
  <c r="O153" s="1"/>
  <c r="I153"/>
  <c r="E153"/>
  <c r="Q153" s="1"/>
  <c r="R153"/>
  <c r="BA81" i="69"/>
  <c r="AE81"/>
  <c r="CE81"/>
  <c r="Z81"/>
  <c r="AT81"/>
  <c r="U81"/>
  <c r="BP81"/>
  <c r="CJ81"/>
  <c r="BL81"/>
  <c r="AQ81"/>
  <c r="S81"/>
  <c r="BN81"/>
  <c r="CA81"/>
  <c r="P81"/>
  <c r="J81"/>
  <c r="BW81"/>
  <c r="AU81"/>
  <c r="BT81"/>
  <c r="K81"/>
  <c r="AS81"/>
  <c r="CR81"/>
  <c r="W81"/>
  <c r="BY81"/>
  <c r="V81"/>
  <c r="L81"/>
  <c r="AJ81"/>
  <c r="BG81"/>
  <c r="AB81"/>
  <c r="CH81"/>
  <c r="CL81"/>
  <c r="CK81"/>
  <c r="AK81"/>
  <c r="AH81"/>
  <c r="BO81"/>
  <c r="AP81"/>
  <c r="AG81"/>
  <c r="CG81"/>
  <c r="AA81"/>
  <c r="AX81"/>
  <c r="CO81"/>
  <c r="CI81"/>
  <c r="N81"/>
  <c r="CD81"/>
  <c r="CU81"/>
  <c r="F81"/>
  <c r="BV81"/>
  <c r="I81"/>
  <c r="T81"/>
  <c r="R81"/>
  <c r="CT81"/>
  <c r="BI81"/>
  <c r="D81"/>
  <c r="D92" i="70" s="1"/>
  <c r="G92" s="1"/>
  <c r="O81" i="69"/>
  <c r="H81"/>
  <c r="AZ81"/>
  <c r="CP81"/>
  <c r="CS81"/>
  <c r="BH81"/>
  <c r="AW81"/>
  <c r="BJ81"/>
  <c r="AR81"/>
  <c r="BD81"/>
  <c r="AV81"/>
  <c r="BE81"/>
  <c r="BQ81"/>
  <c r="CB81"/>
  <c r="G81"/>
  <c r="BF81"/>
  <c r="AD81"/>
  <c r="AL81"/>
  <c r="AY81"/>
  <c r="CM81"/>
  <c r="CW81"/>
  <c r="AO81"/>
  <c r="CQ81"/>
  <c r="CN81"/>
  <c r="CC81"/>
  <c r="M81"/>
  <c r="BC81"/>
  <c r="AI81"/>
  <c r="X81"/>
  <c r="BB81"/>
  <c r="E81"/>
  <c r="CV81"/>
  <c r="BZ81"/>
  <c r="BS81"/>
  <c r="BM81"/>
  <c r="BK81"/>
  <c r="BX81"/>
  <c r="BR81"/>
  <c r="Y81"/>
  <c r="AM81"/>
  <c r="AF81"/>
  <c r="CF81"/>
  <c r="AN81"/>
  <c r="CX81"/>
  <c r="AC81"/>
  <c r="Q81"/>
  <c r="BU81"/>
  <c r="I156" i="70"/>
  <c r="E156"/>
  <c r="N156"/>
  <c r="R156"/>
  <c r="Q156"/>
  <c r="J156"/>
  <c r="L156"/>
  <c r="O156" s="1"/>
  <c r="P156"/>
  <c r="F156"/>
  <c r="M156"/>
  <c r="H156"/>
  <c r="K156" s="1"/>
  <c r="CQ60" i="69"/>
  <c r="CM60"/>
  <c r="AW60"/>
  <c r="AC60"/>
  <c r="AU60"/>
  <c r="BR60"/>
  <c r="CD60"/>
  <c r="BM60"/>
  <c r="CR60"/>
  <c r="BZ60"/>
  <c r="BL60"/>
  <c r="Q60"/>
  <c r="CL60"/>
  <c r="CF60"/>
  <c r="CE60"/>
  <c r="BS60"/>
  <c r="AO60"/>
  <c r="AX60"/>
  <c r="CA60"/>
  <c r="AI60"/>
  <c r="BJ60"/>
  <c r="P60"/>
  <c r="BT60"/>
  <c r="CC60"/>
  <c r="K60"/>
  <c r="CJ60"/>
  <c r="AQ60"/>
  <c r="AT60"/>
  <c r="BU60"/>
  <c r="BB60"/>
  <c r="CG60"/>
  <c r="CN60"/>
  <c r="BK60"/>
  <c r="H60"/>
  <c r="U60"/>
  <c r="AS60"/>
  <c r="CB60"/>
  <c r="BY60"/>
  <c r="CH60"/>
  <c r="R60"/>
  <c r="W60"/>
  <c r="CX60"/>
  <c r="BE60"/>
  <c r="Y60"/>
  <c r="CO60"/>
  <c r="G60"/>
  <c r="AP60"/>
  <c r="AH60"/>
  <c r="V60"/>
  <c r="BQ60"/>
  <c r="F60"/>
  <c r="L60"/>
  <c r="BC60"/>
  <c r="CV60"/>
  <c r="O60"/>
  <c r="T60"/>
  <c r="AB60"/>
  <c r="AR60"/>
  <c r="CI60"/>
  <c r="AA60"/>
  <c r="BV60"/>
  <c r="AJ60"/>
  <c r="I60"/>
  <c r="AF60"/>
  <c r="BH60"/>
  <c r="AD60"/>
  <c r="CK60"/>
  <c r="N60"/>
  <c r="BA60"/>
  <c r="BW60"/>
  <c r="AN60"/>
  <c r="BF60"/>
  <c r="Z60"/>
  <c r="AZ60"/>
  <c r="J60"/>
  <c r="CP60"/>
  <c r="CU60"/>
  <c r="BD60"/>
  <c r="M60"/>
  <c r="CW60"/>
  <c r="AG60"/>
  <c r="S60"/>
  <c r="AE60"/>
  <c r="BO60"/>
  <c r="E60"/>
  <c r="AY60"/>
  <c r="D60"/>
  <c r="D71" i="70" s="1"/>
  <c r="G71" s="1"/>
  <c r="X60" i="69"/>
  <c r="BI60"/>
  <c r="AK60"/>
  <c r="AL60"/>
  <c r="CT60"/>
  <c r="BG60"/>
  <c r="BN60"/>
  <c r="BX60"/>
  <c r="BP60"/>
  <c r="CS60"/>
  <c r="AV60"/>
  <c r="AM60"/>
  <c r="N212" i="70"/>
  <c r="E212"/>
  <c r="J212"/>
  <c r="P212"/>
  <c r="I212"/>
  <c r="H212"/>
  <c r="K212" s="1"/>
  <c r="F212"/>
  <c r="R212"/>
  <c r="M212"/>
  <c r="L212"/>
  <c r="O212" s="1"/>
  <c r="Q212"/>
  <c r="M128"/>
  <c r="H128"/>
  <c r="K128" s="1"/>
  <c r="Q128"/>
  <c r="P128"/>
  <c r="I128"/>
  <c r="L128"/>
  <c r="O128" s="1"/>
  <c r="N128"/>
  <c r="E128"/>
  <c r="R128"/>
  <c r="F128"/>
  <c r="J128"/>
  <c r="F173"/>
  <c r="M173"/>
  <c r="P173"/>
  <c r="R173"/>
  <c r="H173"/>
  <c r="K173" s="1"/>
  <c r="L173"/>
  <c r="O173" s="1"/>
  <c r="J173"/>
  <c r="N173"/>
  <c r="I173"/>
  <c r="E173"/>
  <c r="Q173" s="1"/>
  <c r="BJ173" i="69"/>
  <c r="AD173"/>
  <c r="W173"/>
  <c r="BI173"/>
  <c r="G173"/>
  <c r="M173"/>
  <c r="CN173"/>
  <c r="BY173"/>
  <c r="I173"/>
  <c r="J173"/>
  <c r="D173"/>
  <c r="D184" i="70" s="1"/>
  <c r="G184" s="1"/>
  <c r="AV173" i="69"/>
  <c r="BD173"/>
  <c r="H173"/>
  <c r="CL173"/>
  <c r="CK173"/>
  <c r="BS173"/>
  <c r="AM173"/>
  <c r="AG173"/>
  <c r="E173"/>
  <c r="AI173"/>
  <c r="BB173"/>
  <c r="F173"/>
  <c r="CH173"/>
  <c r="X173"/>
  <c r="CO173"/>
  <c r="AP173"/>
  <c r="BV173"/>
  <c r="CD173"/>
  <c r="P173"/>
  <c r="AA173"/>
  <c r="BP173"/>
  <c r="BE173"/>
  <c r="CU173"/>
  <c r="CT173"/>
  <c r="AE173"/>
  <c r="BR173"/>
  <c r="CJ173"/>
  <c r="AC173"/>
  <c r="Y173"/>
  <c r="BF173"/>
  <c r="CB173"/>
  <c r="CE173"/>
  <c r="BQ173"/>
  <c r="BX173"/>
  <c r="CF173"/>
  <c r="AJ173"/>
  <c r="AX173"/>
  <c r="CS173"/>
  <c r="BK173"/>
  <c r="O173"/>
  <c r="BH173"/>
  <c r="R173"/>
  <c r="AB173"/>
  <c r="CI173"/>
  <c r="K173"/>
  <c r="BN173"/>
  <c r="AK173"/>
  <c r="BO173"/>
  <c r="AU173"/>
  <c r="AS173"/>
  <c r="AN173"/>
  <c r="AO173"/>
  <c r="AH173"/>
  <c r="CQ173"/>
  <c r="Q173"/>
  <c r="T173"/>
  <c r="CG173"/>
  <c r="CA173"/>
  <c r="BZ173"/>
  <c r="BA173"/>
  <c r="BG173"/>
  <c r="CW173"/>
  <c r="Z173"/>
  <c r="BU173"/>
  <c r="AL173"/>
  <c r="AR173"/>
  <c r="AY173"/>
  <c r="AT173"/>
  <c r="AF173"/>
  <c r="V173"/>
  <c r="CP173"/>
  <c r="AZ173"/>
  <c r="CV173"/>
  <c r="L173"/>
  <c r="AW173"/>
  <c r="S173"/>
  <c r="BL173"/>
  <c r="BT173"/>
  <c r="CC173"/>
  <c r="U173"/>
  <c r="BM173"/>
  <c r="CR173"/>
  <c r="BW173"/>
  <c r="AQ173"/>
  <c r="N173"/>
  <c r="CX173"/>
  <c r="BC173"/>
  <c r="CM173"/>
  <c r="R35" i="70"/>
  <c r="P35"/>
  <c r="Q35"/>
  <c r="F114"/>
  <c r="I114"/>
  <c r="E114"/>
  <c r="L114"/>
  <c r="O114" s="1"/>
  <c r="H114"/>
  <c r="K114" s="1"/>
  <c r="P114"/>
  <c r="J114"/>
  <c r="R114"/>
  <c r="N114"/>
  <c r="Q114"/>
  <c r="M114"/>
  <c r="BH19" i="69"/>
  <c r="BG19"/>
  <c r="AH19"/>
  <c r="CD19"/>
  <c r="AO19"/>
  <c r="CV19"/>
  <c r="CQ19"/>
  <c r="Z19"/>
  <c r="AZ19"/>
  <c r="BU19"/>
  <c r="BD19"/>
  <c r="AX19"/>
  <c r="AC19"/>
  <c r="CH19"/>
  <c r="CJ19"/>
  <c r="CE19"/>
  <c r="AA19"/>
  <c r="AB19"/>
  <c r="CT19"/>
  <c r="CC19"/>
  <c r="BC19"/>
  <c r="X19"/>
  <c r="CR19"/>
  <c r="BZ19"/>
  <c r="AS19"/>
  <c r="BI19"/>
  <c r="AE19"/>
  <c r="AT19"/>
  <c r="CS19"/>
  <c r="BK19"/>
  <c r="BO19"/>
  <c r="AJ19"/>
  <c r="AQ19"/>
  <c r="BV19"/>
  <c r="CG19"/>
  <c r="CU19"/>
  <c r="AI19"/>
  <c r="AY19"/>
  <c r="CP19"/>
  <c r="CW19"/>
  <c r="AG19"/>
  <c r="AP19"/>
  <c r="BE19"/>
  <c r="AN19"/>
  <c r="BN19"/>
  <c r="AD19"/>
  <c r="CA19"/>
  <c r="BA19"/>
  <c r="CK19"/>
  <c r="CO19"/>
  <c r="AM19"/>
  <c r="BL19"/>
  <c r="BM19"/>
  <c r="BW19"/>
  <c r="BJ19"/>
  <c r="W19"/>
  <c r="BP19"/>
  <c r="AW19"/>
  <c r="AV19"/>
  <c r="AL19"/>
  <c r="CF19"/>
  <c r="BR19"/>
  <c r="CX19"/>
  <c r="CM19"/>
  <c r="V19"/>
  <c r="BQ19"/>
  <c r="BT19"/>
  <c r="CN19"/>
  <c r="CI19"/>
  <c r="AF19"/>
  <c r="CL19"/>
  <c r="BY19"/>
  <c r="BX19"/>
  <c r="AR19"/>
  <c r="AK19"/>
  <c r="BS19"/>
  <c r="BB19"/>
  <c r="AU19"/>
  <c r="Y19"/>
  <c r="BF19"/>
  <c r="CB19"/>
  <c r="J98" i="70"/>
  <c r="N98"/>
  <c r="L98"/>
  <c r="O98" s="1"/>
  <c r="E98"/>
  <c r="P98"/>
  <c r="F98"/>
  <c r="I98"/>
  <c r="M98"/>
  <c r="H98"/>
  <c r="K98" s="1"/>
  <c r="R98"/>
  <c r="Q98"/>
  <c r="AF85" i="69"/>
  <c r="E85"/>
  <c r="AM85"/>
  <c r="CP85"/>
  <c r="M85"/>
  <c r="CG85"/>
  <c r="I85"/>
  <c r="K85"/>
  <c r="AJ85"/>
  <c r="D85"/>
  <c r="D96" i="70" s="1"/>
  <c r="G96" s="1"/>
  <c r="BA85" i="69"/>
  <c r="CN85"/>
  <c r="CU85"/>
  <c r="BS85"/>
  <c r="CI85"/>
  <c r="CE85"/>
  <c r="CO85"/>
  <c r="CA85"/>
  <c r="CV85"/>
  <c r="AB85"/>
  <c r="BV85"/>
  <c r="BU85"/>
  <c r="U85"/>
  <c r="BX85"/>
  <c r="AO85"/>
  <c r="CJ85"/>
  <c r="CB85"/>
  <c r="BE85"/>
  <c r="S85"/>
  <c r="W85"/>
  <c r="BT85"/>
  <c r="BJ85"/>
  <c r="AW85"/>
  <c r="F85"/>
  <c r="AX85"/>
  <c r="BN85"/>
  <c r="CS85"/>
  <c r="AK85"/>
  <c r="AU85"/>
  <c r="BC85"/>
  <c r="BG85"/>
  <c r="BD85"/>
  <c r="CK85"/>
  <c r="R85"/>
  <c r="V85"/>
  <c r="AY85"/>
  <c r="AE85"/>
  <c r="L85"/>
  <c r="CW85"/>
  <c r="CR85"/>
  <c r="AV85"/>
  <c r="Y85"/>
  <c r="AS85"/>
  <c r="BH85"/>
  <c r="BI85"/>
  <c r="CC85"/>
  <c r="J85"/>
  <c r="CL85"/>
  <c r="AI85"/>
  <c r="AQ85"/>
  <c r="X85"/>
  <c r="CX85"/>
  <c r="BK85"/>
  <c r="AD85"/>
  <c r="BZ85"/>
  <c r="BM85"/>
  <c r="BL85"/>
  <c r="CQ85"/>
  <c r="AP85"/>
  <c r="Z85"/>
  <c r="BO85"/>
  <c r="BQ85"/>
  <c r="AR85"/>
  <c r="T85"/>
  <c r="N85"/>
  <c r="CH85"/>
  <c r="AA85"/>
  <c r="AG85"/>
  <c r="BW85"/>
  <c r="CM85"/>
  <c r="BF85"/>
  <c r="CT85"/>
  <c r="AT85"/>
  <c r="G85"/>
  <c r="Q85"/>
  <c r="AL85"/>
  <c r="BB85"/>
  <c r="P85"/>
  <c r="H85"/>
  <c r="AC85"/>
  <c r="BY85"/>
  <c r="CD85"/>
  <c r="AH85"/>
  <c r="CF85"/>
  <c r="BP85"/>
  <c r="AN85"/>
  <c r="BR85"/>
  <c r="AZ85"/>
  <c r="O85"/>
  <c r="P127" i="70"/>
  <c r="R127"/>
  <c r="I127"/>
  <c r="N127"/>
  <c r="L127"/>
  <c r="O127" s="1"/>
  <c r="F127"/>
  <c r="M127"/>
  <c r="J127"/>
  <c r="E127"/>
  <c r="Q127" s="1"/>
  <c r="H127"/>
  <c r="K127" s="1"/>
  <c r="CD104" i="69"/>
  <c r="CP104"/>
  <c r="CA104"/>
  <c r="Q104"/>
  <c r="AS104"/>
  <c r="AU104"/>
  <c r="AY104"/>
  <c r="BA104"/>
  <c r="S104"/>
  <c r="BS104"/>
  <c r="CV104"/>
  <c r="AW104"/>
  <c r="R104"/>
  <c r="O104"/>
  <c r="BF104"/>
  <c r="CH104"/>
  <c r="CB104"/>
  <c r="BK104"/>
  <c r="AQ104"/>
  <c r="BG104"/>
  <c r="CJ104"/>
  <c r="CC104"/>
  <c r="AR104"/>
  <c r="BD104"/>
  <c r="AG104"/>
  <c r="I104"/>
  <c r="AK104"/>
  <c r="CI104"/>
  <c r="H104"/>
  <c r="N104"/>
  <c r="CT104"/>
  <c r="CK104"/>
  <c r="AM104"/>
  <c r="BR104"/>
  <c r="CW104"/>
  <c r="X104"/>
  <c r="BO104"/>
  <c r="BJ104"/>
  <c r="BQ104"/>
  <c r="AN104"/>
  <c r="AX104"/>
  <c r="BM104"/>
  <c r="AD104"/>
  <c r="AP104"/>
  <c r="BX104"/>
  <c r="CN104"/>
  <c r="CQ104"/>
  <c r="BI104"/>
  <c r="BE104"/>
  <c r="F104"/>
  <c r="CS104"/>
  <c r="CU104"/>
  <c r="BZ104"/>
  <c r="AC104"/>
  <c r="AA104"/>
  <c r="W104"/>
  <c r="T104"/>
  <c r="CX104"/>
  <c r="BH104"/>
  <c r="Y104"/>
  <c r="L104"/>
  <c r="P104"/>
  <c r="BU104"/>
  <c r="CR104"/>
  <c r="V104"/>
  <c r="J104"/>
  <c r="BT104"/>
  <c r="BY104"/>
  <c r="BB104"/>
  <c r="CF104"/>
  <c r="AF104"/>
  <c r="AI104"/>
  <c r="AZ104"/>
  <c r="M104"/>
  <c r="Z104"/>
  <c r="AL104"/>
  <c r="BC104"/>
  <c r="CG104"/>
  <c r="CM104"/>
  <c r="AV104"/>
  <c r="AT104"/>
  <c r="AJ104"/>
  <c r="BW104"/>
  <c r="BN104"/>
  <c r="G104"/>
  <c r="CE104"/>
  <c r="E104"/>
  <c r="AE104"/>
  <c r="D104"/>
  <c r="D115" i="70" s="1"/>
  <c r="G115" s="1"/>
  <c r="AO104" i="69"/>
  <c r="AB104"/>
  <c r="BV104"/>
  <c r="BL104"/>
  <c r="CL104"/>
  <c r="BP104"/>
  <c r="U104"/>
  <c r="CO104"/>
  <c r="AH104"/>
  <c r="K104"/>
  <c r="AJ23"/>
  <c r="CN23"/>
  <c r="CA23"/>
  <c r="BS23"/>
  <c r="BV23"/>
  <c r="I23"/>
  <c r="J34" i="70" s="1"/>
  <c r="Z23" i="69"/>
  <c r="AE23"/>
  <c r="BO23"/>
  <c r="BX23"/>
  <c r="AQ23"/>
  <c r="D23"/>
  <c r="D34" i="70" s="1"/>
  <c r="G34" s="1"/>
  <c r="CS23" i="69"/>
  <c r="BG23"/>
  <c r="AL23"/>
  <c r="CL23"/>
  <c r="BN23"/>
  <c r="AB23"/>
  <c r="AZ23"/>
  <c r="BJ23"/>
  <c r="CR23"/>
  <c r="BY23"/>
  <c r="F23"/>
  <c r="F34" i="70" s="1"/>
  <c r="T23" i="69"/>
  <c r="BZ23"/>
  <c r="CM23"/>
  <c r="CJ23"/>
  <c r="AC23"/>
  <c r="CV23"/>
  <c r="V23"/>
  <c r="BF23"/>
  <c r="AV23"/>
  <c r="BQ23"/>
  <c r="X23"/>
  <c r="CU23"/>
  <c r="AR23"/>
  <c r="AK23"/>
  <c r="CD23"/>
  <c r="BD23"/>
  <c r="CH23"/>
  <c r="G23"/>
  <c r="H34" i="70" s="1"/>
  <c r="K34" s="1"/>
  <c r="AT23" i="69"/>
  <c r="CX23"/>
  <c r="CE23"/>
  <c r="AH23"/>
  <c r="BW23"/>
  <c r="O23"/>
  <c r="AN23"/>
  <c r="CC23"/>
  <c r="Y23"/>
  <c r="AU23"/>
  <c r="CP23"/>
  <c r="H23"/>
  <c r="I34" i="70" s="1"/>
  <c r="CI23" i="69"/>
  <c r="BR23"/>
  <c r="AA23"/>
  <c r="CW23"/>
  <c r="BT23"/>
  <c r="W23"/>
  <c r="CT23"/>
  <c r="BB23"/>
  <c r="CK23"/>
  <c r="BC23"/>
  <c r="J23"/>
  <c r="L34" i="70" s="1"/>
  <c r="O34" s="1"/>
  <c r="AS23" i="69"/>
  <c r="CB23"/>
  <c r="AF23"/>
  <c r="BU23"/>
  <c r="CF23"/>
  <c r="CG23"/>
  <c r="AD23"/>
  <c r="AX23"/>
  <c r="BK23"/>
  <c r="BI23"/>
  <c r="K23"/>
  <c r="M34" i="70" s="1"/>
  <c r="BE23" i="69"/>
  <c r="AG23"/>
  <c r="BH23"/>
  <c r="CO23"/>
  <c r="BP23"/>
  <c r="E23"/>
  <c r="E34" i="70" s="1"/>
  <c r="AO23" i="69"/>
  <c r="AP23"/>
  <c r="BM23"/>
  <c r="AM23"/>
  <c r="BL23"/>
  <c r="AW23"/>
  <c r="AI23"/>
  <c r="BA23"/>
  <c r="CQ23"/>
  <c r="AY23"/>
  <c r="L23"/>
  <c r="N34" i="70" s="1"/>
  <c r="M23" i="69"/>
  <c r="P23"/>
  <c r="U23"/>
  <c r="S23"/>
  <c r="R23"/>
  <c r="N23"/>
  <c r="Q23"/>
  <c r="AK131"/>
  <c r="AF131"/>
  <c r="BC131"/>
  <c r="BL131"/>
  <c r="BJ131"/>
  <c r="AM131"/>
  <c r="J131"/>
  <c r="AJ131"/>
  <c r="AH131"/>
  <c r="AP131"/>
  <c r="AB131"/>
  <c r="AY131"/>
  <c r="G131"/>
  <c r="Z131"/>
  <c r="CT131"/>
  <c r="CW131"/>
  <c r="F131"/>
  <c r="AI131"/>
  <c r="BE131"/>
  <c r="Y131"/>
  <c r="E131"/>
  <c r="BD131"/>
  <c r="AS131"/>
  <c r="BQ131"/>
  <c r="AL131"/>
  <c r="CB131"/>
  <c r="M131"/>
  <c r="CN131"/>
  <c r="BP131"/>
  <c r="BH131"/>
  <c r="AC131"/>
  <c r="T131"/>
  <c r="AX131"/>
  <c r="AA131"/>
  <c r="BO131"/>
  <c r="AO131"/>
  <c r="BT131"/>
  <c r="BR131"/>
  <c r="AN131"/>
  <c r="H131"/>
  <c r="CQ131"/>
  <c r="L131"/>
  <c r="X131"/>
  <c r="U131"/>
  <c r="S131"/>
  <c r="V131"/>
  <c r="BX131"/>
  <c r="AV131"/>
  <c r="CF131"/>
  <c r="CE131"/>
  <c r="I131"/>
  <c r="CX131"/>
  <c r="BK131"/>
  <c r="AQ131"/>
  <c r="W131"/>
  <c r="CJ131"/>
  <c r="CI131"/>
  <c r="AT131"/>
  <c r="CS131"/>
  <c r="AG131"/>
  <c r="D131"/>
  <c r="D142" i="70" s="1"/>
  <c r="G142" s="1"/>
  <c r="CK131" i="69"/>
  <c r="AU131"/>
  <c r="CP131"/>
  <c r="CG131"/>
  <c r="BV131"/>
  <c r="CC131"/>
  <c r="O131"/>
  <c r="BZ131"/>
  <c r="CV131"/>
  <c r="R131"/>
  <c r="CM131"/>
  <c r="BF131"/>
  <c r="BN131"/>
  <c r="Q131"/>
  <c r="CR131"/>
  <c r="CH131"/>
  <c r="BB131"/>
  <c r="AR131"/>
  <c r="AE131"/>
  <c r="CA131"/>
  <c r="N131"/>
  <c r="AZ131"/>
  <c r="CD131"/>
  <c r="CU131"/>
  <c r="P131"/>
  <c r="BM131"/>
  <c r="BY131"/>
  <c r="BU131"/>
  <c r="BA131"/>
  <c r="K131"/>
  <c r="CO131"/>
  <c r="AW131"/>
  <c r="BS131"/>
  <c r="BG131"/>
  <c r="AD131"/>
  <c r="BW131"/>
  <c r="BI131"/>
  <c r="CL131"/>
  <c r="AQ75"/>
  <c r="J75"/>
  <c r="BY75"/>
  <c r="L75"/>
  <c r="E75"/>
  <c r="CL75"/>
  <c r="CB75"/>
  <c r="BP75"/>
  <c r="AJ75"/>
  <c r="AP75"/>
  <c r="BZ75"/>
  <c r="AS75"/>
  <c r="CJ75"/>
  <c r="BS75"/>
  <c r="Y75"/>
  <c r="AL75"/>
  <c r="BW75"/>
  <c r="AE75"/>
  <c r="CQ75"/>
  <c r="AR75"/>
  <c r="AA75"/>
  <c r="K75"/>
  <c r="CK75"/>
  <c r="CV75"/>
  <c r="CC75"/>
  <c r="CA75"/>
  <c r="CW75"/>
  <c r="CE75"/>
  <c r="AU75"/>
  <c r="CN75"/>
  <c r="N75"/>
  <c r="BE75"/>
  <c r="AN75"/>
  <c r="Q75"/>
  <c r="CD75"/>
  <c r="CR75"/>
  <c r="AT75"/>
  <c r="AX75"/>
  <c r="R75"/>
  <c r="S75"/>
  <c r="CO75"/>
  <c r="CH75"/>
  <c r="BH75"/>
  <c r="BJ75"/>
  <c r="AZ75"/>
  <c r="P75"/>
  <c r="BM75"/>
  <c r="CX75"/>
  <c r="CP75"/>
  <c r="AD75"/>
  <c r="G75"/>
  <c r="BF75"/>
  <c r="BL75"/>
  <c r="BC75"/>
  <c r="BT75"/>
  <c r="BO75"/>
  <c r="CG75"/>
  <c r="BD75"/>
  <c r="D75"/>
  <c r="D86" i="70" s="1"/>
  <c r="G86" s="1"/>
  <c r="BN75" i="69"/>
  <c r="BQ75"/>
  <c r="CU75"/>
  <c r="Z75"/>
  <c r="AK75"/>
  <c r="AF75"/>
  <c r="AM75"/>
  <c r="CS75"/>
  <c r="BV75"/>
  <c r="BA75"/>
  <c r="AW75"/>
  <c r="BK75"/>
  <c r="CI75"/>
  <c r="BI75"/>
  <c r="BR75"/>
  <c r="AI75"/>
  <c r="X75"/>
  <c r="AV75"/>
  <c r="V75"/>
  <c r="F75"/>
  <c r="U75"/>
  <c r="AC75"/>
  <c r="M75"/>
  <c r="CM75"/>
  <c r="AO75"/>
  <c r="BG75"/>
  <c r="BU75"/>
  <c r="I75"/>
  <c r="BB75"/>
  <c r="O75"/>
  <c r="AG75"/>
  <c r="AY75"/>
  <c r="AH75"/>
  <c r="CT75"/>
  <c r="H75"/>
  <c r="AB75"/>
  <c r="T75"/>
  <c r="W75"/>
  <c r="CF75"/>
  <c r="BX75"/>
  <c r="P219" i="70"/>
  <c r="I219"/>
  <c r="L219"/>
  <c r="O219" s="1"/>
  <c r="N219"/>
  <c r="R219"/>
  <c r="F219"/>
  <c r="J219"/>
  <c r="M219"/>
  <c r="H219"/>
  <c r="K219" s="1"/>
  <c r="E219"/>
  <c r="Q219" s="1"/>
  <c r="E75"/>
  <c r="F75"/>
  <c r="L75"/>
  <c r="O75" s="1"/>
  <c r="I75"/>
  <c r="Q75"/>
  <c r="R75"/>
  <c r="H75"/>
  <c r="K75" s="1"/>
  <c r="N75"/>
  <c r="P75"/>
  <c r="J75"/>
  <c r="M75"/>
  <c r="J80"/>
  <c r="R80"/>
  <c r="P80"/>
  <c r="I80"/>
  <c r="N80"/>
  <c r="F80"/>
  <c r="H80"/>
  <c r="K80" s="1"/>
  <c r="E80"/>
  <c r="Q80" s="1"/>
  <c r="L80"/>
  <c r="O80" s="1"/>
  <c r="M80"/>
  <c r="R48"/>
  <c r="P48"/>
  <c r="Q48"/>
  <c r="Q192"/>
  <c r="L192"/>
  <c r="O192" s="1"/>
  <c r="I192"/>
  <c r="M192"/>
  <c r="H192"/>
  <c r="K192" s="1"/>
  <c r="J192"/>
  <c r="E192"/>
  <c r="N192"/>
  <c r="P192"/>
  <c r="F192"/>
  <c r="R192" s="1"/>
  <c r="BI33" i="69"/>
  <c r="AG33"/>
  <c r="BP33"/>
  <c r="BB33"/>
  <c r="BK33"/>
  <c r="J33"/>
  <c r="L44" i="70" s="1"/>
  <c r="O44" s="1"/>
  <c r="CR33" i="69"/>
  <c r="CQ33"/>
  <c r="BZ33"/>
  <c r="W33"/>
  <c r="CF33"/>
  <c r="CP33"/>
  <c r="AC33"/>
  <c r="AQ33"/>
  <c r="CO33"/>
  <c r="AO33"/>
  <c r="H33"/>
  <c r="I44" i="70" s="1"/>
  <c r="BD33" i="69"/>
  <c r="AH33"/>
  <c r="Z33"/>
  <c r="BW33"/>
  <c r="BU33"/>
  <c r="D33"/>
  <c r="D44" i="70" s="1"/>
  <c r="G44" s="1"/>
  <c r="X33" i="69"/>
  <c r="AR33"/>
  <c r="CS33"/>
  <c r="CU33"/>
  <c r="AS33"/>
  <c r="F33"/>
  <c r="F44" i="70" s="1"/>
  <c r="BT33" i="69"/>
  <c r="AP33"/>
  <c r="AK33"/>
  <c r="BX33"/>
  <c r="CI33"/>
  <c r="Y33"/>
  <c r="CJ33"/>
  <c r="BA33"/>
  <c r="CX33"/>
  <c r="BO33"/>
  <c r="G33"/>
  <c r="H44" i="70" s="1"/>
  <c r="K44" s="1"/>
  <c r="BV33" i="69"/>
  <c r="AB33"/>
  <c r="BR33"/>
  <c r="AN33"/>
  <c r="CK33"/>
  <c r="I33"/>
  <c r="J44" i="70" s="1"/>
  <c r="CL33" i="69"/>
  <c r="CW33"/>
  <c r="CC33"/>
  <c r="AA33"/>
  <c r="AX33"/>
  <c r="CN33"/>
  <c r="AJ33"/>
  <c r="AY33"/>
  <c r="AV33"/>
  <c r="BJ33"/>
  <c r="K33"/>
  <c r="M44" i="70" s="1"/>
  <c r="CD33" i="69"/>
  <c r="BY33"/>
  <c r="BF33"/>
  <c r="AL33"/>
  <c r="BN33"/>
  <c r="AF33"/>
  <c r="CT33"/>
  <c r="CV33"/>
  <c r="BM33"/>
  <c r="AD33"/>
  <c r="BH33"/>
  <c r="AU33"/>
  <c r="AW33"/>
  <c r="AI33"/>
  <c r="CB33"/>
  <c r="BE33"/>
  <c r="V33"/>
  <c r="BC33"/>
  <c r="CG33"/>
  <c r="CM33"/>
  <c r="AZ33"/>
  <c r="E33"/>
  <c r="E44" i="70" s="1"/>
  <c r="BL33" i="69"/>
  <c r="CE33"/>
  <c r="AM33"/>
  <c r="BG33"/>
  <c r="CA33"/>
  <c r="L33"/>
  <c r="N44" i="70" s="1"/>
  <c r="CH33" i="69"/>
  <c r="BQ33"/>
  <c r="AE33"/>
  <c r="AT33"/>
  <c r="BS33"/>
  <c r="O33"/>
  <c r="S33"/>
  <c r="Q33"/>
  <c r="R33"/>
  <c r="N33"/>
  <c r="P33"/>
  <c r="U33"/>
  <c r="M33"/>
  <c r="T33"/>
  <c r="P32"/>
  <c r="AD32"/>
  <c r="CP32"/>
  <c r="CX32"/>
  <c r="CB32"/>
  <c r="AC32"/>
  <c r="BN32"/>
  <c r="BW32"/>
  <c r="AF32"/>
  <c r="CE32"/>
  <c r="CJ32"/>
  <c r="CH32"/>
  <c r="E32"/>
  <c r="E43" i="70" s="1"/>
  <c r="BM32" i="69"/>
  <c r="BC32"/>
  <c r="BP32"/>
  <c r="AH32"/>
  <c r="CS32"/>
  <c r="CC32"/>
  <c r="V32"/>
  <c r="BR32"/>
  <c r="BV32"/>
  <c r="CW32"/>
  <c r="D32"/>
  <c r="D43" i="70" s="1"/>
  <c r="G43" s="1"/>
  <c r="N32" i="69"/>
  <c r="O32"/>
  <c r="AO32"/>
  <c r="AN32"/>
  <c r="X32"/>
  <c r="CN32"/>
  <c r="BG32"/>
  <c r="Y32"/>
  <c r="BK32"/>
  <c r="AQ32"/>
  <c r="CT32"/>
  <c r="CO32"/>
  <c r="L32"/>
  <c r="N43" i="70" s="1"/>
  <c r="CI32" i="69"/>
  <c r="CA32"/>
  <c r="AG32"/>
  <c r="BJ32"/>
  <c r="BH32"/>
  <c r="AA32"/>
  <c r="CQ32"/>
  <c r="CD32"/>
  <c r="BF32"/>
  <c r="CR32"/>
  <c r="G32"/>
  <c r="H43" i="70" s="1"/>
  <c r="K43" s="1"/>
  <c r="T32" i="69"/>
  <c r="Q32"/>
  <c r="AX32"/>
  <c r="AJ32"/>
  <c r="AW32"/>
  <c r="BD32"/>
  <c r="CM32"/>
  <c r="K32"/>
  <c r="M43" i="70" s="1"/>
  <c r="BT32" i="69"/>
  <c r="AP32"/>
  <c r="CG32"/>
  <c r="AI32"/>
  <c r="CU32"/>
  <c r="BU32"/>
  <c r="AB32"/>
  <c r="BO32"/>
  <c r="BZ32"/>
  <c r="CK32"/>
  <c r="F32"/>
  <c r="F43" i="70" s="1"/>
  <c r="BX32" i="69"/>
  <c r="AR32"/>
  <c r="BQ32"/>
  <c r="AL32"/>
  <c r="BB32"/>
  <c r="S32"/>
  <c r="AE32"/>
  <c r="Z32"/>
  <c r="BI32"/>
  <c r="AU32"/>
  <c r="CF32"/>
  <c r="J32"/>
  <c r="L43" i="70" s="1"/>
  <c r="O43" s="1"/>
  <c r="CL32" i="69"/>
  <c r="CV32"/>
  <c r="AK32"/>
  <c r="AZ32"/>
  <c r="AS32"/>
  <c r="W32"/>
  <c r="BL32"/>
  <c r="BY32"/>
  <c r="AV32"/>
  <c r="BE32"/>
  <c r="I32"/>
  <c r="J43" i="70" s="1"/>
  <c r="BS32" i="69"/>
  <c r="BA32"/>
  <c r="AM32"/>
  <c r="AY32"/>
  <c r="AT32"/>
  <c r="H32"/>
  <c r="I43" i="70" s="1"/>
  <c r="U32" i="69"/>
  <c r="R32"/>
  <c r="M32"/>
  <c r="N143" i="70"/>
  <c r="J143"/>
  <c r="H143"/>
  <c r="K143" s="1"/>
  <c r="E143"/>
  <c r="L143"/>
  <c r="O143" s="1"/>
  <c r="I143"/>
  <c r="Q143"/>
  <c r="M143"/>
  <c r="P143"/>
  <c r="F143"/>
  <c r="R143"/>
  <c r="AK16" i="69"/>
  <c r="CJ16"/>
  <c r="AN16"/>
  <c r="BY16"/>
  <c r="CS16"/>
  <c r="AE16"/>
  <c r="BA16"/>
  <c r="AZ16"/>
  <c r="CH16"/>
  <c r="AW16"/>
  <c r="AH16"/>
  <c r="BW16"/>
  <c r="CV16"/>
  <c r="BC16"/>
  <c r="Z16"/>
  <c r="CN16"/>
  <c r="CI16"/>
  <c r="BL16"/>
  <c r="BU16"/>
  <c r="AC16"/>
  <c r="AO16"/>
  <c r="BP16"/>
  <c r="CP16"/>
  <c r="BF16"/>
  <c r="AM16"/>
  <c r="AV16"/>
  <c r="CW16"/>
  <c r="CD16"/>
  <c r="AS16"/>
  <c r="CQ16"/>
  <c r="Y16"/>
  <c r="BO16"/>
  <c r="CU16"/>
  <c r="AA16"/>
  <c r="AX16"/>
  <c r="BN16"/>
  <c r="CR16"/>
  <c r="V16"/>
  <c r="BK16"/>
  <c r="AT16"/>
  <c r="CG16"/>
  <c r="X16"/>
  <c r="AQ16"/>
  <c r="BS16"/>
  <c r="AY16"/>
  <c r="CT16"/>
  <c r="AJ16"/>
  <c r="CL16"/>
  <c r="BJ16"/>
  <c r="CO16"/>
  <c r="AD16"/>
  <c r="CK16"/>
  <c r="BD16"/>
  <c r="BM16"/>
  <c r="CA16"/>
  <c r="AL16"/>
  <c r="BX16"/>
  <c r="CE16"/>
  <c r="CF16"/>
  <c r="BH16"/>
  <c r="BT16"/>
  <c r="CX16"/>
  <c r="AF16"/>
  <c r="BB16"/>
  <c r="AR16"/>
  <c r="AU16"/>
  <c r="BG16"/>
  <c r="BE16"/>
  <c r="BQ16"/>
  <c r="CM16"/>
  <c r="AB16"/>
  <c r="BR16"/>
  <c r="AP16"/>
  <c r="BZ16"/>
  <c r="AG16"/>
  <c r="W16"/>
  <c r="CC16"/>
  <c r="BI16"/>
  <c r="BV16"/>
  <c r="AI16"/>
  <c r="CB16"/>
  <c r="BN107"/>
  <c r="BC107"/>
  <c r="AS107"/>
  <c r="BF107"/>
  <c r="M107"/>
  <c r="CN107"/>
  <c r="BQ107"/>
  <c r="Z107"/>
  <c r="BH107"/>
  <c r="AY107"/>
  <c r="CC107"/>
  <c r="AU107"/>
  <c r="CE107"/>
  <c r="BE107"/>
  <c r="W107"/>
  <c r="AD107"/>
  <c r="BI107"/>
  <c r="CA107"/>
  <c r="CR107"/>
  <c r="BJ107"/>
  <c r="CT107"/>
  <c r="AC107"/>
  <c r="BO107"/>
  <c r="AV107"/>
  <c r="H107"/>
  <c r="AG107"/>
  <c r="BV107"/>
  <c r="CX107"/>
  <c r="CF107"/>
  <c r="CI107"/>
  <c r="AX107"/>
  <c r="AI107"/>
  <c r="V107"/>
  <c r="F107"/>
  <c r="BU107"/>
  <c r="S107"/>
  <c r="CL107"/>
  <c r="T107"/>
  <c r="AK107"/>
  <c r="CG107"/>
  <c r="L107"/>
  <c r="CW107"/>
  <c r="BM107"/>
  <c r="CJ107"/>
  <c r="AM107"/>
  <c r="BB107"/>
  <c r="BT107"/>
  <c r="BW107"/>
  <c r="BG107"/>
  <c r="BX107"/>
  <c r="AP107"/>
  <c r="BA107"/>
  <c r="AQ107"/>
  <c r="J107"/>
  <c r="AR107"/>
  <c r="AF107"/>
  <c r="AZ107"/>
  <c r="BZ107"/>
  <c r="AJ107"/>
  <c r="P107"/>
  <c r="BP107"/>
  <c r="BK107"/>
  <c r="CB107"/>
  <c r="BY107"/>
  <c r="CD107"/>
  <c r="D107"/>
  <c r="D118" i="70" s="1"/>
  <c r="G118" s="1"/>
  <c r="G107" i="69"/>
  <c r="CV107"/>
  <c r="CH107"/>
  <c r="BL107"/>
  <c r="E107"/>
  <c r="CM107"/>
  <c r="AT107"/>
  <c r="BS107"/>
  <c r="I107"/>
  <c r="O107"/>
  <c r="Y107"/>
  <c r="AH107"/>
  <c r="N107"/>
  <c r="AE107"/>
  <c r="Q107"/>
  <c r="K107"/>
  <c r="AO107"/>
  <c r="X107"/>
  <c r="CP107"/>
  <c r="U107"/>
  <c r="AL107"/>
  <c r="CQ107"/>
  <c r="AA107"/>
  <c r="BD107"/>
  <c r="AB107"/>
  <c r="R107"/>
  <c r="CK107"/>
  <c r="AW107"/>
  <c r="BR107"/>
  <c r="AN107"/>
  <c r="CS107"/>
  <c r="CU107"/>
  <c r="CO107"/>
  <c r="I11" l="1"/>
  <c r="J22" i="70" s="1"/>
  <c r="I15" i="69"/>
  <c r="J26" i="70" s="1"/>
  <c r="F15" i="69"/>
  <c r="F26" i="70" s="1"/>
  <c r="L15" i="69"/>
  <c r="N26" i="70" s="1"/>
  <c r="G15" i="69"/>
  <c r="H26" i="70" s="1"/>
  <c r="K26" s="1"/>
  <c r="H15" i="69"/>
  <c r="I26" i="70" s="1"/>
  <c r="I17" i="69"/>
  <c r="J28" i="70" s="1"/>
  <c r="K15" i="69"/>
  <c r="M26" i="70" s="1"/>
  <c r="J15" i="69"/>
  <c r="L26" i="70" s="1"/>
  <c r="O26" s="1"/>
  <c r="E15" i="69"/>
  <c r="E26" i="70" s="1"/>
  <c r="F17" i="69"/>
  <c r="F28" i="70" s="1"/>
  <c r="J17" i="69"/>
  <c r="L28" i="70" s="1"/>
  <c r="O28" s="1"/>
  <c r="H11" i="69"/>
  <c r="I22" i="70" s="1"/>
  <c r="F13" i="69"/>
  <c r="F24" i="70" s="1"/>
  <c r="E17" i="69"/>
  <c r="E28" i="70" s="1"/>
  <c r="D12" i="69"/>
  <c r="D23" i="70" s="1"/>
  <c r="E12" i="69"/>
  <c r="E23" i="70" s="1"/>
  <c r="L11" i="69"/>
  <c r="N22" i="70" s="1"/>
  <c r="G14" i="69"/>
  <c r="H25" i="70" s="1"/>
  <c r="K25" s="1"/>
  <c r="H20" i="69"/>
  <c r="I31" i="70" s="1"/>
  <c r="J12" i="69"/>
  <c r="L23" i="70" s="1"/>
  <c r="O23" s="1"/>
  <c r="G10" i="69"/>
  <c r="H21" i="70" s="1"/>
  <c r="K21" s="1"/>
  <c r="S153"/>
  <c r="I13" i="69"/>
  <c r="J24" i="70" s="1"/>
  <c r="S200"/>
  <c r="D15" i="69"/>
  <c r="D26" i="70" s="1"/>
  <c r="G26" s="1"/>
  <c r="G18" i="69"/>
  <c r="H29" i="70" s="1"/>
  <c r="K29" s="1"/>
  <c r="S63"/>
  <c r="E20" i="69"/>
  <c r="E31" i="70" s="1"/>
  <c r="G17" i="69"/>
  <c r="H28" i="70" s="1"/>
  <c r="K28" s="1"/>
  <c r="E16" i="69"/>
  <c r="E27" i="70" s="1"/>
  <c r="G19" i="69"/>
  <c r="H30" i="70" s="1"/>
  <c r="K30" s="1"/>
  <c r="S35"/>
  <c r="S128"/>
  <c r="S132"/>
  <c r="K12" i="69"/>
  <c r="M23" i="70" s="1"/>
  <c r="I12" i="69"/>
  <c r="J23" i="70" s="1"/>
  <c r="F12" i="69"/>
  <c r="F23" i="70" s="1"/>
  <c r="D13" i="69"/>
  <c r="D24" i="70" s="1"/>
  <c r="L13" i="69"/>
  <c r="N24" i="70" s="1"/>
  <c r="H13" i="69"/>
  <c r="I24" i="70" s="1"/>
  <c r="S97"/>
  <c r="S50"/>
  <c r="I14" i="69"/>
  <c r="J25" i="70" s="1"/>
  <c r="I10" i="69"/>
  <c r="J21" i="70" s="1"/>
  <c r="I18" i="69"/>
  <c r="J29" i="70" s="1"/>
  <c r="I20" i="69"/>
  <c r="J31" i="70" s="1"/>
  <c r="E11" i="69"/>
  <c r="E22" i="70" s="1"/>
  <c r="G11" i="69"/>
  <c r="H22" i="70" s="1"/>
  <c r="K22" s="1"/>
  <c r="K11" i="69"/>
  <c r="M22" i="70" s="1"/>
  <c r="S129"/>
  <c r="P26"/>
  <c r="H16" i="69"/>
  <c r="I27" i="70" s="1"/>
  <c r="F19" i="69"/>
  <c r="F30" i="70" s="1"/>
  <c r="H14" i="69"/>
  <c r="I25" i="70" s="1"/>
  <c r="E18" i="69"/>
  <c r="E29" i="70" s="1"/>
  <c r="J18" i="69"/>
  <c r="L29" i="70" s="1"/>
  <c r="O29" s="1"/>
  <c r="D18" i="69"/>
  <c r="D29" i="70" s="1"/>
  <c r="F18" i="69"/>
  <c r="F29" i="70" s="1"/>
  <c r="H18" i="69"/>
  <c r="I29" i="70" s="1"/>
  <c r="K18" i="69"/>
  <c r="M29" i="70" s="1"/>
  <c r="G20" i="69"/>
  <c r="H31" i="70" s="1"/>
  <c r="K31" s="1"/>
  <c r="J20" i="69"/>
  <c r="L31" i="70" s="1"/>
  <c r="O31" s="1"/>
  <c r="S111"/>
  <c r="S177"/>
  <c r="S37"/>
  <c r="J11" i="69"/>
  <c r="L22" i="70" s="1"/>
  <c r="O22" s="1"/>
  <c r="F11" i="69"/>
  <c r="F22" i="70" s="1"/>
  <c r="J16" i="69"/>
  <c r="L27" i="70" s="1"/>
  <c r="O27" s="1"/>
  <c r="J14" i="69"/>
  <c r="L25" i="70" s="1"/>
  <c r="O25" s="1"/>
  <c r="S75"/>
  <c r="S127"/>
  <c r="J19" i="69"/>
  <c r="L30" i="70" s="1"/>
  <c r="O30" s="1"/>
  <c r="L12" i="69"/>
  <c r="N23" i="70" s="1"/>
  <c r="S101"/>
  <c r="J13" i="69"/>
  <c r="L24" i="70" s="1"/>
  <c r="O24" s="1"/>
  <c r="H19" i="69"/>
  <c r="I30" i="70" s="1"/>
  <c r="K20" i="69"/>
  <c r="M31" i="70" s="1"/>
  <c r="S204"/>
  <c r="D10" i="69"/>
  <c r="D21" i="70" s="1"/>
  <c r="L10" i="69"/>
  <c r="N21" i="70" s="1"/>
  <c r="H17" i="69"/>
  <c r="I28" i="70" s="1"/>
  <c r="D17" i="69"/>
  <c r="D28" i="70" s="1"/>
  <c r="P28" s="1"/>
  <c r="S183"/>
  <c r="S49"/>
  <c r="I19" i="69"/>
  <c r="J30" i="70" s="1"/>
  <c r="G16" i="69"/>
  <c r="H27" i="70" s="1"/>
  <c r="K27" s="1"/>
  <c r="I16" i="69"/>
  <c r="J27" i="70" s="1"/>
  <c r="S98"/>
  <c r="E19" i="69"/>
  <c r="E30" i="70" s="1"/>
  <c r="S88"/>
  <c r="S141"/>
  <c r="S86"/>
  <c r="S124"/>
  <c r="S139"/>
  <c r="S161"/>
  <c r="F20" i="69"/>
  <c r="F31" i="70" s="1"/>
  <c r="L20" i="69"/>
  <c r="N31" i="70" s="1"/>
  <c r="L17" i="69"/>
  <c r="N28" i="70" s="1"/>
  <c r="D19" i="69"/>
  <c r="D30" i="70" s="1"/>
  <c r="K19" i="69"/>
  <c r="M30" i="70" s="1"/>
  <c r="K16" i="69"/>
  <c r="M27" i="70" s="1"/>
  <c r="Q27" s="1"/>
  <c r="F16" i="69"/>
  <c r="F27" i="70" s="1"/>
  <c r="D16" i="69"/>
  <c r="D27" i="70" s="1"/>
  <c r="L19" i="69"/>
  <c r="N30" i="70" s="1"/>
  <c r="R30" s="1"/>
  <c r="L16" i="69"/>
  <c r="N27" i="70" s="1"/>
  <c r="R27" s="1"/>
  <c r="L18" i="69"/>
  <c r="N29" i="70" s="1"/>
  <c r="G12" i="69"/>
  <c r="H23" i="70" s="1"/>
  <c r="H12" i="69"/>
  <c r="I23" i="70" s="1"/>
  <c r="Q23" s="1"/>
  <c r="E13" i="69"/>
  <c r="E24" i="70" s="1"/>
  <c r="G24" s="1"/>
  <c r="K13" i="69"/>
  <c r="M24" i="70" s="1"/>
  <c r="K14" i="69"/>
  <c r="M25" i="70" s="1"/>
  <c r="Q29"/>
  <c r="R24"/>
  <c r="G13" i="69"/>
  <c r="H24" i="70" s="1"/>
  <c r="S39"/>
  <c r="K10" i="69"/>
  <c r="M21" i="70" s="1"/>
  <c r="M20" s="1"/>
  <c r="J10" i="69"/>
  <c r="L21" i="70" s="1"/>
  <c r="O21" s="1"/>
  <c r="R22"/>
  <c r="D11" i="69"/>
  <c r="D22" i="70" s="1"/>
  <c r="P22" s="1"/>
  <c r="L14" i="69"/>
  <c r="N25" i="70" s="1"/>
  <c r="N20" s="1"/>
  <c r="E14" i="69"/>
  <c r="E25" i="70" s="1"/>
  <c r="Q25" s="1"/>
  <c r="D14" i="69"/>
  <c r="D25" i="70" s="1"/>
  <c r="F14" i="69"/>
  <c r="F25" i="70" s="1"/>
  <c r="Q31"/>
  <c r="D20" i="69"/>
  <c r="D31" i="70" s="1"/>
  <c r="P31" s="1"/>
  <c r="E10" i="69"/>
  <c r="E21" i="70" s="1"/>
  <c r="F10" i="69"/>
  <c r="F21" i="70" s="1"/>
  <c r="R21" s="1"/>
  <c r="H10" i="69"/>
  <c r="I21" i="70" s="1"/>
  <c r="Q21" s="1"/>
  <c r="Q22"/>
  <c r="K17" i="69"/>
  <c r="M28" i="70" s="1"/>
  <c r="S123"/>
  <c r="S95"/>
  <c r="G27"/>
  <c r="P27"/>
  <c r="Q30"/>
  <c r="R29"/>
  <c r="K23"/>
  <c r="P23"/>
  <c r="R28"/>
  <c r="G29"/>
  <c r="P29"/>
  <c r="R23"/>
  <c r="G23"/>
  <c r="K24"/>
  <c r="P24"/>
  <c r="Q28"/>
  <c r="G30"/>
  <c r="P30"/>
  <c r="P25"/>
  <c r="S93"/>
  <c r="S106"/>
  <c r="S175"/>
  <c r="S85"/>
  <c r="S195"/>
  <c r="S42"/>
  <c r="S203"/>
  <c r="S158"/>
  <c r="S56"/>
  <c r="S194"/>
  <c r="S167"/>
  <c r="S131"/>
  <c r="S53"/>
  <c r="S69"/>
  <c r="S73"/>
  <c r="S62"/>
  <c r="S118"/>
  <c r="S166"/>
  <c r="S58"/>
  <c r="S84"/>
  <c r="S65"/>
  <c r="P9" i="69"/>
  <c r="S9"/>
  <c r="S61" i="70"/>
  <c r="S107"/>
  <c r="S220"/>
  <c r="S186"/>
  <c r="S187"/>
  <c r="S216"/>
  <c r="S57"/>
  <c r="S92"/>
  <c r="S87"/>
  <c r="S199"/>
  <c r="S164"/>
  <c r="O9" i="69"/>
  <c r="Q9"/>
  <c r="R9"/>
  <c r="S134" i="70"/>
  <c r="S148"/>
  <c r="N9" i="69"/>
  <c r="M9"/>
  <c r="S192" i="70"/>
  <c r="G28"/>
  <c r="T9" i="69"/>
  <c r="U9"/>
  <c r="S143" i="70"/>
  <c r="S48"/>
  <c r="S219"/>
  <c r="S196"/>
  <c r="S147"/>
  <c r="S94"/>
  <c r="S160"/>
  <c r="S189"/>
  <c r="S137"/>
  <c r="S138"/>
  <c r="S208"/>
  <c r="S149"/>
  <c r="S121"/>
  <c r="S41"/>
  <c r="S105"/>
  <c r="S81"/>
  <c r="S72"/>
  <c r="S201"/>
  <c r="S180"/>
  <c r="S112"/>
  <c r="S52"/>
  <c r="H20"/>
  <c r="S34"/>
  <c r="S103"/>
  <c r="S110"/>
  <c r="S209"/>
  <c r="S36"/>
  <c r="S207"/>
  <c r="S206"/>
  <c r="S130"/>
  <c r="S210"/>
  <c r="S214"/>
  <c r="S96"/>
  <c r="S102"/>
  <c r="S79"/>
  <c r="S104"/>
  <c r="S89"/>
  <c r="S135"/>
  <c r="CU9" i="69"/>
  <c r="AA9"/>
  <c r="BI9"/>
  <c r="CS9"/>
  <c r="BP9"/>
  <c r="CC9"/>
  <c r="BW9"/>
  <c r="AB9"/>
  <c r="AZ9"/>
  <c r="CP9"/>
  <c r="CN9"/>
  <c r="AS9"/>
  <c r="BL9"/>
  <c r="AJ9"/>
  <c r="Y9"/>
  <c r="CM9"/>
  <c r="BA9"/>
  <c r="AN9"/>
  <c r="CO9"/>
  <c r="AH9"/>
  <c r="S45" i="70"/>
  <c r="S205"/>
  <c r="S109"/>
  <c r="S154"/>
  <c r="S91"/>
  <c r="S211"/>
  <c r="S170"/>
  <c r="S78"/>
  <c r="S176"/>
  <c r="S126"/>
  <c r="S47"/>
  <c r="S181"/>
  <c r="S142"/>
  <c r="S82"/>
  <c r="S83"/>
  <c r="S119"/>
  <c r="S169"/>
  <c r="S100"/>
  <c r="S171"/>
  <c r="S159"/>
  <c r="S46"/>
  <c r="S108"/>
  <c r="S174"/>
  <c r="S32"/>
  <c r="S115"/>
  <c r="S145"/>
  <c r="S178"/>
  <c r="S120"/>
  <c r="S188"/>
  <c r="S77"/>
  <c r="S70"/>
  <c r="S217"/>
  <c r="S33"/>
  <c r="S60"/>
  <c r="S198"/>
  <c r="S213"/>
  <c r="S193"/>
  <c r="S44"/>
  <c r="S67"/>
  <c r="S133"/>
  <c r="G9" i="69"/>
  <c r="AE9"/>
  <c r="BM9"/>
  <c r="CX9"/>
  <c r="AX9"/>
  <c r="CT9"/>
  <c r="BD9"/>
  <c r="AC9"/>
  <c r="AY9"/>
  <c r="CF9"/>
  <c r="CQ9"/>
  <c r="BS9"/>
  <c r="CG9"/>
  <c r="AI9"/>
  <c r="CV9"/>
  <c r="BN9"/>
  <c r="CA9"/>
  <c r="BV9"/>
  <c r="AT9"/>
  <c r="AD9"/>
  <c r="AO9"/>
  <c r="S136" i="70"/>
  <c r="S66"/>
  <c r="S218"/>
  <c r="S157"/>
  <c r="S215"/>
  <c r="S212"/>
  <c r="S156"/>
  <c r="S117"/>
  <c r="S125"/>
  <c r="S99"/>
  <c r="S113"/>
  <c r="S146"/>
  <c r="S71"/>
  <c r="S152"/>
  <c r="S122"/>
  <c r="S51"/>
  <c r="I9" i="69"/>
  <c r="CH9"/>
  <c r="BQ9"/>
  <c r="AU9"/>
  <c r="CB9"/>
  <c r="W9"/>
  <c r="AM9"/>
  <c r="CI9"/>
  <c r="AP9"/>
  <c r="BU9"/>
  <c r="BR9"/>
  <c r="AR9"/>
  <c r="Z9"/>
  <c r="BX9"/>
  <c r="CK9"/>
  <c r="AW9"/>
  <c r="CR9"/>
  <c r="BK9"/>
  <c r="AL9"/>
  <c r="CW9"/>
  <c r="BE9"/>
  <c r="CL9"/>
  <c r="S184" i="70"/>
  <c r="S155"/>
  <c r="S140"/>
  <c r="S68"/>
  <c r="S80"/>
  <c r="S114"/>
  <c r="S173"/>
  <c r="S151"/>
  <c r="S54"/>
  <c r="S179"/>
  <c r="S197"/>
  <c r="S202"/>
  <c r="S144"/>
  <c r="J20"/>
  <c r="L20"/>
  <c r="S40"/>
  <c r="S190"/>
  <c r="S74"/>
  <c r="S163"/>
  <c r="S38"/>
  <c r="S168"/>
  <c r="S55"/>
  <c r="S172"/>
  <c r="S64"/>
  <c r="S162"/>
  <c r="CE9" i="69"/>
  <c r="BZ9"/>
  <c r="AF9"/>
  <c r="BF9"/>
  <c r="BT9"/>
  <c r="BH9"/>
  <c r="BC9"/>
  <c r="BY9"/>
  <c r="X9"/>
  <c r="V9"/>
  <c r="BJ9"/>
  <c r="AV9"/>
  <c r="BO9"/>
  <c r="CD9"/>
  <c r="AK9"/>
  <c r="AG9"/>
  <c r="AQ9"/>
  <c r="BB9"/>
  <c r="CJ9"/>
  <c r="BG9"/>
  <c r="S182" i="70"/>
  <c r="S191"/>
  <c r="S59"/>
  <c r="S43"/>
  <c r="S116"/>
  <c r="S76"/>
  <c r="S90"/>
  <c r="R26" l="1"/>
  <c r="S28"/>
  <c r="G22"/>
  <c r="J9" i="69"/>
  <c r="E9"/>
  <c r="E20" i="70"/>
  <c r="G25"/>
  <c r="S29"/>
  <c r="L9" i="69"/>
  <c r="K9"/>
  <c r="Q26" i="70"/>
  <c r="D20"/>
  <c r="H9" i="69"/>
  <c r="G21" i="70"/>
  <c r="Q24"/>
  <c r="S24" s="1"/>
  <c r="I20"/>
  <c r="G31"/>
  <c r="R25"/>
  <c r="S25" s="1"/>
  <c r="S22"/>
  <c r="S30"/>
  <c r="S23"/>
  <c r="R31"/>
  <c r="S31" s="1"/>
  <c r="S27"/>
  <c r="F20"/>
  <c r="F9" i="69"/>
  <c r="P21" i="70"/>
  <c r="D9" i="69"/>
  <c r="O20" i="70"/>
  <c r="K20"/>
  <c r="S26" l="1"/>
  <c r="G20"/>
  <c r="D5" i="69"/>
  <c r="G5" s="1"/>
  <c r="J5" s="1"/>
  <c r="Q20" i="70"/>
  <c r="R20"/>
  <c r="R8" s="1"/>
  <c r="P20"/>
  <c r="S21"/>
  <c r="R7" l="1"/>
  <c r="B1"/>
  <c r="R9"/>
  <c r="S20"/>
  <c r="P2" s="1"/>
  <c r="H19"/>
  <c r="L19"/>
  <c r="D19"/>
</calcChain>
</file>

<file path=xl/comments1.xml><?xml version="1.0" encoding="utf-8"?>
<comments xmlns="http://schemas.openxmlformats.org/spreadsheetml/2006/main">
  <authors>
    <author>Max Yin</author>
  </authors>
  <commentList>
    <comment ref="D5" authorId="0">
      <text>
        <r>
          <rPr>
            <b/>
            <sz val="11"/>
            <color indexed="81"/>
            <rFont val="標楷體"/>
            <family val="4"/>
            <charset val="136"/>
          </rPr>
          <t>總計</t>
        </r>
      </text>
    </comment>
    <comment ref="G5" authorId="0">
      <text>
        <r>
          <rPr>
            <b/>
            <sz val="11"/>
            <color indexed="81"/>
            <rFont val="標楷體"/>
            <family val="4"/>
            <charset val="136"/>
          </rPr>
          <t>已執行</t>
        </r>
        <r>
          <rPr>
            <sz val="9"/>
            <color indexed="81"/>
            <rFont val="Tahoma"/>
            <family val="2"/>
          </rPr>
          <t xml:space="preserve">
</t>
        </r>
      </text>
    </comment>
    <comment ref="J5" authorId="0">
      <text>
        <r>
          <rPr>
            <b/>
            <sz val="11"/>
            <color indexed="81"/>
            <rFont val="標楷體"/>
            <family val="4"/>
            <charset val="136"/>
          </rPr>
          <t>比例</t>
        </r>
      </text>
    </comment>
  </commentList>
</comments>
</file>

<file path=xl/comments2.xml><?xml version="1.0" encoding="utf-8"?>
<comments xmlns="http://schemas.openxmlformats.org/spreadsheetml/2006/main">
  <authors>
    <author>Max Yin</author>
  </authors>
  <commentList>
    <comment ref="AB2" authorId="0">
      <text>
        <r>
          <rPr>
            <b/>
            <sz val="9"/>
            <color indexed="81"/>
            <rFont val="Tahoma"/>
            <family val="2"/>
          </rPr>
          <t xml:space="preserve">Max Yin:
</t>
        </r>
        <r>
          <rPr>
            <b/>
            <sz val="9"/>
            <color indexed="81"/>
            <rFont val="細明體"/>
            <family val="3"/>
            <charset val="136"/>
          </rPr>
          <t>計算</t>
        </r>
        <r>
          <rPr>
            <b/>
            <sz val="9"/>
            <color indexed="81"/>
            <rFont val="Tahoma"/>
            <family val="2"/>
          </rPr>
          <t xml:space="preserve"> Result </t>
        </r>
        <r>
          <rPr>
            <b/>
            <sz val="9"/>
            <color indexed="81"/>
            <rFont val="細明體"/>
            <family val="3"/>
            <charset val="136"/>
          </rPr>
          <t>所需的範圍</t>
        </r>
        <r>
          <rPr>
            <b/>
            <sz val="9"/>
            <color indexed="81"/>
            <rFont val="Tahoma"/>
            <family val="2"/>
          </rPr>
          <t xml:space="preserve"> </t>
        </r>
      </text>
    </comment>
  </commentList>
</comments>
</file>

<file path=xl/comments3.xml><?xml version="1.0" encoding="utf-8"?>
<comments xmlns="http://schemas.openxmlformats.org/spreadsheetml/2006/main">
  <authors>
    <author>Max Yin</author>
  </authors>
  <commentList>
    <comment ref="AB2" authorId="0">
      <text>
        <r>
          <rPr>
            <b/>
            <sz val="9"/>
            <color indexed="81"/>
            <rFont val="Tahoma"/>
            <family val="2"/>
          </rPr>
          <t xml:space="preserve">Max Yin:
</t>
        </r>
        <r>
          <rPr>
            <b/>
            <sz val="9"/>
            <color indexed="81"/>
            <rFont val="細明體"/>
            <family val="3"/>
            <charset val="136"/>
          </rPr>
          <t>計算</t>
        </r>
        <r>
          <rPr>
            <b/>
            <sz val="9"/>
            <color indexed="81"/>
            <rFont val="Tahoma"/>
            <family val="2"/>
          </rPr>
          <t xml:space="preserve"> Result </t>
        </r>
        <r>
          <rPr>
            <b/>
            <sz val="9"/>
            <color indexed="81"/>
            <rFont val="細明體"/>
            <family val="3"/>
            <charset val="136"/>
          </rPr>
          <t>所需的範圍</t>
        </r>
        <r>
          <rPr>
            <b/>
            <sz val="9"/>
            <color indexed="81"/>
            <rFont val="Tahoma"/>
            <family val="2"/>
          </rPr>
          <t xml:space="preserve"> </t>
        </r>
      </text>
    </comment>
  </commentList>
</comments>
</file>

<file path=xl/sharedStrings.xml><?xml version="1.0" encoding="utf-8"?>
<sst xmlns="http://schemas.openxmlformats.org/spreadsheetml/2006/main" count="1313" uniqueCount="705">
  <si>
    <t>Firmware Version</t>
    <phoneticPr fontId="2" type="noConversion"/>
  </si>
  <si>
    <t>Chipset</t>
    <phoneticPr fontId="2" type="noConversion"/>
  </si>
  <si>
    <t>DirectX</t>
    <phoneticPr fontId="2" type="noConversion"/>
  </si>
  <si>
    <t>P</t>
  </si>
  <si>
    <t>P</t>
    <phoneticPr fontId="7" type="noConversion"/>
  </si>
  <si>
    <t>Software Build</t>
    <phoneticPr fontId="2" type="noConversion"/>
  </si>
  <si>
    <t>F</t>
  </si>
  <si>
    <t>F</t>
    <phoneticPr fontId="7" type="noConversion"/>
  </si>
  <si>
    <t>H</t>
    <phoneticPr fontId="7" type="noConversion"/>
  </si>
  <si>
    <t>Hardware Identifier</t>
    <phoneticPr fontId="2" type="noConversion"/>
  </si>
  <si>
    <t>Comments</t>
    <phoneticPr fontId="7" type="noConversion"/>
  </si>
  <si>
    <t>Motherboard</t>
  </si>
  <si>
    <t>DRAM</t>
    <phoneticPr fontId="2" type="noConversion"/>
  </si>
  <si>
    <t>Test Engineer</t>
    <phoneticPr fontId="7" type="noConversion"/>
  </si>
  <si>
    <t>2. 修改各工作頁的計算表格（AA3 到 AM50），將條件範圍與計算欄位作作連結，</t>
    <phoneticPr fontId="7" type="noConversion"/>
  </si>
  <si>
    <t>1. 避免人為增加表格column時，時造成計算標格的條件範圍偏移。 增加條件範圍變數。見工作表的（$AA$1,$AA$2, $AM$1）</t>
    <phoneticPr fontId="7" type="noConversion"/>
  </si>
  <si>
    <t>2. 將Result所reference 的欄位移到 AA1 的 Reference Table</t>
    <phoneticPr fontId="7" type="noConversion"/>
  </si>
  <si>
    <t>避免人為增加Line時，會將各工作頁的計算表格向下推移，造成Result 頁面所 reference 的計算欄位錯誤。</t>
    <phoneticPr fontId="7" type="noConversion"/>
  </si>
  <si>
    <t xml:space="preserve">1. 故將各工作頁的計算表格開始位置從 $A$813 移到 $AA$1 </t>
    <phoneticPr fontId="7" type="noConversion"/>
  </si>
  <si>
    <t>1. 各工作頁增加$B$2 欄位 顯現現在工作頁名稱</t>
    <phoneticPr fontId="7" type="noConversion"/>
  </si>
  <si>
    <t xml:space="preserve">   2.1 於工作頁，增加一欄位$A$1，用以指向計算表格之首column()  </t>
    <phoneticPr fontId="7" type="noConversion"/>
  </si>
  <si>
    <t xml:space="preserve">   2.2 在result 工作頁中的row(2)藉由上欄位，與各工作頁的計算表格作連結 </t>
    <phoneticPr fontId="7" type="noConversion"/>
  </si>
  <si>
    <t>2. 承上發現工作頁啟動保護後只能增加 column無法刪除column，故無法使用保護。現以下法修正。</t>
    <phoneticPr fontId="7" type="noConversion"/>
  </si>
  <si>
    <t>M</t>
    <phoneticPr fontId="7" type="noConversion"/>
  </si>
  <si>
    <t>L</t>
    <phoneticPr fontId="7" type="noConversion"/>
  </si>
  <si>
    <t>Driver Version</t>
    <phoneticPr fontId="2" type="noConversion"/>
  </si>
  <si>
    <t>IC Name</t>
    <phoneticPr fontId="7" type="noConversion"/>
  </si>
  <si>
    <t>Other information</t>
    <phoneticPr fontId="7" type="noConversion"/>
  </si>
  <si>
    <t>Categories</t>
    <phoneticPr fontId="7" type="noConversion"/>
  </si>
  <si>
    <t>Impact Severity</t>
    <phoneticPr fontId="7" type="noConversion"/>
  </si>
  <si>
    <t>Influences</t>
    <phoneticPr fontId="7" type="noConversion"/>
  </si>
  <si>
    <t>Work around and/or Follow Actions /Comments</t>
    <phoneticPr fontId="7" type="noConversion"/>
  </si>
  <si>
    <t xml:space="preserve">   Hardware Configurations and Resource Allocations</t>
    <phoneticPr fontId="2" type="noConversion"/>
  </si>
  <si>
    <t>Chipset</t>
    <phoneticPr fontId="7" type="noConversion"/>
  </si>
  <si>
    <t>CPU</t>
    <phoneticPr fontId="7" type="noConversion"/>
  </si>
  <si>
    <t>Test OS / Language</t>
    <phoneticPr fontId="7" type="noConversion"/>
  </si>
  <si>
    <t>Softwares &amp; Applications</t>
    <phoneticPr fontId="7" type="noConversion"/>
  </si>
  <si>
    <t>Softwares/Applications</t>
    <phoneticPr fontId="7" type="noConversion"/>
  </si>
  <si>
    <t>Version</t>
    <phoneticPr fontId="7" type="noConversion"/>
  </si>
  <si>
    <t>Test Samples and Others</t>
    <phoneticPr fontId="7" type="noConversion"/>
  </si>
  <si>
    <t>Test Samples</t>
    <phoneticPr fontId="7" type="noConversion"/>
  </si>
  <si>
    <t>Motherboard/Brand</t>
    <phoneticPr fontId="2" type="noConversion"/>
  </si>
  <si>
    <t>Pass</t>
    <phoneticPr fontId="7" type="noConversion"/>
  </si>
  <si>
    <t>Skip</t>
    <phoneticPr fontId="7" type="noConversion"/>
  </si>
  <si>
    <t>IDX</t>
    <phoneticPr fontId="7" type="noConversion"/>
  </si>
  <si>
    <t>預期結果</t>
    <phoneticPr fontId="7" type="noConversion"/>
  </si>
  <si>
    <t>測試步驟</t>
    <phoneticPr fontId="7" type="noConversion"/>
  </si>
  <si>
    <t>（小分類名）</t>
    <phoneticPr fontId="7" type="noConversion"/>
  </si>
  <si>
    <t>Issues Short Descriptions</t>
    <phoneticPr fontId="7" type="noConversion"/>
  </si>
  <si>
    <t>Mantis</t>
    <phoneticPr fontId="7" type="noConversion"/>
  </si>
  <si>
    <t>mantisCount</t>
    <phoneticPr fontId="7" type="noConversion"/>
  </si>
  <si>
    <t>MANTISCOUNT</t>
    <phoneticPr fontId="7" type="noConversion"/>
  </si>
  <si>
    <t>count</t>
    <phoneticPr fontId="7" type="noConversion"/>
  </si>
  <si>
    <t>MantisCount對應之行名</t>
    <phoneticPr fontId="7" type="noConversion"/>
  </si>
  <si>
    <t>工作頁位於Result之在行數</t>
    <phoneticPr fontId="7" type="noConversion"/>
  </si>
  <si>
    <t>mantis筆數</t>
    <phoneticPr fontId="7" type="noConversion"/>
  </si>
  <si>
    <t>%</t>
    <phoneticPr fontId="7" type="noConversion"/>
  </si>
  <si>
    <t>Report No（報表號）</t>
    <phoneticPr fontId="2" type="noConversion"/>
  </si>
  <si>
    <t>Product Name（產品名）</t>
    <phoneticPr fontId="2" type="noConversion"/>
  </si>
  <si>
    <t>Spec Name/Version（規格名稱及版別）</t>
    <phoneticPr fontId="2" type="noConversion"/>
  </si>
  <si>
    <t>Machine Informaiton （機器規格）</t>
    <phoneticPr fontId="2" type="noConversion"/>
  </si>
  <si>
    <t>Testing Target Information (測試件資訊)</t>
    <phoneticPr fontId="7" type="noConversion"/>
  </si>
  <si>
    <t>Driver Version (Driver版本號)</t>
    <phoneticPr fontId="2" type="noConversion"/>
  </si>
  <si>
    <t>Software Build (軟體版本號)</t>
    <phoneticPr fontId="2" type="noConversion"/>
  </si>
  <si>
    <t>CPU</t>
    <phoneticPr fontId="2" type="noConversion"/>
  </si>
  <si>
    <t>Firmware Version (韌體版本號)</t>
    <phoneticPr fontId="2" type="noConversion"/>
  </si>
  <si>
    <t>Fail</t>
    <phoneticPr fontId="7" type="noConversion"/>
  </si>
  <si>
    <t>Hardware Identifier (硬體ID及版本)</t>
    <phoneticPr fontId="2" type="noConversion"/>
  </si>
  <si>
    <t>IC Name(IC名稱)</t>
    <phoneticPr fontId="7" type="noConversion"/>
  </si>
  <si>
    <t>Language</t>
    <phoneticPr fontId="2" type="noConversion"/>
  </si>
  <si>
    <t>Other information(其他)</t>
    <phoneticPr fontId="7" type="noConversion"/>
  </si>
  <si>
    <t>Execution information （執行資訊）</t>
    <phoneticPr fontId="7" type="noConversion"/>
  </si>
  <si>
    <t>Test Comments (執行說明)</t>
    <phoneticPr fontId="7" type="noConversion"/>
  </si>
  <si>
    <t>ReleaseType(測試種類)</t>
    <phoneticPr fontId="2" type="noConversion"/>
  </si>
  <si>
    <t>Test period(測試期間)</t>
    <phoneticPr fontId="2" type="noConversion"/>
  </si>
  <si>
    <t>Reported by(填表人)</t>
    <phoneticPr fontId="2" type="noConversion"/>
  </si>
  <si>
    <t>Report Date(填表日期)</t>
    <phoneticPr fontId="2" type="noConversion"/>
  </si>
  <si>
    <t>Performed 執行結果</t>
    <phoneticPr fontId="7" type="noConversion"/>
  </si>
  <si>
    <t>Test Coverage</t>
    <phoneticPr fontId="7" type="noConversion"/>
  </si>
  <si>
    <t>對應之行名</t>
    <phoneticPr fontId="7" type="noConversion"/>
  </si>
  <si>
    <t>Mantis URL所在行數</t>
    <phoneticPr fontId="7" type="noConversion"/>
  </si>
  <si>
    <t>工作頁</t>
    <phoneticPr fontId="7" type="noConversion"/>
  </si>
  <si>
    <t>測試種類名稱</t>
    <phoneticPr fontId="62" type="noConversion"/>
  </si>
  <si>
    <t>選擇名稱</t>
    <phoneticPr fontId="7" type="noConversion"/>
  </si>
  <si>
    <t>Final_Selection_Table</t>
    <phoneticPr fontId="7" type="noConversion"/>
  </si>
  <si>
    <r>
      <rPr>
        <sz val="12"/>
        <color theme="0"/>
        <rFont val="細明體"/>
        <family val="3"/>
        <charset val="136"/>
      </rPr>
      <t>測試種類名稱</t>
    </r>
    <phoneticPr fontId="62" type="noConversion"/>
  </si>
  <si>
    <t>測試種類</t>
    <phoneticPr fontId="7" type="noConversion"/>
  </si>
  <si>
    <t>測試項來源參考</t>
    <phoneticPr fontId="7" type="noConversion"/>
  </si>
  <si>
    <t>結果</t>
    <phoneticPr fontId="7" type="noConversion"/>
  </si>
  <si>
    <t>優先度</t>
    <phoneticPr fontId="7" type="noConversion"/>
  </si>
  <si>
    <t>所需執行時間(分)</t>
    <phoneticPr fontId="7" type="noConversion"/>
  </si>
  <si>
    <t>Total</t>
    <phoneticPr fontId="7" type="noConversion"/>
  </si>
  <si>
    <t>T</t>
    <phoneticPr fontId="7" type="noConversion"/>
  </si>
  <si>
    <t>實際工作頁名稱</t>
    <phoneticPr fontId="7" type="noConversion"/>
  </si>
  <si>
    <t>(3)選取『值』，然後『確定』。</t>
    <phoneticPr fontId="7" type="noConversion"/>
  </si>
  <si>
    <t>(1).標定所需複製範圍，然後鼠標右鍵選取『複製』</t>
    <phoneticPr fontId="7" type="noConversion"/>
  </si>
  <si>
    <t>如何插入多個測試項目分類</t>
    <phoneticPr fontId="7" type="noConversion"/>
  </si>
  <si>
    <t>連動 MANTIS 臭蟲管理系統</t>
    <phoneticPr fontId="7" type="noConversion"/>
  </si>
  <si>
    <t>How To Start:</t>
    <phoneticPr fontId="7" type="noConversion"/>
  </si>
  <si>
    <t>(2)鼠標移至所需定點，按右鍵選取『選擇性貼上』</t>
    <phoneticPr fontId="7" type="noConversion"/>
  </si>
  <si>
    <t>如何複製文字而不造成格式混亂</t>
    <phoneticPr fontId="7" type="noConversion"/>
  </si>
  <si>
    <t>M</t>
    <phoneticPr fontId="7" type="noConversion"/>
  </si>
  <si>
    <t>TESTing Flow chart or TopologY</t>
    <phoneticPr fontId="7" type="noConversion"/>
  </si>
  <si>
    <t>工作頁名稱
（WorkSheet Name）</t>
    <phoneticPr fontId="7" type="noConversion"/>
  </si>
  <si>
    <r>
      <t>＊ 先將『</t>
    </r>
    <r>
      <rPr>
        <u/>
        <sz val="12"/>
        <color rgb="FFFF0000"/>
        <rFont val="王漢宗仿宋體一標準"/>
        <family val="1"/>
        <charset val="136"/>
      </rPr>
      <t>測試種類</t>
    </r>
    <r>
      <rPr>
        <sz val="12"/>
        <color rgb="FFFF0000"/>
        <rFont val="王漢宗仿宋體一標準"/>
        <family val="1"/>
        <charset val="136"/>
      </rPr>
      <t>』及所需的『</t>
    </r>
    <r>
      <rPr>
        <u/>
        <sz val="12"/>
        <color rgb="FFFF0000"/>
        <rFont val="王漢宗仿宋體一標準"/>
        <family val="1"/>
        <charset val="136"/>
      </rPr>
      <t>工作頁</t>
    </r>
    <r>
      <rPr>
        <sz val="12"/>
        <color rgb="FFFF0000"/>
        <rFont val="王漢宗仿宋體一標準"/>
        <family val="1"/>
        <charset val="136"/>
      </rPr>
      <t>名稱』定義於『</t>
    </r>
    <r>
      <rPr>
        <u/>
        <sz val="12"/>
        <color rgb="FFFF0000"/>
        <rFont val="王漢宗仿宋體一標準"/>
        <family val="1"/>
        <charset val="136"/>
      </rPr>
      <t>測試種類</t>
    </r>
    <r>
      <rPr>
        <sz val="12"/>
        <color rgb="FFFF0000"/>
        <rFont val="王漢宗仿宋體一標準"/>
        <family val="1"/>
        <charset val="136"/>
      </rPr>
      <t>』工作頁中。然後各工作頁定義測試案例，結果會自動連動『Result』 及 『Summary』</t>
    </r>
    <phoneticPr fontId="7" type="noConversion"/>
  </si>
  <si>
    <t>＊ 允許至多共200個『測試種類』。各工作頁之上限為：測試案例500/頁。</t>
    <phoneticPr fontId="7" type="noConversion"/>
  </si>
  <si>
    <t>＊ 現暫定共允許10個工作頁。</t>
    <phoneticPr fontId="7" type="noConversion"/>
  </si>
  <si>
    <t>Detail Results Distribution:</t>
    <phoneticPr fontId="7" type="noConversion"/>
  </si>
  <si>
    <t>H</t>
    <phoneticPr fontId="7" type="noConversion"/>
  </si>
  <si>
    <t>L</t>
    <phoneticPr fontId="7" type="noConversion"/>
  </si>
  <si>
    <t>Performed</t>
    <phoneticPr fontId="7" type="noConversion"/>
  </si>
  <si>
    <t>T</t>
    <phoneticPr fontId="7" type="noConversion"/>
  </si>
  <si>
    <t>P</t>
    <phoneticPr fontId="7" type="noConversion"/>
  </si>
  <si>
    <t>F</t>
    <phoneticPr fontId="7" type="noConversion"/>
  </si>
  <si>
    <t>Total</t>
    <phoneticPr fontId="7" type="noConversion"/>
  </si>
  <si>
    <t>Total</t>
    <phoneticPr fontId="7" type="noConversion"/>
  </si>
  <si>
    <t>High</t>
    <phoneticPr fontId="7" type="noConversion"/>
  </si>
  <si>
    <t>Midum</t>
    <phoneticPr fontId="7" type="noConversion"/>
  </si>
  <si>
    <t>Low</t>
    <phoneticPr fontId="7" type="noConversion"/>
  </si>
  <si>
    <t>Test Coverage（測試含概率）</t>
    <phoneticPr fontId="7" type="noConversion"/>
  </si>
  <si>
    <t>Function Test Coverage Results Summary 
(結果總計):</t>
    <phoneticPr fontId="7" type="noConversion"/>
  </si>
  <si>
    <t>Total(總計)</t>
  </si>
  <si>
    <t>問題說明</t>
    <phoneticPr fontId="7" type="noConversion"/>
  </si>
  <si>
    <t xml:space="preserve">  測  試  項  說  明</t>
    <phoneticPr fontId="7" type="noConversion"/>
  </si>
  <si>
    <t>XEAR SINGFX</t>
    <phoneticPr fontId="7" type="noConversion"/>
  </si>
  <si>
    <t>XEAR AUDIO BRILLIANT</t>
    <phoneticPr fontId="7" type="noConversion"/>
  </si>
  <si>
    <t>XEAR DYNAMIC BASS</t>
    <phoneticPr fontId="7" type="noConversion"/>
  </si>
  <si>
    <t>XEAR SMART VOLUME</t>
    <phoneticPr fontId="7" type="noConversion"/>
  </si>
  <si>
    <t>SYSTEM TEST</t>
    <phoneticPr fontId="7" type="noConversion"/>
  </si>
  <si>
    <t>SMART VOLUME NORMALIZATION</t>
    <phoneticPr fontId="7" type="noConversion"/>
  </si>
  <si>
    <t>PROFILE PANEL</t>
    <phoneticPr fontId="7" type="noConversion"/>
  </si>
  <si>
    <t>INFORMATION</t>
    <phoneticPr fontId="7" type="noConversion"/>
  </si>
  <si>
    <t>CPL</t>
    <phoneticPr fontId="7" type="noConversion"/>
  </si>
  <si>
    <t>ADVANCE SETTINGS</t>
    <phoneticPr fontId="7" type="noConversion"/>
  </si>
  <si>
    <t>HID BUTTON CONTROL</t>
    <phoneticPr fontId="7" type="noConversion"/>
  </si>
  <si>
    <t>LED</t>
    <phoneticPr fontId="7" type="noConversion"/>
  </si>
  <si>
    <t>PLUG /UN PLUG DEVICE TEST</t>
    <phoneticPr fontId="7" type="noConversion"/>
  </si>
  <si>
    <t>SYSTEM SUSPEND</t>
    <phoneticPr fontId="7" type="noConversion"/>
  </si>
  <si>
    <t>BURNING TEST</t>
    <phoneticPr fontId="7" type="noConversion"/>
  </si>
  <si>
    <t>COMPATIBILITY TEST</t>
    <phoneticPr fontId="7" type="noConversion"/>
  </si>
  <si>
    <t>DSD FUNCTION</t>
    <phoneticPr fontId="7" type="noConversion"/>
  </si>
  <si>
    <t>DSD PLAYBACK</t>
    <phoneticPr fontId="7" type="noConversion"/>
  </si>
  <si>
    <t>IRTF CUSTOMIZATION FUNCTION CHECK</t>
    <phoneticPr fontId="7" type="noConversion"/>
  </si>
  <si>
    <t>INSTALL /UNINSTALL PROGRAM</t>
  </si>
  <si>
    <t>EFFECTS-EQUALIZER</t>
  </si>
  <si>
    <t>Install Audio driver from package is normal.</t>
  </si>
  <si>
    <t>H</t>
  </si>
  <si>
    <t>Remove installed Audio driver and all components is normal.</t>
  </si>
  <si>
    <t>Remove installed Audio driver and all components.</t>
  </si>
  <si>
    <t>Setup background is normal.</t>
  </si>
  <si>
    <t>1.Install of Audio driver
2.Setup background
3.Check the Setup background is normal.</t>
  </si>
  <si>
    <t>When install audio driver, message of power detect is normal.</t>
  </si>
  <si>
    <t>1.Install of Audio driver
2.Connect the power cord
3.Check the message of power detect is normal.</t>
  </si>
  <si>
    <t>Message of power detect is normal.</t>
  </si>
  <si>
    <t>Check device name of uninstall program is normal.</t>
  </si>
  <si>
    <t>Device name of uninstall program is normal.</t>
  </si>
  <si>
    <t>Reinstall audio driver</t>
  </si>
  <si>
    <t>1.Install of Audio driver
2.Reinstall audio driver
3.Check the reinstall Audio driver form package is normal.</t>
  </si>
  <si>
    <t>Reinstall Audio driver form package is normal.</t>
  </si>
  <si>
    <t>M</t>
  </si>
  <si>
    <t xml:space="preserve">after Install Audio driver, shut down system, then reboot and checkaudio device can works normally. </t>
  </si>
  <si>
    <t xml:space="preserve">Audio device can works normally. </t>
  </si>
  <si>
    <t>Update driver reinstall after uninstall, and check Driver can update normally.</t>
  </si>
  <si>
    <t>1.Install of Audio driver
2.Install the new version of the audio device
3.Check Driver can update normally.</t>
  </si>
  <si>
    <t>Driver can update normally.</t>
  </si>
  <si>
    <t>DEVICE INFORMATION CHECK</t>
  </si>
  <si>
    <t>following the driver spec setting</t>
  </si>
  <si>
    <t>Check CPL Icon is correct.</t>
  </si>
  <si>
    <t>1.open the CPL information page
2.check the show the audio configuration icon in the system tray item function
3.exit the tray icon and open the CPL from control panel</t>
  </si>
  <si>
    <t>check the CPL icon is correct and doesn't crash</t>
  </si>
  <si>
    <t>Set system configuration speaker setup audio channel to 2CH, can link with UI main setting page's system input</t>
  </si>
  <si>
    <t>1.open the system sound page
2.choose the speakers configure audio channels to stereo</t>
  </si>
  <si>
    <t>check the CPL main setting page's system input is 2CH</t>
  </si>
  <si>
    <t>L</t>
  </si>
  <si>
    <t>Set system configuration speaker setup audio channel to 4CH, can link with UI main setting page's system input</t>
  </si>
  <si>
    <t>1.open the system sound page
2.choose the speakers configure audio channels to quadraphonic</t>
  </si>
  <si>
    <t>check the CPL main setting page's system input is 4CH</t>
  </si>
  <si>
    <t>Set system configuration speaker setup audio channel to 6CH, can link with UI main setting page's system input</t>
  </si>
  <si>
    <t>1.open the system sound page
2.choose the speakers configure audio channels to 5.1 surround</t>
  </si>
  <si>
    <t>check the CPL main setting page's system input is 6CH</t>
  </si>
  <si>
    <t>Set system configuration speaker setup audio channel to 8CH, can link with UI main setting page's system input</t>
  </si>
  <si>
    <t>1.open the system sound page
2.choose the speakers configure audio channels to 7.1 surround</t>
  </si>
  <si>
    <t>check the CPL main setting page's system input is 8CH</t>
  </si>
  <si>
    <t xml:space="preserve">1.open the CPL main setting page
2.click the information button to open the Audio Channel Number Notice page 
</t>
  </si>
  <si>
    <t>Audio Channel Number Notice program is correct</t>
  </si>
  <si>
    <t>Check the default device can be select</t>
  </si>
  <si>
    <t>1.Open CPL
2.Click the check box
3.Check it can set default device.</t>
  </si>
  <si>
    <t>Check the bahavior is correct.</t>
  </si>
  <si>
    <t>Check pop menu bahavior are correct</t>
  </si>
  <si>
    <t>1.Open CPL
2.Right click the speaker icon
3.Check it can pop menu.</t>
  </si>
  <si>
    <t>Check the audio status panel can show corrcect information.</t>
  </si>
  <si>
    <t>1.Open CPL
2.Enable the function
3.Check the panel shows correct information</t>
  </si>
  <si>
    <t>Check the status panel can show correct information</t>
  </si>
  <si>
    <t>SPEAKERS FUNCTION</t>
  </si>
  <si>
    <t>Using Windows Media Player to play music, Setting Analog Out to HP and check the output work normally.(L and R)</t>
  </si>
  <si>
    <t xml:space="preserve">1.Set Analog Out to HP 
2.Use the Windows Media Player to Play music, 
3.checking output following the change toL.R channel and can listen to the music </t>
  </si>
  <si>
    <t xml:space="preserve"> output following the change toL.R channel and can listen to the music is normally</t>
  </si>
  <si>
    <t>Using Windows Media Player to play music, Setting Analog Out to 2CH and check the output work normally.(L and R)</t>
  </si>
  <si>
    <t xml:space="preserve">1.Set Analog Out to 2CH 
2.Use the Windows Media Player to Play music, 
3.checking output following the change toL.R channel and can listen to the music </t>
  </si>
  <si>
    <t>Channel numbers is synchronous as output device icon.</t>
  </si>
  <si>
    <t>1.change analog output channels setting and system input channels setting.
2.check UI showing channel's picture is synchronous as analog output and system input channels setting.</t>
  </si>
  <si>
    <t>check UI showing channel's picture is synchronous as analog output and system input channels setting.</t>
  </si>
  <si>
    <t>Setting Analog Out to 6CH, Select “Swap center/bass output” checkbox in application, Check the sound output to Center and subwoofer can be swap correctly.</t>
  </si>
  <si>
    <t xml:space="preserve">1.Set Analog Out to 6CH 
2.Use the Windows Media Player to Play music or execute speaker test 
3.test selected or not selected “Swap center/bass output” item in 6ch advanced settings
4.checking center and bass output following to change can be swap correctly. </t>
  </si>
  <si>
    <t xml:space="preserve">checking center and bass output following to change can be swap correctly. </t>
  </si>
  <si>
    <t xml:space="preserve">
Setting Analog Out to 8CH, Select“Swap center/bass output” checkbox in application, Check the sound output to Center and subwoofer and center/bass can be swap correctly.
</t>
  </si>
  <si>
    <t xml:space="preserve">1.Set Analog Output to 8CH 
2.Use the Windows Media Player to Play music or execute speaker test 
3.test selected or not selected “Swap center/bass output” item in 6ch advanced settings
4.checking center/bass  surround output following to change can be swap correctly. </t>
  </si>
  <si>
    <t xml:space="preserve">checking side/back surround output following to change can be swap correctly. </t>
  </si>
  <si>
    <t>Check the lock button work normally</t>
  </si>
  <si>
    <t>1.Enable lock button
2.Adjustment the volume bar.
3.check left/right were be lock</t>
  </si>
  <si>
    <t>S/PDIF OUTPUT</t>
  </si>
  <si>
    <t>Playing mp3 from media player, Select Enable SPDIF and select sample rate to 16bit 44.1 KHz. Check the information on decoder and sound status of front speaker.</t>
  </si>
  <si>
    <t>1.Enable SPDIF output.
2.Set sample rate to 16bit 44.1K.
3.Playing MP3 from Media player
4.Check decoder shows "PCM 44.1KHZ".
5.Check the sound from decoder is normal.</t>
  </si>
  <si>
    <t>1.The decoder shows Correct status.
2.The sound from decoder is normal.</t>
  </si>
  <si>
    <t>Playing mp3 from media player, Select Enable SPDIF and select sample rate to 16bit 48KHz. Check the information on decoder and sound status of front speaker.</t>
  </si>
  <si>
    <t>1.Enable SPDIF output.
2.Set sample rate to16bit  48K.
3.Playing MP3 from Media player
4.Check decoder shows "PCM 48KHZ".
5.Check the sound from decoder is normal.</t>
  </si>
  <si>
    <t>Playing mp3 from media player, Select Enable SPDIF and select sample rate to 16bit 96KHz. Check the information on decoder and sound status of front speaker.</t>
  </si>
  <si>
    <t>1.Enable SPDIF output.
2.Set sample rate to 16bit 96K.
3.Playing MP3 from Media player
4.Check decoder shows "PCM 96KHZ.
5.Check the sound from decoder is normal.</t>
  </si>
  <si>
    <t>Playing mp3 from media player, Select Enable SPDIF and select sample rate to 24bit 44.1 KHz. Check the information on decoder and sound status of front speaker.</t>
  </si>
  <si>
    <t>1.Enable SPDIF output.
2.Set sample rate to 24bit 44.1K.
3.Playing MP3 from Media player
4.Check decoder shows "PCM 44.1KHZ".
5.Check the sound from decoder is normal.</t>
  </si>
  <si>
    <t>Playing mp3 from media player, Select Enable SPDIF and select sample rate to 24bit 48KHz. Check the information on decoder and sound status of front speaker.</t>
  </si>
  <si>
    <t>1.Enable SPDIF output.
2.Set sample rate to24bit  48K.
3.Playing MP3 from Media player
4.Check decoder shows "PCM 48KHZ".
5.Check the sound from decoder is normal.</t>
  </si>
  <si>
    <t>Playing mp3 from media player, Select Enable SPDIF and select sample rate to 24bit 96KHz. Check the information on decoder and sound status of front speaker.</t>
  </si>
  <si>
    <t>1.Enable SPDIF output.
2.Set sample rate to 24bit 96K.
3.Playing MP3 from Media player
4.Check decoder shows "PCM 96KHZ.
5.Check the sound from decoder is normal.</t>
  </si>
  <si>
    <t>Play DTS DVD with PowerDVD Ultra and check sound status of each speaker. Execute PowerDVD Ultra and set the audio speaker environment to “2CH”. Check the information on decoder and sound status of front speaker.</t>
  </si>
  <si>
    <t>1.Setup PowerDVD
2.Play DTS DVD with PowerDVD
3.Execute PowerDVD Ultra and set the audio speaker environment to “2CH”</t>
  </si>
  <si>
    <t>1.The decoder shows Correct status.
2.The sound from decoder is normal.
3.Check the DVD information and the decoder are the same.</t>
  </si>
  <si>
    <t>Play DTS DVD with PowerDVD Ultra and check sound status of each speaker. Execute PowerDVD Ultra and set the audio speaker environment to “4CH”. Check the information on decoder and sound status of front speaker.</t>
  </si>
  <si>
    <t>1.Setup PowerDVD
2.Play DTS DVD with PowerDVD
3.Execute PowerDVD Ultra and set the audio speaker environment to “4CH”</t>
  </si>
  <si>
    <t>Play DTS DVD with PowerDVD Ultra and check sound status of each speaker. Execute PowerDVD Ultra and set the audio speaker environment to “5.1CH”. Check the information on decoder and sound status of front speaker.</t>
  </si>
  <si>
    <t>1.Setup PowerDVD
2.Play DTS DVD with PowerDVD
3.Execute PowerDVD Ultra and set the audio speaker environment to “5.1CH”</t>
  </si>
  <si>
    <t>Play DTS DVD with PowerDVD Ultra and check sound status of each speaker. Execute PowerDVD Ultra and set the audio speaker environment to “7.1CH”. Check the information on decoder and sound status of front speaker.</t>
  </si>
  <si>
    <t>1.Setup PowerDVD
2.Play DTS DVD with PowerDVD
3.Execute PowerDVD Ultra and set the audio speaker environment to “7.1CH”</t>
  </si>
  <si>
    <t>Play DTS DVD with PowerDVD Ultra and check sound status of each speaker. Execute PowerDVD Ultra and set the audio speaker environment to “Use SPDIF”. Check the information on decoder and sound status of front speaker.</t>
  </si>
  <si>
    <t>1.Setup PowerDVD
2.Play DTS DVD with PowerDVD
3.Execute PowerDVD Ultra and set the audio speaker environment to “Use SPDIF”</t>
  </si>
  <si>
    <t>Play DTS DVD with PowerDVD Ultra and check sound status of each speaker. Execute PowerDVD Ultra and set the audio speaker environment to “Use SPDIF”., Disable SPDUF out from UI, Check the audio is normal.</t>
  </si>
  <si>
    <t>1.Setup PowerDVD
2.Play DTS DVD with PowerDVD
3.Execute PowerDVD Ultra and set the audio speaker environment to “Use SPDIF”
4.Disable SPDUF out from UI</t>
  </si>
  <si>
    <t xml:space="preserve">Check trere are no sound from decoder </t>
  </si>
  <si>
    <t>MIXER FUNCTION-RECORD</t>
  </si>
  <si>
    <t>Recording the sound from MIC input and turning balance bar to left(right) side and turning volume bar from up to down for test. And check the file be recorded is normal.</t>
  </si>
  <si>
    <t>1.Recording the sound from Mic in with SF9
2.turning balance bar to left(right) side
3.adjust volume bar
4.Mute / unmute function
5.Check the file be recorded is normal</t>
  </si>
  <si>
    <t>1.Check the step 2~4 works fine.
2.Check the file be recorded is normal</t>
  </si>
  <si>
    <t>Setting to 16bit 44.1k recording sounds by Mic input</t>
  </si>
  <si>
    <t>1.Adjust the Mic format to 16bit 44.1K from system Microphone advanced
2.Recording the sound from Mic in with SF9
3.Check the file be recorded is normal</t>
  </si>
  <si>
    <t>Check the file be recorded is normal</t>
  </si>
  <si>
    <t>Setting to 16bit 48k recording sounds by Mic input</t>
  </si>
  <si>
    <t>1.Adjust the Mic format to 16bit 48K from system Microphone advanced
2.Recording the sound from Mic in with SF9
3.Check the file be recorded is normal</t>
  </si>
  <si>
    <t>Setting to 16bit 96k recording sounds by Mic input</t>
  </si>
  <si>
    <t>1.Adjust the Mic format to 16bit 96K from system Microphone advanced
2.Recording the sound from Mic in with SF9
3.Check the file be recorded is normal</t>
  </si>
  <si>
    <t>Setting to 24bit 44.1k recording sounds by Mic input</t>
  </si>
  <si>
    <t>1.Adjust the Mic format to 24bit 44.1K from system Microphone advanced
2.Recording the sound from Mic in with SF9
3.Check the file be recorded is normal</t>
  </si>
  <si>
    <t>Setting to 24bit 48k recording sounds by Mic input</t>
  </si>
  <si>
    <t>1.Adjust the Mic format to 24bit 48K from system Microphone advanced
2.Recording the sound from Mic in with SF9
3.Check the file be recorded is normal</t>
  </si>
  <si>
    <t>Setting to 24bit 96k recording sounds by Mic input</t>
  </si>
  <si>
    <t>1.Adjust the Mic format to 24bit 96K from system Microphone advanced
2.Recording the sound from Mic in with SF9
3.Check the file be recorded is normal</t>
  </si>
  <si>
    <t>Microphone record people's talk.</t>
  </si>
  <si>
    <t>1.Recording the sound from people's talk with SF9
2.Check the file be recorded is normal</t>
  </si>
  <si>
    <t>heck the file be recorded is normal</t>
  </si>
  <si>
    <t>Recording the sound from FP MIC input and turning balance bar to left(right) side and turning volume bar from up to down for test. And check the file be recorded is normal.</t>
  </si>
  <si>
    <t>1.Recording the sound from FP Mic in with SF9
2.turning balance bar to left(right) side
3.adjust volume bar
4.Mute / unmute function
5.Check the file be recorded is normal</t>
  </si>
  <si>
    <t>Recording the sound from Line input and turning balance bar to left(right) side and turning volume bar from up to down for test. And check the file be recorded is normal.</t>
  </si>
  <si>
    <t>1.Recording the sound from line in with SF9
2.turning balance bar to left(right) side
3.adjust volume bar
4.Mute / unmute function
5.Check the file be recorded is normal</t>
  </si>
  <si>
    <t>Setting to 16bit 44.1k recording sounds by Line in output</t>
  </si>
  <si>
    <t>1.Adjust the line in format to 16bit 44.1K from system Line in advanced
2.Recording the sound from Mic in with SF9
3.Check the file be recorded is normal</t>
  </si>
  <si>
    <t>Setting to 16bit 48k recording sounds by Line in output</t>
  </si>
  <si>
    <t>1.Adjust the line in format to 16bit 48K from system Line in advanced
2.Recording the sound from Mic in with SF9
3.Check the file be recorded is normal</t>
  </si>
  <si>
    <t>Setting to 16bit 96k recording sounds by Line in output</t>
  </si>
  <si>
    <t>1.Adjust the line in format to 16bit 96K from system Line in advanced
2.Recording the sound from Mic in with SF9
3.Check the file be recorded is normal</t>
  </si>
  <si>
    <t>Setting to 24bit 44.1k recording sounds by Line in output</t>
  </si>
  <si>
    <t>1.Adjust the line in format to 24bit 44.1K from system Line in advanced
2.Recording the sound from Mic in with SF9
3.Check the file be recorded is normal</t>
  </si>
  <si>
    <t>Setting to 24bit 48k recording sounds by Line in output</t>
  </si>
  <si>
    <t>1.Adjust the line in format to 24bit 48K from system Line in advanced
2.Recording the sound from Mic in with SF9
3.Check the file be recorded is normal</t>
  </si>
  <si>
    <t>Setting to 24bit 96k recording sounds by Line in output</t>
  </si>
  <si>
    <t>1.Adjust the line in format to 24bit 96K from system Line in advanced
2.Recording the sound from Mic in with SF9
3.Check the file be recorded is normal</t>
  </si>
  <si>
    <t>Playing 997 KHz from wavegrn. Recording the sound from wave input and turning balance bar to left(right) side and turning volume bar from up to down for test. And check the file be recorded is normal.</t>
  </si>
  <si>
    <t>1.Playback 997Khz from wavegen
2.Recording the sound from Wave in with SF9
3.turning balance bar to left(right) side
4.adjust volume bar
5.Mute / unmute function
6.Check the file be recorded is normal</t>
  </si>
  <si>
    <t>1.Check the step 3~5 works fine.
2.Check the file be recorded is normal</t>
  </si>
  <si>
    <t>Playing MP3 from MediaPlayer. Recording the sound from ALT input and turning balance bar to left(right) side and turning volume bar from up to down for test. And check the file be recorded is normal.</t>
  </si>
  <si>
    <t>1.Playback a mp3 with mediaplayer
2.Recording the sound from ALT in with SF9
3.turning balance bar to left(right) side
4.adjust volume bar
5.Mute / unmute function
6.Check the file be recorded is normal</t>
  </si>
  <si>
    <t>Recording the sound from SPDIF input. And check the file be recorded is normal.</t>
  </si>
  <si>
    <t>1.Recording the sound from SPDIF in with SF9
2.turning balance bar to left(right) side
3.adjust volume bar
4.Mute / unmute function
5.Check the file be recorded is normal</t>
  </si>
  <si>
    <t>Setting to 16bit 44.1k recording sounds by SPDIF in output</t>
  </si>
  <si>
    <t>1.Adjust the SPDIF in format to 16bit 44.1K from system SPDIF in advanced
2.Recording the sound from Mic in with SF9
3.Check the file be recorded is normal</t>
  </si>
  <si>
    <t>Setting to 16bit 48k recording sounds by SPDIF in output</t>
  </si>
  <si>
    <t>1.Adjust the SPDIF in format to 16bit 48K from system SPDIF in advanced
2.Recording the sound from Mic in with SF9
3.Check the file be recorded is normal</t>
  </si>
  <si>
    <t>Setting to 16bit 96k recording sounds by SPDIF in output</t>
  </si>
  <si>
    <t>1.Adjust the SPDIF in format to 16bit 96K from system SPDIF in advanced
2.Recording the sound from Mic in with SF9
3.Check the file be recorded is normal</t>
  </si>
  <si>
    <t>Setting to 24bit 44.1k recording sounds by SPDIF in output</t>
  </si>
  <si>
    <t>1.Adjust the SPDIF in format to 24bit 44.1K from system SPDIF in advanced
2.Recording the sound from Mic in with SF9
3.Check the file be recorded is normal</t>
  </si>
  <si>
    <t>Setting to 24bit 48k recording sounds by SPDIF in output</t>
  </si>
  <si>
    <t>1.Adjust the SPDIF in format to 24bit 48K from system SPDIF in advanced
2.Recording the sound from Mic in with SF9
3.Check the file be recorded is normal</t>
  </si>
  <si>
    <t>Setting to 24bit 96k recording sounds by SPDIF in output</t>
  </si>
  <si>
    <t>1.Adjust the SPDIF in format to 24bit 96K from system SPDIF in advanced
2.Recording the sound from Mic in with SF9
3.Check the file be recorded is normal</t>
  </si>
  <si>
    <t>MIXER FUNCTION-MONITORING</t>
  </si>
  <si>
    <t>Resources form MIC, and select enable MIC monitor, check the sound from analog front.</t>
  </si>
  <si>
    <t>1.Resources from Mic in
2.Open Mixer Page.
3.Switch to recording Page.
4.Set default recording device to Mic.
5.Enable Mic monitor function
6.Check the sound from analog is normal.</t>
  </si>
  <si>
    <t>1.Check the Mic monitor function switch is normal. 
2.Check the sound from analog is normal.</t>
  </si>
  <si>
    <t>Resources form Line in, and select enable Line monitor, check the sound from analog front.</t>
  </si>
  <si>
    <t>1.Resources from Line in
2.Open Mixer Page.
3.Switch to recording Page.
4.Set default recording device to Line in.
5.Enable Line in monitor function
6.Check the sound from analog is normal.</t>
  </si>
  <si>
    <t>1.Check the Line in monitor function switch is normal. 
2.Check the sound from analog is normal.</t>
  </si>
  <si>
    <t>Output set to Speakers , Playing MP3, Choosing difference equalizer and checking the output normally.</t>
  </si>
  <si>
    <t xml:space="preserve">1.Open Effect Page.
2.Enable Equalizer 
2.Choosing every equalizer effect.
3.run the media player to play MP3.
4.check every equalizer effect is normal. </t>
  </si>
  <si>
    <t>Check the sound effect from analog is normal.</t>
  </si>
  <si>
    <t xml:space="preserve">Output set to Speakers ,Saving a user define EQ file and check the status /add button/delete button is normal after system reboot. </t>
  </si>
  <si>
    <t>1.Open Effect Page.
2.create a new user define EQ file effect.
3.save the file.
4.system reboot.
5.load the user define EQ file.
6.run the media player to play MP3.
7.check user define EQ effect is normal. 
8.delete the user define EQ file.</t>
  </si>
  <si>
    <t>Output set to SPDIF Out ,Playing MP3, Choosing difference equalizer and checking the output normally.</t>
  </si>
  <si>
    <t xml:space="preserve">Output set to SPDIF Out ,Saving a user define EQ file and check the status /add button/delete button is normal after system reboot. </t>
  </si>
  <si>
    <t>Output set to Speaskers ,Playing MP3, Choosing difference environment effect and checking the output normally</t>
  </si>
  <si>
    <t xml:space="preserve">1.Open Effect Page.
2.Enable Environment Effects 
3.Choosing every environment effect.
4.run the media player to play MP3.
5.check every environment effect is normal. </t>
  </si>
  <si>
    <t>Playing MP3, Choosing small environment size effect and checking the output normally.</t>
  </si>
  <si>
    <t xml:space="preserve">1.Open Effect Page.
2.2.Enable Environment Effects 
3.Choosing small environment size effect.
4.run the media player to play MP3.
5.check small environment size is normal. </t>
  </si>
  <si>
    <t>Playing MP3, Choosing medium environment size effect and checking the output normally.</t>
  </si>
  <si>
    <t xml:space="preserve">1.Open Effect Page.
2.2.Enable Environment Effects 
3.Choosing medium environment size effect.
4.run the media player to play MP3.
5.check small environment size is normal. </t>
  </si>
  <si>
    <t>Playing MP3, Choosing large environment size effect and checking the output normally.</t>
  </si>
  <si>
    <t xml:space="preserve">1.Open Effect Page.
2.2.Enable Environment Effects 
3.Choosing Large environment size effect.
4.run the media player to play MP3.
5.check small environment size is normal. </t>
  </si>
  <si>
    <t>Output set to SPDIF Out ,Playing MP3, Choosing difference environment effect and checking the output normally</t>
  </si>
  <si>
    <t>Output set to SPDIF Out ,Playing MP3, Choosing small environment size effect and checking the output normally.</t>
  </si>
  <si>
    <t>Output set to SPDIF Out ,Playing MP3, Choosing medium environment size effect and checking the output normally.</t>
  </si>
  <si>
    <t>Output set to SPDIF Out ,Playing MP3, Choosing large environment size effect and checking the output normally.</t>
  </si>
  <si>
    <t xml:space="preserve">1.Open Effect Page.
2.Enable Environment Effects 
3.Choosing Large environment size effect.
4.run the media player to play MP3.
5.check small environment size is normal. </t>
  </si>
  <si>
    <t>DSP MODE</t>
  </si>
  <si>
    <t>Set default device to Speakers Enable/disable 7.1 Virtual Speaker Shifter and check the function work normally.</t>
  </si>
  <si>
    <t>1. Playing a mp3/ wave/ movie 
(Keep playing till goes though the steps)
2. Set speaker as Headphone/ 2/ 4/ 6/ 7.1 channels
3. Turn on 7.1 Virtual Speaker Shifter functions
4. Drag and draw every virture speakers/ head
5. Opposite the virture speakers from the virture head, the sound will be got weakness, another way the sound will be got strong
6. Enable the counterclockwise/ clockwise function. 
7. Sense the sound as the setting circle around the virtual head
8. Enable the manul function and draw the virtual speaker counterclockwise/ clockwise direction
9. Sense the sound as the way circle around the virtual head
10. Disable 7.1 virture speaker and make sure the effect be disable</t>
  </si>
  <si>
    <t>The 7.1 Virtual Speaker Shifter effect is work well, and can be disable properly</t>
  </si>
  <si>
    <t>Set default device to SPDIF Output Enable/disable 7.1 Virtual Speaker Shifter and check the function work normally.</t>
  </si>
  <si>
    <t>Enable/disable Xear Surround Speakers and check the function work normally.</t>
  </si>
  <si>
    <t>1. Playing a mp3/ wave/ movie 
(Keep playing tile goes though the steps)
2.Set speaker as 2CH
3.Adjust Speaker Angle and Sound Fileld ExPansion
4.Check the function work normally</t>
  </si>
  <si>
    <t>The Xear Surround Speakers works well.</t>
  </si>
  <si>
    <t>Enable/disable Xear Surround Headphone and check the function work normally.</t>
  </si>
  <si>
    <t>1. Playing a mp3/ wave/ movie 
(Keep playing tile goes though the steps)
2.Set speaker as 2CH
3.Adjust Room Size
4.Check the function work normally</t>
  </si>
  <si>
    <t>The Xear Surround Headphone works well.</t>
  </si>
  <si>
    <t>XEAR SURROUND HEADPHONE</t>
  </si>
  <si>
    <t>Surround max function be effective</t>
  </si>
  <si>
    <t>1.Enable Surround Max function
2.Check the Surrournd Max function is normal</t>
  </si>
  <si>
    <t>Surround max function be effective and is normal</t>
  </si>
  <si>
    <t>Small room mode be effective</t>
  </si>
  <si>
    <t>1.Play MP3 with Windows Media Player
2.Adjust the room size function to small room mode
3.Check the small room is normal</t>
  </si>
  <si>
    <t>Small room mode be effective and is normal</t>
  </si>
  <si>
    <t>Medium room mode be effective</t>
  </si>
  <si>
    <t>1.Play MP3 with Windows Media Player
2.Adjust the room size function to medium room mode
3.Check the medium room is normal</t>
  </si>
  <si>
    <t>Medium room mode be effective and is normal</t>
  </si>
  <si>
    <t>Large room mode be effective</t>
  </si>
  <si>
    <t>1.Play MP3 with Windows Media Player
2.Adjust the room size function to Large room mode
3.Check the Large room is normal</t>
  </si>
  <si>
    <t>Large room mode be effective and is normal</t>
  </si>
  <si>
    <t>1.Enable Xear Surround Headphone
2.Check the Xear Surround Headphone function is normal</t>
  </si>
  <si>
    <t>Xear Surround Headphone function be effective and is normal</t>
  </si>
  <si>
    <t>FLEX BASS II</t>
  </si>
  <si>
    <t>Can adjust 50-250Hz to LFE crossover Frequency</t>
  </si>
  <si>
    <t>1. 1.Enable Flexbass
2. Playing a mp3/ wave/ movie 
(Keep playing tile goes though the steps)
3. Adjust LFE handle
4. Supected the subwoofer ture to strong/ weak, depend on what it's set</t>
  </si>
  <si>
    <t>Set the cut feqency range, make sure it work well</t>
  </si>
  <si>
    <t>Speaker channel set to small, Check the speakers output status should be vary with the change.</t>
  </si>
  <si>
    <t>1.Enable Flexbass
2. Playing a mp3/ wave/ movie 
(Keep playing tile goes though the steps)
3. Set Front/ Rear/ Side/ Center speaker as small(It can be multi-select)
4. Check the subwoofer output be stronger</t>
  </si>
  <si>
    <t>The speaker is set in small, the cut feqency will be bypass to subwoofer</t>
  </si>
  <si>
    <t>Speaker channel set to Large, Check the speakers output status should be constant</t>
  </si>
  <si>
    <t>1.Enable Flexbass
2. Playing a mp3/ wave/ movie 
(Keep playing tile goes though the steps)
3. Set Front/ Rear/ Side/ Center speaker as large(It can be multi-select)
4. Make sure that the output is constant</t>
  </si>
  <si>
    <t>Large Speaker, it imitate the quality speaker, and it can output low fequency very well.</t>
  </si>
  <si>
    <t>Check bass level work normally</t>
  </si>
  <si>
    <t>1.Enable Flexbass
2.Adjust -12 - 12dB
3.Check the Bass will change</t>
  </si>
  <si>
    <t>XEAR SINGFX</t>
  </si>
  <si>
    <t xml:space="preserve">Output set to Speakers ,
Up/Down key can be work on Key Shifting function and checking the output source </t>
  </si>
  <si>
    <t>1. Import the mp3 or wav form Mic input
2.Select the Key Shifting function
3.Adjust the Low to high by Key Shifting function
4.Can hear the sound changed tone form output</t>
  </si>
  <si>
    <t>Can hear the sound changed tone form output and normally</t>
  </si>
  <si>
    <t xml:space="preserve">Output set to SPDIF Output, 
Up/Down Voice can be work on Vocal cancellation function and checking the output source </t>
  </si>
  <si>
    <t>1. Import the mp3 or wav form Mic input
2.Select the Vocal cancellation function
3.Adjust the Voice to no Voice function
4.Can hear the sound cancell the voice form output</t>
  </si>
  <si>
    <t>Can hear the sound cancell the voice form output</t>
  </si>
  <si>
    <t>XEAR AUDIO BRILLIANT</t>
  </si>
  <si>
    <t>xear Audio Brilliant function be effective</t>
  </si>
  <si>
    <t>1.Enable/Disable xear Audio Brilliant function
2.Adjuct the Brilliant Level function is normal</t>
  </si>
  <si>
    <t>xear Audio Brilliant function be effective and is normal</t>
  </si>
  <si>
    <t>xear Audio Brilliant reset button</t>
  </si>
  <si>
    <t>1.Enable xear Audio Brilliant function
2.Adjuct the Brilliant Level function 
3. reset button and values back to default value</t>
  </si>
  <si>
    <t>xear Audio Brilliant reset button is normal</t>
  </si>
  <si>
    <t>XEAR DYNAMIC BASS</t>
  </si>
  <si>
    <t>xear Dynamic Bass Bass Level  function be effective</t>
  </si>
  <si>
    <t>1.Enable/Disable xear Dynamic Bass  function
2.Adjuct the Bass Level function is normal</t>
  </si>
  <si>
    <t>xear Dynamic Bass Bass Level  function be effective and is normal</t>
  </si>
  <si>
    <t>xear Audio Brilliant Bass Level reset button</t>
  </si>
  <si>
    <t>1.Enable xear Dynamic Bass  function
2.Adjuct the Bass Level function 
3. reset button and values back to default value</t>
  </si>
  <si>
    <t>xear Audio Brilliant Bass Level reset button is normal</t>
  </si>
  <si>
    <t>xear Dynamic Bass Cut-off Frequency function be effective</t>
  </si>
  <si>
    <t>1.Enable/Disable xear Dynamic Bass  function
2.Adjuct the Cut-off Frequency  function is normal</t>
  </si>
  <si>
    <t>xear Dynamic Bass Cut-off Frequency function be effective and is normal</t>
  </si>
  <si>
    <t>xear Audio Brilliant Cut-off Frequency  reset button</t>
  </si>
  <si>
    <t>1.Enable xear Dynamic Bass  function
2.Adjuct the Cut-off Frequency  function 
3. reset button and values back to default value</t>
  </si>
  <si>
    <t>xear Audio Brilliant Cut-off Frequency  reset button is normal</t>
  </si>
  <si>
    <t>XEAR SMART VOLUME</t>
  </si>
  <si>
    <t>xear Smart Volume Volume Level function be effective</t>
  </si>
  <si>
    <t>1.Enable/Disable xear Smart Volume function
2.Adjuct the Volume Level function is normal</t>
  </si>
  <si>
    <t>xear Smart Volume Volume Level function be effective and is normal</t>
  </si>
  <si>
    <t>xear Smart Volume Mode be effective</t>
  </si>
  <si>
    <t xml:space="preserve">1.Enable/Disable xear Smart Volume function
2.change mode to Music(High Dynamic) or Speech(Low Dynamic) </t>
  </si>
  <si>
    <t>xear Smart Volume Mode changed is normal</t>
  </si>
  <si>
    <t>XEAR VOICE CLARITY</t>
  </si>
  <si>
    <t>xear Voice Clarity Voice Clarity Level function be effective</t>
  </si>
  <si>
    <t>1.Enable/Disable xear Voice Clarity  function
2.Adjuct the  Voice Clarity Level function is normal</t>
  </si>
  <si>
    <t xml:space="preserve"> xear Voice Clarity  Voice Clarity Level  function be effective and is normal</t>
  </si>
  <si>
    <t>xear Voice Clarity Bass Level reset button</t>
  </si>
  <si>
    <t>1.Enable/Disable xear Voice Clarity  function
2.Adjuct the Voice Clarity Level function 
3. reset button and values back to default value</t>
  </si>
  <si>
    <t xml:space="preserve"> xear Voice Clarity  Voice Clarity Level reset button is normal</t>
  </si>
  <si>
    <t>xear Voice Clarity Noice suppression for communication function be effective</t>
  </si>
  <si>
    <t>1.Enable/Disable xear Voice Clarity  function
2.Adjuct the Noice suppression for communication  function is normal</t>
  </si>
  <si>
    <t xml:space="preserve"> xear Voice Clarity Noice suppression for communication function be effective and is normal</t>
  </si>
  <si>
    <t>xear Voice Clarity Noice suppression for communication  reset button</t>
  </si>
  <si>
    <t>1.Enable/Disable xear Voice Clarity  function
2.Adjuct the Noice suppression for communication function 
3. reset button and values back to default value</t>
  </si>
  <si>
    <t xml:space="preserve"> xear Voice Clarity Noice suppression for communication reset button is normal</t>
  </si>
  <si>
    <t>SYSTEM TEST</t>
  </si>
  <si>
    <t>Set default device to Speakers  Playing 16bit 44100HZ-960000 HZ from system format test. Check the sound is normal.</t>
  </si>
  <si>
    <t>The sound is normal.</t>
  </si>
  <si>
    <t>Set default device to Spekases Playing 24bit 44100HZ-960000 HZ from system format test. Check the sound is normal.</t>
  </si>
  <si>
    <t>Set default device to SPDIF output ,Playing 16bit 44100HZ-960000 HZ from system format test. Check the sound is normal.</t>
  </si>
  <si>
    <t>Set default device to SPDIF output ,Playing 24bit 44100HZ-960000 HZ from system format test. Check the sound is normal.</t>
  </si>
  <si>
    <t xml:space="preserve">Set Analog channel to Stereo play sound test and link to UI system input </t>
  </si>
  <si>
    <t>1.Open the system sound page
2.Choose the speakers configure audio channels to stereo
3.Playing a mp3/wave/movie
4.Check the CPL main setting page's system input is 2CH</t>
  </si>
  <si>
    <t>CPL main setting page's system input is 2CH</t>
  </si>
  <si>
    <t xml:space="preserve">Set Analog channel to Quadraphonic play sound test and link to UI system input </t>
  </si>
  <si>
    <t>1.Open the system sound page
2.Choose the speakers configure audio channels to quadraphonic
3.Playing a mp3/wave/movie
4.Check the CPL main setting page's system input is 4CH</t>
  </si>
  <si>
    <t xml:space="preserve">CPL main setting page's system input is 4CH
</t>
  </si>
  <si>
    <t xml:space="preserve">Set Analog channel to 5.1 Surround play sound test and link to UI system input </t>
  </si>
  <si>
    <t>1.Open the system sound page
2.Choose the speakers configure audio channels to 5.1 surround
3.Playing a mp3/wave/movie
4.Check the CPL main setting page's system input is 6CH</t>
  </si>
  <si>
    <t>CPL main setting page's system input is 6CH</t>
  </si>
  <si>
    <t xml:space="preserve">Set Analog channel to 7.1 Surround play sound test and link to UI system input </t>
  </si>
  <si>
    <t>1.Open the system sound page
2.Choose the speakers configure audio channels to 7.1 surround
3.Playing a mp3/wave/movie
4.Check the CPL main setting page's system input is 8CH</t>
  </si>
  <si>
    <t>CPL main setting page's system input is 8CH</t>
  </si>
  <si>
    <t>Volume Control volume up/down/mute/ un-mute/balance panning</t>
  </si>
  <si>
    <t>Volume Control volume up/down/mute/ un-mute/balance panningis normal.</t>
  </si>
  <si>
    <t>line in volume up/down/mute /un-mute/balance panning</t>
  </si>
  <si>
    <t>Line in volume up/down/mute /un-mute/balance panning is normal.</t>
  </si>
  <si>
    <t>Microphone volume up/down/mute un-mute /balance panning</t>
  </si>
  <si>
    <t>Microphone volume up/down/mute un-mute /balance panning is normal.</t>
  </si>
  <si>
    <t>Set default device to digital device, than test Main volume mute/ un-mute.</t>
  </si>
  <si>
    <t>SMART VOLUME NORMALIZATION</t>
  </si>
  <si>
    <t>Smart Volume Normalization function be effective</t>
  </si>
  <si>
    <t>1..Play MP3 with Windows Media Player
2.Open Smart Volume Normalization
3.Check the SVN function is normal</t>
  </si>
  <si>
    <t>Smart Volume Normalization function be effective and is normal</t>
  </si>
  <si>
    <t>PROFILE PANEL</t>
  </si>
  <si>
    <t>Check the profile panel work normally.-Profile mode</t>
  </si>
  <si>
    <t>1.Enable Profile function
2.Switch Profile mode EX.music, Game….ETC
3.Check the function work normally</t>
  </si>
  <si>
    <t>Check the Preset work normally</t>
  </si>
  <si>
    <t>Check the profile panel work normally.-Add Profile</t>
  </si>
  <si>
    <t>1.Enable Profile function
2.Add profile for user define.
3.Check the function work normally</t>
  </si>
  <si>
    <t>Check the profile panel work normally.-Delete Profile</t>
  </si>
  <si>
    <t>1.Enable Profile function
2.Delete User define profile 
3.Check the function work normally</t>
  </si>
  <si>
    <t>INFORMATION</t>
  </si>
  <si>
    <t>Check Audio CODEC is correct.</t>
  </si>
  <si>
    <t>1.Open information Page.
2.Check Audio CODEC is correct.</t>
  </si>
  <si>
    <t>Check The Audio Driver Version is correct.</t>
  </si>
  <si>
    <t>1.Open information Page.
2.Check The Audio Driver Version is correct.</t>
  </si>
  <si>
    <t>Check DirectX Version is correct.</t>
  </si>
  <si>
    <t>1.Open information Page.
2.Check DirectX Version is correct.</t>
  </si>
  <si>
    <t>Check Legal Notice is correct.</t>
  </si>
  <si>
    <t>1.Open information Page.
2.Check Legal Notice is correct.</t>
  </si>
  <si>
    <t>Check the CPL version is correct.</t>
  </si>
  <si>
    <t>1.Open information Page.
2.Check the CPL version is correct.</t>
  </si>
  <si>
    <t>CPL</t>
  </si>
  <si>
    <t>Plug in or plug out device and CPL will show or close tray icon.</t>
  </si>
  <si>
    <t>1.plug device 
2.check CPL tray icon show out.
3.unplug device
4.check CPL tray icon close.</t>
  </si>
  <si>
    <t xml:space="preserve">1.Check CPL tray icon will show out or close when device plug/unplug </t>
  </si>
  <si>
    <t>1Click right-up side button 
2.click mouse right botton on tray icon.</t>
  </si>
  <si>
    <t>1.Check CPL can be open
2.Check CPL can be minimize 
3.Check CPL can be exit</t>
  </si>
  <si>
    <t>1.Check select item can be load.</t>
  </si>
  <si>
    <t>ADVANCE SETTINGS</t>
  </si>
  <si>
    <t>Check Advance settings works normally-Show System Tray Icon</t>
  </si>
  <si>
    <t>1.Enable Advance settings
2.Enable the Show System Tray Icon
3.UI can show on System tray 
4.Disable the Show System Tray Icon
5.UI not snow on system tray</t>
  </si>
  <si>
    <t>Check the UI Show System Tray Icon function work normally</t>
  </si>
  <si>
    <t>Check Advance settings works normally-UI Transparent</t>
  </si>
  <si>
    <t>1.Enable Advance settings
2.Adjust UI Transparent
3.Check UI can change Transparency</t>
  </si>
  <si>
    <t>Check the UI Transparency can change</t>
  </si>
  <si>
    <t>Check Advance settings works normally-Language Select</t>
  </si>
  <si>
    <t>1.Enable Advance settings
2.Adjust UI Language
3.Check UI can change Language</t>
  </si>
  <si>
    <t>Check the UI Language Select work normally</t>
  </si>
  <si>
    <t>Check Advance settings works normally-Don't show start up message</t>
  </si>
  <si>
    <t xml:space="preserve">1.Enable Advance settings
2.Enable Don't show start up message function
2.Reboot the system 
3.Check UI  Don't show start up message </t>
  </si>
  <si>
    <t>Check the UI  Don't show start up message</t>
  </si>
  <si>
    <t>HID BUTTON CONTROL</t>
  </si>
  <si>
    <t xml:space="preserve">Up &amp; Down key button </t>
  </si>
  <si>
    <t>1. Playing a mp3/ wave/ movie 
(Keep playing tile goes though the steps)
2. press the volume up/ down button
3. observe the up &amp; down button link to master volume of mixer
4. check the output sound turn to louder/ weakness gradually</t>
  </si>
  <si>
    <t>Up &amp; down button link to master volume of mixer and adjust output volume properly.</t>
  </si>
  <si>
    <t>Mute Key button</t>
  </si>
  <si>
    <t>1. Playing a mp3/ wave/ movie 
(Keep playing tile goes though the steps)
2. Press the mute button, it'll go mute/ unmute
3. Observed the mute key button link to mute check box of mixer
4. Check the output sound be mute/ unmute</t>
  </si>
  <si>
    <t xml:space="preserve">mute key button link to mute check box of mixer and mute/ un-mute output properly </t>
  </si>
  <si>
    <t>Record Key button</t>
  </si>
  <si>
    <t>1. input a signal from Microphone/ Line-in
(Keep the input signal tile goes though the steps)
2. Open a recording tools, it could be Soundforge, and starting record
3. Press Recording Mute button, it'll go recording mute/ unmute and also link to recording mute LED, if it has recording mute LED circute
3. Observed the signal is recorded or not from the recording tool, make sure that it's work well.</t>
  </si>
  <si>
    <t xml:space="preserve">Recording mute button mute/ un-mute recording properly </t>
  </si>
  <si>
    <t>Plug / Un-Plug &amp; Suspend resume &amp; reboot then check items W1~W4</t>
  </si>
  <si>
    <t>1. Plug / Un-Plug &amp; Suspend resume &amp; reboot
2. Check that it is Setting as last setting or not
3. Check 19-1~19-3</t>
  </si>
  <si>
    <t>HID function work well after Plug / Un-Plug &amp; Suspend resume &amp; reboot</t>
  </si>
  <si>
    <t>LED</t>
  </si>
  <si>
    <t xml:space="preserve">LED Status is light and flicker when run the Playback  </t>
  </si>
  <si>
    <t>1. Playing a mp3/ wave/ movie 
(Keep playing tile goes though the steps)
2. Observe that the playback LED is flashing as the interval be define
3. Stop playing
4. the play back LED should stay bright</t>
  </si>
  <si>
    <t>playback LED will flash while playing, it'll stay bright while  play stop.</t>
  </si>
  <si>
    <t>LED Rec-M light when click the LED Rec-M button</t>
  </si>
  <si>
    <t>1. input a signal from Microphone/ Line-in
(Keep the input signal tile goes though the steps)
2. Open a recording tools, it could be Soundforge, and starting record
2. Press the HID recording mute button
3. Observed that recording mute LED will be lighting by mute record, be turned off by un-mute record</t>
  </si>
  <si>
    <t>LED will be lighting by mute record, be turned off by un-mute record</t>
  </si>
  <si>
    <t>LED Play-M light when mute the wave or balance control mute button</t>
  </si>
  <si>
    <t>1. Playing a mp3/ wave/ movie 
(Keep playing tile goes though the steps)
2. Press the HID mute button and disable/ enable mute check box of mixer
3. Observe that Playback mute LED be lighting by mute, be turned off by un-mute</t>
  </si>
  <si>
    <t>mute LED be lighting by mute, be turned off by un-mute</t>
  </si>
  <si>
    <t xml:space="preserve">Test LED function after Plug , Un-Plug &amp; Suspend </t>
  </si>
  <si>
    <t>1. Un-Plug/ Suspend 
2. go throught item 20-1 ~ item20-3
3. Make sure that it work well</t>
  </si>
  <si>
    <t xml:space="preserve">make sure LED function work properly after Un-Plug/ Suspend </t>
  </si>
  <si>
    <t>LED Clipping When microphone input volume is too high, the clipping indicator lights up</t>
  </si>
  <si>
    <t>1.input a high signal from Microphone
2.checking clipping led can light up.</t>
  </si>
  <si>
    <t>When microphone input volume is too high, the clipping indicator lights up</t>
  </si>
  <si>
    <t>PLUG /UN PLUG DEVICE TEST</t>
  </si>
  <si>
    <t>Check System has detect device</t>
  </si>
  <si>
    <t>1.Un -Plug the devcie
2.Check device manager can't found the device ,UI not show on tray icon
3.Plug the device
4.Check device manager can found the device ,UI show on tray icon</t>
  </si>
  <si>
    <t>System has detect device and UI show on tray icon</t>
  </si>
  <si>
    <t>UI remember function after plug/un-plug device</t>
  </si>
  <si>
    <t xml:space="preserve">1.Adjust the UI Main setting /Mixer/Effect /Karaoke setting
2. Un -plug the device
3. Plug inthe device
4.Check the UI Main setting /Mixer/Effect /Karaoke settingcan't changed and no error </t>
  </si>
  <si>
    <t xml:space="preserve">UI Main setting /Mixer/Effect /Karaoke settingcan't changed and no error </t>
  </si>
  <si>
    <t xml:space="preserve">Plug-in / Unplug device 50times </t>
  </si>
  <si>
    <t xml:space="preserve">1. Plug-in / Unplug device 50times
2. Can't found the any error message or BSOD on system </t>
  </si>
  <si>
    <t xml:space="preserve">Can't found the any error message or BSOD on system </t>
  </si>
  <si>
    <t>After plugging and unplugging the device, check Audio function .</t>
  </si>
  <si>
    <t>1. Un -plug the device
2. Plug in the device
3. Check Audio device function can work normally</t>
  </si>
  <si>
    <t>Check Audio device function can work normally ,After plugging and unplugging the device</t>
  </si>
  <si>
    <t>When playing wave, hot plug out and in device.</t>
  </si>
  <si>
    <t>1.Playing a mp3/ wave/ movie 
2.Un -plug the device
3. Plug in the device
4.Check Audio device function can work normally.</t>
  </si>
  <si>
    <t>SYSTEM SUSPEND</t>
  </si>
  <si>
    <t>Works after resume from suspend and works to suspend S1.Playback and record is normal.</t>
  </si>
  <si>
    <t>1.Playing a mp3/wave/movie
2.Run Pass Mark Sleeper Tool/S1(Sleep1)
3.Check the Works after resume from suspend and works to suspend S1.Playback and record is normal.</t>
  </si>
  <si>
    <t xml:space="preserve">Works after resume from suspend and works to suspend S1.Playback and record is normal.
</t>
  </si>
  <si>
    <t>Works after resume from suspend and works to suspendS3.Playback and record is normal.</t>
  </si>
  <si>
    <t>1.Playing a mp3/wave/movie
2.Run Pass Mark Sleeper Tool/S3(Sleep3)
3.Check the Works after resume from suspend and works to suspendS3.Playback and record is normal.</t>
  </si>
  <si>
    <t xml:space="preserve">Works after resume from suspend and works to suspendS3.Playback and record is normal.
</t>
  </si>
  <si>
    <t>Works after resume from suspend and works to suspendS4.Playback and record is normal.</t>
  </si>
  <si>
    <t>1.Playing a mp3/wave/movie
2.Run Pass Mark Sleeper Tool/S4(Hibernate)
3.Check theWorks after resume from suspend and works to suspendS4.Playback and record is normal.</t>
  </si>
  <si>
    <t xml:space="preserve">Works after resume from suspend and works to suspendS4.Playback and record is normal.
</t>
  </si>
  <si>
    <t>Works after reboot system Playback and record is normal.</t>
  </si>
  <si>
    <t xml:space="preserve">Works after reboot system Playback and record is normal.
</t>
  </si>
  <si>
    <t>BURNING TEST</t>
  </si>
  <si>
    <t xml:space="preserve">Check the  USB Audio device function use the long time work normally </t>
  </si>
  <si>
    <t xml:space="preserve">1.plug device 
2.play the mp3 for cycle
3.running 12hours 
3.check the device function work normally </t>
  </si>
  <si>
    <t xml:space="preserve">USB Audio  device function work normally </t>
  </si>
  <si>
    <t>COMPATIBILITY TEST</t>
  </si>
  <si>
    <t>Chcek all test items can be pass on WHCK test</t>
  </si>
  <si>
    <t>1.Run the WHCK test
2.Chcek all test items can be pass on WHCK test</t>
  </si>
  <si>
    <t>All test items can be pass on WHCK test</t>
  </si>
  <si>
    <t>DSD FUNCTION</t>
  </si>
  <si>
    <t>Use Foobar setting playback output to DSD is correct.</t>
  </si>
  <si>
    <t>1.Setup foobar
2.Run foobar
3.Library--&gt;Configure
4.Playback--&gt;Output--&gt;ASIO --&gt;ASIO foo_dsd_asio--&gt;Add New--&gt;Audio device--&gt;setting ASIO Driver: ASIO Driver for C-Media
DSD Playback Method:ASIO Native --&gt;OK
5.Output--&gt;Set output device to ASIO foo_dsd_asio--&gt;Close
6.Tools--&gt; Setting to DSD
7.Use Foobar to play Wave file(.DFF DSF)</t>
  </si>
  <si>
    <t xml:space="preserve"> Foobar setting playback output to DSD is correct.</t>
  </si>
  <si>
    <t>Use Foobar setting playback output to DSD, Make sure play Wave file(.DSD2.8M) is correct.</t>
  </si>
  <si>
    <t>1.Setup foobar
2.Run foobar
3.Library--&gt;Configure
4.Playback--&gt;Output--&gt;ASIO --&gt;ASIO foo_dsd_asio--&gt;Add New--&gt;Audio device--&gt;setting ASIO Driver: ASIO Driver for C-Media
DSD Playback Method:ASIO Native --&gt;OK
5.Output--&gt;Set output device to ASIO foo_dsd_asio--&gt;Close
6.Tools--&gt; Setting to DSD
7.Use Foobar to play Wave file(.DSD2.8M)</t>
  </si>
  <si>
    <t>Check the  Wave file(.DFF DSF) from analog is correct</t>
  </si>
  <si>
    <t>Use Foobar setting playback output to DSD, Make sure play Wave file(.DSD5.6M) is correct.</t>
  </si>
  <si>
    <t>1.Setup foobar
2.Run foobar
3.Library--&gt;Configure
4.Playback--&gt;Output--&gt;ASIO --&gt;ASIO foo_dsd_asio--&gt;Add New--&gt;Audio device--&gt;setting ASIO Driver: ASIO Driver for C-Media
DSD Playback Method:ASIO Native --&gt;OK
5.Output--&gt;Set output device to ASIO foo_dsd_asio--&gt;Close
6.Tools--&gt; Setting to DSD
7.Use Foobar to play Wave file(.DSD5.6M)</t>
  </si>
  <si>
    <t>Use Foobar setting playback output to DSD, Make sure play Wave file(.DSD11.2M) is correct.</t>
  </si>
  <si>
    <t>1.Setup foobar
2.Run foobar
3.Library--&gt;Configure
4.Playback--&gt;Output--&gt;ASIO --&gt;ASIO foo_dsd_asio--&gt;Add New--&gt;Audio device--&gt;setting ASIO Driver: ASIO Driver for C-Media
DSD Playback Method:ASIO Native --&gt;OK
5.Output--&gt;Set output device to ASIO foo_dsd_asio--&gt;Close
6.Tools--&gt; Setting to DSD
7.Use Foobar to play Wave file(.DSD11.2M)</t>
  </si>
  <si>
    <t>Use Foobar setting playback output to DSD, Make sure play Wave file(.DSD22.4M) is correct.</t>
  </si>
  <si>
    <t>1.Setup foobar
2.Run foobar
3.Library--&gt;Configure
4.Playback--&gt;Output--&gt;ASIO --&gt;ASIO foo_dsd_asio--&gt;Add New--&gt;Audio device--&gt;setting ASIO Driver: ASIO Driver for C-Media
DSD Playback Method:ASIO Native --&gt;OK
5.Output--&gt;Set output device to ASIO foo_dsd_asio--&gt;Close
6.Tools--&gt; Setting to DSD
7.Use Foobar to play Wave file(.DSD22.4M)</t>
  </si>
  <si>
    <t>IRTF CUSTOMIZATION FUNCTION CHECK</t>
  </si>
  <si>
    <t xml:space="preserve">IRTF document items "I" follow the customization function seeting </t>
  </si>
  <si>
    <t xml:space="preserve">1.Check the IRTF document items "I" 2.follow the customization function seeting </t>
  </si>
  <si>
    <t xml:space="preserve">Check the IRTF document items "1" follow the customization function seeting </t>
  </si>
  <si>
    <t xml:space="preserve">IRTF document items "II" follow the customization function seeting </t>
  </si>
  <si>
    <t xml:space="preserve">1.Check the IRTF document items "II" 2.follow the customization function seeting </t>
  </si>
  <si>
    <t xml:space="preserve">Check the IRTF document items "II" follow the customization function seeting </t>
  </si>
  <si>
    <t xml:space="preserve">IRTF document items "III" follow the customization function seeting </t>
  </si>
  <si>
    <t xml:space="preserve">1.Check the IRTF document items "III" 2.follow the customization function seeting </t>
  </si>
  <si>
    <t xml:space="preserve">Check the IRTF document items "III" follow the customization function seeting </t>
  </si>
  <si>
    <t xml:space="preserve">IRTF document items "IV" follow the customization function seeting </t>
  </si>
  <si>
    <t xml:space="preserve">1.Check the IRTF document items "IV" 2.follow the customization function seeting </t>
  </si>
  <si>
    <t xml:space="preserve">Check the IRTF document items "IV" follow the customization function seeting </t>
  </si>
  <si>
    <r>
      <t>1.Install of Audio driver
2.Computer(Right mouse
)</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Device Manager</t>
    </r>
    <r>
      <rPr>
        <sz val="11"/>
        <color rgb="FF0000FF"/>
        <rFont val="標楷體"/>
        <family val="4"/>
        <charset val="136"/>
      </rPr>
      <t>→</t>
    </r>
    <r>
      <rPr>
        <sz val="11"/>
        <color rgb="FF0000FF"/>
        <rFont val="Trebuchet MS"/>
        <family val="2"/>
      </rPr>
      <t>Sound,video and game controllers
3.Check the install Audio driver from package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</si>
  <si>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Programs</t>
    </r>
    <r>
      <rPr>
        <sz val="11"/>
        <color rgb="FF0000FF"/>
        <rFont val="標楷體"/>
        <family val="4"/>
        <charset val="136"/>
      </rPr>
      <t>→</t>
    </r>
    <r>
      <rPr>
        <sz val="11"/>
        <color rgb="FF0000FF"/>
        <rFont val="Trebuchet MS"/>
        <family val="2"/>
      </rPr>
      <t>Uninstall a program</t>
    </r>
    <r>
      <rPr>
        <sz val="11"/>
        <color rgb="FF0000FF"/>
        <rFont val="標楷體"/>
        <family val="4"/>
        <charset val="136"/>
      </rPr>
      <t>→</t>
    </r>
    <r>
      <rPr>
        <sz val="11"/>
        <color rgb="FF0000FF"/>
        <rFont val="Trebuchet MS"/>
        <family val="2"/>
      </rPr>
      <t>Uninstall
2.Remove installed Audio driver
3.Check the Remove installed Audio driver and all components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</si>
  <si>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Programs</t>
    </r>
    <r>
      <rPr>
        <sz val="11"/>
        <color rgb="FF0000FF"/>
        <rFont val="標楷體"/>
        <family val="4"/>
        <charset val="136"/>
      </rPr>
      <t>→</t>
    </r>
    <r>
      <rPr>
        <sz val="11"/>
        <color rgb="FF0000FF"/>
        <rFont val="Trebuchet MS"/>
        <family val="2"/>
      </rPr>
      <t>Uninstall a program</t>
    </r>
    <r>
      <rPr>
        <sz val="11"/>
        <color rgb="FF0000FF"/>
        <rFont val="標楷體"/>
        <family val="4"/>
        <charset val="136"/>
      </rPr>
      <t>→</t>
    </r>
    <r>
      <rPr>
        <sz val="11"/>
        <color rgb="FF0000FF"/>
        <rFont val="Trebuchet MS"/>
        <family val="2"/>
      </rPr>
      <t>device name
2.Check the device name of uninstall program is normal.</t>
    </r>
  </si>
  <si>
    <r>
      <t>1.Install of Audio driver
2.Start</t>
    </r>
    <r>
      <rPr>
        <sz val="11"/>
        <color rgb="FF0000FF"/>
        <rFont val="標楷體"/>
        <family val="4"/>
        <charset val="136"/>
      </rPr>
      <t>→</t>
    </r>
    <r>
      <rPr>
        <sz val="11"/>
        <color rgb="FF0000FF"/>
        <rFont val="Trebuchet MS"/>
        <family val="2"/>
      </rPr>
      <t>Restart (reboot system)
3.Computer</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Device Manager</t>
    </r>
    <r>
      <rPr>
        <sz val="11"/>
        <color rgb="FF0000FF"/>
        <rFont val="標楷體"/>
        <family val="4"/>
        <charset val="136"/>
      </rPr>
      <t>→</t>
    </r>
    <r>
      <rPr>
        <sz val="11"/>
        <color rgb="FF0000FF"/>
        <rFont val="Trebuchet MS"/>
        <family val="2"/>
      </rPr>
      <t xml:space="preserve">Sound,video and game controllers
4.Check the audio device can works normally. </t>
    </r>
  </si>
  <si>
    <r>
      <t>Check Audio Device in device manager is normal.
(Driver version</t>
    </r>
    <r>
      <rPr>
        <sz val="11"/>
        <color rgb="FF0000FF"/>
        <rFont val="標楷體"/>
        <family val="4"/>
        <charset val="136"/>
      </rPr>
      <t>、</t>
    </r>
    <r>
      <rPr>
        <sz val="11"/>
        <color rgb="FF0000FF"/>
        <rFont val="Trebuchet MS"/>
        <family val="2"/>
      </rPr>
      <t>date</t>
    </r>
    <r>
      <rPr>
        <sz val="11"/>
        <color rgb="FF0000FF"/>
        <rFont val="標楷體"/>
        <family val="4"/>
        <charset val="136"/>
      </rPr>
      <t>、</t>
    </r>
    <r>
      <rPr>
        <sz val="11"/>
        <color rgb="FF0000FF"/>
        <rFont val="Trebuchet MS"/>
        <family val="2"/>
      </rPr>
      <t>Audio name</t>
    </r>
    <r>
      <rPr>
        <sz val="11"/>
        <color rgb="FF0000FF"/>
        <rFont val="標楷體"/>
        <family val="4"/>
        <charset val="136"/>
      </rPr>
      <t>、</t>
    </r>
    <r>
      <rPr>
        <sz val="11"/>
        <color rgb="FF0000FF"/>
        <rFont val="Trebuchet MS"/>
        <family val="2"/>
      </rPr>
      <t>Firmware version and digital signer)</t>
    </r>
  </si>
  <si>
    <r>
      <t>1.open the device manager
2.choose the device and open the device properties driver page
3.check the driver provider</t>
    </r>
    <r>
      <rPr>
        <sz val="11"/>
        <color rgb="FF0000FF"/>
        <rFont val="標楷體"/>
        <family val="4"/>
        <charset val="136"/>
      </rPr>
      <t>、</t>
    </r>
    <r>
      <rPr>
        <sz val="11"/>
        <color rgb="FF0000FF"/>
        <rFont val="Trebuchet MS"/>
        <family val="2"/>
      </rPr>
      <t>version</t>
    </r>
    <r>
      <rPr>
        <sz val="11"/>
        <color rgb="FF0000FF"/>
        <rFont val="標楷體"/>
        <family val="4"/>
        <charset val="136"/>
      </rPr>
      <t>、</t>
    </r>
    <r>
      <rPr>
        <sz val="11"/>
        <color rgb="FF0000FF"/>
        <rFont val="Trebuchet MS"/>
        <family val="2"/>
      </rPr>
      <t>date</t>
    </r>
    <r>
      <rPr>
        <sz val="11"/>
        <color rgb="FF0000FF"/>
        <rFont val="標楷體"/>
        <family val="4"/>
        <charset val="136"/>
      </rPr>
      <t>、</t>
    </r>
    <r>
      <rPr>
        <sz val="11"/>
        <color rgb="FF0000FF"/>
        <rFont val="Trebuchet MS"/>
        <family val="2"/>
      </rPr>
      <t>Audio name</t>
    </r>
    <r>
      <rPr>
        <sz val="11"/>
        <color rgb="FF0000FF"/>
        <rFont val="標楷體"/>
        <family val="4"/>
        <charset val="136"/>
      </rPr>
      <t>、</t>
    </r>
    <r>
      <rPr>
        <sz val="11"/>
        <color rgb="FF0000FF"/>
        <rFont val="Trebuchet MS"/>
        <family val="2"/>
      </rPr>
      <t>Firmware version and digital signer</t>
    </r>
  </si>
  <si>
    <r>
      <t>Click Information button</t>
    </r>
    <r>
      <rPr>
        <sz val="11"/>
        <color rgb="FF0000FF"/>
        <rFont val="標楷體"/>
        <family val="4"/>
        <charset val="136"/>
      </rPr>
      <t>，</t>
    </r>
    <r>
      <rPr>
        <sz val="11"/>
        <color rgb="FF0000FF"/>
        <rFont val="Trebuchet MS"/>
        <family val="2"/>
      </rPr>
      <t>Audio Channel Number Notice program is correct</t>
    </r>
  </si>
  <si>
    <r>
      <t>Using Windows Media Player to play music, Setting Analog Out to 4CH and check the output work normally.(L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</si>
  <si>
    <r>
      <t>1.Set Analog Out to 4CH 
2.Use the Windows Media Player to Play music, 
3.checking output following the change to (L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 xml:space="preserve">SR)channel and can listen to the music </t>
    </r>
  </si>
  <si>
    <r>
      <t xml:space="preserve"> output following the change to(L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SR)channel and can listen to the music is normallyP.S: If driver enable the copy mode ,else only(L</t>
    </r>
    <r>
      <rPr>
        <sz val="11"/>
        <color rgb="FF0000FF"/>
        <rFont val="標楷體"/>
        <family val="4"/>
        <charset val="136"/>
      </rPr>
      <t>、</t>
    </r>
    <r>
      <rPr>
        <sz val="11"/>
        <color rgb="FF0000FF"/>
        <rFont val="Trebuchet MS"/>
        <family val="2"/>
      </rPr>
      <t>R)channel can listen to the music</t>
    </r>
  </si>
  <si>
    <r>
      <t>Using Windows Media Player to play music, Setting Analog Out to 6CH and check the output work normally.(L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Sub)</t>
    </r>
  </si>
  <si>
    <r>
      <t>1.Set Analog Out to 6CH 
2.Use the Windows Media Player to Play music, 3.checking output following the change to(L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 xml:space="preserve">Sub)channel and can listen to the music </t>
    </r>
  </si>
  <si>
    <r>
      <t xml:space="preserve"> output following the change to(L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Sub) channel and can listen to the music is normally P.S: If driver enable the copy mode ,else only(L</t>
    </r>
    <r>
      <rPr>
        <sz val="11"/>
        <color rgb="FF0000FF"/>
        <rFont val="標楷體"/>
        <family val="4"/>
        <charset val="136"/>
      </rPr>
      <t>、</t>
    </r>
    <r>
      <rPr>
        <sz val="11"/>
        <color rgb="FF0000FF"/>
        <rFont val="Trebuchet MS"/>
        <family val="2"/>
      </rPr>
      <t>R)channel can listen to the music</t>
    </r>
  </si>
  <si>
    <r>
      <t>Using Windows Media Player to play music, Setting Analog Out to 8CH and check the output work normally.(L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Sub</t>
    </r>
    <r>
      <rPr>
        <sz val="11"/>
        <color rgb="FF0000FF"/>
        <rFont val="標楷體"/>
        <family val="4"/>
        <charset val="136"/>
      </rPr>
      <t>、</t>
    </r>
    <r>
      <rPr>
        <sz val="11"/>
        <color rgb="FF0000FF"/>
        <rFont val="Trebuchet MS"/>
        <family val="2"/>
      </rPr>
      <t>BL</t>
    </r>
    <r>
      <rPr>
        <sz val="11"/>
        <color rgb="FF0000FF"/>
        <rFont val="標楷體"/>
        <family val="4"/>
        <charset val="136"/>
      </rPr>
      <t>、</t>
    </r>
    <r>
      <rPr>
        <sz val="11"/>
        <color rgb="FF0000FF"/>
        <rFont val="Trebuchet MS"/>
        <family val="2"/>
      </rPr>
      <t>BR)</t>
    </r>
  </si>
  <si>
    <r>
      <t>1.Set Analog Out to 8CH 
2.Use the Windows Media Player to Play music, 3.checking output following the change to (L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Sub</t>
    </r>
    <r>
      <rPr>
        <sz val="11"/>
        <color rgb="FF0000FF"/>
        <rFont val="標楷體"/>
        <family val="4"/>
        <charset val="136"/>
      </rPr>
      <t>、</t>
    </r>
    <r>
      <rPr>
        <sz val="11"/>
        <color rgb="FF0000FF"/>
        <rFont val="Trebuchet MS"/>
        <family val="2"/>
      </rPr>
      <t>BL</t>
    </r>
    <r>
      <rPr>
        <sz val="11"/>
        <color rgb="FF0000FF"/>
        <rFont val="標楷體"/>
        <family val="4"/>
        <charset val="136"/>
      </rPr>
      <t>、</t>
    </r>
    <r>
      <rPr>
        <sz val="11"/>
        <color rgb="FF0000FF"/>
        <rFont val="Trebuchet MS"/>
        <family val="2"/>
      </rPr>
      <t xml:space="preserve">BR) channel and can listen to the music </t>
    </r>
  </si>
  <si>
    <r>
      <t xml:space="preserve"> output following the change to (L</t>
    </r>
    <r>
      <rPr>
        <sz val="11"/>
        <color rgb="FF0000FF"/>
        <rFont val="標楷體"/>
        <family val="4"/>
        <charset val="136"/>
      </rPr>
      <t>、</t>
    </r>
    <r>
      <rPr>
        <sz val="11"/>
        <color rgb="FF0000FF"/>
        <rFont val="Trebuchet MS"/>
        <family val="2"/>
      </rPr>
      <t>R</t>
    </r>
    <r>
      <rPr>
        <sz val="11"/>
        <color rgb="FF0000FF"/>
        <rFont val="標楷體"/>
        <family val="4"/>
        <charset val="136"/>
      </rPr>
      <t>、</t>
    </r>
    <r>
      <rPr>
        <sz val="11"/>
        <color rgb="FF0000FF"/>
        <rFont val="Trebuchet MS"/>
        <family val="2"/>
      </rPr>
      <t>SL</t>
    </r>
    <r>
      <rPr>
        <sz val="11"/>
        <color rgb="FF0000FF"/>
        <rFont val="標楷體"/>
        <family val="4"/>
        <charset val="136"/>
      </rPr>
      <t>、</t>
    </r>
    <r>
      <rPr>
        <sz val="11"/>
        <color rgb="FF0000FF"/>
        <rFont val="Trebuchet MS"/>
        <family val="2"/>
      </rPr>
      <t>SR</t>
    </r>
    <r>
      <rPr>
        <sz val="11"/>
        <color rgb="FF0000FF"/>
        <rFont val="標楷體"/>
        <family val="4"/>
        <charset val="136"/>
      </rPr>
      <t>、</t>
    </r>
    <r>
      <rPr>
        <sz val="11"/>
        <color rgb="FF0000FF"/>
        <rFont val="Trebuchet MS"/>
        <family val="2"/>
      </rPr>
      <t>C</t>
    </r>
    <r>
      <rPr>
        <sz val="11"/>
        <color rgb="FF0000FF"/>
        <rFont val="標楷體"/>
        <family val="4"/>
        <charset val="136"/>
      </rPr>
      <t>、</t>
    </r>
    <r>
      <rPr>
        <sz val="11"/>
        <color rgb="FF0000FF"/>
        <rFont val="Trebuchet MS"/>
        <family val="2"/>
      </rPr>
      <t>Sub</t>
    </r>
    <r>
      <rPr>
        <sz val="11"/>
        <color rgb="FF0000FF"/>
        <rFont val="標楷體"/>
        <family val="4"/>
        <charset val="136"/>
      </rPr>
      <t>、</t>
    </r>
    <r>
      <rPr>
        <sz val="11"/>
        <color rgb="FF0000FF"/>
        <rFont val="Trebuchet MS"/>
        <family val="2"/>
      </rPr>
      <t>BL</t>
    </r>
    <r>
      <rPr>
        <sz val="11"/>
        <color rgb="FF0000FF"/>
        <rFont val="標楷體"/>
        <family val="4"/>
        <charset val="136"/>
      </rPr>
      <t>、</t>
    </r>
    <r>
      <rPr>
        <sz val="11"/>
        <color rgb="FF0000FF"/>
        <rFont val="Trebuchet MS"/>
        <family val="2"/>
      </rPr>
      <t>BR) channel and can listen to the music is normallyP.S: If driver enable the copy mode ,else only(L</t>
    </r>
    <r>
      <rPr>
        <sz val="11"/>
        <color rgb="FF0000FF"/>
        <rFont val="標楷體"/>
        <family val="4"/>
        <charset val="136"/>
      </rPr>
      <t>、</t>
    </r>
    <r>
      <rPr>
        <sz val="11"/>
        <color rgb="FF0000FF"/>
        <rFont val="Trebuchet MS"/>
        <family val="2"/>
      </rPr>
      <t>R)channel can listen to the music</t>
    </r>
  </si>
  <si>
    <r>
      <t>Resources form every input (Line</t>
    </r>
    <r>
      <rPr>
        <sz val="11"/>
        <color rgb="FF0000FF"/>
        <rFont val="標楷體"/>
        <family val="4"/>
        <charset val="136"/>
      </rPr>
      <t>、</t>
    </r>
    <r>
      <rPr>
        <sz val="11"/>
        <color rgb="FF0000FF"/>
        <rFont val="Trebuchet MS"/>
        <family val="2"/>
      </rPr>
      <t>Mic</t>
    </r>
    <r>
      <rPr>
        <sz val="11"/>
        <color rgb="FF0000FF"/>
        <rFont val="標楷體"/>
        <family val="4"/>
        <charset val="136"/>
      </rPr>
      <t>、</t>
    </r>
    <r>
      <rPr>
        <sz val="11"/>
        <color rgb="FF0000FF"/>
        <rFont val="Trebuchet MS"/>
        <family val="2"/>
      </rPr>
      <t>) .Recording the sound from Stereomix input and turning balance bar to left(right) side and turning volume bar from up to down for test. And check the file be recorded is normal.</t>
    </r>
  </si>
  <si>
    <r>
      <t>1.Recording the sound from line in</t>
    </r>
    <r>
      <rPr>
        <sz val="11"/>
        <color rgb="FF0000FF"/>
        <rFont val="標楷體"/>
        <family val="4"/>
        <charset val="136"/>
      </rPr>
      <t>、</t>
    </r>
    <r>
      <rPr>
        <sz val="11"/>
        <color rgb="FF0000FF"/>
        <rFont val="Trebuchet MS"/>
        <family val="2"/>
      </rPr>
      <t>Mic in</t>
    </r>
    <r>
      <rPr>
        <sz val="11"/>
        <color rgb="FF0000FF"/>
        <rFont val="標楷體"/>
        <family val="4"/>
        <charset val="136"/>
      </rPr>
      <t>、</t>
    </r>
    <r>
      <rPr>
        <sz val="11"/>
        <color rgb="FF0000FF"/>
        <rFont val="Trebuchet MS"/>
        <family val="2"/>
      </rPr>
      <t>Wave with SF9
2.turning balance bar to left(right) side
3.adjust volume bar
4.Mute / unmute function
5.Check the file be recorded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</si>
  <si>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Advanced</t>
    </r>
    <r>
      <rPr>
        <sz val="11"/>
        <color rgb="FF0000FF"/>
        <rFont val="標楷體"/>
        <family val="4"/>
        <charset val="136"/>
      </rPr>
      <t>→</t>
    </r>
    <r>
      <rPr>
        <sz val="11"/>
        <color rgb="FF0000FF"/>
        <rFont val="Trebuchet MS"/>
        <family val="2"/>
      </rPr>
      <t>Default Format
2.Change default format 16bit 44100HZ-960000HZ
3.Playing a mp3/wave/movie
4.Check the sound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</si>
  <si>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Advanced</t>
    </r>
    <r>
      <rPr>
        <sz val="11"/>
        <color rgb="FF0000FF"/>
        <rFont val="標楷體"/>
        <family val="4"/>
        <charset val="136"/>
      </rPr>
      <t>→</t>
    </r>
    <r>
      <rPr>
        <sz val="11"/>
        <color rgb="FF0000FF"/>
        <rFont val="Trebuchet MS"/>
        <family val="2"/>
      </rPr>
      <t>Default Format
2.Change default format 24bit 44100HZ-960000 HZ
3.Playing a mp3/wave/movie
4.Check the sound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</si>
  <si>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Advanced</t>
    </r>
    <r>
      <rPr>
        <sz val="11"/>
        <color rgb="FF0000FF"/>
        <rFont val="標楷體"/>
        <family val="4"/>
        <charset val="136"/>
      </rPr>
      <t>→</t>
    </r>
    <r>
      <rPr>
        <sz val="11"/>
        <color rgb="FF0000FF"/>
        <rFont val="Trebuchet MS"/>
        <family val="2"/>
      </rPr>
      <t>Default Format
2.Change default format 16bit 44100HZ-960000HZ</t>
    </r>
    <r>
      <rPr>
        <sz val="11"/>
        <color rgb="FF0000FF"/>
        <rFont val="標楷體"/>
        <family val="4"/>
        <charset val="136"/>
      </rPr>
      <t>→</t>
    </r>
    <r>
      <rPr>
        <sz val="11"/>
        <color rgb="FF0000FF"/>
        <rFont val="Trebuchet MS"/>
        <family val="2"/>
      </rPr>
      <t>Test
3.Check the sound is normal.</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</si>
  <si>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Advanced</t>
    </r>
    <r>
      <rPr>
        <sz val="11"/>
        <color rgb="FF0000FF"/>
        <rFont val="標楷體"/>
        <family val="4"/>
        <charset val="136"/>
      </rPr>
      <t>→</t>
    </r>
    <r>
      <rPr>
        <sz val="11"/>
        <color rgb="FF0000FF"/>
        <rFont val="Trebuchet MS"/>
        <family val="2"/>
      </rPr>
      <t>Default Format
2.Change default format 24bit 44100HZ-960000 HZ</t>
    </r>
    <r>
      <rPr>
        <sz val="11"/>
        <color rgb="FF0000FF"/>
        <rFont val="標楷體"/>
        <family val="4"/>
        <charset val="136"/>
      </rPr>
      <t>→</t>
    </r>
    <r>
      <rPr>
        <sz val="11"/>
        <color rgb="FF0000FF"/>
        <rFont val="Trebuchet MS"/>
        <family val="2"/>
      </rPr>
      <t>Test
3.Check the sound is normal.</t>
    </r>
  </si>
  <si>
    <r>
      <t>1.Playing a mp3/wave/movie
2.Open the Audio UI
3.Mixer</t>
    </r>
    <r>
      <rPr>
        <sz val="11"/>
        <color rgb="FF0000FF"/>
        <rFont val="標楷體"/>
        <family val="4"/>
        <charset val="136"/>
      </rPr>
      <t>→</t>
    </r>
    <r>
      <rPr>
        <sz val="11"/>
        <color rgb="FF0000FF"/>
        <rFont val="Trebuchet MS"/>
        <family val="2"/>
      </rPr>
      <t>Vol</t>
    </r>
    <r>
      <rPr>
        <sz val="11"/>
        <color rgb="FF0000FF"/>
        <rFont val="標楷體"/>
        <family val="4"/>
        <charset val="136"/>
      </rPr>
      <t>→</t>
    </r>
    <r>
      <rPr>
        <sz val="11"/>
        <color rgb="FF0000FF"/>
        <rFont val="Trebuchet MS"/>
        <family val="2"/>
      </rPr>
      <t xml:space="preserve">Digital Output
4.Check the Volume Control volume up/down/mute/ un-mute/balance panning
</t>
    </r>
  </si>
  <si>
    <r>
      <t>1.Playing a mp3/wave/movie
2.Open the Audio UI
3.Mixer</t>
    </r>
    <r>
      <rPr>
        <sz val="11"/>
        <color rgb="FF0000FF"/>
        <rFont val="標楷體"/>
        <family val="4"/>
        <charset val="136"/>
      </rPr>
      <t>→</t>
    </r>
    <r>
      <rPr>
        <sz val="11"/>
        <color rgb="FF0000FF"/>
        <rFont val="Trebuchet MS"/>
        <family val="2"/>
      </rPr>
      <t>Vol</t>
    </r>
    <r>
      <rPr>
        <sz val="11"/>
        <color rgb="FF0000FF"/>
        <rFont val="標楷體"/>
        <family val="4"/>
        <charset val="136"/>
      </rPr>
      <t>→</t>
    </r>
    <r>
      <rPr>
        <sz val="11"/>
        <color rgb="FF0000FF"/>
        <rFont val="Trebuchet MS"/>
        <family val="2"/>
      </rPr>
      <t>Speakers
4.Check the line in volume up/down/mute /un-mute/balance panning</t>
    </r>
  </si>
  <si>
    <r>
      <t>1.Play the mp3 or wavand import the sound form Mic input
2.Record device select to Stereo mix
3.open the Audio UI
4.Mixer</t>
    </r>
    <r>
      <rPr>
        <sz val="11"/>
        <color rgb="FF0000FF"/>
        <rFont val="標楷體"/>
        <family val="4"/>
        <charset val="136"/>
      </rPr>
      <t>→</t>
    </r>
    <r>
      <rPr>
        <sz val="11"/>
        <color rgb="FF0000FF"/>
        <rFont val="Trebuchet MS"/>
        <family val="2"/>
      </rPr>
      <t>Vol</t>
    </r>
    <r>
      <rPr>
        <sz val="11"/>
        <color rgb="FF0000FF"/>
        <rFont val="標楷體"/>
        <family val="4"/>
        <charset val="136"/>
      </rPr>
      <t>→</t>
    </r>
    <r>
      <rPr>
        <sz val="11"/>
        <color rgb="FF0000FF"/>
        <rFont val="Trebuchet MS"/>
        <family val="2"/>
      </rPr>
      <t>Micro phone
5.Check the Microphone volume up/down/mute un-mute /balance panning</t>
    </r>
  </si>
  <si>
    <r>
      <t>1.Start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
2.Set default device to digital device
3.Start</t>
    </r>
    <r>
      <rPr>
        <sz val="11"/>
        <color rgb="FF0000FF"/>
        <rFont val="標楷體"/>
        <family val="4"/>
        <charset val="136"/>
      </rPr>
      <t>→</t>
    </r>
    <r>
      <rPr>
        <sz val="11"/>
        <color rgb="FF0000FF"/>
        <rFont val="Trebuchet MS"/>
        <family val="2"/>
      </rPr>
      <t>Control Panel</t>
    </r>
    <r>
      <rPr>
        <sz val="11"/>
        <color rgb="FF0000FF"/>
        <rFont val="標楷體"/>
        <family val="4"/>
        <charset val="136"/>
      </rPr>
      <t>→</t>
    </r>
    <r>
      <rPr>
        <sz val="11"/>
        <color rgb="FF0000FF"/>
        <rFont val="Trebuchet MS"/>
        <family val="2"/>
      </rPr>
      <t>Sound</t>
    </r>
    <r>
      <rPr>
        <sz val="11"/>
        <color rgb="FF0000FF"/>
        <rFont val="標楷體"/>
        <family val="4"/>
        <charset val="136"/>
      </rPr>
      <t>→</t>
    </r>
    <r>
      <rPr>
        <sz val="11"/>
        <color rgb="FF0000FF"/>
        <rFont val="Trebuchet MS"/>
        <family val="2"/>
      </rPr>
      <t>Speakers</t>
    </r>
    <r>
      <rPr>
        <sz val="11"/>
        <color rgb="FF0000FF"/>
        <rFont val="標楷體"/>
        <family val="4"/>
        <charset val="136"/>
      </rPr>
      <t>→</t>
    </r>
    <r>
      <rPr>
        <sz val="11"/>
        <color rgb="FF0000FF"/>
        <rFont val="Trebuchet MS"/>
        <family val="2"/>
      </rPr>
      <t>Properties</t>
    </r>
    <r>
      <rPr>
        <sz val="11"/>
        <color rgb="FF0000FF"/>
        <rFont val="標楷體"/>
        <family val="4"/>
        <charset val="136"/>
      </rPr>
      <t>→</t>
    </r>
    <r>
      <rPr>
        <sz val="11"/>
        <color rgb="FF0000FF"/>
        <rFont val="Trebuchet MS"/>
        <family val="2"/>
      </rPr>
      <t>Levels
4.Check the Set default device to digital device, than test Main volume mute/ un-mute.</t>
    </r>
  </si>
  <si>
    <r>
      <t>CPL Program can open</t>
    </r>
    <r>
      <rPr>
        <sz val="11"/>
        <color rgb="FF0000FF"/>
        <rFont val="標楷體"/>
        <family val="4"/>
        <charset val="136"/>
      </rPr>
      <t>、</t>
    </r>
    <r>
      <rPr>
        <sz val="11"/>
        <color rgb="FF0000FF"/>
        <rFont val="Trebuchet MS"/>
        <family val="2"/>
      </rPr>
      <t xml:space="preserve">minimize and exit it. </t>
    </r>
  </si>
  <si>
    <r>
      <t>CPL Program can load volume control</t>
    </r>
    <r>
      <rPr>
        <sz val="11"/>
        <color rgb="FF0000FF"/>
        <rFont val="標楷體"/>
        <family val="4"/>
        <charset val="136"/>
      </rPr>
      <t>、</t>
    </r>
    <r>
      <rPr>
        <sz val="11"/>
        <color rgb="FF0000FF"/>
        <rFont val="Trebuchet MS"/>
        <family val="2"/>
      </rPr>
      <t>windows media player</t>
    </r>
    <r>
      <rPr>
        <sz val="11"/>
        <color rgb="FF0000FF"/>
        <rFont val="標楷體"/>
        <family val="4"/>
        <charset val="136"/>
      </rPr>
      <t>、</t>
    </r>
    <r>
      <rPr>
        <sz val="11"/>
        <color rgb="FF0000FF"/>
        <rFont val="Trebuchet MS"/>
        <family val="2"/>
      </rPr>
      <t>sound recorder</t>
    </r>
    <r>
      <rPr>
        <sz val="11"/>
        <color rgb="FF0000FF"/>
        <rFont val="標楷體"/>
        <family val="4"/>
        <charset val="136"/>
      </rPr>
      <t>、</t>
    </r>
    <r>
      <rPr>
        <sz val="11"/>
        <color rgb="FF0000FF"/>
        <rFont val="Trebuchet MS"/>
        <family val="2"/>
      </rPr>
      <t>multimedia properties</t>
    </r>
    <r>
      <rPr>
        <sz val="11"/>
        <color rgb="FF0000FF"/>
        <rFont val="標楷體"/>
        <family val="4"/>
        <charset val="136"/>
      </rPr>
      <t>、</t>
    </r>
    <r>
      <rPr>
        <sz val="11"/>
        <color rgb="FF0000FF"/>
        <rFont val="Trebuchet MS"/>
        <family val="2"/>
      </rPr>
      <t xml:space="preserve"> Settings </t>
    </r>
    <r>
      <rPr>
        <sz val="11"/>
        <color rgb="FF0000FF"/>
        <rFont val="標楷體"/>
        <family val="4"/>
        <charset val="136"/>
      </rPr>
      <t>、</t>
    </r>
    <r>
      <rPr>
        <sz val="11"/>
        <color rgb="FF0000FF"/>
        <rFont val="Trebuchet MS"/>
        <family val="2"/>
      </rPr>
      <t>Exit function.</t>
    </r>
  </si>
  <si>
    <r>
      <t>1.click mouse right botton on tray icon.
2.select to load volume control</t>
    </r>
    <r>
      <rPr>
        <sz val="11"/>
        <color rgb="FF0000FF"/>
        <rFont val="標楷體"/>
        <family val="4"/>
        <charset val="136"/>
      </rPr>
      <t>、</t>
    </r>
    <r>
      <rPr>
        <sz val="11"/>
        <color rgb="FF0000FF"/>
        <rFont val="Trebuchet MS"/>
        <family val="2"/>
      </rPr>
      <t>windows media player</t>
    </r>
    <r>
      <rPr>
        <sz val="11"/>
        <color rgb="FF0000FF"/>
        <rFont val="標楷體"/>
        <family val="4"/>
        <charset val="136"/>
      </rPr>
      <t>、</t>
    </r>
    <r>
      <rPr>
        <sz val="11"/>
        <color rgb="FF0000FF"/>
        <rFont val="Trebuchet MS"/>
        <family val="2"/>
      </rPr>
      <t>sound recorder</t>
    </r>
    <r>
      <rPr>
        <sz val="11"/>
        <color rgb="FF0000FF"/>
        <rFont val="標楷體"/>
        <family val="4"/>
        <charset val="136"/>
      </rPr>
      <t>、</t>
    </r>
    <r>
      <rPr>
        <sz val="11"/>
        <color rgb="FF0000FF"/>
        <rFont val="Trebuchet MS"/>
        <family val="2"/>
      </rPr>
      <t xml:space="preserve">multimedia properties </t>
    </r>
    <r>
      <rPr>
        <sz val="11"/>
        <color rgb="FF0000FF"/>
        <rFont val="標楷體"/>
        <family val="4"/>
        <charset val="136"/>
      </rPr>
      <t>、</t>
    </r>
    <r>
      <rPr>
        <sz val="11"/>
        <color rgb="FF0000FF"/>
        <rFont val="Trebuchet MS"/>
        <family val="2"/>
      </rPr>
      <t xml:space="preserve"> Settings </t>
    </r>
    <r>
      <rPr>
        <sz val="11"/>
        <color rgb="FF0000FF"/>
        <rFont val="標楷體"/>
        <family val="4"/>
        <charset val="136"/>
      </rPr>
      <t>、</t>
    </r>
    <r>
      <rPr>
        <sz val="11"/>
        <color rgb="FF0000FF"/>
        <rFont val="Trebuchet MS"/>
        <family val="2"/>
      </rPr>
      <t>Exit function.</t>
    </r>
  </si>
  <si>
    <r>
      <t>1.Playing a mp3/wave/movie
2.Start</t>
    </r>
    <r>
      <rPr>
        <sz val="11"/>
        <color rgb="FF0000FF"/>
        <rFont val="標楷體"/>
        <family val="4"/>
        <charset val="136"/>
      </rPr>
      <t>→</t>
    </r>
    <r>
      <rPr>
        <sz val="11"/>
        <color rgb="FF0000FF"/>
        <rFont val="Trebuchet MS"/>
        <family val="2"/>
      </rPr>
      <t>Restart (reboot system)
3.Playing a mp3/wave/movie
4.Check the Playback is normal.
5.Start Recording
6.Check the Recording is normal.</t>
    </r>
  </si>
  <si>
    <r>
      <t xml:space="preserve">Ctrl-Shit-W </t>
    </r>
    <r>
      <rPr>
        <b/>
        <sz val="12"/>
        <color rgb="FFFF0000"/>
        <rFont val="細明體"/>
        <family val="3"/>
        <charset val="136"/>
      </rPr>
      <t>自動產生有效之『工作頁名稱』</t>
    </r>
    <phoneticPr fontId="7" type="noConversion"/>
  </si>
  <si>
    <t>xxxx</t>
  </si>
  <si>
    <t>接收距離測試</t>
  </si>
  <si>
    <t>美聲音效模式</t>
  </si>
  <si>
    <t>麥克風音量鍵</t>
  </si>
  <si>
    <t>麥克風電源鍵</t>
  </si>
  <si>
    <t>藍芽功能測試</t>
  </si>
  <si>
    <t>K歌混音功能</t>
  </si>
  <si>
    <t>智能省電功能</t>
  </si>
  <si>
    <t>USB Dongle指示燈號</t>
  </si>
  <si>
    <t>麥克風指示燈號</t>
  </si>
  <si>
    <t>連接PC測試</t>
  </si>
  <si>
    <t>耐壓性測試</t>
  </si>
  <si>
    <t>驗證接收距離&gt;=10公尺</t>
  </si>
  <si>
    <t>1.測試直接距離&gt;=10公尺
2.確認訊號正常無斷音</t>
  </si>
  <si>
    <t>確認訊號正常無斷音</t>
  </si>
  <si>
    <t xml:space="preserve">SPEC 0.97版 2.3 </t>
  </si>
  <si>
    <t>六段循環切換-原音</t>
  </si>
  <si>
    <t>1.使用美聲鍵切換模式
2.切至原音模式</t>
  </si>
  <si>
    <t>1.確認輸出的聲音效果正常
2.確認切換時有語音提示</t>
  </si>
  <si>
    <t>六段循環切換-唱將</t>
  </si>
  <si>
    <t>1.使用美聲鍵切換模式
2.切至唱將模式</t>
  </si>
  <si>
    <t>六段循環切換-KTV</t>
  </si>
  <si>
    <t>1.使用美聲鍵切換模式
2.切至KTV模式</t>
  </si>
  <si>
    <t>六段循環切換-劇院</t>
  </si>
  <si>
    <t>1.使用美聲鍵切換模式
2.切至劇院模式</t>
  </si>
  <si>
    <t>六段循環切換-娃娃音</t>
  </si>
  <si>
    <t>1.使用美聲鍵切換模式
2.切至娃娃音模式</t>
  </si>
  <si>
    <t>六段循環切換-魔獸音</t>
  </si>
  <si>
    <t>1.使用美聲鍵切換模式
2.切至魔獸音模式</t>
  </si>
  <si>
    <t>按壓音量鍵+,確認麥克風音量上昇</t>
  </si>
  <si>
    <t>1.調整音量鍵
2.確認麥克風音量可被調整</t>
  </si>
  <si>
    <t>確認麥克風音量調整正常</t>
  </si>
  <si>
    <t>SPEC 0.97版 3.1.1</t>
  </si>
  <si>
    <t>按壓音量鍵-,確認麥克風音量下降</t>
  </si>
  <si>
    <t>確認麥克風Step,共9 Steps(1~9,default=6),每按一次出現一聲鋼琴提示音，使用者按在最大、最小值時，請出現連續兩聲之提示音(同中華電的鋼琴聲，不要被錄到)</t>
  </si>
  <si>
    <t xml:space="preserve">1.調整音量鍵
2.確認麥克風音量可被調整
3.確認提示音正常
</t>
  </si>
  <si>
    <t>1.確認麥克風音量調整正常
2.確認提示音正常
3.確認不會錄到提示音</t>
  </si>
  <si>
    <t>SPEC 0.97版 4.7.8</t>
  </si>
  <si>
    <t>電源開關-開機</t>
  </si>
  <si>
    <t>1.按電源開關
2.長按500ms開機</t>
  </si>
  <si>
    <t>1.確認可開機
2.確認燈號正確</t>
  </si>
  <si>
    <t>電源開關-關機</t>
  </si>
  <si>
    <t>1.按電源開關
2.長按2秒開機</t>
  </si>
  <si>
    <t>1.確認可關機
2.確認燈號正確</t>
  </si>
  <si>
    <t>藍芽功能驗證</t>
  </si>
  <si>
    <t>1.使用手機藍芽連接
2.播放音樂</t>
  </si>
  <si>
    <t>1.確認藍芽連接正常播放音樂
2.確認藍芽燈號恆亮</t>
  </si>
  <si>
    <t>自動混合雙麥克風與伴奏音樂輸入一起輸出和錄音</t>
  </si>
  <si>
    <t>1.開啟雙麥克風連線
2.輸入伴奏音樂</t>
  </si>
  <si>
    <t>確認雙麥克風和伴奏音樂會混在一起同時輸出</t>
  </si>
  <si>
    <t>10分鐘未使用,進入省電休眠</t>
  </si>
  <si>
    <t>1.測試10分鐘未使用輸入
2.確認進入省電休眠</t>
  </si>
  <si>
    <t>確認功能正常</t>
  </si>
  <si>
    <t>N/A</t>
  </si>
  <si>
    <t>20分鐘未使用,進入關機</t>
  </si>
  <si>
    <t>1.測試20分鐘未使用輸入
2.確認進入關機</t>
  </si>
  <si>
    <t>電量不足LED快閃提示</t>
  </si>
  <si>
    <t>1.電量不足時,LED進入快閃提示</t>
  </si>
  <si>
    <t>SPEC 0.97版 2.3</t>
  </si>
  <si>
    <t>USB DONGLE指示燈號</t>
  </si>
  <si>
    <t>Mic1/2對應藍色連線狀態指示燈,連接恆亮,未連接時慢速閃爍</t>
  </si>
  <si>
    <t>1.開啟/關閉麥克風連接
2.確認燈號</t>
  </si>
  <si>
    <t>確認燈號功能正常</t>
  </si>
  <si>
    <t>SPEC 0.97版 3.2</t>
  </si>
  <si>
    <t>藍芽指示燈號,連線恆亮,未連接慢閃</t>
  </si>
  <si>
    <t>1.藍芽連線/未連線
2.確認燈號</t>
  </si>
  <si>
    <t>Power on時燈恆亮</t>
  </si>
  <si>
    <t>1.開啟麥克風電源
2.確認燈號</t>
  </si>
  <si>
    <t>SPEC 0.97版 4.4.3</t>
  </si>
  <si>
    <t>Power off時燈熄滅</t>
  </si>
  <si>
    <t>1.關閉麥克風電源
2.確認燈號</t>
  </si>
  <si>
    <t>智能休眠時LED慢閃提示</t>
  </si>
  <si>
    <t>1.麥克風進入智能休眠
2.確認燈號</t>
  </si>
  <si>
    <t>低電量時LED快閃(雙電池2.1V)
PS:低於2.0V時,POWER OFF</t>
  </si>
  <si>
    <t>1.麥克風進入低電量
2.確認燈號</t>
  </si>
  <si>
    <t>連接PC和USB Dongle,驗證字串和PID/VID</t>
  </si>
  <si>
    <t>1.連接PC和USB Dongle
2.確認USB Product String</t>
  </si>
  <si>
    <t>1.確認USB Product String:Kuro Wireless Mic Adapter K1
2.確認PID/VID:0D8C/0174</t>
  </si>
  <si>
    <t>SPEC 0.97版 4.8.3</t>
  </si>
  <si>
    <t>連接PC和USB Dongle,驗證Volume Range</t>
  </si>
  <si>
    <t>1.連接PC和USB Dongle
2.確認Volume Range</t>
  </si>
  <si>
    <t>USB Master Vol/DAC輸出音量=range -44~0dB, Initial/default 0dB</t>
  </si>
  <si>
    <t>SPEC 0.97版 4.8.6</t>
  </si>
  <si>
    <t>連接PC和USB Dongle,驗證正常錄放音</t>
  </si>
  <si>
    <t>1.連接PC和USB Dongle
2.驗證正常錄放音</t>
  </si>
  <si>
    <t>驗證可正常錄放音</t>
  </si>
  <si>
    <t>連接PC和USB Dongle,驗證可支援格式</t>
  </si>
  <si>
    <t>1.連接PC和USB Dongle
2.驗證支援格式是否正確</t>
  </si>
  <si>
    <t>Out: 44.1/48KHz, 16bit; In: 8K/16K/44.1K/48KHz, 16bit</t>
  </si>
  <si>
    <t>SPEC 0.97版 4.8.7</t>
  </si>
  <si>
    <t>連續使用1小時</t>
  </si>
  <si>
    <t>1.連續使用1小時
2.確認可正常使用</t>
  </si>
  <si>
    <t>確認可正常使用</t>
  </si>
  <si>
    <t>插拔100次</t>
  </si>
  <si>
    <t>1.連續插拔100次(USB Dongle)
2.確認可正常使用</t>
  </si>
  <si>
    <t>3. Result頁面 增加DataFresh 按鈕 (means = Ctrl-Shift-W)</t>
    <phoneticPr fontId="7" type="noConversion"/>
  </si>
  <si>
    <t>智能省電功能</t>
    <phoneticPr fontId="7" type="noConversion"/>
  </si>
  <si>
    <r>
      <t>K</t>
    </r>
    <r>
      <rPr>
        <sz val="12"/>
        <color rgb="FF0000FF"/>
        <rFont val="細明體"/>
        <family val="3"/>
        <charset val="136"/>
      </rPr>
      <t>歌混音功能</t>
    </r>
    <phoneticPr fontId="7" type="noConversion"/>
  </si>
  <si>
    <t>藍芽功能測試</t>
    <phoneticPr fontId="7" type="noConversion"/>
  </si>
  <si>
    <t>2.00</t>
    <phoneticPr fontId="7" type="noConversion"/>
  </si>
  <si>
    <t>XEAR VOICE CLARITY</t>
    <phoneticPr fontId="7" type="noConversion"/>
  </si>
  <si>
    <t>3. 現在人為增加 column時，計算表格不會變動。</t>
    <phoneticPr fontId="7" type="noConversion"/>
  </si>
  <si>
    <t>2.增加以下 Macro功能</t>
    <phoneticPr fontId="7" type="noConversion"/>
  </si>
  <si>
    <t>1.修改顏色間隔schema 與前版不同。</t>
    <phoneticPr fontId="7" type="noConversion"/>
  </si>
  <si>
    <t>4.測試種類工作頁將欄位property的隱藏功能disable掉，如此修改時仍能看到原始文字。</t>
    <phoneticPr fontId="7" type="noConversion"/>
  </si>
  <si>
    <t xml:space="preserve">    2.0 ctrl-shift-C  &lt;Commands&gt;   叫出 增加的功能menu</t>
    <phoneticPr fontId="7" type="noConversion"/>
  </si>
  <si>
    <t xml:space="preserve">    2.1 ctrl-shift-I  &lt;Insert&gt;     增加行</t>
    <phoneticPr fontId="7" type="noConversion"/>
  </si>
  <si>
    <t xml:space="preserve">    2.1 ctrl-shift-D  &lt;Delete&gt;     刪行</t>
    <phoneticPr fontId="7" type="noConversion"/>
  </si>
  <si>
    <t xml:space="preserve">    2.3 ctrl-shift-M  &lt;Move&gt;       搬移</t>
    <phoneticPr fontId="7" type="noConversion"/>
  </si>
  <si>
    <t xml:space="preserve">    2.4 ctrl-shift-N  &lt;New&gt;        增加（或複製）工作頁 &lt;當source工作頁未選取時，內定為「工作頁模板」&gt;</t>
    <phoneticPr fontId="7" type="noConversion"/>
  </si>
  <si>
    <t xml:space="preserve">    2.5 ctrl-shift-W  &lt;Work&gt;       重新計算資料</t>
    <phoneticPr fontId="7" type="noConversion"/>
  </si>
</sst>
</file>

<file path=xl/styles.xml><?xml version="1.0" encoding="utf-8"?>
<styleSheet xmlns="http://schemas.openxmlformats.org/spreadsheetml/2006/main">
  <numFmts count="3">
    <numFmt numFmtId="176" formatCode="0_);[Red]\(0\)"/>
    <numFmt numFmtId="177" formatCode="yy/mm/dd"/>
    <numFmt numFmtId="180" formatCode="mm/dd/yyyy"/>
  </numFmts>
  <fonts count="128">
    <font>
      <sz val="12"/>
      <name val="宋体"/>
    </font>
    <font>
      <sz val="11"/>
      <color theme="1"/>
      <name val="Comic Sans MS"/>
      <family val="2"/>
      <charset val="136"/>
    </font>
    <font>
      <sz val="9"/>
      <name val="宋体"/>
    </font>
    <font>
      <sz val="12"/>
      <name val="新細明體"/>
      <family val="1"/>
      <charset val="136"/>
    </font>
    <font>
      <sz val="10"/>
      <name val="Arial"/>
      <family val="2"/>
    </font>
    <font>
      <sz val="12"/>
      <name val="宋体"/>
    </font>
    <font>
      <sz val="10"/>
      <name val="MS Sans Serif"/>
      <family val="2"/>
    </font>
    <font>
      <sz val="9"/>
      <name val="細明體"/>
      <family val="3"/>
      <charset val="136"/>
    </font>
    <font>
      <sz val="12"/>
      <name val="標楷體"/>
      <family val="4"/>
      <charset val="136"/>
    </font>
    <font>
      <sz val="9"/>
      <color indexed="81"/>
      <name val="Tahoma"/>
      <family val="2"/>
    </font>
    <font>
      <b/>
      <sz val="9"/>
      <color indexed="81"/>
      <name val="Tahoma"/>
      <family val="2"/>
    </font>
    <font>
      <b/>
      <sz val="9"/>
      <color indexed="81"/>
      <name val="細明體"/>
      <family val="3"/>
      <charset val="136"/>
    </font>
    <font>
      <b/>
      <sz val="11"/>
      <color indexed="81"/>
      <name val="標楷體"/>
      <family val="4"/>
      <charset val="136"/>
    </font>
    <font>
      <u/>
      <sz val="12"/>
      <color theme="10"/>
      <name val="宋体"/>
    </font>
    <font>
      <b/>
      <sz val="12"/>
      <color theme="0"/>
      <name val="標楷體"/>
      <family val="4"/>
      <charset val="136"/>
    </font>
    <font>
      <sz val="10"/>
      <color theme="0"/>
      <name val="AR JULIAN"/>
    </font>
    <font>
      <sz val="10"/>
      <name val="AR JULIAN"/>
    </font>
    <font>
      <sz val="10"/>
      <color rgb="FFFF0000"/>
      <name val="AR JULIAN"/>
    </font>
    <font>
      <b/>
      <sz val="12"/>
      <color theme="0"/>
      <name val="AR JULIAN"/>
    </font>
    <font>
      <b/>
      <sz val="14"/>
      <color rgb="FFFF0000"/>
      <name val="AR JULIAN"/>
    </font>
    <font>
      <sz val="12"/>
      <name val="AR JULIAN"/>
    </font>
    <font>
      <sz val="10"/>
      <color theme="1"/>
      <name val="AR JULIAN"/>
    </font>
    <font>
      <sz val="11"/>
      <name val="AR JULIAN"/>
    </font>
    <font>
      <sz val="11"/>
      <color rgb="FF002060"/>
      <name val="AR JULIAN"/>
    </font>
    <font>
      <b/>
      <sz val="12"/>
      <name val="AR JULIAN"/>
    </font>
    <font>
      <b/>
      <sz val="11"/>
      <name val="AR JULIAN"/>
    </font>
    <font>
      <b/>
      <sz val="11"/>
      <color theme="0"/>
      <name val="AR JULIAN"/>
    </font>
    <font>
      <b/>
      <sz val="22"/>
      <color indexed="9"/>
      <name val="AR JULIAN"/>
    </font>
    <font>
      <sz val="22"/>
      <name val="AR JULIAN"/>
    </font>
    <font>
      <sz val="22"/>
      <color theme="0"/>
      <name val="AR JULIAN"/>
    </font>
    <font>
      <sz val="12"/>
      <color theme="1"/>
      <name val="AR JULIAN"/>
    </font>
    <font>
      <sz val="12"/>
      <color theme="3"/>
      <name val="AR JULIAN"/>
    </font>
    <font>
      <b/>
      <sz val="12"/>
      <color theme="1"/>
      <name val="AR JULIAN"/>
    </font>
    <font>
      <sz val="10"/>
      <color theme="1"/>
      <name val="標楷體"/>
      <family val="4"/>
      <charset val="136"/>
    </font>
    <font>
      <b/>
      <sz val="14"/>
      <color theme="1"/>
      <name val="標楷體"/>
      <family val="4"/>
      <charset val="136"/>
    </font>
    <font>
      <sz val="11"/>
      <color rgb="FF0000FF"/>
      <name val="AR JULIAN"/>
    </font>
    <font>
      <sz val="11"/>
      <color theme="0" tint="-0.249977111117893"/>
      <name val="AR JULIAN"/>
    </font>
    <font>
      <sz val="9"/>
      <name val="新細明體"/>
      <family val="1"/>
      <charset val="136"/>
    </font>
    <font>
      <b/>
      <sz val="11"/>
      <color theme="5"/>
      <name val="AR JULIAN"/>
    </font>
    <font>
      <b/>
      <sz val="11"/>
      <color theme="0" tint="-0.499984740745262"/>
      <name val="AR JULIAN"/>
    </font>
    <font>
      <b/>
      <u/>
      <sz val="12"/>
      <color theme="5"/>
      <name val="宋体"/>
    </font>
    <font>
      <sz val="10"/>
      <color theme="0" tint="-0.14999847407452621"/>
      <name val="AR JULIAN"/>
    </font>
    <font>
      <b/>
      <sz val="10"/>
      <name val="AR JULIAN"/>
    </font>
    <font>
      <sz val="12"/>
      <name val="王漢宗仿宋體一標準"/>
      <family val="1"/>
      <charset val="136"/>
    </font>
    <font>
      <b/>
      <sz val="14"/>
      <color theme="0"/>
      <name val="王漢宗特圓體繁"/>
      <family val="1"/>
      <charset val="136"/>
    </font>
    <font>
      <b/>
      <sz val="24"/>
      <color theme="0"/>
      <name val="王漢宗特圓體繁"/>
      <family val="1"/>
      <charset val="136"/>
    </font>
    <font>
      <sz val="24"/>
      <color theme="0"/>
      <name val="王漢宗特圓體繁"/>
      <family val="1"/>
      <charset val="136"/>
    </font>
    <font>
      <sz val="11"/>
      <name val="王漢宗特圓體繁"/>
      <family val="1"/>
      <charset val="136"/>
    </font>
    <font>
      <b/>
      <sz val="11"/>
      <name val="王漢宗特圓體繁"/>
      <family val="1"/>
      <charset val="136"/>
    </font>
    <font>
      <b/>
      <u/>
      <sz val="16"/>
      <color theme="0"/>
      <name val="王漢宗特圓體繁"/>
      <family val="1"/>
      <charset val="136"/>
    </font>
    <font>
      <b/>
      <sz val="16"/>
      <color theme="0"/>
      <name val="王漢宗特圓體繁"/>
      <family val="1"/>
      <charset val="136"/>
    </font>
    <font>
      <b/>
      <sz val="16"/>
      <name val="王漢宗特圓體繁"/>
      <family val="1"/>
      <charset val="136"/>
    </font>
    <font>
      <b/>
      <sz val="12"/>
      <name val="王漢宗特圓體繁"/>
      <family val="1"/>
      <charset val="136"/>
    </font>
    <font>
      <b/>
      <sz val="11"/>
      <color theme="1"/>
      <name val="王漢宗特圓體繁"/>
      <family val="1"/>
      <charset val="136"/>
    </font>
    <font>
      <sz val="16"/>
      <name val="王漢宗特圓體繁"/>
      <family val="1"/>
      <charset val="136"/>
    </font>
    <font>
      <b/>
      <sz val="12"/>
      <color theme="0"/>
      <name val="王漢宗特圓體繁"/>
      <family val="1"/>
      <charset val="136"/>
    </font>
    <font>
      <sz val="12"/>
      <name val="王漢宗特圓體繁"/>
      <family val="1"/>
      <charset val="136"/>
    </font>
    <font>
      <b/>
      <u/>
      <sz val="12"/>
      <color rgb="FFFF0000"/>
      <name val="王漢宗特圓體繁"/>
      <family val="1"/>
      <charset val="136"/>
    </font>
    <font>
      <b/>
      <sz val="12"/>
      <name val="王漢宗仿宋體一標準"/>
      <family val="1"/>
      <charset val="136"/>
    </font>
    <font>
      <sz val="11"/>
      <color rgb="FF0000FF"/>
      <name val="標楷體"/>
      <family val="4"/>
      <charset val="136"/>
    </font>
    <font>
      <sz val="11"/>
      <color rgb="FF0000FF"/>
      <name val="王漢宗特圓體繁"/>
      <family val="1"/>
      <charset val="136"/>
    </font>
    <font>
      <sz val="12"/>
      <color rgb="FF0000FF"/>
      <name val="AR JULIAN"/>
    </font>
    <font>
      <sz val="9"/>
      <name val="Comic Sans MS"/>
      <family val="2"/>
      <charset val="136"/>
    </font>
    <font>
      <b/>
      <sz val="14"/>
      <color theme="0"/>
      <name val="標楷體"/>
      <family val="4"/>
      <charset val="136"/>
    </font>
    <font>
      <sz val="12"/>
      <color theme="0"/>
      <name val="細明體"/>
      <family val="3"/>
      <charset val="136"/>
    </font>
    <font>
      <b/>
      <sz val="10"/>
      <color rgb="FFFF0000"/>
      <name val="Microsoft New Tai Lue"/>
      <family val="2"/>
    </font>
    <font>
      <b/>
      <sz val="12"/>
      <color theme="0"/>
      <name val="Microsoft New Tai Lue"/>
      <family val="2"/>
    </font>
    <font>
      <sz val="12"/>
      <color theme="0"/>
      <name val="Microsoft New Tai Lue"/>
      <family val="2"/>
    </font>
    <font>
      <sz val="10"/>
      <color theme="1"/>
      <name val="Microsoft New Tai Lue"/>
      <family val="2"/>
    </font>
    <font>
      <sz val="10"/>
      <color theme="0" tint="-0.499984740745262"/>
      <name val="Microsoft New Tai Lue"/>
      <family val="2"/>
    </font>
    <font>
      <b/>
      <sz val="12"/>
      <color rgb="FFFF0000"/>
      <name val="Microsoft New Tai Lue"/>
      <family val="2"/>
    </font>
    <font>
      <sz val="12"/>
      <color theme="1"/>
      <name val="Microsoft New Tai Lue"/>
      <family val="2"/>
    </font>
    <font>
      <sz val="12"/>
      <color rgb="FF0000FF"/>
      <name val="Microsoft New Tai Lue"/>
      <family val="2"/>
    </font>
    <font>
      <sz val="6"/>
      <color theme="1"/>
      <name val="Microsoft New Tai Lue"/>
      <family val="2"/>
    </font>
    <font>
      <sz val="10"/>
      <color rgb="FFFF0000"/>
      <name val="標楷體"/>
      <family val="4"/>
      <charset val="136"/>
    </font>
    <font>
      <sz val="9"/>
      <color rgb="FFFF0000"/>
      <name val="標楷體"/>
      <family val="4"/>
      <charset val="136"/>
    </font>
    <font>
      <b/>
      <sz val="9"/>
      <color rgb="FFFF0000"/>
      <name val="標楷體"/>
      <family val="4"/>
      <charset val="136"/>
    </font>
    <font>
      <sz val="11"/>
      <color theme="1"/>
      <name val="AR JULIAN"/>
    </font>
    <font>
      <b/>
      <sz val="14"/>
      <color theme="0" tint="-4.9989318521683403E-2"/>
      <name val="標楷體"/>
      <family val="4"/>
      <charset val="136"/>
    </font>
    <font>
      <sz val="10"/>
      <color rgb="FF0000FF"/>
      <name val="AR JULIAN"/>
    </font>
    <font>
      <b/>
      <sz val="14"/>
      <color rgb="FF0000FF"/>
      <name val="標楷體"/>
      <family val="4"/>
      <charset val="136"/>
    </font>
    <font>
      <sz val="10"/>
      <color theme="1"/>
      <name val="Comic Sans MS"/>
      <family val="4"/>
    </font>
    <font>
      <b/>
      <sz val="11"/>
      <color theme="0"/>
      <name val="標楷體"/>
      <family val="4"/>
      <charset val="136"/>
    </font>
    <font>
      <b/>
      <sz val="14"/>
      <color theme="5" tint="-0.499984740745262"/>
      <name val="標楷體"/>
      <family val="4"/>
      <charset val="136"/>
    </font>
    <font>
      <b/>
      <sz val="6"/>
      <color theme="0"/>
      <name val="標楷體"/>
      <family val="4"/>
      <charset val="136"/>
    </font>
    <font>
      <b/>
      <sz val="14"/>
      <color rgb="FFFFFF00"/>
      <name val="標楷體"/>
      <family val="4"/>
      <charset val="136"/>
    </font>
    <font>
      <sz val="9"/>
      <color theme="1"/>
      <name val="AR JULIAN"/>
    </font>
    <font>
      <sz val="10"/>
      <color theme="9" tint="0.39997558519241921"/>
      <name val="標楷體"/>
      <family val="4"/>
      <charset val="136"/>
    </font>
    <font>
      <sz val="16"/>
      <color rgb="FF0000FF"/>
      <name val="AR JULIAN"/>
    </font>
    <font>
      <sz val="10"/>
      <color theme="0" tint="-4.9989318521683403E-2"/>
      <name val="Microsoft New Tai Lue"/>
      <family val="2"/>
    </font>
    <font>
      <sz val="10"/>
      <color theme="5" tint="-0.249977111117893"/>
      <name val="AR JULIAN"/>
    </font>
    <font>
      <u/>
      <sz val="10"/>
      <color theme="5" tint="-0.249977111117893"/>
      <name val="AR JULIAN"/>
    </font>
    <font>
      <sz val="12"/>
      <color rgb="FFFF0000"/>
      <name val="標楷體"/>
      <family val="4"/>
      <charset val="136"/>
    </font>
    <font>
      <sz val="10"/>
      <color rgb="FFFF0000"/>
      <name val="Microsoft New Tai Lue"/>
      <family val="2"/>
    </font>
    <font>
      <b/>
      <sz val="8"/>
      <name val="王漢宗特圓體繁"/>
      <family val="1"/>
      <charset val="136"/>
    </font>
    <font>
      <sz val="10"/>
      <color theme="5" tint="-0.249977111117893"/>
      <name val="王漢宗特圓體繁"/>
      <family val="1"/>
      <charset val="136"/>
    </font>
    <font>
      <sz val="10"/>
      <color theme="1"/>
      <name val="王漢宗特圓體繁"/>
      <family val="1"/>
      <charset val="136"/>
    </font>
    <font>
      <sz val="10"/>
      <color rgb="FF0000FF"/>
      <name val="王漢宗特圓體繁"/>
      <family val="1"/>
      <charset val="136"/>
    </font>
    <font>
      <sz val="9"/>
      <color rgb="FF0000FF"/>
      <name val="標楷體"/>
      <family val="4"/>
      <charset val="136"/>
    </font>
    <font>
      <sz val="9"/>
      <color rgb="FF0000FF"/>
      <name val="AR JULIAN"/>
    </font>
    <font>
      <u/>
      <sz val="10"/>
      <color theme="1"/>
      <name val="AR JULIAN"/>
    </font>
    <font>
      <sz val="12"/>
      <color rgb="FFFFFF00"/>
      <name val="宋体"/>
    </font>
    <font>
      <sz val="12"/>
      <color rgb="FFFF0000"/>
      <name val="王漢宗仿宋體一標準"/>
      <family val="1"/>
      <charset val="136"/>
    </font>
    <font>
      <u/>
      <sz val="12"/>
      <color rgb="FFFF0000"/>
      <name val="王漢宗仿宋體一標準"/>
      <family val="1"/>
      <charset val="136"/>
    </font>
    <font>
      <sz val="13"/>
      <color rgb="FFFF0000"/>
      <name val="王漢宗仿宋體一標準"/>
      <family val="1"/>
      <charset val="136"/>
    </font>
    <font>
      <sz val="6"/>
      <color theme="0"/>
      <name val="AR JULIAN"/>
    </font>
    <font>
      <sz val="12"/>
      <color rgb="FF0000FF"/>
      <name val="Trebuchet MS"/>
      <family val="2"/>
    </font>
    <font>
      <sz val="14"/>
      <color rgb="FFFF0000"/>
      <name val="Georgia"/>
      <family val="1"/>
    </font>
    <font>
      <sz val="11"/>
      <color theme="9" tint="0.79998168889431442"/>
      <name val="AR JULIAN"/>
    </font>
    <font>
      <sz val="9"/>
      <color theme="9" tint="0.79998168889431442"/>
      <name val="AR JULIAN"/>
    </font>
    <font>
      <sz val="20"/>
      <color theme="9" tint="0.79998168889431442"/>
      <name val="AR JULIAN"/>
    </font>
    <font>
      <b/>
      <sz val="20"/>
      <color theme="9" tint="0.79998168889431442"/>
      <name val="王漢宗特圓體繁"/>
      <family val="1"/>
      <charset val="136"/>
    </font>
    <font>
      <sz val="11"/>
      <color rgb="FF0000FF"/>
      <name val="Comic Sans MS"/>
      <family val="4"/>
    </font>
    <font>
      <b/>
      <u/>
      <sz val="12"/>
      <color rgb="FFFFFF00"/>
      <name val="王漢宗特圓體繁"/>
      <family val="1"/>
      <charset val="136"/>
    </font>
    <font>
      <sz val="11"/>
      <color theme="5" tint="-0.249977111117893"/>
      <name val="標楷體"/>
      <family val="4"/>
      <charset val="136"/>
    </font>
    <font>
      <sz val="8"/>
      <color theme="5" tint="0.79998168889431442"/>
      <name val="標楷體"/>
      <family val="4"/>
      <charset val="136"/>
    </font>
    <font>
      <sz val="8"/>
      <color theme="0"/>
      <name val="標楷體"/>
      <family val="4"/>
      <charset val="136"/>
    </font>
    <font>
      <sz val="11"/>
      <color theme="1"/>
      <name val="標楷體"/>
      <family val="4"/>
      <charset val="136"/>
    </font>
    <font>
      <sz val="12"/>
      <color rgb="FF0000FF"/>
      <name val="細明體"/>
      <family val="3"/>
      <charset val="136"/>
    </font>
    <font>
      <b/>
      <sz val="14"/>
      <color rgb="FFFF0000"/>
      <name val="標楷體"/>
      <family val="4"/>
      <charset val="136"/>
    </font>
    <font>
      <sz val="11"/>
      <color rgb="FF0000FF"/>
      <name val="Trebuchet MS"/>
      <family val="2"/>
    </font>
    <font>
      <u/>
      <sz val="10"/>
      <color theme="1"/>
      <name val="Trebuchet MS"/>
      <family val="2"/>
    </font>
    <font>
      <sz val="10"/>
      <color rgb="FFFF0000"/>
      <name val="Trebuchet MS"/>
      <family val="2"/>
    </font>
    <font>
      <sz val="10"/>
      <color rgb="FF0000FF"/>
      <name val="Trebuchet MS"/>
      <family val="2"/>
    </font>
    <font>
      <b/>
      <sz val="10"/>
      <color theme="0"/>
      <name val="標楷體"/>
      <family val="4"/>
      <charset val="136"/>
    </font>
    <font>
      <b/>
      <sz val="12"/>
      <color rgb="FFFF0000"/>
      <name val="Ink Free"/>
      <family val="4"/>
    </font>
    <font>
      <b/>
      <sz val="12"/>
      <color rgb="FFFF0000"/>
      <name val="細明體"/>
      <family val="3"/>
      <charset val="136"/>
    </font>
    <font>
      <b/>
      <sz val="14"/>
      <color indexed="8"/>
      <name val="Ink Free"/>
      <family val="4"/>
    </font>
  </fonts>
  <fills count="24">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tint="-0.749992370372631"/>
        <bgColor indexed="64"/>
      </patternFill>
    </fill>
    <fill>
      <patternFill patternType="solid">
        <fgColor theme="0" tint="-0.499984740745262"/>
        <bgColor indexed="64"/>
      </patternFill>
    </fill>
    <fill>
      <patternFill patternType="solid">
        <fgColor theme="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002060"/>
        <bgColor indexed="64"/>
      </patternFill>
    </fill>
    <fill>
      <patternFill patternType="solid">
        <fgColor indexed="65"/>
        <bgColor indexed="64"/>
      </patternFill>
    </fill>
    <fill>
      <patternFill patternType="solid">
        <fgColor theme="3"/>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9"/>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theme="5" tint="-0.499984740745262"/>
        <bgColor indexed="64"/>
      </patternFill>
    </fill>
    <fill>
      <patternFill patternType="solid">
        <fgColor theme="4"/>
        <bgColor indexed="64"/>
      </patternFill>
    </fill>
  </fills>
  <borders count="251">
    <border>
      <left/>
      <right/>
      <top/>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double">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double">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hair">
        <color indexed="64"/>
      </left>
      <right style="hair">
        <color indexed="64"/>
      </right>
      <top style="hair">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double">
        <color indexed="64"/>
      </top>
      <bottom style="hair">
        <color indexed="64"/>
      </bottom>
      <diagonal/>
    </border>
    <border>
      <left style="double">
        <color indexed="64"/>
      </left>
      <right style="hair">
        <color indexed="64"/>
      </right>
      <top style="thin">
        <color indexed="64"/>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hair">
        <color indexed="64"/>
      </left>
      <right style="thick">
        <color indexed="64"/>
      </right>
      <top style="thick">
        <color indexed="64"/>
      </top>
      <bottom style="hair">
        <color indexed="64"/>
      </bottom>
      <diagonal/>
    </border>
    <border>
      <left style="hair">
        <color indexed="64"/>
      </left>
      <right style="thick">
        <color indexed="64"/>
      </right>
      <top style="hair">
        <color indexed="64"/>
      </top>
      <bottom style="hair">
        <color indexed="64"/>
      </bottom>
      <diagonal/>
    </border>
    <border>
      <left style="hair">
        <color indexed="64"/>
      </left>
      <right style="thick">
        <color indexed="64"/>
      </right>
      <top style="hair">
        <color indexed="64"/>
      </top>
      <bottom style="thick">
        <color indexed="64"/>
      </bottom>
      <diagonal/>
    </border>
    <border>
      <left/>
      <right/>
      <top style="double">
        <color indexed="64"/>
      </top>
      <bottom style="thin">
        <color indexed="64"/>
      </bottom>
      <diagonal/>
    </border>
    <border>
      <left style="double">
        <color indexed="64"/>
      </left>
      <right style="thin">
        <color indexed="64"/>
      </right>
      <top style="thin">
        <color indexed="64"/>
      </top>
      <bottom style="hair">
        <color indexed="64"/>
      </bottom>
      <diagonal/>
    </border>
    <border>
      <left/>
      <right/>
      <top style="thin">
        <color indexed="64"/>
      </top>
      <bottom/>
      <diagonal/>
    </border>
    <border>
      <left/>
      <right style="double">
        <color indexed="64"/>
      </right>
      <top style="thin">
        <color indexed="64"/>
      </top>
      <bottom/>
      <diagonal/>
    </border>
    <border>
      <left style="double">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double">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double">
        <color indexed="64"/>
      </right>
      <top style="thin">
        <color indexed="64"/>
      </top>
      <bottom style="hair">
        <color indexed="64"/>
      </bottom>
      <diagonal/>
    </border>
    <border>
      <left/>
      <right style="thin">
        <color indexed="64"/>
      </right>
      <top style="hair">
        <color indexed="64"/>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double">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diagonal/>
    </border>
    <border>
      <left style="double">
        <color indexed="64"/>
      </left>
      <right/>
      <top/>
      <bottom style="thin">
        <color indexed="64"/>
      </bottom>
      <diagonal/>
    </border>
    <border>
      <left style="hair">
        <color indexed="64"/>
      </left>
      <right/>
      <top style="double">
        <color indexed="64"/>
      </top>
      <bottom style="thin">
        <color indexed="64"/>
      </bottom>
      <diagonal/>
    </border>
    <border>
      <left style="hair">
        <color indexed="64"/>
      </left>
      <right style="double">
        <color indexed="64"/>
      </right>
      <top style="double">
        <color indexed="64"/>
      </top>
      <bottom style="thin">
        <color indexed="64"/>
      </bottom>
      <diagonal/>
    </border>
    <border>
      <left/>
      <right style="thin">
        <color indexed="64"/>
      </right>
      <top style="thin">
        <color indexed="64"/>
      </top>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style="hair">
        <color indexed="64"/>
      </right>
      <top style="thin">
        <color indexed="64"/>
      </top>
      <bottom/>
      <diagonal/>
    </border>
    <border>
      <left style="double">
        <color indexed="64"/>
      </left>
      <right style="hair">
        <color indexed="64"/>
      </right>
      <top style="thin">
        <color indexed="64"/>
      </top>
      <bottom/>
      <diagonal/>
    </border>
    <border>
      <left/>
      <right/>
      <top style="double">
        <color auto="1"/>
      </top>
      <bottom/>
      <diagonal/>
    </border>
    <border>
      <left style="double">
        <color rgb="FF000000"/>
      </left>
      <right/>
      <top style="double">
        <color rgb="FF000000"/>
      </top>
      <bottom style="thin">
        <color rgb="FF000000"/>
      </bottom>
      <diagonal/>
    </border>
    <border>
      <left/>
      <right/>
      <top style="double">
        <color rgb="FF000000"/>
      </top>
      <bottom style="thin">
        <color rgb="FF000000"/>
      </bottom>
      <diagonal/>
    </border>
    <border>
      <left style="hair">
        <color rgb="FF000000"/>
      </left>
      <right style="hair">
        <color rgb="FF000000"/>
      </right>
      <top style="double">
        <color rgb="FF000000"/>
      </top>
      <bottom style="thin">
        <color rgb="FF000000"/>
      </bottom>
      <diagonal/>
    </border>
    <border>
      <left/>
      <right style="double">
        <color rgb="FF000000"/>
      </right>
      <top style="double">
        <color rgb="FF000000"/>
      </top>
      <bottom style="thin">
        <color rgb="FF000000"/>
      </bottom>
      <diagonal/>
    </border>
    <border>
      <left style="hair">
        <color indexed="64"/>
      </left>
      <right style="double">
        <color rgb="FF000000"/>
      </right>
      <top/>
      <bottom style="hair">
        <color indexed="64"/>
      </bottom>
      <diagonal/>
    </border>
    <border>
      <left style="hair">
        <color indexed="64"/>
      </left>
      <right style="double">
        <color rgb="FF000000"/>
      </right>
      <top style="hair">
        <color indexed="64"/>
      </top>
      <bottom style="hair">
        <color indexed="64"/>
      </bottom>
      <diagonal/>
    </border>
    <border>
      <left style="hair">
        <color indexed="64"/>
      </left>
      <right style="hair">
        <color indexed="64"/>
      </right>
      <top style="hair">
        <color indexed="64"/>
      </top>
      <bottom style="double">
        <color rgb="FF000000"/>
      </bottom>
      <diagonal/>
    </border>
    <border>
      <left style="hair">
        <color indexed="64"/>
      </left>
      <right/>
      <top style="hair">
        <color indexed="64"/>
      </top>
      <bottom style="double">
        <color rgb="FF000000"/>
      </bottom>
      <diagonal/>
    </border>
    <border>
      <left style="hair">
        <color indexed="64"/>
      </left>
      <right style="double">
        <color rgb="FF000000"/>
      </right>
      <top style="hair">
        <color indexed="64"/>
      </top>
      <bottom style="double">
        <color rgb="FF000000"/>
      </bottom>
      <diagonal/>
    </border>
    <border>
      <left/>
      <right style="double">
        <color indexed="64"/>
      </right>
      <top style="double">
        <color indexed="64"/>
      </top>
      <bottom/>
      <diagonal/>
    </border>
    <border>
      <left style="double">
        <color indexed="64"/>
      </left>
      <right/>
      <top style="hair">
        <color indexed="64"/>
      </top>
      <bottom style="hair">
        <color indexed="64"/>
      </bottom>
      <diagonal/>
    </border>
    <border>
      <left/>
      <right/>
      <top style="hair">
        <color indexed="64"/>
      </top>
      <bottom style="hair">
        <color indexed="64"/>
      </bottom>
      <diagonal/>
    </border>
    <border>
      <left/>
      <right style="double">
        <color indexed="64"/>
      </right>
      <top style="hair">
        <color indexed="64"/>
      </top>
      <bottom style="hair">
        <color indexed="64"/>
      </bottom>
      <diagonal/>
    </border>
    <border>
      <left style="double">
        <color indexed="64"/>
      </left>
      <right/>
      <top style="hair">
        <color indexed="64"/>
      </top>
      <bottom style="double">
        <color indexed="64"/>
      </bottom>
      <diagonal/>
    </border>
    <border>
      <left/>
      <right style="double">
        <color indexed="64"/>
      </right>
      <top/>
      <bottom style="thin">
        <color indexed="64"/>
      </bottom>
      <diagonal/>
    </border>
    <border>
      <left style="thick">
        <color indexed="64"/>
      </left>
      <right style="thin">
        <color indexed="64"/>
      </right>
      <top/>
      <bottom style="hair">
        <color indexed="64"/>
      </bottom>
      <diagonal/>
    </border>
    <border>
      <left style="thick">
        <color indexed="64"/>
      </left>
      <right style="thin">
        <color indexed="64"/>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n">
        <color indexed="64"/>
      </left>
      <right style="thick">
        <color indexed="64"/>
      </right>
      <top style="hair">
        <color indexed="64"/>
      </top>
      <bottom style="thick">
        <color indexed="64"/>
      </bottom>
      <diagonal/>
    </border>
    <border>
      <left style="thin">
        <color indexed="64"/>
      </left>
      <right style="thin">
        <color indexed="64"/>
      </right>
      <top/>
      <bottom/>
      <diagonal/>
    </border>
    <border>
      <left style="double">
        <color auto="1"/>
      </left>
      <right style="double">
        <color auto="1"/>
      </right>
      <top style="double">
        <color auto="1"/>
      </top>
      <bottom style="double">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style="thick">
        <color auto="1"/>
      </left>
      <right/>
      <top style="thick">
        <color auto="1"/>
      </top>
      <bottom/>
      <diagonal/>
    </border>
    <border>
      <left style="thick">
        <color auto="1"/>
      </left>
      <right/>
      <top/>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top style="double">
        <color auto="1"/>
      </top>
      <bottom style="double">
        <color auto="1"/>
      </bottom>
      <diagonal/>
    </border>
    <border>
      <left style="double">
        <color indexed="64"/>
      </left>
      <right/>
      <top/>
      <bottom style="double">
        <color indexed="64"/>
      </bottom>
      <diagonal/>
    </border>
    <border>
      <left/>
      <right style="hair">
        <color indexed="64"/>
      </right>
      <top style="hair">
        <color indexed="64"/>
      </top>
      <bottom style="double">
        <color rgb="FF000000"/>
      </bottom>
      <diagonal/>
    </border>
    <border>
      <left/>
      <right style="hair">
        <color rgb="FF000000"/>
      </right>
      <top style="double">
        <color rgb="FF000000"/>
      </top>
      <bottom style="thin">
        <color rgb="FF000000"/>
      </bottom>
      <diagonal/>
    </border>
    <border>
      <left style="double">
        <color rgb="FF000000"/>
      </left>
      <right style="hair">
        <color indexed="64"/>
      </right>
      <top style="hair">
        <color rgb="FF000000"/>
      </top>
      <bottom style="hair">
        <color rgb="FF000000"/>
      </bottom>
      <diagonal/>
    </border>
    <border>
      <left style="double">
        <color rgb="FF000000"/>
      </left>
      <right style="hair">
        <color indexed="64"/>
      </right>
      <top style="hair">
        <color rgb="FF000000"/>
      </top>
      <bottom style="double">
        <color rgb="FF000000"/>
      </bottom>
      <diagonal/>
    </border>
    <border>
      <left style="thick">
        <color indexed="64"/>
      </left>
      <right style="hair">
        <color indexed="64"/>
      </right>
      <top style="thick">
        <color indexed="64"/>
      </top>
      <bottom style="hair">
        <color indexed="64"/>
      </bottom>
      <diagonal/>
    </border>
    <border>
      <left style="thick">
        <color indexed="64"/>
      </left>
      <right style="hair">
        <color indexed="64"/>
      </right>
      <top style="hair">
        <color indexed="64"/>
      </top>
      <bottom style="hair">
        <color indexed="64"/>
      </bottom>
      <diagonal/>
    </border>
    <border>
      <left style="thick">
        <color indexed="64"/>
      </left>
      <right style="hair">
        <color indexed="64"/>
      </right>
      <top style="hair">
        <color indexed="64"/>
      </top>
      <bottom style="thick">
        <color indexed="64"/>
      </bottom>
      <diagonal/>
    </border>
    <border>
      <left style="double">
        <color indexed="64"/>
      </left>
      <right/>
      <top style="thin">
        <color indexed="64"/>
      </top>
      <bottom/>
      <diagonal/>
    </border>
    <border>
      <left/>
      <right/>
      <top style="thick">
        <color auto="1"/>
      </top>
      <bottom/>
      <diagonal/>
    </border>
    <border>
      <left/>
      <right style="thick">
        <color auto="1"/>
      </right>
      <top style="thick">
        <color auto="1"/>
      </top>
      <bottom/>
      <diagonal/>
    </border>
    <border>
      <left/>
      <right/>
      <top/>
      <bottom style="thick">
        <color auto="1"/>
      </bottom>
      <diagonal/>
    </border>
    <border>
      <left style="double">
        <color auto="1"/>
      </left>
      <right style="thin">
        <color auto="1"/>
      </right>
      <top style="double">
        <color auto="1"/>
      </top>
      <bottom style="hair">
        <color auto="1"/>
      </bottom>
      <diagonal/>
    </border>
    <border>
      <left style="thick">
        <color auto="1"/>
      </left>
      <right style="thick">
        <color auto="1"/>
      </right>
      <top style="thick">
        <color auto="1"/>
      </top>
      <bottom/>
      <diagonal/>
    </border>
    <border>
      <left style="double">
        <color auto="1"/>
      </left>
      <right style="thin">
        <color auto="1"/>
      </right>
      <top/>
      <bottom style="hair">
        <color auto="1"/>
      </bottom>
      <diagonal/>
    </border>
    <border>
      <left style="thick">
        <color indexed="64"/>
      </left>
      <right style="thin">
        <color indexed="64"/>
      </right>
      <top style="hair">
        <color indexed="64"/>
      </top>
      <bottom style="thick">
        <color indexed="64"/>
      </bottom>
      <diagonal/>
    </border>
    <border>
      <left style="thick">
        <color auto="1"/>
      </left>
      <right style="thick">
        <color auto="1"/>
      </right>
      <top style="thick">
        <color auto="1"/>
      </top>
      <bottom style="hair">
        <color auto="1"/>
      </bottom>
      <diagonal/>
    </border>
    <border>
      <left style="thick">
        <color auto="1"/>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n">
        <color auto="1"/>
      </right>
      <top style="thick">
        <color auto="1"/>
      </top>
      <bottom style="hair">
        <color auto="1"/>
      </bottom>
      <diagonal/>
    </border>
    <border>
      <left style="thin">
        <color auto="1"/>
      </left>
      <right style="thick">
        <color auto="1"/>
      </right>
      <top style="thick">
        <color auto="1"/>
      </top>
      <bottom style="hair">
        <color auto="1"/>
      </bottom>
      <diagonal/>
    </border>
    <border>
      <left style="thin">
        <color indexed="64"/>
      </left>
      <right style="thick">
        <color indexed="64"/>
      </right>
      <top/>
      <bottom style="hair">
        <color indexed="64"/>
      </bottom>
      <diagonal/>
    </border>
    <border>
      <left style="thin">
        <color indexed="64"/>
      </left>
      <right/>
      <top style="hair">
        <color indexed="64"/>
      </top>
      <bottom style="hair">
        <color indexed="64"/>
      </bottom>
      <diagonal/>
    </border>
    <border>
      <left/>
      <right/>
      <top style="medium">
        <color auto="1"/>
      </top>
      <bottom style="thin">
        <color auto="1"/>
      </bottom>
      <diagonal/>
    </border>
    <border>
      <left style="medium">
        <color auto="1"/>
      </left>
      <right/>
      <top style="thin">
        <color auto="1"/>
      </top>
      <bottom/>
      <diagonal/>
    </border>
    <border>
      <left style="thick">
        <color indexed="64"/>
      </left>
      <right style="hair">
        <color indexed="64"/>
      </right>
      <top style="hair">
        <color indexed="64"/>
      </top>
      <bottom/>
      <diagonal/>
    </border>
    <border>
      <left style="hair">
        <color indexed="64"/>
      </left>
      <right style="thick">
        <color indexed="64"/>
      </right>
      <top style="hair">
        <color indexed="64"/>
      </top>
      <bottom/>
      <diagonal/>
    </border>
    <border>
      <left style="double">
        <color indexed="64"/>
      </left>
      <right style="hair">
        <color indexed="64"/>
      </right>
      <top style="double">
        <color indexed="64"/>
      </top>
      <bottom style="thin">
        <color indexed="64"/>
      </bottom>
      <diagonal/>
    </border>
    <border>
      <left style="double">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double">
        <color indexed="64"/>
      </right>
      <top style="thin">
        <color indexed="64"/>
      </top>
      <bottom style="double">
        <color indexed="64"/>
      </bottom>
      <diagonal/>
    </border>
    <border>
      <left style="medium">
        <color auto="1"/>
      </left>
      <right/>
      <top style="medium">
        <color auto="1"/>
      </top>
      <bottom/>
      <diagonal/>
    </border>
    <border>
      <left/>
      <right style="thin">
        <color auto="1"/>
      </right>
      <top style="thick">
        <color auto="1"/>
      </top>
      <bottom style="thin">
        <color auto="1"/>
      </bottom>
      <diagonal/>
    </border>
    <border>
      <left style="thin">
        <color auto="1"/>
      </left>
      <right style="medium">
        <color auto="1"/>
      </right>
      <top/>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style="thin">
        <color indexed="64"/>
      </left>
      <right style="thin">
        <color indexed="64"/>
      </right>
      <top style="thin">
        <color indexed="64"/>
      </top>
      <bottom style="medium">
        <color auto="1"/>
      </bottom>
      <diagonal/>
    </border>
    <border>
      <left style="thin">
        <color indexed="64"/>
      </left>
      <right/>
      <top style="thin">
        <color indexed="64"/>
      </top>
      <bottom style="medium">
        <color auto="1"/>
      </bottom>
      <diagonal/>
    </border>
    <border>
      <left/>
      <right style="medium">
        <color auto="1"/>
      </right>
      <top/>
      <bottom style="medium">
        <color auto="1"/>
      </bottom>
      <diagonal/>
    </border>
    <border>
      <left style="double">
        <color rgb="FFFFFF00"/>
      </left>
      <right style="double">
        <color rgb="FFFFFF00"/>
      </right>
      <top style="double">
        <color rgb="FFFFFF00"/>
      </top>
      <bottom style="double">
        <color rgb="FFFFFF00"/>
      </bottom>
      <diagonal/>
    </border>
    <border>
      <left style="thin">
        <color indexed="64"/>
      </left>
      <right style="thin">
        <color indexed="64"/>
      </right>
      <top style="thick">
        <color indexed="64"/>
      </top>
      <bottom style="thin">
        <color indexed="64"/>
      </bottom>
      <diagonal/>
    </border>
    <border>
      <left style="thin">
        <color indexed="64"/>
      </left>
      <right style="double">
        <color indexed="64"/>
      </right>
      <top style="thick">
        <color indexed="64"/>
      </top>
      <bottom style="thin">
        <color indexed="64"/>
      </bottom>
      <diagonal/>
    </border>
    <border>
      <left style="double">
        <color auto="1"/>
      </left>
      <right style="thick">
        <color auto="1"/>
      </right>
      <top style="double">
        <color auto="1"/>
      </top>
      <bottom style="double">
        <color indexed="64"/>
      </bottom>
      <diagonal/>
    </border>
    <border>
      <left/>
      <right style="thin">
        <color indexed="64"/>
      </right>
      <top style="thin">
        <color indexed="64"/>
      </top>
      <bottom style="double">
        <color indexed="64"/>
      </bottom>
      <diagonal/>
    </border>
    <border>
      <left style="double">
        <color auto="1"/>
      </left>
      <right style="thick">
        <color auto="1"/>
      </right>
      <top style="double">
        <color auto="1"/>
      </top>
      <bottom/>
      <diagonal/>
    </border>
    <border>
      <left style="double">
        <color auto="1"/>
      </left>
      <right style="thick">
        <color auto="1"/>
      </right>
      <top style="thick">
        <color indexed="64"/>
      </top>
      <bottom style="thin">
        <color indexed="64"/>
      </bottom>
      <diagonal/>
    </border>
    <border>
      <left style="double">
        <color auto="1"/>
      </left>
      <right style="thick">
        <color auto="1"/>
      </right>
      <top style="thin">
        <color indexed="64"/>
      </top>
      <bottom style="thin">
        <color indexed="64"/>
      </bottom>
      <diagonal/>
    </border>
    <border>
      <left style="double">
        <color auto="1"/>
      </left>
      <right style="thick">
        <color auto="1"/>
      </right>
      <top style="thin">
        <color indexed="64"/>
      </top>
      <bottom style="double">
        <color indexed="64"/>
      </bottom>
      <diagonal/>
    </border>
    <border>
      <left style="double">
        <color auto="1"/>
      </left>
      <right style="double">
        <color auto="1"/>
      </right>
      <top/>
      <bottom/>
      <diagonal/>
    </border>
    <border>
      <left style="thin">
        <color auto="1"/>
      </left>
      <right/>
      <top style="double">
        <color auto="1"/>
      </top>
      <bottom/>
      <diagonal/>
    </border>
    <border>
      <left style="thin">
        <color indexed="64"/>
      </left>
      <right/>
      <top style="double">
        <color indexed="64"/>
      </top>
      <bottom style="thin">
        <color indexed="64"/>
      </bottom>
      <diagonal/>
    </border>
    <border>
      <left style="double">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style="hair">
        <color indexed="64"/>
      </top>
      <bottom style="hair">
        <color indexed="64"/>
      </bottom>
      <diagonal/>
    </border>
    <border>
      <left/>
      <right style="hair">
        <color indexed="64"/>
      </right>
      <top style="thin">
        <color indexed="64"/>
      </top>
      <bottom style="hair">
        <color indexed="64"/>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top style="thin">
        <color indexed="64"/>
      </top>
      <bottom/>
      <diagonal/>
    </border>
    <border>
      <left style="thick">
        <color theme="1"/>
      </left>
      <right/>
      <top style="double">
        <color indexed="64"/>
      </top>
      <bottom/>
      <diagonal/>
    </border>
    <border>
      <left/>
      <right style="thick">
        <color theme="1"/>
      </right>
      <top style="double">
        <color indexed="64"/>
      </top>
      <bottom/>
      <diagonal/>
    </border>
    <border>
      <left style="thick">
        <color theme="1"/>
      </left>
      <right/>
      <top style="double">
        <color indexed="64"/>
      </top>
      <bottom style="thin">
        <color indexed="64"/>
      </bottom>
      <diagonal/>
    </border>
    <border>
      <left/>
      <right style="thick">
        <color theme="1"/>
      </right>
      <top style="double">
        <color indexed="64"/>
      </top>
      <bottom style="thin">
        <color indexed="64"/>
      </bottom>
      <diagonal/>
    </border>
    <border>
      <left style="thick">
        <color theme="1"/>
      </left>
      <right style="hair">
        <color indexed="64"/>
      </right>
      <top style="thin">
        <color indexed="64"/>
      </top>
      <bottom/>
      <diagonal/>
    </border>
    <border>
      <left style="hair">
        <color indexed="64"/>
      </left>
      <right style="thick">
        <color theme="1"/>
      </right>
      <top style="thin">
        <color indexed="64"/>
      </top>
      <bottom style="hair">
        <color indexed="64"/>
      </bottom>
      <diagonal/>
    </border>
    <border>
      <left style="thick">
        <color theme="1"/>
      </left>
      <right style="hair">
        <color indexed="64"/>
      </right>
      <top/>
      <bottom style="thin">
        <color indexed="64"/>
      </bottom>
      <diagonal/>
    </border>
    <border>
      <left style="hair">
        <color indexed="64"/>
      </left>
      <right style="thick">
        <color theme="1"/>
      </right>
      <top style="hair">
        <color indexed="64"/>
      </top>
      <bottom style="thin">
        <color indexed="64"/>
      </bottom>
      <diagonal/>
    </border>
    <border>
      <left style="thick">
        <color theme="1"/>
      </left>
      <right style="hair">
        <color indexed="64"/>
      </right>
      <top style="thin">
        <color indexed="64"/>
      </top>
      <bottom style="thin">
        <color indexed="64"/>
      </bottom>
      <diagonal/>
    </border>
    <border>
      <left style="hair">
        <color indexed="64"/>
      </left>
      <right style="thick">
        <color theme="1"/>
      </right>
      <top style="thin">
        <color indexed="64"/>
      </top>
      <bottom style="thin">
        <color indexed="64"/>
      </bottom>
      <diagonal/>
    </border>
    <border>
      <left style="thick">
        <color indexed="64"/>
      </left>
      <right/>
      <top style="double">
        <color indexed="64"/>
      </top>
      <bottom style="thin">
        <color indexed="64"/>
      </bottom>
      <diagonal/>
    </border>
    <border>
      <left/>
      <right style="thick">
        <color indexed="64"/>
      </right>
      <top style="double">
        <color indexed="64"/>
      </top>
      <bottom style="thin">
        <color indexed="64"/>
      </bottom>
      <diagonal/>
    </border>
    <border>
      <left style="thick">
        <color indexed="64"/>
      </left>
      <right/>
      <top style="double">
        <color indexed="64"/>
      </top>
      <bottom/>
      <diagonal/>
    </border>
    <border>
      <left/>
      <right style="thick">
        <color indexed="64"/>
      </right>
      <top style="double">
        <color indexed="64"/>
      </top>
      <bottom/>
      <diagonal/>
    </border>
    <border>
      <left style="thick">
        <color indexed="64"/>
      </left>
      <right style="hair">
        <color indexed="64"/>
      </right>
      <top style="thin">
        <color indexed="64"/>
      </top>
      <bottom/>
      <diagonal/>
    </border>
    <border>
      <left style="hair">
        <color indexed="64"/>
      </left>
      <right style="thick">
        <color indexed="64"/>
      </right>
      <top style="thin">
        <color indexed="64"/>
      </top>
      <bottom style="hair">
        <color indexed="64"/>
      </bottom>
      <diagonal/>
    </border>
    <border>
      <left style="thick">
        <color indexed="64"/>
      </left>
      <right style="hair">
        <color indexed="64"/>
      </right>
      <top/>
      <bottom style="thin">
        <color indexed="64"/>
      </bottom>
      <diagonal/>
    </border>
    <border>
      <left style="hair">
        <color indexed="64"/>
      </left>
      <right style="thick">
        <color indexed="64"/>
      </right>
      <top style="hair">
        <color indexed="64"/>
      </top>
      <bottom style="thin">
        <color indexed="64"/>
      </bottom>
      <diagonal/>
    </border>
    <border>
      <left style="thick">
        <color indexed="64"/>
      </left>
      <right style="hair">
        <color indexed="64"/>
      </right>
      <top style="thin">
        <color indexed="64"/>
      </top>
      <bottom style="thin">
        <color indexed="64"/>
      </bottom>
      <diagonal/>
    </border>
    <border>
      <left style="hair">
        <color indexed="64"/>
      </left>
      <right style="thick">
        <color indexed="64"/>
      </right>
      <top style="thin">
        <color indexed="64"/>
      </top>
      <bottom style="thin">
        <color indexed="64"/>
      </bottom>
      <diagonal/>
    </border>
    <border>
      <left/>
      <right style="thick">
        <color auto="1"/>
      </right>
      <top/>
      <bottom/>
      <diagonal/>
    </border>
    <border>
      <left style="double">
        <color indexed="64"/>
      </left>
      <right style="hair">
        <color indexed="64"/>
      </right>
      <top style="thin">
        <color indexed="64"/>
      </top>
      <bottom style="hair">
        <color indexed="64"/>
      </bottom>
      <diagonal/>
    </border>
    <border>
      <left style="thick">
        <color theme="1"/>
      </left>
      <right style="hair">
        <color indexed="64"/>
      </right>
      <top style="thin">
        <color indexed="64"/>
      </top>
      <bottom style="hair">
        <color indexed="64"/>
      </bottom>
      <diagonal/>
    </border>
    <border>
      <left style="thick">
        <color indexed="64"/>
      </left>
      <right style="hair">
        <color indexed="64"/>
      </right>
      <top style="thin">
        <color indexed="64"/>
      </top>
      <bottom style="hair">
        <color indexed="64"/>
      </bottom>
      <diagonal/>
    </border>
    <border>
      <left style="thick">
        <color theme="1"/>
      </left>
      <right style="hair">
        <color indexed="64"/>
      </right>
      <top style="hair">
        <color indexed="64"/>
      </top>
      <bottom style="hair">
        <color indexed="64"/>
      </bottom>
      <diagonal/>
    </border>
    <border>
      <left style="hair">
        <color indexed="64"/>
      </left>
      <right style="thick">
        <color theme="1"/>
      </right>
      <top style="hair">
        <color indexed="64"/>
      </top>
      <bottom style="hair">
        <color indexed="64"/>
      </bottom>
      <diagonal/>
    </border>
    <border>
      <left/>
      <right style="hair">
        <color indexed="64"/>
      </right>
      <top style="hair">
        <color indexed="64"/>
      </top>
      <bottom style="double">
        <color indexed="64"/>
      </bottom>
      <diagonal/>
    </border>
    <border>
      <left style="thick">
        <color theme="1"/>
      </left>
      <right style="hair">
        <color indexed="64"/>
      </right>
      <top style="hair">
        <color indexed="64"/>
      </top>
      <bottom style="double">
        <color indexed="64"/>
      </bottom>
      <diagonal/>
    </border>
    <border>
      <left style="hair">
        <color indexed="64"/>
      </left>
      <right style="thick">
        <color theme="1"/>
      </right>
      <top style="hair">
        <color indexed="64"/>
      </top>
      <bottom style="double">
        <color indexed="64"/>
      </bottom>
      <diagonal/>
    </border>
    <border>
      <left style="thick">
        <color indexed="64"/>
      </left>
      <right style="hair">
        <color indexed="64"/>
      </right>
      <top style="hair">
        <color indexed="64"/>
      </top>
      <bottom style="double">
        <color indexed="64"/>
      </bottom>
      <diagonal/>
    </border>
    <border>
      <left style="hair">
        <color indexed="64"/>
      </left>
      <right style="thick">
        <color indexed="64"/>
      </right>
      <top style="hair">
        <color indexed="64"/>
      </top>
      <bottom style="double">
        <color indexed="64"/>
      </bottom>
      <diagonal/>
    </border>
    <border>
      <left style="thick">
        <color theme="1"/>
      </left>
      <right/>
      <top style="double">
        <color theme="1"/>
      </top>
      <bottom style="thin">
        <color indexed="64"/>
      </bottom>
      <diagonal/>
    </border>
    <border>
      <left/>
      <right/>
      <top style="double">
        <color theme="1"/>
      </top>
      <bottom style="thin">
        <color indexed="64"/>
      </bottom>
      <diagonal/>
    </border>
    <border>
      <left/>
      <right/>
      <top style="double">
        <color theme="1"/>
      </top>
      <bottom/>
      <diagonal/>
    </border>
    <border>
      <left/>
      <right style="thick">
        <color theme="1"/>
      </right>
      <top style="double">
        <color theme="1"/>
      </top>
      <bottom style="thin">
        <color indexed="64"/>
      </bottom>
      <diagonal/>
    </border>
    <border>
      <left/>
      <right style="thick">
        <color auto="1"/>
      </right>
      <top style="thick">
        <color auto="1"/>
      </top>
      <bottom style="thick">
        <color auto="1"/>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bottom style="hair">
        <color indexed="64"/>
      </bottom>
      <diagonal/>
    </border>
    <border>
      <left style="hair">
        <color indexed="64"/>
      </left>
      <right style="thin">
        <color indexed="64"/>
      </right>
      <top/>
      <bottom style="hair">
        <color indexed="64"/>
      </bottom>
      <diagonal/>
    </border>
    <border>
      <left/>
      <right style="thin">
        <color indexed="64"/>
      </right>
      <top/>
      <bottom style="hair">
        <color indexed="64"/>
      </bottom>
      <diagonal/>
    </border>
    <border>
      <left style="double">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double">
        <color indexed="64"/>
      </right>
      <top/>
      <bottom style="hair">
        <color indexed="64"/>
      </bottom>
      <diagonal/>
    </border>
    <border>
      <left style="hair">
        <color indexed="64"/>
      </left>
      <right style="double">
        <color indexed="64"/>
      </right>
      <top/>
      <bottom/>
      <diagonal/>
    </border>
    <border>
      <left style="thin">
        <color indexed="64"/>
      </left>
      <right style="thin">
        <color indexed="64"/>
      </right>
      <top/>
      <bottom style="thin">
        <color indexed="64"/>
      </bottom>
      <diagonal/>
    </border>
    <border>
      <left style="thin">
        <color indexed="64"/>
      </left>
      <right style="thin">
        <color auto="1"/>
      </right>
      <top style="double">
        <color rgb="FFFFFF00"/>
      </top>
      <bottom/>
      <diagonal/>
    </border>
  </borders>
  <cellStyleXfs count="11">
    <xf numFmtId="0" fontId="0" fillId="0" borderId="0"/>
    <xf numFmtId="0" fontId="6" fillId="0" borderId="0"/>
    <xf numFmtId="0" fontId="4" fillId="0" borderId="0"/>
    <xf numFmtId="0" fontId="4" fillId="0" borderId="0"/>
    <xf numFmtId="0" fontId="4" fillId="0" borderId="0"/>
    <xf numFmtId="0" fontId="5" fillId="0" borderId="0"/>
    <xf numFmtId="0" fontId="5" fillId="0" borderId="0"/>
    <xf numFmtId="0" fontId="3" fillId="0" borderId="0"/>
    <xf numFmtId="0" fontId="13" fillId="0" borderId="0" applyNumberFormat="0" applyFill="0" applyBorder="0" applyAlignment="0" applyProtection="0">
      <alignment vertical="top"/>
      <protection locked="0"/>
    </xf>
    <xf numFmtId="0" fontId="4" fillId="0" borderId="0"/>
    <xf numFmtId="0" fontId="1" fillId="0" borderId="0">
      <alignment vertical="center"/>
    </xf>
  </cellStyleXfs>
  <cellXfs count="635">
    <xf numFmtId="0" fontId="0" fillId="0" borderId="0" xfId="0"/>
    <xf numFmtId="0" fontId="8" fillId="0" borderId="0" xfId="0" applyFont="1"/>
    <xf numFmtId="0" fontId="23" fillId="12" borderId="33" xfId="0" applyFont="1" applyFill="1" applyBorder="1" applyAlignment="1" applyProtection="1">
      <alignment horizontal="left" vertical="center" wrapText="1"/>
      <protection hidden="1"/>
    </xf>
    <xf numFmtId="0" fontId="23" fillId="7" borderId="0" xfId="0" applyFont="1" applyFill="1" applyBorder="1" applyAlignment="1" applyProtection="1">
      <alignment horizontal="center" vertical="center" wrapText="1"/>
      <protection hidden="1"/>
    </xf>
    <xf numFmtId="49" fontId="23" fillId="7" borderId="0" xfId="0" applyNumberFormat="1" applyFont="1" applyFill="1" applyBorder="1" applyAlignment="1" applyProtection="1">
      <alignment horizontal="center" vertical="center" wrapText="1"/>
      <protection hidden="1"/>
    </xf>
    <xf numFmtId="0" fontId="29" fillId="5" borderId="0" xfId="0" applyFont="1" applyFill="1" applyBorder="1" applyAlignment="1">
      <alignment horizontal="center" vertical="center"/>
    </xf>
    <xf numFmtId="0" fontId="18" fillId="6" borderId="85" xfId="7" applyFont="1" applyFill="1" applyBorder="1" applyAlignment="1">
      <alignment horizontal="center" wrapText="1"/>
    </xf>
    <xf numFmtId="0" fontId="18" fillId="6" borderId="34" xfId="7" applyFont="1" applyFill="1" applyBorder="1" applyAlignment="1">
      <alignment horizontal="center" wrapText="1"/>
    </xf>
    <xf numFmtId="0" fontId="18" fillId="6" borderId="34" xfId="0" applyFont="1" applyFill="1" applyBorder="1" applyAlignment="1">
      <alignment horizontal="center"/>
    </xf>
    <xf numFmtId="0" fontId="18" fillId="6" borderId="86" xfId="0" applyFont="1" applyFill="1" applyBorder="1" applyAlignment="1">
      <alignment horizontal="center"/>
    </xf>
    <xf numFmtId="0" fontId="18" fillId="5" borderId="0" xfId="0" applyFont="1" applyFill="1" applyBorder="1" applyAlignment="1">
      <alignment horizontal="center"/>
    </xf>
    <xf numFmtId="0" fontId="31" fillId="5" borderId="0" xfId="0" applyFont="1" applyFill="1" applyBorder="1" applyAlignment="1">
      <alignment horizontal="center" vertical="center" wrapText="1"/>
    </xf>
    <xf numFmtId="0" fontId="30" fillId="5" borderId="0" xfId="0" applyFont="1" applyFill="1" applyBorder="1" applyAlignment="1">
      <alignment horizontal="center" vertical="center"/>
    </xf>
    <xf numFmtId="0" fontId="31" fillId="5" borderId="0" xfId="0" applyFont="1" applyFill="1" applyBorder="1" applyAlignment="1">
      <alignment horizontal="center"/>
    </xf>
    <xf numFmtId="0" fontId="20" fillId="5" borderId="0" xfId="0" applyFont="1" applyFill="1" applyBorder="1" applyAlignment="1">
      <alignment horizontal="center"/>
    </xf>
    <xf numFmtId="49" fontId="30" fillId="5" borderId="0" xfId="0" applyNumberFormat="1" applyFont="1" applyFill="1" applyBorder="1" applyAlignment="1">
      <alignment horizontal="center" vertical="center" wrapText="1"/>
    </xf>
    <xf numFmtId="0" fontId="30" fillId="5" borderId="0" xfId="7" applyFont="1" applyFill="1" applyBorder="1" applyAlignment="1">
      <alignment horizontal="center" vertical="center" wrapText="1"/>
    </xf>
    <xf numFmtId="0" fontId="30" fillId="5" borderId="0" xfId="0" applyFont="1" applyFill="1" applyBorder="1" applyAlignment="1">
      <alignment horizontal="center" vertical="center" wrapText="1"/>
    </xf>
    <xf numFmtId="0" fontId="28" fillId="5" borderId="0" xfId="0" applyFont="1" applyFill="1" applyBorder="1" applyAlignment="1">
      <alignment horizontal="center" vertical="center" wrapText="1"/>
    </xf>
    <xf numFmtId="0" fontId="28" fillId="5" borderId="0" xfId="0" applyFont="1" applyFill="1" applyBorder="1" applyAlignment="1">
      <alignment horizontal="center"/>
    </xf>
    <xf numFmtId="0" fontId="18" fillId="6" borderId="31" xfId="7" applyFont="1" applyFill="1" applyBorder="1" applyAlignment="1">
      <alignment horizontal="center" wrapText="1"/>
    </xf>
    <xf numFmtId="0" fontId="24" fillId="5" borderId="0" xfId="7" applyFont="1" applyFill="1" applyBorder="1" applyAlignment="1">
      <alignment horizontal="center" wrapText="1"/>
    </xf>
    <xf numFmtId="0" fontId="32" fillId="5" borderId="0" xfId="0" applyFont="1" applyFill="1" applyBorder="1" applyAlignment="1">
      <alignment horizontal="center"/>
    </xf>
    <xf numFmtId="0" fontId="30" fillId="5" borderId="69" xfId="0" applyFont="1" applyFill="1" applyBorder="1" applyAlignment="1">
      <alignment horizontal="center" vertical="center" wrapText="1"/>
    </xf>
    <xf numFmtId="0" fontId="30" fillId="5" borderId="118" xfId="0" applyFont="1" applyFill="1" applyBorder="1" applyAlignment="1">
      <alignment horizontal="center" vertical="center" wrapText="1"/>
    </xf>
    <xf numFmtId="0" fontId="30" fillId="5" borderId="121" xfId="0" applyFont="1" applyFill="1" applyBorder="1" applyAlignment="1">
      <alignment horizontal="center" vertical="center" wrapText="1"/>
    </xf>
    <xf numFmtId="0" fontId="18" fillId="6" borderId="98" xfId="0" applyFont="1" applyFill="1" applyBorder="1" applyAlignment="1">
      <alignment horizontal="center"/>
    </xf>
    <xf numFmtId="0" fontId="18" fillId="6" borderId="122" xfId="7" applyFont="1" applyFill="1" applyBorder="1" applyAlignment="1">
      <alignment horizontal="center" wrapText="1"/>
    </xf>
    <xf numFmtId="0" fontId="27" fillId="5" borderId="0" xfId="0" applyFont="1" applyFill="1" applyBorder="1" applyAlignment="1">
      <alignment vertical="center" wrapText="1"/>
    </xf>
    <xf numFmtId="0" fontId="22" fillId="2" borderId="0" xfId="0" applyFont="1" applyFill="1" applyAlignment="1" applyProtection="1">
      <alignment horizontal="center" vertical="center"/>
      <protection hidden="1"/>
    </xf>
    <xf numFmtId="0" fontId="0" fillId="2" borderId="0" xfId="0" applyFill="1"/>
    <xf numFmtId="0" fontId="22" fillId="7" borderId="0" xfId="0" applyFont="1" applyFill="1" applyAlignment="1" applyProtection="1">
      <alignment horizontal="center" vertical="center"/>
      <protection hidden="1"/>
    </xf>
    <xf numFmtId="0" fontId="36" fillId="7" borderId="0" xfId="0" applyFont="1" applyFill="1" applyAlignment="1" applyProtection="1">
      <alignment horizontal="center" vertical="center"/>
      <protection hidden="1"/>
    </xf>
    <xf numFmtId="0" fontId="39" fillId="7" borderId="0" xfId="0" applyFont="1" applyFill="1" applyAlignment="1" applyProtection="1">
      <alignment horizontal="center" vertical="center"/>
      <protection locked="0" hidden="1"/>
    </xf>
    <xf numFmtId="0" fontId="40" fillId="2" borderId="139" xfId="8" applyFont="1" applyFill="1" applyBorder="1" applyAlignment="1" applyProtection="1">
      <alignment horizontal="center" vertical="center" wrapText="1"/>
      <protection hidden="1"/>
    </xf>
    <xf numFmtId="0" fontId="40" fillId="2" borderId="140" xfId="8" applyFont="1" applyFill="1" applyBorder="1" applyAlignment="1" applyProtection="1">
      <alignment horizontal="center" vertical="center" wrapText="1"/>
      <protection hidden="1"/>
    </xf>
    <xf numFmtId="0" fontId="38" fillId="7" borderId="0" xfId="0" applyFont="1" applyFill="1" applyAlignment="1" applyProtection="1">
      <alignment horizontal="center" vertical="center"/>
      <protection hidden="1"/>
    </xf>
    <xf numFmtId="0" fontId="22" fillId="7" borderId="0" xfId="0" applyFont="1" applyFill="1" applyAlignment="1" applyProtection="1">
      <alignment vertical="center"/>
      <protection hidden="1"/>
    </xf>
    <xf numFmtId="0" fontId="22" fillId="7" borderId="0" xfId="0" applyFont="1" applyFill="1" applyBorder="1" applyAlignment="1" applyProtection="1">
      <alignment horizontal="center" vertical="center"/>
      <protection hidden="1"/>
    </xf>
    <xf numFmtId="0" fontId="36" fillId="7" borderId="0" xfId="0" applyFont="1" applyFill="1" applyAlignment="1" applyProtection="1">
      <alignment horizontal="center" wrapText="1"/>
      <protection hidden="1"/>
    </xf>
    <xf numFmtId="0" fontId="26" fillId="8" borderId="108" xfId="0" applyFont="1" applyFill="1" applyBorder="1" applyAlignment="1" applyProtection="1">
      <alignment horizontal="center" wrapText="1"/>
      <protection hidden="1"/>
    </xf>
    <xf numFmtId="0" fontId="26" fillId="8" borderId="110" xfId="0" applyFont="1" applyFill="1" applyBorder="1" applyAlignment="1" applyProtection="1">
      <alignment horizontal="center" wrapText="1"/>
      <protection hidden="1"/>
    </xf>
    <xf numFmtId="0" fontId="26" fillId="8" borderId="111" xfId="0" applyFont="1" applyFill="1" applyBorder="1" applyAlignment="1" applyProtection="1">
      <alignment horizontal="center" wrapText="1"/>
      <protection hidden="1"/>
    </xf>
    <xf numFmtId="0" fontId="25" fillId="7" borderId="0" xfId="0" applyFont="1" applyFill="1" applyBorder="1" applyAlignment="1" applyProtection="1">
      <alignment horizontal="center" wrapText="1"/>
      <protection hidden="1"/>
    </xf>
    <xf numFmtId="0" fontId="25" fillId="7" borderId="0" xfId="0" applyFont="1" applyFill="1" applyAlignment="1" applyProtection="1">
      <alignment horizontal="center" wrapText="1"/>
      <protection hidden="1"/>
    </xf>
    <xf numFmtId="0" fontId="16" fillId="7" borderId="0" xfId="0" applyFont="1" applyFill="1" applyAlignment="1" applyProtection="1">
      <alignment horizontal="right" vertical="center"/>
      <protection hidden="1"/>
    </xf>
    <xf numFmtId="0" fontId="16" fillId="7" borderId="0" xfId="0" applyFont="1" applyFill="1" applyAlignment="1" applyProtection="1">
      <alignment horizontal="left" vertical="center"/>
      <protection hidden="1"/>
    </xf>
    <xf numFmtId="0" fontId="42" fillId="7" borderId="0" xfId="0" applyFont="1" applyFill="1" applyAlignment="1" applyProtection="1">
      <alignment horizontal="center" wrapText="1"/>
      <protection hidden="1"/>
    </xf>
    <xf numFmtId="0" fontId="41" fillId="7" borderId="0" xfId="0" applyFont="1" applyFill="1" applyAlignment="1" applyProtection="1">
      <alignment horizontal="left" wrapText="1"/>
      <protection hidden="1"/>
    </xf>
    <xf numFmtId="0" fontId="16" fillId="2" borderId="141" xfId="0" applyFont="1" applyFill="1" applyBorder="1" applyAlignment="1" applyProtection="1">
      <alignment horizontal="right" vertical="center"/>
      <protection hidden="1"/>
    </xf>
    <xf numFmtId="0" fontId="16" fillId="2" borderId="51" xfId="0" applyFont="1" applyFill="1" applyBorder="1" applyAlignment="1" applyProtection="1">
      <alignment horizontal="left" vertical="center"/>
      <protection hidden="1"/>
    </xf>
    <xf numFmtId="0" fontId="16" fillId="2" borderId="142" xfId="0" applyFont="1" applyFill="1" applyBorder="1" applyAlignment="1" applyProtection="1">
      <alignment horizontal="right" vertical="center"/>
      <protection hidden="1"/>
    </xf>
    <xf numFmtId="0" fontId="16" fillId="2" borderId="52" xfId="0" applyFont="1" applyFill="1" applyBorder="1" applyAlignment="1" applyProtection="1">
      <alignment horizontal="left" vertical="center"/>
      <protection hidden="1"/>
    </xf>
    <xf numFmtId="0" fontId="16" fillId="2" borderId="143" xfId="0" applyFont="1" applyFill="1" applyBorder="1" applyAlignment="1" applyProtection="1">
      <alignment horizontal="right" vertical="center"/>
      <protection hidden="1"/>
    </xf>
    <xf numFmtId="0" fontId="16" fillId="2" borderId="53" xfId="0" applyFont="1" applyFill="1" applyBorder="1" applyAlignment="1" applyProtection="1">
      <alignment horizontal="left" vertical="center"/>
      <protection hidden="1"/>
    </xf>
    <xf numFmtId="0" fontId="43" fillId="2" borderId="0" xfId="0" applyFont="1" applyFill="1"/>
    <xf numFmtId="0" fontId="47" fillId="2" borderId="0" xfId="0" applyFont="1" applyFill="1" applyProtection="1">
      <protection hidden="1"/>
    </xf>
    <xf numFmtId="0" fontId="51" fillId="2" borderId="0" xfId="0" applyFont="1" applyFill="1" applyProtection="1">
      <protection hidden="1"/>
    </xf>
    <xf numFmtId="0" fontId="48" fillId="2" borderId="0" xfId="0" applyFont="1" applyFill="1" applyProtection="1">
      <protection hidden="1"/>
    </xf>
    <xf numFmtId="0" fontId="54" fillId="2" borderId="0" xfId="0" applyFont="1" applyFill="1" applyProtection="1">
      <protection hidden="1"/>
    </xf>
    <xf numFmtId="0" fontId="56" fillId="2" borderId="0" xfId="0" applyFont="1" applyFill="1" applyAlignment="1" applyProtection="1">
      <alignment horizontal="center" vertical="center"/>
      <protection hidden="1"/>
    </xf>
    <xf numFmtId="0" fontId="56" fillId="2" borderId="9" xfId="0" applyFont="1" applyFill="1" applyBorder="1" applyAlignment="1" applyProtection="1">
      <alignment horizontal="center" vertical="center"/>
      <protection hidden="1"/>
    </xf>
    <xf numFmtId="0" fontId="47" fillId="2" borderId="0" xfId="0" applyFont="1" applyFill="1" applyAlignment="1" applyProtection="1">
      <alignment horizontal="center"/>
      <protection hidden="1"/>
    </xf>
    <xf numFmtId="9" fontId="47" fillId="2" borderId="0" xfId="0" applyNumberFormat="1" applyFont="1" applyFill="1" applyAlignment="1" applyProtection="1">
      <alignment horizontal="center"/>
      <protection hidden="1"/>
    </xf>
    <xf numFmtId="9" fontId="47" fillId="2" borderId="0" xfId="0" applyNumberFormat="1" applyFont="1" applyFill="1" applyAlignment="1" applyProtection="1">
      <alignment horizontal="center" vertical="center"/>
      <protection hidden="1"/>
    </xf>
    <xf numFmtId="0" fontId="51" fillId="14" borderId="0" xfId="0" applyFont="1" applyFill="1" applyBorder="1" applyAlignment="1" applyProtection="1">
      <alignment vertical="center" wrapText="1"/>
      <protection hidden="1"/>
    </xf>
    <xf numFmtId="0" fontId="51" fillId="14" borderId="36" xfId="0" applyFont="1" applyFill="1" applyBorder="1" applyAlignment="1" applyProtection="1">
      <alignment vertical="center" wrapText="1"/>
      <protection hidden="1"/>
    </xf>
    <xf numFmtId="0" fontId="48" fillId="14" borderId="0" xfId="0" applyFont="1" applyFill="1" applyBorder="1" applyAlignment="1" applyProtection="1">
      <alignment vertical="top" wrapText="1"/>
      <protection hidden="1"/>
    </xf>
    <xf numFmtId="0" fontId="48" fillId="14" borderId="36" xfId="0" applyFont="1" applyFill="1" applyBorder="1" applyAlignment="1" applyProtection="1">
      <alignment vertical="top" wrapText="1"/>
      <protection hidden="1"/>
    </xf>
    <xf numFmtId="0" fontId="47" fillId="14" borderId="0" xfId="0" applyFont="1" applyFill="1" applyBorder="1" applyAlignment="1" applyProtection="1">
      <alignment vertical="top" wrapText="1"/>
      <protection hidden="1"/>
    </xf>
    <xf numFmtId="0" fontId="47" fillId="14" borderId="36" xfId="0" applyFont="1" applyFill="1" applyBorder="1" applyAlignment="1" applyProtection="1">
      <alignment vertical="top" wrapText="1"/>
      <protection hidden="1"/>
    </xf>
    <xf numFmtId="0" fontId="54" fillId="14" borderId="0" xfId="0" applyFont="1" applyFill="1" applyBorder="1" applyAlignment="1" applyProtection="1">
      <alignment vertical="top" wrapText="1"/>
      <protection hidden="1"/>
    </xf>
    <xf numFmtId="0" fontId="54" fillId="14" borderId="36" xfId="0" applyFont="1" applyFill="1" applyBorder="1" applyAlignment="1" applyProtection="1">
      <alignment vertical="top" wrapText="1"/>
      <protection hidden="1"/>
    </xf>
    <xf numFmtId="0" fontId="47" fillId="14" borderId="37" xfId="0" applyFont="1" applyFill="1" applyBorder="1" applyAlignment="1" applyProtection="1">
      <alignment vertical="top" wrapText="1"/>
      <protection hidden="1"/>
    </xf>
    <xf numFmtId="0" fontId="47" fillId="14" borderId="38" xfId="0" applyFont="1" applyFill="1" applyBorder="1" applyAlignment="1" applyProtection="1">
      <alignment vertical="top" wrapText="1"/>
      <protection hidden="1"/>
    </xf>
    <xf numFmtId="0" fontId="61" fillId="5" borderId="72" xfId="0" applyFont="1" applyFill="1" applyBorder="1" applyAlignment="1">
      <alignment horizontal="center" vertical="center" wrapText="1"/>
    </xf>
    <xf numFmtId="0" fontId="61" fillId="5" borderId="73" xfId="0" applyFont="1" applyFill="1" applyBorder="1" applyAlignment="1">
      <alignment horizontal="center" vertical="center" wrapText="1"/>
    </xf>
    <xf numFmtId="0" fontId="61" fillId="5" borderId="119" xfId="7" applyFont="1" applyFill="1" applyBorder="1" applyAlignment="1">
      <alignment horizontal="center" vertical="center" wrapText="1"/>
    </xf>
    <xf numFmtId="0" fontId="61" fillId="5" borderId="119" xfId="0" applyFont="1" applyFill="1" applyBorder="1" applyAlignment="1">
      <alignment horizontal="center" vertical="center" wrapText="1"/>
    </xf>
    <xf numFmtId="0" fontId="61" fillId="5" borderId="120" xfId="0" applyFont="1" applyFill="1" applyBorder="1" applyAlignment="1">
      <alignment horizontal="center" vertical="center" wrapText="1"/>
    </xf>
    <xf numFmtId="49" fontId="61" fillId="5" borderId="119" xfId="0" applyNumberFormat="1" applyFont="1" applyFill="1" applyBorder="1" applyAlignment="1">
      <alignment horizontal="center" vertical="center" wrapText="1"/>
    </xf>
    <xf numFmtId="0" fontId="61" fillId="5" borderId="119" xfId="0" applyFont="1" applyFill="1" applyBorder="1" applyAlignment="1">
      <alignment horizontal="center"/>
    </xf>
    <xf numFmtId="0" fontId="61" fillId="5" borderId="120" xfId="0" applyFont="1" applyFill="1" applyBorder="1" applyAlignment="1">
      <alignment horizontal="center"/>
    </xf>
    <xf numFmtId="0" fontId="61" fillId="5" borderId="63" xfId="0" applyFont="1" applyFill="1" applyBorder="1" applyAlignment="1">
      <alignment horizontal="center"/>
    </xf>
    <xf numFmtId="0" fontId="61" fillId="5" borderId="64" xfId="0" applyFont="1" applyFill="1" applyBorder="1" applyAlignment="1">
      <alignment horizontal="center"/>
    </xf>
    <xf numFmtId="0" fontId="61" fillId="5" borderId="120" xfId="7" applyFont="1" applyFill="1" applyBorder="1" applyAlignment="1">
      <alignment horizontal="center" vertical="center" wrapText="1"/>
    </xf>
    <xf numFmtId="0" fontId="56" fillId="16" borderId="0" xfId="0" applyFont="1" applyFill="1" applyAlignment="1" applyProtection="1">
      <alignment horizontal="center" vertical="center"/>
      <protection hidden="1"/>
    </xf>
    <xf numFmtId="0" fontId="83" fillId="22" borderId="159" xfId="0" applyFont="1" applyFill="1" applyBorder="1" applyAlignment="1" applyProtection="1">
      <alignment horizontal="center" vertical="center" wrapText="1"/>
      <protection hidden="1"/>
    </xf>
    <xf numFmtId="0" fontId="83" fillId="22" borderId="159" xfId="0" applyFont="1" applyFill="1" applyBorder="1" applyAlignment="1" applyProtection="1">
      <alignment vertical="center" wrapText="1"/>
      <protection hidden="1"/>
    </xf>
    <xf numFmtId="0" fontId="75" fillId="17" borderId="0" xfId="0" applyFont="1" applyFill="1" applyBorder="1" applyAlignment="1">
      <alignment horizontal="center" vertical="center" wrapText="1"/>
    </xf>
    <xf numFmtId="0" fontId="15" fillId="17" borderId="0" xfId="0" applyNumberFormat="1" applyFont="1" applyFill="1" applyBorder="1" applyAlignment="1" applyProtection="1">
      <alignment horizontal="center" vertical="center" wrapText="1"/>
      <protection hidden="1"/>
    </xf>
    <xf numFmtId="0" fontId="15" fillId="17" borderId="0" xfId="0" applyNumberFormat="1" applyFont="1" applyFill="1" applyBorder="1" applyAlignment="1" applyProtection="1">
      <alignment horizontal="left" vertical="center" wrapText="1"/>
      <protection hidden="1"/>
    </xf>
    <xf numFmtId="0" fontId="63" fillId="17" borderId="0" xfId="0" applyFont="1" applyFill="1" applyBorder="1" applyAlignment="1" applyProtection="1">
      <alignment horizontal="center" vertical="center" wrapText="1"/>
      <protection hidden="1"/>
    </xf>
    <xf numFmtId="0" fontId="63" fillId="17" borderId="0" xfId="0" applyFont="1" applyFill="1" applyBorder="1" applyAlignment="1" applyProtection="1">
      <alignment horizontal="left" vertical="center" wrapText="1"/>
      <protection hidden="1"/>
    </xf>
    <xf numFmtId="0" fontId="63" fillId="17" borderId="0" xfId="0" applyFont="1" applyFill="1" applyBorder="1" applyAlignment="1">
      <alignment horizontal="center" wrapText="1"/>
    </xf>
    <xf numFmtId="0" fontId="63" fillId="17" borderId="0" xfId="0" applyFont="1" applyFill="1" applyBorder="1" applyAlignment="1">
      <alignment horizontal="left" wrapText="1"/>
    </xf>
    <xf numFmtId="0" fontId="63" fillId="17" borderId="0" xfId="0" applyFont="1" applyFill="1" applyBorder="1" applyAlignment="1">
      <alignment wrapText="1"/>
    </xf>
    <xf numFmtId="0" fontId="17" fillId="17" borderId="0" xfId="0" applyFont="1" applyFill="1" applyBorder="1" applyAlignment="1">
      <alignment horizontal="center" vertical="center" wrapText="1"/>
    </xf>
    <xf numFmtId="0" fontId="17" fillId="17" borderId="0" xfId="0" applyFont="1" applyFill="1" applyBorder="1" applyAlignment="1">
      <alignment horizontal="left" vertical="center" wrapText="1"/>
    </xf>
    <xf numFmtId="0" fontId="74" fillId="17" borderId="0" xfId="0" applyFont="1" applyFill="1" applyBorder="1" applyAlignment="1">
      <alignment horizontal="left" vertical="center" wrapText="1"/>
    </xf>
    <xf numFmtId="0" fontId="19" fillId="17" borderId="0" xfId="0" applyFont="1" applyFill="1" applyBorder="1" applyAlignment="1">
      <alignment horizontal="left" wrapText="1"/>
    </xf>
    <xf numFmtId="49" fontId="17" fillId="17" borderId="0" xfId="0" applyNumberFormat="1" applyFont="1" applyFill="1" applyBorder="1" applyAlignment="1" applyProtection="1">
      <alignment horizontal="center" vertical="center" wrapText="1"/>
      <protection hidden="1"/>
    </xf>
    <xf numFmtId="0" fontId="21" fillId="17" borderId="0" xfId="0" applyFont="1" applyFill="1" applyBorder="1" applyAlignment="1">
      <alignment horizontal="center" vertical="center" wrapText="1"/>
    </xf>
    <xf numFmtId="0" fontId="79" fillId="17" borderId="0" xfId="0" applyFont="1" applyFill="1" applyBorder="1" applyAlignment="1">
      <alignment horizontal="left" vertical="center" wrapText="1"/>
    </xf>
    <xf numFmtId="0" fontId="21" fillId="17" borderId="0" xfId="0" applyFont="1" applyFill="1" applyBorder="1" applyAlignment="1">
      <alignment horizontal="left" vertical="center" wrapText="1"/>
    </xf>
    <xf numFmtId="176" fontId="21" fillId="17" borderId="0" xfId="0" applyNumberFormat="1" applyFont="1" applyFill="1" applyBorder="1" applyAlignment="1">
      <alignment horizontal="center" vertical="center" wrapText="1"/>
    </xf>
    <xf numFmtId="176" fontId="79" fillId="17" borderId="0" xfId="0" applyNumberFormat="1" applyFont="1" applyFill="1" applyBorder="1" applyAlignment="1">
      <alignment horizontal="left" vertical="center" wrapText="1"/>
    </xf>
    <xf numFmtId="176" fontId="17" fillId="17" borderId="0" xfId="0" applyNumberFormat="1" applyFont="1" applyFill="1" applyBorder="1" applyAlignment="1">
      <alignment horizontal="center" vertical="center" wrapText="1"/>
    </xf>
    <xf numFmtId="0" fontId="85" fillId="22" borderId="159" xfId="0" applyFont="1" applyFill="1" applyBorder="1" applyAlignment="1" applyProtection="1">
      <alignment horizontal="center" vertical="center" wrapText="1"/>
      <protection hidden="1"/>
    </xf>
    <xf numFmtId="0" fontId="33" fillId="17" borderId="0" xfId="0" applyFont="1" applyFill="1" applyBorder="1" applyAlignment="1">
      <alignment horizontal="left" wrapText="1"/>
    </xf>
    <xf numFmtId="0" fontId="33" fillId="17" borderId="0" xfId="0" applyFont="1" applyFill="1" applyBorder="1" applyAlignment="1">
      <alignment wrapText="1"/>
    </xf>
    <xf numFmtId="0" fontId="33" fillId="19" borderId="39" xfId="0" applyFont="1" applyFill="1" applyBorder="1" applyAlignment="1">
      <alignment horizontal="center" wrapText="1"/>
    </xf>
    <xf numFmtId="0" fontId="33" fillId="19" borderId="102" xfId="0" applyFont="1" applyFill="1" applyBorder="1" applyAlignment="1">
      <alignment horizontal="center" wrapText="1"/>
    </xf>
    <xf numFmtId="0" fontId="33" fillId="19" borderId="170" xfId="0" applyFont="1" applyFill="1" applyBorder="1" applyAlignment="1">
      <alignment horizontal="center" wrapText="1"/>
    </xf>
    <xf numFmtId="0" fontId="33" fillId="19" borderId="171" xfId="0" applyFont="1" applyFill="1" applyBorder="1" applyAlignment="1">
      <alignment horizontal="center" wrapText="1"/>
    </xf>
    <xf numFmtId="0" fontId="63" fillId="17" borderId="36" xfId="0" applyFont="1" applyFill="1" applyBorder="1" applyAlignment="1" applyProtection="1">
      <alignment horizontal="center" vertical="center" wrapText="1"/>
      <protection hidden="1"/>
    </xf>
    <xf numFmtId="0" fontId="63" fillId="17" borderId="36" xfId="0" applyFont="1" applyFill="1" applyBorder="1" applyAlignment="1">
      <alignment horizontal="center" wrapText="1"/>
    </xf>
    <xf numFmtId="0" fontId="75" fillId="17" borderId="36" xfId="0" applyFont="1" applyFill="1" applyBorder="1" applyAlignment="1">
      <alignment horizontal="center" vertical="center" wrapText="1"/>
    </xf>
    <xf numFmtId="0" fontId="76" fillId="17" borderId="0" xfId="0" applyFont="1" applyFill="1" applyBorder="1" applyAlignment="1">
      <alignment horizontal="center" vertical="center" wrapText="1"/>
    </xf>
    <xf numFmtId="0" fontId="87" fillId="22" borderId="160" xfId="0" applyNumberFormat="1" applyFont="1" applyFill="1" applyBorder="1" applyAlignment="1" applyProtection="1">
      <alignment wrapText="1"/>
      <protection hidden="1"/>
    </xf>
    <xf numFmtId="0" fontId="15" fillId="22" borderId="123" xfId="0" applyNumberFormat="1" applyFont="1" applyFill="1" applyBorder="1" applyAlignment="1" applyProtection="1">
      <alignment horizontal="center" vertical="center" wrapText="1"/>
      <protection hidden="1"/>
    </xf>
    <xf numFmtId="0" fontId="87" fillId="22" borderId="174" xfId="0" applyNumberFormat="1" applyFont="1" applyFill="1" applyBorder="1" applyAlignment="1" applyProtection="1">
      <alignment wrapText="1"/>
      <protection hidden="1"/>
    </xf>
    <xf numFmtId="0" fontId="83" fillId="22" borderId="172" xfId="0" applyFont="1" applyFill="1" applyBorder="1" applyAlignment="1" applyProtection="1">
      <alignment horizontal="center" wrapText="1"/>
      <protection locked="0" hidden="1"/>
    </xf>
    <xf numFmtId="0" fontId="82" fillId="20" borderId="178" xfId="0" applyFont="1" applyFill="1" applyBorder="1" applyAlignment="1" applyProtection="1">
      <alignment horizontal="center" wrapText="1"/>
      <protection hidden="1"/>
    </xf>
    <xf numFmtId="0" fontId="33" fillId="4" borderId="128" xfId="0" applyFont="1" applyFill="1" applyBorder="1" applyAlignment="1" applyProtection="1">
      <alignment horizontal="right" vertical="center" wrapText="1"/>
      <protection hidden="1"/>
    </xf>
    <xf numFmtId="0" fontId="14" fillId="19" borderId="68" xfId="0" applyFont="1" applyFill="1" applyBorder="1" applyAlignment="1" applyProtection="1">
      <alignment horizontal="center" wrapText="1"/>
      <protection hidden="1"/>
    </xf>
    <xf numFmtId="0" fontId="14" fillId="19" borderId="66" xfId="0" applyFont="1" applyFill="1" applyBorder="1" applyAlignment="1" applyProtection="1">
      <alignment horizontal="center" wrapText="1"/>
      <protection hidden="1"/>
    </xf>
    <xf numFmtId="0" fontId="14" fillId="19" borderId="67" xfId="0" applyFont="1" applyFill="1" applyBorder="1" applyAlignment="1" applyProtection="1">
      <alignment horizontal="center" wrapText="1"/>
      <protection hidden="1"/>
    </xf>
    <xf numFmtId="0" fontId="14" fillId="19" borderId="101" xfId="0" applyFont="1" applyFill="1" applyBorder="1" applyAlignment="1">
      <alignment horizontal="center" wrapText="1"/>
    </xf>
    <xf numFmtId="0" fontId="14" fillId="19" borderId="103" xfId="0" applyFont="1" applyFill="1" applyBorder="1" applyAlignment="1">
      <alignment horizontal="center" wrapText="1"/>
    </xf>
    <xf numFmtId="0" fontId="14" fillId="19" borderId="104" xfId="0" applyFont="1" applyFill="1" applyBorder="1" applyAlignment="1">
      <alignment horizontal="center" wrapText="1"/>
    </xf>
    <xf numFmtId="0" fontId="33" fillId="19" borderId="179" xfId="0" applyFont="1" applyFill="1" applyBorder="1" applyAlignment="1">
      <alignment horizontal="center" wrapText="1"/>
    </xf>
    <xf numFmtId="0" fontId="33" fillId="19" borderId="180" xfId="0" applyFont="1" applyFill="1" applyBorder="1" applyAlignment="1">
      <alignment horizontal="center" wrapText="1"/>
    </xf>
    <xf numFmtId="0" fontId="33" fillId="19" borderId="168" xfId="0" applyFont="1" applyFill="1" applyBorder="1" applyAlignment="1">
      <alignment horizontal="center" wrapText="1"/>
    </xf>
    <xf numFmtId="0" fontId="33" fillId="19" borderId="35" xfId="0" applyFont="1" applyFill="1" applyBorder="1" applyAlignment="1">
      <alignment horizontal="center" wrapText="1"/>
    </xf>
    <xf numFmtId="0" fontId="33" fillId="19" borderId="182" xfId="0" applyFont="1" applyFill="1" applyBorder="1" applyAlignment="1">
      <alignment horizontal="center" wrapText="1"/>
    </xf>
    <xf numFmtId="0" fontId="21" fillId="4" borderId="181" xfId="0" applyFont="1" applyFill="1" applyBorder="1" applyAlignment="1" applyProtection="1">
      <alignment horizontal="center" vertical="center" wrapText="1"/>
      <protection hidden="1"/>
    </xf>
    <xf numFmtId="0" fontId="21" fillId="4" borderId="183" xfId="0" applyFont="1" applyFill="1" applyBorder="1" applyAlignment="1">
      <alignment horizontal="center" vertical="center" wrapText="1"/>
    </xf>
    <xf numFmtId="0" fontId="21" fillId="19" borderId="184" xfId="0" applyFont="1" applyFill="1" applyBorder="1" applyAlignment="1">
      <alignment horizontal="center" wrapText="1"/>
    </xf>
    <xf numFmtId="0" fontId="21" fillId="19" borderId="185" xfId="0" applyFont="1" applyFill="1" applyBorder="1" applyAlignment="1">
      <alignment horizontal="center" wrapText="1"/>
    </xf>
    <xf numFmtId="0" fontId="21" fillId="19" borderId="186" xfId="0" applyFont="1" applyFill="1" applyBorder="1" applyAlignment="1">
      <alignment horizontal="center" wrapText="1"/>
    </xf>
    <xf numFmtId="0" fontId="59" fillId="17" borderId="131" xfId="10" applyNumberFormat="1" applyFont="1" applyFill="1" applyBorder="1" applyAlignment="1" applyProtection="1">
      <alignment horizontal="center" vertical="center"/>
    </xf>
    <xf numFmtId="0" fontId="59" fillId="17" borderId="145" xfId="10" applyNumberFormat="1" applyFont="1" applyFill="1" applyBorder="1" applyAlignment="1" applyProtection="1">
      <alignment horizontal="center" vertical="center"/>
    </xf>
    <xf numFmtId="0" fontId="59" fillId="17" borderId="146" xfId="10" applyFont="1" applyFill="1" applyBorder="1" applyAlignment="1" applyProtection="1">
      <alignment horizontal="center" vertical="center"/>
    </xf>
    <xf numFmtId="0" fontId="59" fillId="17" borderId="132" xfId="10" applyFont="1" applyFill="1" applyBorder="1" applyAlignment="1" applyProtection="1">
      <protection locked="0"/>
    </xf>
    <xf numFmtId="0" fontId="59" fillId="17" borderId="0" xfId="10" applyFont="1" applyFill="1" applyBorder="1" applyAlignment="1" applyProtection="1">
      <protection locked="0"/>
    </xf>
    <xf numFmtId="0" fontId="59" fillId="17" borderId="149" xfId="10" applyFont="1" applyFill="1" applyBorder="1" applyAlignment="1" applyProtection="1"/>
    <xf numFmtId="0" fontId="59" fillId="17" borderId="148" xfId="10" applyFont="1" applyFill="1" applyBorder="1" applyAlignment="1" applyProtection="1"/>
    <xf numFmtId="0" fontId="59" fillId="17" borderId="132" xfId="10" applyFont="1" applyFill="1" applyBorder="1" applyProtection="1">
      <alignment vertical="center"/>
      <protection locked="0"/>
    </xf>
    <xf numFmtId="0" fontId="59" fillId="17" borderId="0" xfId="10" applyFont="1" applyFill="1" applyBorder="1" applyProtection="1">
      <alignment vertical="center"/>
      <protection locked="0"/>
    </xf>
    <xf numFmtId="0" fontId="59" fillId="17" borderId="150" xfId="10" applyFont="1" applyFill="1" applyBorder="1" applyProtection="1">
      <alignment vertical="center"/>
    </xf>
    <xf numFmtId="0" fontId="59" fillId="17" borderId="58" xfId="10" applyFont="1" applyFill="1" applyBorder="1" applyProtection="1">
      <alignment vertical="center"/>
    </xf>
    <xf numFmtId="0" fontId="59" fillId="17" borderId="145" xfId="10" applyFont="1" applyFill="1" applyBorder="1" applyProtection="1">
      <alignment vertical="center"/>
    </xf>
    <xf numFmtId="0" fontId="59" fillId="17" borderId="147" xfId="10" applyFont="1" applyFill="1" applyBorder="1" applyProtection="1">
      <alignment vertical="center"/>
    </xf>
    <xf numFmtId="0" fontId="59" fillId="17" borderId="75" xfId="10" applyFont="1" applyFill="1" applyBorder="1" applyProtection="1">
      <alignment vertical="center"/>
    </xf>
    <xf numFmtId="0" fontId="59" fillId="17" borderId="0" xfId="10" applyFont="1" applyFill="1" applyProtection="1">
      <alignment vertical="center"/>
    </xf>
    <xf numFmtId="0" fontId="86" fillId="5" borderId="0" xfId="0" applyFont="1" applyFill="1" applyProtection="1">
      <protection hidden="1"/>
    </xf>
    <xf numFmtId="0" fontId="86" fillId="5" borderId="0" xfId="0" applyFont="1" applyFill="1" applyAlignment="1" applyProtection="1">
      <protection hidden="1"/>
    </xf>
    <xf numFmtId="0" fontId="86" fillId="5" borderId="0" xfId="0" applyFont="1" applyFill="1" applyAlignment="1" applyProtection="1">
      <alignment horizontal="center"/>
      <protection hidden="1"/>
    </xf>
    <xf numFmtId="0" fontId="77" fillId="5" borderId="0" xfId="0" applyFont="1" applyFill="1" applyProtection="1">
      <protection hidden="1"/>
    </xf>
    <xf numFmtId="0" fontId="77" fillId="5" borderId="0" xfId="0" applyFont="1" applyFill="1" applyAlignment="1" applyProtection="1">
      <alignment horizontal="center"/>
      <protection hidden="1"/>
    </xf>
    <xf numFmtId="0" fontId="77" fillId="5" borderId="95" xfId="0" applyFont="1" applyFill="1" applyBorder="1" applyAlignment="1" applyProtection="1">
      <alignment horizontal="center"/>
      <protection hidden="1"/>
    </xf>
    <xf numFmtId="0" fontId="77" fillId="5" borderId="107" xfId="0" applyFont="1" applyFill="1" applyBorder="1" applyAlignment="1" applyProtection="1">
      <alignment horizontal="center"/>
      <protection hidden="1"/>
    </xf>
    <xf numFmtId="0" fontId="77" fillId="5" borderId="117" xfId="0" applyFont="1" applyFill="1" applyBorder="1" applyAlignment="1" applyProtection="1">
      <alignment horizontal="center"/>
      <protection hidden="1"/>
    </xf>
    <xf numFmtId="0" fontId="77" fillId="5" borderId="136" xfId="0" applyFont="1" applyFill="1" applyBorder="1" applyAlignment="1" applyProtection="1">
      <alignment horizontal="center"/>
      <protection hidden="1"/>
    </xf>
    <xf numFmtId="0" fontId="77" fillId="5" borderId="0" xfId="0" applyFont="1" applyFill="1" applyBorder="1" applyAlignment="1" applyProtection="1">
      <alignment horizontal="center"/>
      <protection hidden="1"/>
    </xf>
    <xf numFmtId="0" fontId="77" fillId="5" borderId="36" xfId="0" applyFont="1" applyFill="1" applyBorder="1" applyAlignment="1" applyProtection="1">
      <alignment horizontal="center"/>
      <protection hidden="1"/>
    </xf>
    <xf numFmtId="0" fontId="77" fillId="5" borderId="0" xfId="0" applyFont="1" applyFill="1" applyAlignment="1" applyProtection="1">
      <alignment horizontal="center" vertical="center"/>
      <protection hidden="1"/>
    </xf>
    <xf numFmtId="0" fontId="77" fillId="5" borderId="133" xfId="0" applyFont="1" applyFill="1" applyBorder="1" applyAlignment="1" applyProtection="1">
      <alignment horizontal="center" vertical="center"/>
      <protection hidden="1"/>
    </xf>
    <xf numFmtId="0" fontId="77" fillId="8" borderId="133" xfId="0" applyFont="1" applyFill="1" applyBorder="1" applyAlignment="1" applyProtection="1">
      <alignment horizontal="center" vertical="center"/>
      <protection hidden="1"/>
    </xf>
    <xf numFmtId="0" fontId="77" fillId="4" borderId="129" xfId="0" applyFont="1" applyFill="1" applyBorder="1" applyAlignment="1" applyProtection="1">
      <alignment horizontal="center"/>
      <protection hidden="1"/>
    </xf>
    <xf numFmtId="0" fontId="77" fillId="4" borderId="130" xfId="0" applyFont="1" applyFill="1" applyBorder="1" applyAlignment="1" applyProtection="1">
      <alignment horizontal="center"/>
      <protection hidden="1"/>
    </xf>
    <xf numFmtId="0" fontId="88" fillId="5" borderId="0" xfId="0" applyFont="1" applyFill="1" applyProtection="1">
      <protection hidden="1"/>
    </xf>
    <xf numFmtId="38" fontId="90" fillId="5" borderId="36" xfId="0" applyNumberFormat="1" applyFont="1" applyFill="1" applyBorder="1" applyAlignment="1" applyProtection="1">
      <alignment horizontal="center"/>
      <protection hidden="1"/>
    </xf>
    <xf numFmtId="0" fontId="91" fillId="3" borderId="187" xfId="0" applyFont="1" applyFill="1" applyBorder="1" applyAlignment="1" applyProtection="1">
      <alignment horizontal="center" vertical="center"/>
      <protection hidden="1"/>
    </xf>
    <xf numFmtId="38" fontId="90" fillId="5" borderId="0" xfId="0" applyNumberFormat="1" applyFont="1" applyFill="1" applyAlignment="1" applyProtection="1">
      <alignment horizontal="center"/>
      <protection hidden="1"/>
    </xf>
    <xf numFmtId="0" fontId="58" fillId="2" borderId="59" xfId="0" applyFont="1" applyFill="1" applyBorder="1" applyAlignment="1" applyProtection="1">
      <alignment horizontal="right" vertical="center"/>
      <protection hidden="1"/>
    </xf>
    <xf numFmtId="0" fontId="58" fillId="2" borderId="76" xfId="0" applyFont="1" applyFill="1" applyBorder="1" applyAlignment="1" applyProtection="1">
      <alignment horizontal="right" vertical="center"/>
      <protection hidden="1"/>
    </xf>
    <xf numFmtId="0" fontId="56" fillId="2" borderId="15" xfId="0" applyFont="1" applyFill="1" applyBorder="1" applyAlignment="1" applyProtection="1">
      <alignment horizontal="center" vertical="center"/>
      <protection hidden="1"/>
    </xf>
    <xf numFmtId="0" fontId="92" fillId="0" borderId="0" xfId="0" applyFont="1" applyAlignment="1">
      <alignment horizontal="right"/>
    </xf>
    <xf numFmtId="0" fontId="47" fillId="2" borderId="0" xfId="0" applyFont="1" applyFill="1" applyAlignment="1" applyProtection="1">
      <protection hidden="1"/>
    </xf>
    <xf numFmtId="0" fontId="94" fillId="5" borderId="58" xfId="0" applyFont="1" applyFill="1" applyBorder="1" applyAlignment="1" applyProtection="1">
      <protection hidden="1"/>
    </xf>
    <xf numFmtId="0" fontId="94" fillId="5" borderId="75" xfId="0" applyFont="1" applyFill="1" applyBorder="1" applyAlignment="1" applyProtection="1">
      <protection hidden="1"/>
    </xf>
    <xf numFmtId="0" fontId="77" fillId="2" borderId="18" xfId="0" applyFont="1" applyFill="1" applyBorder="1" applyAlignment="1" applyProtection="1">
      <alignment horizontal="right"/>
      <protection hidden="1"/>
    </xf>
    <xf numFmtId="0" fontId="86" fillId="13" borderId="218" xfId="0" applyFont="1" applyFill="1" applyBorder="1" applyAlignment="1" applyProtection="1">
      <alignment horizontal="center"/>
      <protection hidden="1"/>
    </xf>
    <xf numFmtId="0" fontId="86" fillId="13" borderId="1" xfId="0" applyFont="1" applyFill="1" applyBorder="1" applyAlignment="1" applyProtection="1">
      <alignment horizontal="center"/>
      <protection hidden="1"/>
    </xf>
    <xf numFmtId="0" fontId="86" fillId="13" borderId="2" xfId="0" applyFont="1" applyFill="1" applyBorder="1" applyAlignment="1" applyProtection="1">
      <alignment horizontal="center"/>
      <protection hidden="1"/>
    </xf>
    <xf numFmtId="0" fontId="86" fillId="13" borderId="3" xfId="0" applyFont="1" applyFill="1" applyBorder="1" applyAlignment="1" applyProtection="1">
      <alignment horizontal="center"/>
      <protection hidden="1"/>
    </xf>
    <xf numFmtId="0" fontId="86" fillId="13" borderId="4" xfId="0" applyFont="1" applyFill="1" applyBorder="1" applyAlignment="1" applyProtection="1">
      <alignment horizontal="center"/>
      <protection hidden="1"/>
    </xf>
    <xf numFmtId="0" fontId="86" fillId="13" borderId="193" xfId="0" applyFont="1" applyFill="1" applyBorder="1" applyAlignment="1" applyProtection="1">
      <alignment horizontal="center"/>
      <protection hidden="1"/>
    </xf>
    <xf numFmtId="0" fontId="86" fillId="2" borderId="219" xfId="0" applyFont="1" applyFill="1" applyBorder="1" applyAlignment="1" applyProtection="1">
      <alignment horizontal="center"/>
      <protection hidden="1"/>
    </xf>
    <xf numFmtId="0" fontId="86" fillId="2" borderId="1" xfId="0" applyFont="1" applyFill="1" applyBorder="1" applyAlignment="1" applyProtection="1">
      <alignment horizontal="center"/>
      <protection hidden="1"/>
    </xf>
    <xf numFmtId="0" fontId="86" fillId="2" borderId="2" xfId="0" applyFont="1" applyFill="1" applyBorder="1" applyAlignment="1" applyProtection="1">
      <alignment horizontal="center"/>
      <protection hidden="1"/>
    </xf>
    <xf numFmtId="0" fontId="86" fillId="2" borderId="3" xfId="0" applyFont="1" applyFill="1" applyBorder="1" applyAlignment="1" applyProtection="1">
      <alignment horizontal="center"/>
      <protection hidden="1"/>
    </xf>
    <xf numFmtId="0" fontId="86" fillId="2" borderId="4" xfId="0" applyFont="1" applyFill="1" applyBorder="1" applyAlignment="1" applyProtection="1">
      <alignment horizontal="center"/>
      <protection hidden="1"/>
    </xf>
    <xf numFmtId="0" fontId="86" fillId="2" borderId="193" xfId="0" applyFont="1" applyFill="1" applyBorder="1" applyAlignment="1" applyProtection="1">
      <alignment horizontal="center"/>
      <protection hidden="1"/>
    </xf>
    <xf numFmtId="0" fontId="86" fillId="2" borderId="202" xfId="0" applyFont="1" applyFill="1" applyBorder="1" applyAlignment="1" applyProtection="1">
      <alignment horizontal="center"/>
      <protection hidden="1"/>
    </xf>
    <xf numFmtId="0" fontId="86" fillId="2" borderId="220" xfId="0" applyFont="1" applyFill="1" applyBorder="1" applyAlignment="1" applyProtection="1">
      <alignment horizontal="center"/>
      <protection hidden="1"/>
    </xf>
    <xf numFmtId="0" fontId="86" fillId="2" borderId="212" xfId="0" applyFont="1" applyFill="1" applyBorder="1" applyAlignment="1" applyProtection="1">
      <alignment horizontal="center"/>
      <protection hidden="1"/>
    </xf>
    <xf numFmtId="0" fontId="86" fillId="2" borderId="5" xfId="0" applyFont="1" applyFill="1" applyBorder="1" applyAlignment="1" applyProtection="1">
      <alignment horizontal="center"/>
      <protection hidden="1"/>
    </xf>
    <xf numFmtId="0" fontId="77" fillId="2" borderId="19" xfId="0" applyFont="1" applyFill="1" applyBorder="1" applyAlignment="1" applyProtection="1">
      <alignment horizontal="right"/>
      <protection hidden="1"/>
    </xf>
    <xf numFmtId="0" fontId="86" fillId="13" borderId="6" xfId="0" applyFont="1" applyFill="1" applyBorder="1" applyAlignment="1" applyProtection="1">
      <alignment horizontal="center"/>
      <protection hidden="1"/>
    </xf>
    <xf numFmtId="0" fontId="86" fillId="13" borderId="7" xfId="0" applyFont="1" applyFill="1" applyBorder="1" applyAlignment="1" applyProtection="1">
      <alignment horizontal="center"/>
      <protection hidden="1"/>
    </xf>
    <xf numFmtId="0" fontId="86" fillId="13" borderId="8" xfId="0" applyFont="1" applyFill="1" applyBorder="1" applyAlignment="1" applyProtection="1">
      <alignment horizontal="center"/>
      <protection hidden="1"/>
    </xf>
    <xf numFmtId="0" fontId="86" fillId="13" borderId="9" xfId="0" applyFont="1" applyFill="1" applyBorder="1" applyAlignment="1" applyProtection="1">
      <alignment horizontal="center"/>
      <protection hidden="1"/>
    </xf>
    <xf numFmtId="0" fontId="86" fillId="13" borderId="192" xfId="0" applyFont="1" applyFill="1" applyBorder="1" applyAlignment="1" applyProtection="1">
      <alignment horizontal="center"/>
      <protection hidden="1"/>
    </xf>
    <xf numFmtId="0" fontId="86" fillId="13" borderId="10" xfId="0" applyFont="1" applyFill="1" applyBorder="1" applyAlignment="1" applyProtection="1">
      <alignment horizontal="center"/>
      <protection hidden="1"/>
    </xf>
    <xf numFmtId="0" fontId="86" fillId="2" borderId="221" xfId="0" applyFont="1" applyFill="1" applyBorder="1" applyAlignment="1" applyProtection="1">
      <alignment horizontal="center"/>
      <protection hidden="1"/>
    </xf>
    <xf numFmtId="0" fontId="86" fillId="2" borderId="7" xfId="0" applyFont="1" applyFill="1" applyBorder="1" applyAlignment="1" applyProtection="1">
      <alignment horizontal="center"/>
      <protection hidden="1"/>
    </xf>
    <xf numFmtId="0" fontId="86" fillId="2" borderId="8" xfId="0" applyFont="1" applyFill="1" applyBorder="1" applyAlignment="1" applyProtection="1">
      <alignment horizontal="center"/>
      <protection hidden="1"/>
    </xf>
    <xf numFmtId="0" fontId="86" fillId="2" borderId="9" xfId="0" applyFont="1" applyFill="1" applyBorder="1" applyAlignment="1" applyProtection="1">
      <alignment horizontal="center"/>
      <protection hidden="1"/>
    </xf>
    <xf numFmtId="0" fontId="86" fillId="2" borderId="192" xfId="0" applyFont="1" applyFill="1" applyBorder="1" applyAlignment="1" applyProtection="1">
      <alignment horizontal="center"/>
      <protection hidden="1"/>
    </xf>
    <xf numFmtId="0" fontId="86" fillId="2" borderId="10" xfId="0" applyFont="1" applyFill="1" applyBorder="1" applyAlignment="1" applyProtection="1">
      <alignment horizontal="center"/>
      <protection hidden="1"/>
    </xf>
    <xf numFmtId="0" fontId="86" fillId="2" borderId="222" xfId="0" applyFont="1" applyFill="1" applyBorder="1" applyAlignment="1" applyProtection="1">
      <alignment horizontal="center"/>
      <protection hidden="1"/>
    </xf>
    <xf numFmtId="0" fontId="86" fillId="2" borderId="142" xfId="0" applyFont="1" applyFill="1" applyBorder="1" applyAlignment="1" applyProtection="1">
      <alignment horizontal="center"/>
      <protection hidden="1"/>
    </xf>
    <xf numFmtId="0" fontId="86" fillId="2" borderId="52" xfId="0" applyFont="1" applyFill="1" applyBorder="1" applyAlignment="1" applyProtection="1">
      <alignment horizontal="center"/>
      <protection hidden="1"/>
    </xf>
    <xf numFmtId="0" fontId="86" fillId="2" borderId="11" xfId="0" applyFont="1" applyFill="1" applyBorder="1" applyAlignment="1" applyProtection="1">
      <alignment horizontal="center"/>
      <protection hidden="1"/>
    </xf>
    <xf numFmtId="0" fontId="77" fillId="2" borderId="20" xfId="0" applyFont="1" applyFill="1" applyBorder="1" applyAlignment="1" applyProtection="1">
      <alignment horizontal="right"/>
      <protection hidden="1"/>
    </xf>
    <xf numFmtId="0" fontId="86" fillId="13" borderId="12" xfId="0" applyFont="1" applyFill="1" applyBorder="1" applyAlignment="1" applyProtection="1">
      <alignment horizontal="center"/>
      <protection hidden="1"/>
    </xf>
    <xf numFmtId="0" fontId="86" fillId="13" borderId="13" xfId="0" applyFont="1" applyFill="1" applyBorder="1" applyAlignment="1" applyProtection="1">
      <alignment horizontal="center"/>
      <protection hidden="1"/>
    </xf>
    <xf numFmtId="0" fontId="86" fillId="13" borderId="14" xfId="0" applyFont="1" applyFill="1" applyBorder="1" applyAlignment="1" applyProtection="1">
      <alignment horizontal="center"/>
      <protection hidden="1"/>
    </xf>
    <xf numFmtId="0" fontId="86" fillId="13" borderId="15" xfId="0" applyFont="1" applyFill="1" applyBorder="1" applyAlignment="1" applyProtection="1">
      <alignment horizontal="center"/>
      <protection hidden="1"/>
    </xf>
    <xf numFmtId="0" fontId="86" fillId="13" borderId="16" xfId="0" applyFont="1" applyFill="1" applyBorder="1" applyAlignment="1" applyProtection="1">
      <alignment horizontal="center"/>
      <protection hidden="1"/>
    </xf>
    <xf numFmtId="0" fontId="86" fillId="13" borderId="223" xfId="0" applyFont="1" applyFill="1" applyBorder="1" applyAlignment="1" applyProtection="1">
      <alignment horizontal="center"/>
      <protection hidden="1"/>
    </xf>
    <xf numFmtId="0" fontId="86" fillId="2" borderId="224" xfId="0" applyFont="1" applyFill="1" applyBorder="1" applyAlignment="1" applyProtection="1">
      <alignment horizontal="center"/>
      <protection hidden="1"/>
    </xf>
    <xf numFmtId="0" fontId="86" fillId="2" borderId="13" xfId="0" applyFont="1" applyFill="1" applyBorder="1" applyAlignment="1" applyProtection="1">
      <alignment horizontal="center"/>
      <protection hidden="1"/>
    </xf>
    <xf numFmtId="0" fontId="86" fillId="2" borderId="14" xfId="0" applyFont="1" applyFill="1" applyBorder="1" applyAlignment="1" applyProtection="1">
      <alignment horizontal="center"/>
      <protection hidden="1"/>
    </xf>
    <xf numFmtId="0" fontId="86" fillId="2" borderId="15" xfId="0" applyFont="1" applyFill="1" applyBorder="1" applyAlignment="1" applyProtection="1">
      <alignment horizontal="center"/>
      <protection hidden="1"/>
    </xf>
    <xf numFmtId="0" fontId="86" fillId="2" borderId="16" xfId="0" applyFont="1" applyFill="1" applyBorder="1" applyAlignment="1" applyProtection="1">
      <alignment horizontal="center"/>
      <protection hidden="1"/>
    </xf>
    <xf numFmtId="0" fontId="86" fillId="2" borderId="223" xfId="0" applyFont="1" applyFill="1" applyBorder="1" applyAlignment="1" applyProtection="1">
      <alignment horizontal="center"/>
      <protection hidden="1"/>
    </xf>
    <xf numFmtId="0" fontId="86" fillId="2" borderId="225" xfId="0" applyFont="1" applyFill="1" applyBorder="1" applyAlignment="1" applyProtection="1">
      <alignment horizontal="center"/>
      <protection hidden="1"/>
    </xf>
    <xf numFmtId="0" fontId="86" fillId="2" borderId="226" xfId="0" applyFont="1" applyFill="1" applyBorder="1" applyAlignment="1" applyProtection="1">
      <alignment horizontal="center"/>
      <protection hidden="1"/>
    </xf>
    <xf numFmtId="0" fontId="86" fillId="2" borderId="227" xfId="0" applyFont="1" applyFill="1" applyBorder="1" applyAlignment="1" applyProtection="1">
      <alignment horizontal="center"/>
      <protection hidden="1"/>
    </xf>
    <xf numFmtId="0" fontId="86" fillId="2" borderId="17" xfId="0" applyFont="1" applyFill="1" applyBorder="1" applyAlignment="1" applyProtection="1">
      <alignment horizontal="center"/>
      <protection hidden="1"/>
    </xf>
    <xf numFmtId="38" fontId="95" fillId="5" borderId="0" xfId="0" applyNumberFormat="1" applyFont="1" applyFill="1" applyBorder="1" applyAlignment="1" applyProtection="1">
      <alignment horizontal="center"/>
      <protection hidden="1"/>
    </xf>
    <xf numFmtId="0" fontId="96" fillId="5" borderId="0" xfId="0" applyFont="1" applyFill="1" applyProtection="1">
      <protection hidden="1"/>
    </xf>
    <xf numFmtId="0" fontId="96" fillId="5" borderId="0" xfId="0" applyFont="1" applyFill="1" applyAlignment="1" applyProtection="1">
      <alignment horizontal="center"/>
      <protection hidden="1"/>
    </xf>
    <xf numFmtId="0" fontId="97" fillId="5" borderId="0" xfId="0" applyFont="1" applyFill="1" applyProtection="1">
      <protection hidden="1"/>
    </xf>
    <xf numFmtId="0" fontId="96" fillId="5" borderId="55" xfId="0" applyFont="1" applyFill="1" applyBorder="1" applyAlignment="1" applyProtection="1">
      <alignment vertical="top"/>
      <protection hidden="1"/>
    </xf>
    <xf numFmtId="0" fontId="96" fillId="5" borderId="58" xfId="0" applyFont="1" applyFill="1" applyBorder="1" applyAlignment="1" applyProtection="1">
      <alignment vertical="top"/>
      <protection hidden="1"/>
    </xf>
    <xf numFmtId="0" fontId="96" fillId="5" borderId="75" xfId="0" applyFont="1" applyFill="1" applyBorder="1" applyAlignment="1" applyProtection="1">
      <alignment vertical="top"/>
      <protection hidden="1"/>
    </xf>
    <xf numFmtId="0" fontId="96" fillId="5" borderId="0" xfId="0" applyFont="1" applyFill="1" applyAlignment="1" applyProtection="1">
      <alignment horizontal="center" vertical="center"/>
      <protection hidden="1"/>
    </xf>
    <xf numFmtId="0" fontId="65" fillId="15" borderId="0" xfId="10" applyNumberFormat="1" applyFont="1" applyFill="1" applyAlignment="1" applyProtection="1">
      <alignment horizontal="left" vertical="center"/>
      <protection hidden="1"/>
    </xf>
    <xf numFmtId="0" fontId="66" fillId="8" borderId="155" xfId="10" applyNumberFormat="1" applyFont="1" applyFill="1" applyBorder="1" applyAlignment="1" applyProtection="1">
      <alignment horizontal="center" vertical="center"/>
      <protection hidden="1"/>
    </xf>
    <xf numFmtId="0" fontId="67" fillId="8" borderId="156" xfId="10" applyNumberFormat="1" applyFont="1" applyFill="1" applyBorder="1" applyAlignment="1" applyProtection="1">
      <alignment horizontal="center" vertical="center"/>
      <protection hidden="1"/>
    </xf>
    <xf numFmtId="0" fontId="89" fillId="2" borderId="0" xfId="10" applyNumberFormat="1" applyFont="1" applyFill="1" applyAlignment="1" applyProtection="1">
      <alignment horizontal="center" vertical="center"/>
      <protection hidden="1"/>
    </xf>
    <xf numFmtId="0" fontId="67" fillId="2" borderId="217" xfId="10" applyNumberFormat="1" applyFont="1" applyFill="1" applyBorder="1" applyAlignment="1" applyProtection="1">
      <alignment horizontal="center" vertical="center"/>
      <protection hidden="1"/>
    </xf>
    <xf numFmtId="0" fontId="21" fillId="18" borderId="141" xfId="10" applyNumberFormat="1" applyFont="1" applyFill="1" applyBorder="1" applyAlignment="1" applyProtection="1">
      <alignment horizontal="center" vertical="center"/>
      <protection hidden="1"/>
    </xf>
    <xf numFmtId="0" fontId="70" fillId="15" borderId="0" xfId="10" applyNumberFormat="1" applyFont="1" applyFill="1" applyAlignment="1" applyProtection="1">
      <alignment horizontal="left" vertical="center"/>
      <protection hidden="1"/>
    </xf>
    <xf numFmtId="0" fontId="81" fillId="4" borderId="152" xfId="10" applyNumberFormat="1" applyFont="1" applyFill="1" applyBorder="1" applyAlignment="1" applyProtection="1">
      <alignment horizontal="left" vertical="center"/>
      <protection hidden="1"/>
    </xf>
    <xf numFmtId="0" fontId="68" fillId="15" borderId="0" xfId="10" applyFont="1" applyFill="1" applyAlignment="1" applyProtection="1">
      <alignment horizontal="left" vertical="center"/>
      <protection hidden="1"/>
    </xf>
    <xf numFmtId="0" fontId="71" fillId="9" borderId="124" xfId="10" applyFont="1" applyFill="1" applyBorder="1" applyAlignment="1" applyProtection="1">
      <alignment horizontal="center" vertical="center"/>
      <protection hidden="1"/>
    </xf>
    <xf numFmtId="0" fontId="89" fillId="2" borderId="0" xfId="10" applyFont="1" applyFill="1" applyAlignment="1" applyProtection="1">
      <alignment horizontal="center" vertical="center"/>
      <protection hidden="1"/>
    </xf>
    <xf numFmtId="0" fontId="21" fillId="18" borderId="142" xfId="10" applyFont="1" applyFill="1" applyBorder="1" applyAlignment="1" applyProtection="1">
      <alignment horizontal="center" vertical="center"/>
      <protection hidden="1"/>
    </xf>
    <xf numFmtId="0" fontId="21" fillId="18" borderId="7" xfId="10" applyFont="1" applyFill="1" applyBorder="1" applyAlignment="1" applyProtection="1">
      <alignment horizontal="center" vertical="center"/>
      <protection hidden="1"/>
    </xf>
    <xf numFmtId="0" fontId="21" fillId="18" borderId="52" xfId="10" applyFont="1" applyFill="1" applyBorder="1" applyAlignment="1" applyProtection="1">
      <alignment horizontal="center" vertical="center"/>
      <protection hidden="1"/>
    </xf>
    <xf numFmtId="0" fontId="71" fillId="15" borderId="0" xfId="10" applyFont="1" applyFill="1" applyAlignment="1" applyProtection="1">
      <alignment horizontal="left" vertical="center"/>
      <protection hidden="1"/>
    </xf>
    <xf numFmtId="0" fontId="81" fillId="4" borderId="153" xfId="10" applyFont="1" applyFill="1" applyBorder="1" applyAlignment="1" applyProtection="1">
      <alignment horizontal="left" vertical="center"/>
      <protection hidden="1"/>
    </xf>
    <xf numFmtId="0" fontId="93" fillId="2" borderId="0" xfId="10" applyFont="1" applyFill="1" applyBorder="1" applyAlignment="1" applyProtection="1">
      <alignment horizontal="center" vertical="center"/>
      <protection hidden="1"/>
    </xf>
    <xf numFmtId="0" fontId="69" fillId="2" borderId="0" xfId="10" applyFont="1" applyFill="1" applyAlignment="1" applyProtection="1">
      <alignment horizontal="center" vertical="center"/>
      <protection hidden="1"/>
    </xf>
    <xf numFmtId="0" fontId="71" fillId="9" borderId="151" xfId="10" applyFont="1" applyFill="1" applyBorder="1" applyAlignment="1" applyProtection="1">
      <alignment horizontal="center" vertical="center"/>
      <protection hidden="1"/>
    </xf>
    <xf numFmtId="0" fontId="21" fillId="18" borderId="161" xfId="10" applyFont="1" applyFill="1" applyBorder="1" applyAlignment="1" applyProtection="1">
      <alignment horizontal="center" vertical="center"/>
      <protection hidden="1"/>
    </xf>
    <xf numFmtId="0" fontId="21" fillId="18" borderId="29" xfId="10" applyFont="1" applyFill="1" applyBorder="1" applyAlignment="1" applyProtection="1">
      <alignment horizontal="center" vertical="center"/>
      <protection hidden="1"/>
    </xf>
    <xf numFmtId="0" fontId="21" fillId="18" borderId="162" xfId="10" applyFont="1" applyFill="1" applyBorder="1" applyAlignment="1" applyProtection="1">
      <alignment horizontal="center" vertical="center"/>
      <protection hidden="1"/>
    </xf>
    <xf numFmtId="0" fontId="81" fillId="4" borderId="154" xfId="10" applyFont="1" applyFill="1" applyBorder="1" applyAlignment="1" applyProtection="1">
      <alignment horizontal="left" vertical="center"/>
      <protection hidden="1"/>
    </xf>
    <xf numFmtId="0" fontId="71" fillId="15" borderId="0" xfId="10" applyFont="1" applyFill="1" applyAlignment="1" applyProtection="1">
      <alignment horizontal="center" vertical="center"/>
      <protection hidden="1"/>
    </xf>
    <xf numFmtId="0" fontId="21" fillId="19" borderId="163" xfId="10" applyFont="1" applyFill="1" applyBorder="1" applyAlignment="1" applyProtection="1">
      <alignment horizontal="center" vertical="center"/>
      <protection hidden="1"/>
    </xf>
    <xf numFmtId="0" fontId="21" fillId="19" borderId="92" xfId="10" applyFont="1" applyFill="1" applyBorder="1" applyAlignment="1" applyProtection="1">
      <alignment horizontal="center" vertical="center"/>
      <protection hidden="1"/>
    </xf>
    <xf numFmtId="0" fontId="21" fillId="19" borderId="100" xfId="10" applyFont="1" applyFill="1" applyBorder="1" applyAlignment="1" applyProtection="1">
      <alignment horizontal="center" vertical="center"/>
      <protection hidden="1"/>
    </xf>
    <xf numFmtId="0" fontId="69" fillId="2" borderId="0" xfId="10" applyFont="1" applyFill="1" applyAlignment="1" applyProtection="1">
      <alignment horizontal="left" vertical="center"/>
      <protection hidden="1"/>
    </xf>
    <xf numFmtId="0" fontId="73" fillId="15" borderId="0" xfId="10" applyFont="1" applyFill="1" applyAlignment="1" applyProtection="1">
      <alignment horizontal="left" vertical="center"/>
      <protection hidden="1"/>
    </xf>
    <xf numFmtId="0" fontId="21" fillId="19" borderId="41" xfId="10" applyFont="1" applyFill="1" applyBorder="1" applyAlignment="1" applyProtection="1">
      <alignment horizontal="center" vertical="center"/>
      <protection hidden="1"/>
    </xf>
    <xf numFmtId="0" fontId="21" fillId="19" borderId="22" xfId="10" applyFont="1" applyFill="1" applyBorder="1" applyAlignment="1" applyProtection="1">
      <alignment horizontal="center" vertical="center"/>
      <protection hidden="1"/>
    </xf>
    <xf numFmtId="0" fontId="21" fillId="19" borderId="26" xfId="10" applyFont="1" applyFill="1" applyBorder="1" applyAlignment="1" applyProtection="1">
      <alignment horizontal="center" vertical="center"/>
      <protection hidden="1"/>
    </xf>
    <xf numFmtId="0" fontId="21" fillId="19" borderId="164" xfId="10" applyFont="1" applyFill="1" applyBorder="1" applyAlignment="1" applyProtection="1">
      <alignment horizontal="center" vertical="center"/>
      <protection hidden="1"/>
    </xf>
    <xf numFmtId="0" fontId="21" fillId="19" borderId="165" xfId="10" applyFont="1" applyFill="1" applyBorder="1" applyAlignment="1" applyProtection="1">
      <alignment horizontal="center" vertical="center"/>
      <protection hidden="1"/>
    </xf>
    <xf numFmtId="0" fontId="21" fillId="19" borderId="166" xfId="10" applyFont="1" applyFill="1" applyBorder="1" applyAlignment="1" applyProtection="1">
      <alignment horizontal="center" vertical="center"/>
      <protection hidden="1"/>
    </xf>
    <xf numFmtId="0" fontId="69" fillId="15" borderId="0" xfId="10" applyFont="1" applyFill="1" applyAlignment="1" applyProtection="1">
      <alignment horizontal="left" vertical="center"/>
      <protection hidden="1"/>
    </xf>
    <xf numFmtId="0" fontId="98" fillId="2" borderId="172" xfId="0" applyFont="1" applyFill="1" applyBorder="1" applyAlignment="1" applyProtection="1">
      <alignment horizontal="center" vertical="center" wrapText="1"/>
      <protection hidden="1"/>
    </xf>
    <xf numFmtId="0" fontId="98" fillId="2" borderId="173" xfId="0" applyFont="1" applyFill="1" applyBorder="1" applyAlignment="1">
      <alignment horizontal="center" wrapText="1"/>
    </xf>
    <xf numFmtId="0" fontId="98" fillId="2" borderId="177" xfId="0" applyFont="1" applyFill="1" applyBorder="1" applyAlignment="1">
      <alignment horizontal="center" wrapText="1"/>
    </xf>
    <xf numFmtId="0" fontId="99" fillId="2" borderId="157" xfId="0" applyFont="1" applyFill="1" applyBorder="1" applyAlignment="1">
      <alignment horizontal="center" vertical="center" wrapText="1"/>
    </xf>
    <xf numFmtId="0" fontId="99" fillId="2" borderId="125" xfId="0" applyFont="1" applyFill="1" applyBorder="1" applyAlignment="1">
      <alignment horizontal="center" vertical="center" wrapText="1"/>
    </xf>
    <xf numFmtId="0" fontId="99" fillId="2" borderId="126" xfId="0" applyFont="1" applyFill="1" applyBorder="1" applyAlignment="1">
      <alignment horizontal="center" vertical="center" wrapText="1"/>
    </xf>
    <xf numFmtId="0" fontId="99" fillId="2" borderId="0" xfId="0" applyFont="1" applyFill="1" applyBorder="1" applyAlignment="1">
      <alignment horizontal="center" vertical="center" wrapText="1"/>
    </xf>
    <xf numFmtId="0" fontId="100" fillId="17" borderId="0" xfId="0" applyFont="1" applyFill="1" applyBorder="1" applyAlignment="1" applyProtection="1">
      <alignment horizontal="center" vertical="center" wrapText="1"/>
      <protection hidden="1"/>
    </xf>
    <xf numFmtId="0" fontId="83" fillId="22" borderId="167" xfId="0" applyNumberFormat="1" applyFont="1" applyFill="1" applyBorder="1" applyAlignment="1" applyProtection="1">
      <alignment vertical="center" wrapText="1"/>
      <protection hidden="1"/>
    </xf>
    <xf numFmtId="0" fontId="85" fillId="22" borderId="169" xfId="0" applyFont="1" applyFill="1" applyBorder="1" applyAlignment="1" applyProtection="1">
      <alignment horizontal="center" vertical="top"/>
      <protection hidden="1"/>
    </xf>
    <xf numFmtId="0" fontId="101" fillId="8" borderId="0" xfId="0" applyFont="1" applyFill="1"/>
    <xf numFmtId="0" fontId="101" fillId="8" borderId="0" xfId="0" applyFont="1" applyFill="1" applyAlignment="1">
      <alignment vertical="center"/>
    </xf>
    <xf numFmtId="0" fontId="102" fillId="2" borderId="0" xfId="0" applyFont="1" applyFill="1"/>
    <xf numFmtId="0" fontId="104" fillId="2" borderId="0" xfId="0" applyFont="1" applyFill="1" applyAlignment="1">
      <alignment vertical="center"/>
    </xf>
    <xf numFmtId="0" fontId="105" fillId="17" borderId="0" xfId="0" applyNumberFormat="1" applyFont="1" applyFill="1" applyBorder="1" applyAlignment="1" applyProtection="1">
      <alignment horizontal="center" vertical="center" wrapText="1"/>
      <protection hidden="1"/>
    </xf>
    <xf numFmtId="0" fontId="105" fillId="17" borderId="0" xfId="0" applyNumberFormat="1" applyFont="1" applyFill="1" applyBorder="1" applyAlignment="1" applyProtection="1">
      <alignment horizontal="left" vertical="center" wrapText="1"/>
      <protection hidden="1"/>
    </xf>
    <xf numFmtId="0" fontId="86" fillId="13" borderId="202" xfId="0" applyFont="1" applyFill="1" applyBorder="1" applyAlignment="1" applyProtection="1">
      <alignment horizontal="center"/>
      <protection hidden="1"/>
    </xf>
    <xf numFmtId="0" fontId="86" fillId="13" borderId="222" xfId="0" applyFont="1" applyFill="1" applyBorder="1" applyAlignment="1" applyProtection="1">
      <alignment horizontal="center"/>
      <protection hidden="1"/>
    </xf>
    <xf numFmtId="0" fontId="86" fillId="13" borderId="225" xfId="0" applyFont="1" applyFill="1" applyBorder="1" applyAlignment="1" applyProtection="1">
      <alignment horizontal="center"/>
      <protection hidden="1"/>
    </xf>
    <xf numFmtId="0" fontId="72" fillId="2" borderId="0" xfId="10" applyFont="1" applyFill="1" applyBorder="1" applyAlignment="1" applyProtection="1">
      <alignment horizontal="center" vertical="center"/>
      <protection locked="0" hidden="1"/>
    </xf>
    <xf numFmtId="0" fontId="106" fillId="17" borderId="153" xfId="10" applyFont="1" applyFill="1" applyBorder="1" applyAlignment="1" applyProtection="1">
      <alignment horizontal="center" vertical="center"/>
      <protection locked="0" hidden="1"/>
    </xf>
    <xf numFmtId="0" fontId="106" fillId="17" borderId="154" xfId="10" applyFont="1" applyFill="1" applyBorder="1" applyAlignment="1" applyProtection="1">
      <alignment horizontal="center" vertical="center"/>
      <protection locked="0" hidden="1"/>
    </xf>
    <xf numFmtId="0" fontId="107" fillId="2" borderId="0" xfId="10" applyNumberFormat="1" applyFont="1" applyFill="1" applyBorder="1" applyAlignment="1" applyProtection="1">
      <alignment horizontal="center" vertical="center"/>
      <protection hidden="1"/>
    </xf>
    <xf numFmtId="0" fontId="107" fillId="2" borderId="0" xfId="10" applyFont="1" applyFill="1" applyAlignment="1" applyProtection="1">
      <alignment horizontal="center" vertical="center"/>
      <protection hidden="1"/>
    </xf>
    <xf numFmtId="0" fontId="64" fillId="8" borderId="149" xfId="10" applyNumberFormat="1" applyFont="1" applyFill="1" applyBorder="1" applyAlignment="1" applyProtection="1">
      <alignment horizontal="center" vertical="center" wrapText="1"/>
      <protection hidden="1"/>
    </xf>
    <xf numFmtId="0" fontId="107" fillId="2" borderId="0" xfId="10" applyFont="1" applyFill="1" applyBorder="1" applyAlignment="1" applyProtection="1">
      <alignment horizontal="left" vertical="center"/>
      <protection hidden="1"/>
    </xf>
    <xf numFmtId="0" fontId="108" fillId="5" borderId="0" xfId="0" applyFont="1" applyFill="1" applyProtection="1">
      <protection hidden="1"/>
    </xf>
    <xf numFmtId="0" fontId="108" fillId="5" borderId="0" xfId="0" applyFont="1" applyFill="1" applyAlignment="1" applyProtection="1">
      <protection hidden="1"/>
    </xf>
    <xf numFmtId="0" fontId="108" fillId="5" borderId="0" xfId="0" applyFont="1" applyFill="1" applyAlignment="1" applyProtection="1">
      <alignment horizontal="center" vertical="top"/>
      <protection hidden="1"/>
    </xf>
    <xf numFmtId="0" fontId="108" fillId="23" borderId="106" xfId="0" applyFont="1" applyFill="1" applyBorder="1" applyAlignment="1" applyProtection="1">
      <alignment horizontal="center"/>
      <protection hidden="1"/>
    </xf>
    <xf numFmtId="0" fontId="108" fillId="23" borderId="105" xfId="0" applyFont="1" applyFill="1" applyBorder="1" applyAlignment="1" applyProtection="1">
      <alignment horizontal="center"/>
      <protection hidden="1"/>
    </xf>
    <xf numFmtId="0" fontId="108" fillId="23" borderId="194" xfId="0" applyFont="1" applyFill="1" applyBorder="1" applyAlignment="1" applyProtection="1">
      <alignment horizontal="center"/>
      <protection hidden="1"/>
    </xf>
    <xf numFmtId="0" fontId="108" fillId="23" borderId="201" xfId="0" applyFont="1" applyFill="1" applyBorder="1" applyAlignment="1" applyProtection="1">
      <alignment horizontal="center"/>
      <protection hidden="1"/>
    </xf>
    <xf numFmtId="0" fontId="108" fillId="23" borderId="190" xfId="0" applyFont="1" applyFill="1" applyBorder="1" applyAlignment="1" applyProtection="1">
      <alignment horizontal="center"/>
      <protection hidden="1"/>
    </xf>
    <xf numFmtId="0" fontId="108" fillId="23" borderId="47" xfId="0" applyFont="1" applyFill="1" applyBorder="1" applyAlignment="1" applyProtection="1">
      <alignment horizontal="center"/>
      <protection hidden="1"/>
    </xf>
    <xf numFmtId="0" fontId="108" fillId="23" borderId="48" xfId="0" applyFont="1" applyFill="1" applyBorder="1" applyAlignment="1" applyProtection="1">
      <alignment horizontal="center"/>
      <protection hidden="1"/>
    </xf>
    <xf numFmtId="0" fontId="108" fillId="23" borderId="191" xfId="0" applyFont="1" applyFill="1" applyBorder="1" applyAlignment="1" applyProtection="1">
      <alignment horizontal="center"/>
      <protection hidden="1"/>
    </xf>
    <xf numFmtId="0" fontId="108" fillId="23" borderId="49" xfId="0" applyFont="1" applyFill="1" applyBorder="1" applyAlignment="1" applyProtection="1">
      <alignment horizontal="center"/>
      <protection hidden="1"/>
    </xf>
    <xf numFmtId="0" fontId="108" fillId="23" borderId="195" xfId="0" applyFont="1" applyFill="1" applyBorder="1" applyAlignment="1" applyProtection="1">
      <alignment horizontal="center"/>
      <protection hidden="1"/>
    </xf>
    <xf numFmtId="0" fontId="108" fillId="23" borderId="204" xfId="0" applyFont="1" applyFill="1" applyBorder="1" applyAlignment="1" applyProtection="1">
      <alignment horizontal="center"/>
      <protection hidden="1"/>
    </xf>
    <xf numFmtId="0" fontId="108" fillId="23" borderId="41" xfId="0" applyFont="1" applyFill="1" applyBorder="1" applyAlignment="1" applyProtection="1">
      <alignment horizontal="center" vertical="top"/>
      <protection hidden="1"/>
    </xf>
    <xf numFmtId="0" fontId="108" fillId="23" borderId="25" xfId="0" applyFont="1" applyFill="1" applyBorder="1" applyAlignment="1" applyProtection="1">
      <alignment horizontal="center" vertical="top"/>
      <protection hidden="1"/>
    </xf>
    <xf numFmtId="0" fontId="108" fillId="23" borderId="23" xfId="0" applyFont="1" applyFill="1" applyBorder="1" applyAlignment="1" applyProtection="1">
      <alignment horizontal="center" vertical="top"/>
      <protection hidden="1"/>
    </xf>
    <xf numFmtId="0" fontId="108" fillId="23" borderId="21" xfId="0" applyFont="1" applyFill="1" applyBorder="1" applyAlignment="1" applyProtection="1">
      <alignment horizontal="center" vertical="top"/>
      <protection hidden="1"/>
    </xf>
    <xf numFmtId="0" fontId="108" fillId="23" borderId="22" xfId="0" applyFont="1" applyFill="1" applyBorder="1" applyAlignment="1" applyProtection="1">
      <alignment horizontal="center" vertical="top"/>
      <protection hidden="1"/>
    </xf>
    <xf numFmtId="0" fontId="108" fillId="23" borderId="24" xfId="0" applyFont="1" applyFill="1" applyBorder="1" applyAlignment="1" applyProtection="1">
      <alignment horizontal="center" vertical="top"/>
      <protection hidden="1"/>
    </xf>
    <xf numFmtId="0" fontId="108" fillId="23" borderId="205" xfId="0" applyFont="1" applyFill="1" applyBorder="1" applyAlignment="1" applyProtection="1">
      <alignment horizontal="center" vertical="top"/>
      <protection hidden="1"/>
    </xf>
    <xf numFmtId="0" fontId="108" fillId="23" borderId="206" xfId="0" applyFont="1" applyFill="1" applyBorder="1" applyAlignment="1" applyProtection="1">
      <alignment horizontal="center" vertical="top"/>
      <protection hidden="1"/>
    </xf>
    <xf numFmtId="0" fontId="108" fillId="23" borderId="211" xfId="0" applyFont="1" applyFill="1" applyBorder="1" applyAlignment="1" applyProtection="1">
      <alignment horizontal="center"/>
      <protection hidden="1"/>
    </xf>
    <xf numFmtId="0" fontId="108" fillId="23" borderId="214" xfId="0" applyFont="1" applyFill="1" applyBorder="1" applyAlignment="1" applyProtection="1">
      <alignment horizontal="center"/>
      <protection hidden="1"/>
    </xf>
    <xf numFmtId="0" fontId="108" fillId="23" borderId="50" xfId="0" applyFont="1" applyFill="1" applyBorder="1" applyAlignment="1" applyProtection="1">
      <alignment horizontal="center"/>
      <protection hidden="1"/>
    </xf>
    <xf numFmtId="0" fontId="108" fillId="23" borderId="215" xfId="0" applyFont="1" applyFill="1" applyBorder="1" applyAlignment="1" applyProtection="1">
      <alignment horizontal="center" vertical="top"/>
      <protection hidden="1"/>
    </xf>
    <xf numFmtId="0" fontId="108" fillId="23" borderId="216" xfId="0" applyFont="1" applyFill="1" applyBorder="1" applyAlignment="1" applyProtection="1">
      <alignment horizontal="center" vertical="top"/>
      <protection hidden="1"/>
    </xf>
    <xf numFmtId="0" fontId="108" fillId="23" borderId="26" xfId="0" applyFont="1" applyFill="1" applyBorder="1" applyAlignment="1" applyProtection="1">
      <alignment horizontal="center" vertical="top"/>
      <protection hidden="1"/>
    </xf>
    <xf numFmtId="0" fontId="110" fillId="23" borderId="203" xfId="0" applyFont="1" applyFill="1" applyBorder="1" applyAlignment="1" applyProtection="1">
      <alignment horizontal="center"/>
      <protection hidden="1"/>
    </xf>
    <xf numFmtId="0" fontId="110" fillId="23" borderId="191" xfId="0" applyFont="1" applyFill="1" applyBorder="1" applyAlignment="1" applyProtection="1">
      <alignment horizontal="center"/>
      <protection hidden="1"/>
    </xf>
    <xf numFmtId="0" fontId="110" fillId="23" borderId="195" xfId="0" applyFont="1" applyFill="1" applyBorder="1" applyAlignment="1" applyProtection="1">
      <alignment horizontal="center"/>
      <protection hidden="1"/>
    </xf>
    <xf numFmtId="0" fontId="110" fillId="23" borderId="213" xfId="0" applyFont="1" applyFill="1" applyBorder="1" applyAlignment="1" applyProtection="1">
      <alignment horizontal="center"/>
      <protection hidden="1"/>
    </xf>
    <xf numFmtId="0" fontId="110" fillId="23" borderId="45" xfId="0" applyFont="1" applyFill="1" applyBorder="1" applyAlignment="1" applyProtection="1">
      <alignment horizontal="center" vertical="center"/>
      <protection hidden="1"/>
    </xf>
    <xf numFmtId="0" fontId="110" fillId="23" borderId="54" xfId="0" applyFont="1" applyFill="1" applyBorder="1" applyAlignment="1" applyProtection="1">
      <alignment horizontal="center" vertical="center"/>
      <protection hidden="1"/>
    </xf>
    <xf numFmtId="0" fontId="110" fillId="23" borderId="189" xfId="0" applyFont="1" applyFill="1" applyBorder="1" applyAlignment="1" applyProtection="1">
      <alignment horizontal="center" vertical="center"/>
      <protection hidden="1"/>
    </xf>
    <xf numFmtId="0" fontId="110" fillId="23" borderId="68" xfId="0" applyFont="1" applyFill="1" applyBorder="1" applyAlignment="1" applyProtection="1">
      <alignment horizontal="center" vertical="center"/>
      <protection hidden="1"/>
    </xf>
    <xf numFmtId="0" fontId="110" fillId="23" borderId="199" xfId="0" applyFont="1" applyFill="1" applyBorder="1" applyAlignment="1" applyProtection="1">
      <alignment horizontal="center" vertical="center"/>
      <protection hidden="1"/>
    </xf>
    <xf numFmtId="0" fontId="110" fillId="23" borderId="200" xfId="0" applyFont="1" applyFill="1" applyBorder="1" applyAlignment="1" applyProtection="1">
      <alignment horizontal="center" vertical="center"/>
      <protection hidden="1"/>
    </xf>
    <xf numFmtId="0" fontId="110" fillId="23" borderId="207" xfId="0" applyFont="1" applyFill="1" applyBorder="1" applyAlignment="1" applyProtection="1">
      <alignment horizontal="center" vertical="center"/>
      <protection hidden="1"/>
    </xf>
    <xf numFmtId="0" fontId="110" fillId="23" borderId="208" xfId="0" applyFont="1" applyFill="1" applyBorder="1" applyAlignment="1" applyProtection="1">
      <alignment horizontal="center" vertical="center"/>
      <protection hidden="1"/>
    </xf>
    <xf numFmtId="0" fontId="110" fillId="23" borderId="46" xfId="0" applyFont="1" applyFill="1" applyBorder="1" applyAlignment="1" applyProtection="1">
      <alignment horizontal="center" vertical="center"/>
      <protection hidden="1"/>
    </xf>
    <xf numFmtId="0" fontId="110" fillId="5" borderId="0" xfId="0" applyFont="1" applyFill="1" applyAlignment="1" applyProtection="1">
      <alignment horizontal="center" vertical="center"/>
      <protection hidden="1"/>
    </xf>
    <xf numFmtId="0" fontId="112" fillId="5" borderId="72" xfId="0" applyFont="1" applyFill="1" applyBorder="1" applyAlignment="1" applyProtection="1">
      <alignment horizontal="center" vertical="center" wrapText="1"/>
      <protection locked="0"/>
    </xf>
    <xf numFmtId="0" fontId="112" fillId="5" borderId="73" xfId="0" applyFont="1" applyFill="1" applyBorder="1" applyAlignment="1" applyProtection="1">
      <alignment horizontal="center" vertical="center" wrapText="1"/>
      <protection locked="0"/>
    </xf>
    <xf numFmtId="0" fontId="112" fillId="5" borderId="119" xfId="0" applyFont="1" applyFill="1" applyBorder="1" applyAlignment="1" applyProtection="1">
      <alignment horizontal="center" vertical="center" wrapText="1"/>
      <protection locked="0"/>
    </xf>
    <xf numFmtId="0" fontId="112" fillId="5" borderId="120" xfId="0" applyFont="1" applyFill="1" applyBorder="1" applyAlignment="1" applyProtection="1">
      <alignment horizontal="center" vertical="center" wrapText="1"/>
      <protection locked="0"/>
    </xf>
    <xf numFmtId="49" fontId="112" fillId="5" borderId="119" xfId="0" applyNumberFormat="1" applyFont="1" applyFill="1" applyBorder="1" applyAlignment="1" applyProtection="1">
      <alignment horizontal="center" vertical="center" wrapText="1"/>
      <protection locked="0"/>
    </xf>
    <xf numFmtId="0" fontId="112" fillId="5" borderId="119" xfId="7" applyFont="1" applyFill="1" applyBorder="1" applyAlignment="1" applyProtection="1">
      <alignment horizontal="center" vertical="center" wrapText="1"/>
      <protection locked="0"/>
    </xf>
    <xf numFmtId="0" fontId="112" fillId="5" borderId="119" xfId="0" applyFont="1" applyFill="1" applyBorder="1" applyAlignment="1" applyProtection="1">
      <alignment horizontal="center"/>
      <protection locked="0"/>
    </xf>
    <xf numFmtId="0" fontId="112" fillId="5" borderId="120" xfId="0" applyFont="1" applyFill="1" applyBorder="1" applyAlignment="1" applyProtection="1">
      <alignment horizontal="center"/>
      <protection locked="0"/>
    </xf>
    <xf numFmtId="0" fontId="112" fillId="5" borderId="119" xfId="0" applyFont="1" applyFill="1" applyBorder="1" applyAlignment="1" applyProtection="1">
      <alignment horizontal="center" vertical="center"/>
      <protection locked="0"/>
    </xf>
    <xf numFmtId="49" fontId="112" fillId="5" borderId="63" xfId="0" applyNumberFormat="1" applyFont="1" applyFill="1" applyBorder="1" applyAlignment="1" applyProtection="1">
      <alignment horizontal="center" vertical="center" wrapText="1"/>
      <protection locked="0"/>
    </xf>
    <xf numFmtId="0" fontId="112" fillId="5" borderId="63" xfId="0" applyFont="1" applyFill="1" applyBorder="1" applyAlignment="1" applyProtection="1">
      <alignment horizontal="center" vertical="center" wrapText="1"/>
      <protection locked="0"/>
    </xf>
    <xf numFmtId="0" fontId="112" fillId="5" borderId="64" xfId="0" applyFont="1" applyFill="1" applyBorder="1" applyAlignment="1" applyProtection="1">
      <alignment horizontal="center" vertical="center" wrapText="1"/>
      <protection locked="0"/>
    </xf>
    <xf numFmtId="0" fontId="56" fillId="2" borderId="59" xfId="0" applyFont="1" applyFill="1" applyBorder="1" applyAlignment="1" applyProtection="1">
      <alignment horizontal="center" vertical="center"/>
      <protection hidden="1"/>
    </xf>
    <xf numFmtId="0" fontId="56" fillId="2" borderId="158" xfId="0" applyFont="1" applyFill="1" applyBorder="1" applyAlignment="1" applyProtection="1">
      <alignment horizontal="center" vertical="center"/>
      <protection hidden="1"/>
    </xf>
    <xf numFmtId="0" fontId="56" fillId="2" borderId="62" xfId="0" applyFont="1" applyFill="1" applyBorder="1" applyAlignment="1" applyProtection="1">
      <alignment horizontal="center" vertical="center"/>
      <protection hidden="1"/>
    </xf>
    <xf numFmtId="9" fontId="56" fillId="2" borderId="74" xfId="0" applyNumberFormat="1" applyFont="1" applyFill="1" applyBorder="1" applyAlignment="1" applyProtection="1">
      <alignment horizontal="center" vertical="center"/>
      <protection hidden="1"/>
    </xf>
    <xf numFmtId="9" fontId="56" fillId="2" borderId="77" xfId="0" applyNumberFormat="1" applyFont="1" applyFill="1" applyBorder="1" applyAlignment="1" applyProtection="1">
      <alignment horizontal="center" vertical="center"/>
      <protection hidden="1"/>
    </xf>
    <xf numFmtId="0" fontId="56" fillId="2" borderId="192" xfId="0" applyFont="1" applyFill="1" applyBorder="1" applyAlignment="1" applyProtection="1">
      <alignment horizontal="center" vertical="center"/>
      <protection hidden="1"/>
    </xf>
    <xf numFmtId="0" fontId="56" fillId="2" borderId="16" xfId="0" applyFont="1" applyFill="1" applyBorder="1" applyAlignment="1" applyProtection="1">
      <alignment horizontal="center" vertical="center"/>
      <protection hidden="1"/>
    </xf>
    <xf numFmtId="0" fontId="55" fillId="6" borderId="33" xfId="0" applyFont="1" applyFill="1" applyBorder="1" applyAlignment="1" applyProtection="1">
      <alignment horizontal="center" vertical="center"/>
      <protection hidden="1"/>
    </xf>
    <xf numFmtId="0" fontId="55" fillId="6" borderId="24" xfId="0" applyFont="1" applyFill="1" applyBorder="1" applyAlignment="1" applyProtection="1">
      <alignment horizontal="center" vertical="center"/>
      <protection hidden="1"/>
    </xf>
    <xf numFmtId="9" fontId="55" fillId="6" borderId="35" xfId="0" applyNumberFormat="1" applyFont="1" applyFill="1" applyBorder="1" applyAlignment="1" applyProtection="1">
      <alignment horizontal="center" vertical="center"/>
      <protection hidden="1"/>
    </xf>
    <xf numFmtId="9" fontId="56" fillId="2" borderId="59" xfId="0" applyNumberFormat="1" applyFont="1" applyFill="1" applyBorder="1" applyAlignment="1" applyProtection="1">
      <alignment horizontal="center" vertical="center"/>
      <protection hidden="1"/>
    </xf>
    <xf numFmtId="9" fontId="56" fillId="2" borderId="76" xfId="0" applyNumberFormat="1" applyFont="1" applyFill="1" applyBorder="1" applyAlignment="1" applyProtection="1">
      <alignment horizontal="center" vertical="center"/>
      <protection hidden="1"/>
    </xf>
    <xf numFmtId="0" fontId="55" fillId="6" borderId="21" xfId="0" applyFont="1" applyFill="1" applyBorder="1" applyAlignment="1" applyProtection="1">
      <alignment horizontal="center" vertical="center"/>
      <protection hidden="1"/>
    </xf>
    <xf numFmtId="9" fontId="55" fillId="6" borderId="39" xfId="0" applyNumberFormat="1" applyFont="1" applyFill="1" applyBorder="1" applyAlignment="1" applyProtection="1">
      <alignment horizontal="center" vertical="center"/>
      <protection hidden="1"/>
    </xf>
    <xf numFmtId="0" fontId="94" fillId="5" borderId="150" xfId="0" applyFont="1" applyFill="1" applyBorder="1" applyAlignment="1" applyProtection="1">
      <protection hidden="1"/>
    </xf>
    <xf numFmtId="0" fontId="58" fillId="2" borderId="28" xfId="0" applyFont="1" applyFill="1" applyBorder="1" applyAlignment="1" applyProtection="1">
      <alignment horizontal="right" vertical="center"/>
      <protection hidden="1"/>
    </xf>
    <xf numFmtId="0" fontId="56" fillId="2" borderId="28" xfId="0" applyFont="1" applyFill="1" applyBorder="1" applyAlignment="1" applyProtection="1">
      <alignment horizontal="center" vertical="center"/>
      <protection hidden="1"/>
    </xf>
    <xf numFmtId="0" fontId="56" fillId="2" borderId="238" xfId="0" applyFont="1" applyFill="1" applyBorder="1" applyAlignment="1" applyProtection="1">
      <alignment horizontal="center" vertical="center"/>
      <protection hidden="1"/>
    </xf>
    <xf numFmtId="0" fontId="56" fillId="2" borderId="239" xfId="0" applyFont="1" applyFill="1" applyBorder="1" applyAlignment="1" applyProtection="1">
      <alignment horizontal="center" vertical="center"/>
      <protection hidden="1"/>
    </xf>
    <xf numFmtId="9" fontId="56" fillId="2" borderId="240" xfId="0" applyNumberFormat="1" applyFont="1" applyFill="1" applyBorder="1" applyAlignment="1" applyProtection="1">
      <alignment horizontal="center" vertical="center"/>
      <protection hidden="1"/>
    </xf>
    <xf numFmtId="0" fontId="56" fillId="2" borderId="87" xfId="0" applyFont="1" applyFill="1" applyBorder="1" applyAlignment="1" applyProtection="1">
      <alignment horizontal="center" vertical="center"/>
      <protection hidden="1"/>
    </xf>
    <xf numFmtId="9" fontId="56" fillId="2" borderId="28" xfId="0" applyNumberFormat="1" applyFont="1" applyFill="1" applyBorder="1" applyAlignment="1" applyProtection="1">
      <alignment horizontal="center" vertical="center"/>
      <protection hidden="1"/>
    </xf>
    <xf numFmtId="0" fontId="52" fillId="5" borderId="175" xfId="0" applyFont="1" applyFill="1" applyBorder="1" applyAlignment="1" applyProtection="1">
      <alignment horizontal="center" vertical="center"/>
      <protection hidden="1"/>
    </xf>
    <xf numFmtId="0" fontId="52" fillId="5" borderId="243" xfId="0" applyFont="1" applyFill="1" applyBorder="1" applyAlignment="1" applyProtection="1">
      <alignment horizontal="center" vertical="center"/>
      <protection hidden="1"/>
    </xf>
    <xf numFmtId="0" fontId="52" fillId="5" borderId="244" xfId="0" applyFont="1" applyFill="1" applyBorder="1" applyAlignment="1" applyProtection="1">
      <alignment horizontal="center" vertical="center"/>
      <protection hidden="1"/>
    </xf>
    <xf numFmtId="9" fontId="52" fillId="5" borderId="243" xfId="0" applyNumberFormat="1" applyFont="1" applyFill="1" applyBorder="1" applyAlignment="1" applyProtection="1">
      <alignment horizontal="center" vertical="center"/>
      <protection hidden="1"/>
    </xf>
    <xf numFmtId="0" fontId="52" fillId="5" borderId="245" xfId="0" applyFont="1" applyFill="1" applyBorder="1" applyAlignment="1" applyProtection="1">
      <alignment horizontal="center" vertical="center"/>
      <protection hidden="1"/>
    </xf>
    <xf numFmtId="9" fontId="52" fillId="5" borderId="175" xfId="0" applyNumberFormat="1" applyFont="1" applyFill="1" applyBorder="1" applyAlignment="1" applyProtection="1">
      <alignment horizontal="center" vertical="center"/>
      <protection hidden="1"/>
    </xf>
    <xf numFmtId="0" fontId="52" fillId="5" borderId="176" xfId="0" applyFont="1" applyFill="1" applyBorder="1" applyAlignment="1" applyProtection="1">
      <alignment horizontal="center" vertical="center"/>
      <protection hidden="1"/>
    </xf>
    <xf numFmtId="9" fontId="52" fillId="5" borderId="242" xfId="0" applyNumberFormat="1" applyFont="1" applyFill="1" applyBorder="1" applyAlignment="1" applyProtection="1">
      <alignment horizontal="center" vertical="center"/>
      <protection hidden="1"/>
    </xf>
    <xf numFmtId="0" fontId="56" fillId="2" borderId="76" xfId="0" applyFont="1" applyFill="1" applyBorder="1" applyAlignment="1" applyProtection="1">
      <alignment horizontal="center" vertical="center"/>
      <protection hidden="1"/>
    </xf>
    <xf numFmtId="9" fontId="52" fillId="5" borderId="246" xfId="0" applyNumberFormat="1" applyFont="1" applyFill="1" applyBorder="1" applyAlignment="1" applyProtection="1">
      <alignment horizontal="center" vertical="center"/>
      <protection hidden="1"/>
    </xf>
    <xf numFmtId="9" fontId="56" fillId="2" borderId="247" xfId="0" applyNumberFormat="1" applyFont="1" applyFill="1" applyBorder="1" applyAlignment="1" applyProtection="1">
      <alignment horizontal="center" vertical="center"/>
      <protection hidden="1"/>
    </xf>
    <xf numFmtId="9" fontId="56" fillId="2" borderId="120" xfId="0" applyNumberFormat="1" applyFont="1" applyFill="1" applyBorder="1" applyAlignment="1" applyProtection="1">
      <alignment horizontal="center" vertical="center"/>
      <protection hidden="1"/>
    </xf>
    <xf numFmtId="9" fontId="56" fillId="2" borderId="64" xfId="0" applyNumberFormat="1" applyFont="1" applyFill="1" applyBorder="1" applyAlignment="1" applyProtection="1">
      <alignment horizontal="center" vertical="center"/>
      <protection hidden="1"/>
    </xf>
    <xf numFmtId="0" fontId="55" fillId="6" borderId="105" xfId="0" applyFont="1" applyFill="1" applyBorder="1" applyAlignment="1" applyProtection="1">
      <alignment horizontal="center" vertical="center"/>
      <protection hidden="1"/>
    </xf>
    <xf numFmtId="0" fontId="55" fillId="6" borderId="237" xfId="0" applyFont="1" applyFill="1" applyBorder="1" applyAlignment="1" applyProtection="1">
      <alignment horizontal="center" vertical="center"/>
      <protection hidden="1"/>
    </xf>
    <xf numFmtId="0" fontId="57" fillId="5" borderId="244" xfId="8" applyFont="1" applyFill="1" applyBorder="1" applyAlignment="1" applyProtection="1">
      <alignment horizontal="center" vertical="center"/>
      <protection hidden="1"/>
    </xf>
    <xf numFmtId="9" fontId="55" fillId="6" borderId="102" xfId="0" applyNumberFormat="1" applyFont="1" applyFill="1" applyBorder="1" applyAlignment="1" applyProtection="1">
      <alignment horizontal="center" vertical="center"/>
      <protection hidden="1"/>
    </xf>
    <xf numFmtId="0" fontId="51" fillId="5" borderId="241" xfId="0" applyFont="1" applyFill="1" applyBorder="1" applyAlignment="1" applyProtection="1">
      <alignment vertical="center"/>
      <protection hidden="1"/>
    </xf>
    <xf numFmtId="0" fontId="51" fillId="5" borderId="242" xfId="0" applyFont="1" applyFill="1" applyBorder="1" applyAlignment="1" applyProtection="1">
      <alignment horizontal="center" vertical="center"/>
      <protection hidden="1"/>
    </xf>
    <xf numFmtId="0" fontId="50" fillId="6" borderId="103" xfId="0" applyFont="1" applyFill="1" applyBorder="1" applyAlignment="1" applyProtection="1">
      <alignment horizontal="center" vertical="center"/>
      <protection hidden="1"/>
    </xf>
    <xf numFmtId="10" fontId="113" fillId="6" borderId="249" xfId="0" applyNumberFormat="1" applyFont="1" applyFill="1" applyBorder="1" applyAlignment="1" applyProtection="1">
      <alignment horizontal="center" vertical="center"/>
      <protection hidden="1"/>
    </xf>
    <xf numFmtId="0" fontId="82" fillId="21" borderId="178" xfId="0" applyFont="1" applyFill="1" applyBorder="1" applyAlignment="1" applyProtection="1">
      <alignment horizontal="center" wrapText="1"/>
      <protection hidden="1"/>
    </xf>
    <xf numFmtId="0" fontId="114" fillId="22" borderId="250" xfId="0" applyFont="1" applyFill="1" applyBorder="1" applyAlignment="1">
      <alignment wrapText="1"/>
    </xf>
    <xf numFmtId="0" fontId="63" fillId="22" borderId="34" xfId="0" applyFont="1" applyFill="1" applyBorder="1" applyAlignment="1" applyProtection="1">
      <alignment horizontal="center" wrapText="1"/>
      <protection hidden="1"/>
    </xf>
    <xf numFmtId="0" fontId="63" fillId="22" borderId="34" xfId="0" applyFont="1" applyFill="1" applyBorder="1" applyAlignment="1" applyProtection="1">
      <alignment wrapText="1"/>
      <protection hidden="1"/>
    </xf>
    <xf numFmtId="0" fontId="63" fillId="22" borderId="35" xfId="0" applyFont="1" applyFill="1" applyBorder="1" applyAlignment="1" applyProtection="1">
      <alignment wrapText="1"/>
      <protection hidden="1"/>
    </xf>
    <xf numFmtId="0" fontId="116" fillId="22" borderId="34" xfId="0" applyFont="1" applyFill="1" applyBorder="1" applyAlignment="1" applyProtection="1">
      <alignment horizontal="left" wrapText="1"/>
      <protection hidden="1"/>
    </xf>
    <xf numFmtId="0" fontId="15" fillId="22" borderId="124" xfId="0" applyNumberFormat="1" applyFont="1" applyFill="1" applyBorder="1" applyAlignment="1" applyProtection="1">
      <alignment horizontal="center" vertical="center" wrapText="1"/>
      <protection hidden="1"/>
    </xf>
    <xf numFmtId="0" fontId="118" fillId="17" borderId="152" xfId="10" applyFont="1" applyFill="1" applyBorder="1" applyAlignment="1" applyProtection="1">
      <alignment horizontal="center" vertical="center"/>
      <protection locked="0" hidden="1"/>
    </xf>
    <xf numFmtId="0" fontId="118" fillId="17" borderId="153" xfId="10" applyFont="1" applyFill="1" applyBorder="1" applyAlignment="1" applyProtection="1">
      <alignment horizontal="center" vertical="center"/>
      <protection locked="0" hidden="1"/>
    </xf>
    <xf numFmtId="0" fontId="14" fillId="22" borderId="127" xfId="0" applyFont="1" applyFill="1" applyBorder="1" applyAlignment="1">
      <alignment horizontal="center" wrapText="1"/>
    </xf>
    <xf numFmtId="0" fontId="119" fillId="17" borderId="0" xfId="0" applyFont="1" applyFill="1" applyBorder="1" applyAlignment="1" applyProtection="1">
      <alignment horizontal="left" vertical="center" wrapText="1"/>
      <protection hidden="1"/>
    </xf>
    <xf numFmtId="0" fontId="63" fillId="22" borderId="103" xfId="0" applyFont="1" applyFill="1" applyBorder="1" applyAlignment="1">
      <alignment horizontal="center" wrapText="1"/>
    </xf>
    <xf numFmtId="0" fontId="80" fillId="13" borderId="103" xfId="0" applyFont="1" applyFill="1" applyBorder="1" applyAlignment="1" applyProtection="1">
      <alignment horizontal="center" wrapText="1"/>
      <protection locked="0"/>
    </xf>
    <xf numFmtId="0" fontId="63" fillId="22" borderId="196" xfId="0" applyFont="1" applyFill="1" applyBorder="1" applyAlignment="1">
      <alignment horizontal="center" wrapText="1"/>
    </xf>
    <xf numFmtId="0" fontId="34" fillId="22" borderId="169" xfId="0" applyFont="1" applyFill="1" applyBorder="1" applyAlignment="1" applyProtection="1">
      <alignment horizontal="center" wrapText="1"/>
      <protection hidden="1"/>
    </xf>
    <xf numFmtId="0" fontId="63" fillId="22" borderId="103" xfId="0" applyFont="1" applyFill="1" applyBorder="1" applyAlignment="1">
      <alignment horizontal="center" vertical="center" wrapText="1"/>
    </xf>
    <xf numFmtId="0" fontId="115" fillId="22" borderId="34" xfId="0" applyFont="1" applyFill="1" applyBorder="1" applyAlignment="1" applyProtection="1">
      <alignment horizontal="center" vertical="center" wrapText="1"/>
      <protection hidden="1"/>
    </xf>
    <xf numFmtId="0" fontId="87" fillId="22" borderId="159" xfId="0" applyFont="1" applyFill="1" applyBorder="1" applyAlignment="1">
      <alignment horizontal="center" vertical="center" wrapText="1"/>
    </xf>
    <xf numFmtId="0" fontId="84" fillId="22" borderId="159" xfId="0" applyFont="1" applyFill="1" applyBorder="1" applyAlignment="1">
      <alignment horizontal="center" vertical="center" wrapText="1"/>
    </xf>
    <xf numFmtId="0" fontId="14" fillId="22" borderId="127" xfId="0" applyFont="1" applyFill="1" applyBorder="1" applyAlignment="1">
      <alignment horizontal="center" vertical="center" wrapText="1"/>
    </xf>
    <xf numFmtId="0" fontId="14" fillId="22" borderId="103" xfId="0" applyFont="1" applyFill="1" applyBorder="1" applyAlignment="1" applyProtection="1">
      <alignment horizontal="center" vertical="center" wrapText="1"/>
      <protection hidden="1"/>
    </xf>
    <xf numFmtId="0" fontId="117" fillId="3" borderId="9" xfId="0" applyFont="1" applyFill="1" applyBorder="1" applyAlignment="1" applyProtection="1">
      <alignment horizontal="center" vertical="center" wrapText="1"/>
      <protection hidden="1"/>
    </xf>
    <xf numFmtId="0" fontId="105" fillId="3" borderId="7" xfId="0" applyNumberFormat="1" applyFont="1" applyFill="1" applyBorder="1" applyAlignment="1" applyProtection="1">
      <alignment horizontal="left" vertical="center" wrapText="1"/>
      <protection hidden="1"/>
    </xf>
    <xf numFmtId="49" fontId="120" fillId="3" borderId="7" xfId="7" applyNumberFormat="1" applyFont="1" applyFill="1" applyBorder="1" applyAlignment="1" applyProtection="1">
      <alignment horizontal="left" vertical="top" wrapText="1"/>
      <protection locked="0"/>
    </xf>
    <xf numFmtId="0" fontId="120" fillId="3" borderId="7" xfId="0" applyFont="1" applyFill="1" applyBorder="1" applyAlignment="1" applyProtection="1">
      <alignment horizontal="left" vertical="top" wrapText="1"/>
      <protection locked="0"/>
    </xf>
    <xf numFmtId="0" fontId="120" fillId="3" borderId="7" xfId="7" applyFont="1" applyFill="1" applyBorder="1" applyAlignment="1" applyProtection="1">
      <alignment horizontal="center" vertical="center" wrapText="1"/>
      <protection locked="0"/>
    </xf>
    <xf numFmtId="0" fontId="120" fillId="3" borderId="7" xfId="0" applyFont="1" applyFill="1" applyBorder="1" applyAlignment="1" applyProtection="1">
      <alignment horizontal="center" vertical="center" wrapText="1"/>
      <protection locked="0"/>
    </xf>
    <xf numFmtId="0" fontId="120" fillId="3" borderId="7" xfId="5" applyFont="1" applyFill="1" applyBorder="1" applyAlignment="1" applyProtection="1">
      <alignment horizontal="left" vertical="top" wrapText="1"/>
      <protection locked="0"/>
    </xf>
    <xf numFmtId="0" fontId="121" fillId="3" borderId="192" xfId="0" applyFont="1" applyFill="1" applyBorder="1" applyAlignment="1" applyProtection="1">
      <alignment horizontal="left" vertical="top" wrapText="1"/>
      <protection hidden="1"/>
    </xf>
    <xf numFmtId="0" fontId="120" fillId="3" borderId="7" xfId="7" applyFont="1" applyFill="1" applyBorder="1" applyAlignment="1" applyProtection="1">
      <alignment horizontal="left" vertical="top" wrapText="1"/>
      <protection locked="0"/>
    </xf>
    <xf numFmtId="0" fontId="122" fillId="3" borderId="7" xfId="0" applyFont="1" applyFill="1" applyBorder="1" applyAlignment="1" applyProtection="1">
      <alignment horizontal="left" vertical="top" wrapText="1"/>
      <protection locked="0"/>
    </xf>
    <xf numFmtId="0" fontId="122" fillId="3" borderId="7" xfId="0" applyFont="1" applyFill="1" applyBorder="1" applyAlignment="1" applyProtection="1">
      <alignment horizontal="center" vertical="center" wrapText="1"/>
      <protection locked="0"/>
    </xf>
    <xf numFmtId="0" fontId="123" fillId="3" borderId="7" xfId="0" applyFont="1" applyFill="1" applyBorder="1" applyAlignment="1">
      <alignment horizontal="left" vertical="top" wrapText="1"/>
    </xf>
    <xf numFmtId="0" fontId="122" fillId="3" borderId="7" xfId="0" applyFont="1" applyFill="1" applyBorder="1" applyAlignment="1">
      <alignment horizontal="left" vertical="top" wrapText="1"/>
    </xf>
    <xf numFmtId="0" fontId="122" fillId="3" borderId="7" xfId="0" applyFont="1" applyFill="1" applyBorder="1" applyAlignment="1">
      <alignment horizontal="center" vertical="center" wrapText="1"/>
    </xf>
    <xf numFmtId="0" fontId="79" fillId="3" borderId="0" xfId="0" applyFont="1" applyFill="1" applyBorder="1" applyAlignment="1">
      <alignment horizontal="left" vertical="center" wrapText="1"/>
    </xf>
    <xf numFmtId="0" fontId="17" fillId="3" borderId="0" xfId="0" applyFont="1" applyFill="1" applyBorder="1" applyAlignment="1">
      <alignment horizontal="left" vertical="center" wrapText="1"/>
    </xf>
    <xf numFmtId="0" fontId="17" fillId="3" borderId="0" xfId="0" applyFont="1" applyFill="1" applyBorder="1" applyAlignment="1">
      <alignment horizontal="center" vertical="center" wrapText="1"/>
    </xf>
    <xf numFmtId="0" fontId="124" fillId="17" borderId="0" xfId="0" applyFont="1" applyFill="1" applyBorder="1" applyAlignment="1" applyProtection="1">
      <alignment horizontal="left" vertical="center" wrapText="1"/>
      <protection hidden="1"/>
    </xf>
    <xf numFmtId="0" fontId="124" fillId="17" borderId="0" xfId="0" applyFont="1" applyFill="1" applyBorder="1" applyAlignment="1">
      <alignment horizontal="left" wrapText="1"/>
    </xf>
    <xf numFmtId="0" fontId="124" fillId="17" borderId="0" xfId="0" applyFont="1" applyFill="1" applyBorder="1" applyAlignment="1">
      <alignment wrapText="1"/>
    </xf>
    <xf numFmtId="0" fontId="15" fillId="17" borderId="0" xfId="0" applyFont="1" applyFill="1" applyBorder="1" applyAlignment="1">
      <alignment horizontal="left" vertical="center" wrapText="1"/>
    </xf>
    <xf numFmtId="0" fontId="125" fillId="2" borderId="0" xfId="10" applyFont="1" applyFill="1" applyAlignment="1" applyProtection="1">
      <alignment horizontal="center" vertical="center"/>
      <protection hidden="1"/>
    </xf>
    <xf numFmtId="0" fontId="14" fillId="22" borderId="127" xfId="0" applyFont="1" applyFill="1" applyBorder="1" applyAlignment="1">
      <alignment horizontal="center" wrapText="1"/>
    </xf>
    <xf numFmtId="0" fontId="45" fillId="8" borderId="45" xfId="0" applyFont="1" applyFill="1" applyBorder="1" applyAlignment="1" applyProtection="1">
      <alignment horizontal="center" vertical="center"/>
      <protection hidden="1"/>
    </xf>
    <xf numFmtId="0" fontId="46" fillId="8" borderId="54" xfId="0" applyFont="1" applyFill="1" applyBorder="1" applyAlignment="1" applyProtection="1">
      <alignment horizontal="center" vertical="center"/>
      <protection hidden="1"/>
    </xf>
    <xf numFmtId="0" fontId="46" fillId="8" borderId="46" xfId="0" applyFont="1" applyFill="1" applyBorder="1" applyAlignment="1" applyProtection="1">
      <alignment horizontal="center" vertical="center"/>
      <protection hidden="1"/>
    </xf>
    <xf numFmtId="0" fontId="48" fillId="9" borderId="55" xfId="0" applyFont="1" applyFill="1" applyBorder="1" applyAlignment="1" applyProtection="1">
      <alignment horizontal="right" vertical="center"/>
      <protection hidden="1"/>
    </xf>
    <xf numFmtId="0" fontId="48" fillId="9" borderId="27" xfId="0" applyFont="1" applyFill="1" applyBorder="1" applyAlignment="1" applyProtection="1">
      <alignment horizontal="right" vertical="center"/>
      <protection hidden="1"/>
    </xf>
    <xf numFmtId="0" fontId="60" fillId="9" borderId="27" xfId="0" applyFont="1" applyFill="1" applyBorder="1" applyAlignment="1" applyProtection="1">
      <alignment horizontal="left" vertical="top" wrapText="1"/>
      <protection hidden="1"/>
    </xf>
    <xf numFmtId="0" fontId="60" fillId="9" borderId="18" xfId="0" applyFont="1" applyFill="1" applyBorder="1" applyAlignment="1" applyProtection="1">
      <alignment horizontal="left" vertical="top" wrapText="1"/>
      <protection hidden="1"/>
    </xf>
    <xf numFmtId="0" fontId="44" fillId="14" borderId="144" xfId="0" applyFont="1" applyFill="1" applyBorder="1" applyAlignment="1" applyProtection="1">
      <alignment horizontal="center" wrapText="1"/>
      <protection hidden="1"/>
    </xf>
    <xf numFmtId="0" fontId="44" fillId="14" borderId="56" xfId="0" applyFont="1" applyFill="1" applyBorder="1" applyAlignment="1" applyProtection="1">
      <alignment horizontal="center" wrapText="1"/>
      <protection hidden="1"/>
    </xf>
    <xf numFmtId="0" fontId="44" fillId="14" borderId="57" xfId="0" applyFont="1" applyFill="1" applyBorder="1" applyAlignment="1" applyProtection="1">
      <alignment horizontal="center" wrapText="1"/>
      <protection hidden="1"/>
    </xf>
    <xf numFmtId="0" fontId="44" fillId="14" borderId="97" xfId="0" applyFont="1" applyFill="1" applyBorder="1" applyAlignment="1" applyProtection="1">
      <alignment horizontal="center" wrapText="1"/>
      <protection hidden="1"/>
    </xf>
    <xf numFmtId="0" fontId="44" fillId="14" borderId="0" xfId="0" applyFont="1" applyFill="1" applyBorder="1" applyAlignment="1" applyProtection="1">
      <alignment horizontal="center" wrapText="1"/>
      <protection hidden="1"/>
    </xf>
    <xf numFmtId="0" fontId="44" fillId="14" borderId="36" xfId="0" applyFont="1" applyFill="1" applyBorder="1" applyAlignment="1" applyProtection="1">
      <alignment horizontal="center" wrapText="1"/>
      <protection hidden="1"/>
    </xf>
    <xf numFmtId="0" fontId="48" fillId="9" borderId="58" xfId="0" applyFont="1" applyFill="1" applyBorder="1" applyAlignment="1" applyProtection="1">
      <alignment horizontal="right" vertical="center"/>
      <protection hidden="1"/>
    </xf>
    <xf numFmtId="0" fontId="48" fillId="9" borderId="59" xfId="0" applyFont="1" applyFill="1" applyBorder="1" applyAlignment="1" applyProtection="1">
      <alignment horizontal="right" vertical="center"/>
      <protection hidden="1"/>
    </xf>
    <xf numFmtId="0" fontId="60" fillId="9" borderId="59" xfId="0" applyFont="1" applyFill="1" applyBorder="1" applyAlignment="1" applyProtection="1">
      <alignment horizontal="left" vertical="top" wrapText="1"/>
      <protection hidden="1"/>
    </xf>
    <xf numFmtId="0" fontId="60" fillId="9" borderId="19" xfId="0" applyFont="1" applyFill="1" applyBorder="1" applyAlignment="1" applyProtection="1">
      <alignment horizontal="left" vertical="top" wrapText="1"/>
      <protection hidden="1"/>
    </xf>
    <xf numFmtId="0" fontId="48" fillId="9" borderId="60" xfId="0" applyFont="1" applyFill="1" applyBorder="1" applyAlignment="1" applyProtection="1">
      <alignment horizontal="right" vertical="center"/>
      <protection hidden="1"/>
    </xf>
    <xf numFmtId="0" fontId="48" fillId="9" borderId="61" xfId="0" applyFont="1" applyFill="1" applyBorder="1" applyAlignment="1" applyProtection="1">
      <alignment horizontal="right" vertical="center"/>
      <protection hidden="1"/>
    </xf>
    <xf numFmtId="0" fontId="60" fillId="9" borderId="62" xfId="0" applyFont="1" applyFill="1" applyBorder="1" applyAlignment="1" applyProtection="1">
      <alignment horizontal="left" vertical="center"/>
      <protection hidden="1"/>
    </xf>
    <xf numFmtId="0" fontId="60" fillId="9" borderId="63" xfId="0" applyFont="1" applyFill="1" applyBorder="1" applyAlignment="1" applyProtection="1">
      <alignment horizontal="left" vertical="center"/>
      <protection hidden="1"/>
    </xf>
    <xf numFmtId="0" fontId="60" fillId="9" borderId="64" xfId="0" applyFont="1" applyFill="1" applyBorder="1" applyAlignment="1" applyProtection="1">
      <alignment horizontal="left" vertical="center"/>
      <protection hidden="1"/>
    </xf>
    <xf numFmtId="0" fontId="49" fillId="6" borderId="65" xfId="8" applyFont="1" applyFill="1" applyBorder="1" applyAlignment="1" applyProtection="1">
      <alignment horizontal="center" vertical="center"/>
      <protection hidden="1"/>
    </xf>
    <xf numFmtId="0" fontId="49" fillId="6" borderId="66" xfId="8" applyFont="1" applyFill="1" applyBorder="1" applyAlignment="1" applyProtection="1">
      <alignment horizontal="center" vertical="center"/>
      <protection hidden="1"/>
    </xf>
    <xf numFmtId="0" fontId="49" fillId="6" borderId="67" xfId="8" applyFont="1" applyFill="1" applyBorder="1" applyAlignment="1" applyProtection="1">
      <alignment horizontal="center" vertical="center"/>
      <protection hidden="1"/>
    </xf>
    <xf numFmtId="0" fontId="50" fillId="6" borderId="68" xfId="0" applyFont="1" applyFill="1" applyBorder="1" applyAlignment="1" applyProtection="1">
      <alignment horizontal="center" vertical="center" wrapText="1"/>
      <protection hidden="1"/>
    </xf>
    <xf numFmtId="0" fontId="50" fillId="6" borderId="66" xfId="0" applyFont="1" applyFill="1" applyBorder="1" applyAlignment="1" applyProtection="1">
      <alignment horizontal="center" vertical="center" wrapText="1"/>
      <protection hidden="1"/>
    </xf>
    <xf numFmtId="0" fontId="50" fillId="6" borderId="67" xfId="0" applyFont="1" applyFill="1" applyBorder="1" applyAlignment="1" applyProtection="1">
      <alignment horizontal="center" vertical="center" wrapText="1"/>
      <protection hidden="1"/>
    </xf>
    <xf numFmtId="0" fontId="52" fillId="10" borderId="69" xfId="0" applyFont="1" applyFill="1" applyBorder="1" applyAlignment="1" applyProtection="1">
      <alignment horizontal="right" vertical="top"/>
      <protection locked="0" hidden="1"/>
    </xf>
    <xf numFmtId="0" fontId="52" fillId="10" borderId="70" xfId="0" applyFont="1" applyFill="1" applyBorder="1" applyAlignment="1" applyProtection="1">
      <alignment horizontal="right" vertical="top"/>
      <protection locked="0" hidden="1"/>
    </xf>
    <xf numFmtId="0" fontId="60" fillId="10" borderId="27" xfId="0" applyFont="1" applyFill="1" applyBorder="1" applyAlignment="1" applyProtection="1">
      <alignment vertical="top" wrapText="1"/>
      <protection hidden="1"/>
    </xf>
    <xf numFmtId="0" fontId="60" fillId="10" borderId="18" xfId="0" applyFont="1" applyFill="1" applyBorder="1" applyAlignment="1" applyProtection="1">
      <alignment vertical="top" wrapText="1"/>
      <protection hidden="1"/>
    </xf>
    <xf numFmtId="0" fontId="48" fillId="11" borderId="70" xfId="0" applyFont="1" applyFill="1" applyBorder="1" applyAlignment="1" applyProtection="1">
      <alignment horizontal="right" vertical="top"/>
      <protection hidden="1"/>
    </xf>
    <xf numFmtId="0" fontId="48" fillId="11" borderId="27" xfId="0" applyFont="1" applyFill="1" applyBorder="1" applyAlignment="1" applyProtection="1">
      <alignment horizontal="right" vertical="top"/>
      <protection hidden="1"/>
    </xf>
    <xf numFmtId="0" fontId="60" fillId="11" borderId="71" xfId="0" applyFont="1" applyFill="1" applyBorder="1" applyAlignment="1" applyProtection="1">
      <alignment horizontal="left" vertical="top" wrapText="1"/>
      <protection hidden="1"/>
    </xf>
    <xf numFmtId="0" fontId="60" fillId="11" borderId="72" xfId="0" applyFont="1" applyFill="1" applyBorder="1" applyAlignment="1" applyProtection="1">
      <alignment horizontal="left" vertical="top" wrapText="1"/>
      <protection hidden="1"/>
    </xf>
    <xf numFmtId="0" fontId="60" fillId="11" borderId="73" xfId="0" applyFont="1" applyFill="1" applyBorder="1" applyAlignment="1" applyProtection="1">
      <alignment horizontal="left" vertical="top" wrapText="1"/>
      <protection hidden="1"/>
    </xf>
    <xf numFmtId="0" fontId="48" fillId="10" borderId="58" xfId="0" applyFont="1" applyFill="1" applyBorder="1" applyAlignment="1" applyProtection="1">
      <alignment horizontal="right" vertical="top" wrapText="1"/>
      <protection locked="0" hidden="1"/>
    </xf>
    <xf numFmtId="0" fontId="48" fillId="10" borderId="59" xfId="0" applyFont="1" applyFill="1" applyBorder="1" applyAlignment="1" applyProtection="1">
      <alignment horizontal="right" vertical="top" wrapText="1"/>
      <protection locked="0" hidden="1"/>
    </xf>
    <xf numFmtId="0" fontId="60" fillId="10" borderId="59" xfId="0" applyFont="1" applyFill="1" applyBorder="1" applyAlignment="1" applyProtection="1">
      <alignment vertical="top" wrapText="1"/>
      <protection hidden="1"/>
    </xf>
    <xf numFmtId="0" fontId="60" fillId="10" borderId="19" xfId="0" applyFont="1" applyFill="1" applyBorder="1" applyAlignment="1" applyProtection="1">
      <alignment vertical="top" wrapText="1"/>
      <protection hidden="1"/>
    </xf>
    <xf numFmtId="0" fontId="53" fillId="11" borderId="74" xfId="0" applyFont="1" applyFill="1" applyBorder="1" applyAlignment="1" applyProtection="1">
      <alignment horizontal="right" vertical="top"/>
      <protection hidden="1"/>
    </xf>
    <xf numFmtId="0" fontId="53" fillId="11" borderId="59" xfId="0" applyFont="1" applyFill="1" applyBorder="1" applyAlignment="1" applyProtection="1">
      <alignment horizontal="right" vertical="top"/>
      <protection hidden="1"/>
    </xf>
    <xf numFmtId="0" fontId="60" fillId="11" borderId="59" xfId="0" applyFont="1" applyFill="1" applyBorder="1" applyAlignment="1" applyProtection="1">
      <alignment horizontal="left" vertical="top" wrapText="1"/>
      <protection hidden="1"/>
    </xf>
    <xf numFmtId="0" fontId="60" fillId="11" borderId="19" xfId="0" applyFont="1" applyFill="1" applyBorder="1" applyAlignment="1" applyProtection="1">
      <alignment horizontal="left" vertical="top" wrapText="1"/>
      <protection hidden="1"/>
    </xf>
    <xf numFmtId="0" fontId="48" fillId="11" borderId="74" xfId="0" applyFont="1" applyFill="1" applyBorder="1" applyAlignment="1" applyProtection="1">
      <alignment horizontal="right" vertical="top"/>
      <protection hidden="1"/>
    </xf>
    <xf numFmtId="0" fontId="48" fillId="11" borderId="59" xfId="0" applyFont="1" applyFill="1" applyBorder="1" applyAlignment="1" applyProtection="1">
      <alignment horizontal="right" vertical="top"/>
      <protection hidden="1"/>
    </xf>
    <xf numFmtId="0" fontId="48" fillId="10" borderId="75" xfId="0" applyFont="1" applyFill="1" applyBorder="1" applyAlignment="1" applyProtection="1">
      <alignment horizontal="right" vertical="top"/>
      <protection locked="0" hidden="1"/>
    </xf>
    <xf numFmtId="0" fontId="48" fillId="10" borderId="76" xfId="0" applyFont="1" applyFill="1" applyBorder="1" applyAlignment="1" applyProtection="1">
      <alignment horizontal="right" vertical="top"/>
      <protection locked="0" hidden="1"/>
    </xf>
    <xf numFmtId="0" fontId="60" fillId="10" borderId="76" xfId="0" applyFont="1" applyFill="1" applyBorder="1" applyAlignment="1" applyProtection="1">
      <alignment vertical="top" wrapText="1"/>
      <protection hidden="1"/>
    </xf>
    <xf numFmtId="0" fontId="60" fillId="10" borderId="20" xfId="0" applyFont="1" applyFill="1" applyBorder="1" applyAlignment="1" applyProtection="1">
      <alignment vertical="top" wrapText="1"/>
      <protection hidden="1"/>
    </xf>
    <xf numFmtId="0" fontId="48" fillId="11" borderId="63" xfId="0" applyFont="1" applyFill="1" applyBorder="1" applyAlignment="1" applyProtection="1">
      <alignment horizontal="right" vertical="top" wrapText="1"/>
      <protection hidden="1"/>
    </xf>
    <xf numFmtId="0" fontId="48" fillId="11" borderId="77" xfId="0" applyFont="1" applyFill="1" applyBorder="1" applyAlignment="1" applyProtection="1">
      <alignment horizontal="right" vertical="top" wrapText="1"/>
      <protection hidden="1"/>
    </xf>
    <xf numFmtId="0" fontId="60" fillId="11" borderId="63" xfId="0" applyFont="1" applyFill="1" applyBorder="1" applyAlignment="1" applyProtection="1">
      <alignment horizontal="left" vertical="top" wrapText="1"/>
      <protection hidden="1"/>
    </xf>
    <xf numFmtId="0" fontId="60" fillId="11" borderId="64" xfId="0" applyFont="1" applyFill="1" applyBorder="1" applyAlignment="1" applyProtection="1">
      <alignment horizontal="left" vertical="top" wrapText="1"/>
      <protection hidden="1"/>
    </xf>
    <xf numFmtId="0" fontId="50" fillId="6" borderId="42" xfId="0" applyFont="1" applyFill="1" applyBorder="1" applyAlignment="1" applyProtection="1">
      <alignment horizontal="center" vertical="center"/>
      <protection hidden="1"/>
    </xf>
    <xf numFmtId="0" fontId="50" fillId="6" borderId="43" xfId="0" applyFont="1" applyFill="1" applyBorder="1" applyAlignment="1" applyProtection="1">
      <alignment horizontal="center" vertical="center"/>
      <protection hidden="1"/>
    </xf>
    <xf numFmtId="0" fontId="50" fillId="6" borderId="44" xfId="0" applyFont="1" applyFill="1" applyBorder="1" applyAlignment="1" applyProtection="1">
      <alignment horizontal="center" vertical="center"/>
      <protection hidden="1"/>
    </xf>
    <xf numFmtId="0" fontId="50" fillId="6" borderId="45" xfId="0" applyFont="1" applyFill="1" applyBorder="1" applyAlignment="1" applyProtection="1">
      <alignment horizontal="center" vertical="center"/>
      <protection hidden="1"/>
    </xf>
    <xf numFmtId="0" fontId="50" fillId="6" borderId="54" xfId="0" applyFont="1" applyFill="1" applyBorder="1" applyAlignment="1" applyProtection="1">
      <alignment horizontal="center" vertical="center"/>
      <protection hidden="1"/>
    </xf>
    <xf numFmtId="0" fontId="50" fillId="6" borderId="46" xfId="0" applyFont="1" applyFill="1" applyBorder="1" applyAlignment="1" applyProtection="1">
      <alignment horizontal="center" vertical="center"/>
      <protection hidden="1"/>
    </xf>
    <xf numFmtId="0" fontId="53" fillId="12" borderId="81" xfId="0" applyFont="1" applyFill="1" applyBorder="1" applyAlignment="1" applyProtection="1">
      <alignment horizontal="right" vertical="center"/>
      <protection hidden="1"/>
    </xf>
    <xf numFmtId="0" fontId="53" fillId="12" borderId="82" xfId="0" applyFont="1" applyFill="1" applyBorder="1" applyAlignment="1" applyProtection="1">
      <alignment horizontal="right" vertical="center"/>
      <protection hidden="1"/>
    </xf>
    <xf numFmtId="0" fontId="60" fillId="12" borderId="83" xfId="0" applyFont="1" applyFill="1" applyBorder="1" applyAlignment="1" applyProtection="1">
      <alignment horizontal="left" vertical="top" wrapText="1"/>
      <protection hidden="1"/>
    </xf>
    <xf numFmtId="0" fontId="60" fillId="12" borderId="40" xfId="0" applyFont="1" applyFill="1" applyBorder="1" applyAlignment="1" applyProtection="1">
      <alignment horizontal="left" vertical="top" wrapText="1"/>
      <protection hidden="1"/>
    </xf>
    <xf numFmtId="0" fontId="60" fillId="12" borderId="84" xfId="0" applyFont="1" applyFill="1" applyBorder="1" applyAlignment="1" applyProtection="1">
      <alignment horizontal="left" vertical="top" wrapText="1"/>
      <protection hidden="1"/>
    </xf>
    <xf numFmtId="0" fontId="60" fillId="3" borderId="85" xfId="0" applyFont="1" applyFill="1" applyBorder="1" applyAlignment="1" applyProtection="1">
      <alignment horizontal="left" vertical="top" wrapText="1"/>
      <protection hidden="1"/>
    </xf>
    <xf numFmtId="0" fontId="60" fillId="3" borderId="34" xfId="0" applyFont="1" applyFill="1" applyBorder="1" applyAlignment="1" applyProtection="1">
      <alignment horizontal="left" vertical="top" wrapText="1"/>
      <protection hidden="1"/>
    </xf>
    <xf numFmtId="0" fontId="60" fillId="3" borderId="86" xfId="0" applyFont="1" applyFill="1" applyBorder="1" applyAlignment="1" applyProtection="1">
      <alignment horizontal="left" vertical="top" wrapText="1"/>
      <protection hidden="1"/>
    </xf>
    <xf numFmtId="0" fontId="48" fillId="12" borderId="6" xfId="0" applyFont="1" applyFill="1" applyBorder="1" applyAlignment="1" applyProtection="1">
      <alignment horizontal="right" vertical="center"/>
      <protection hidden="1"/>
    </xf>
    <xf numFmtId="0" fontId="48" fillId="12" borderId="8" xfId="0" applyFont="1" applyFill="1" applyBorder="1" applyAlignment="1" applyProtection="1">
      <alignment horizontal="right" vertical="center"/>
      <protection hidden="1"/>
    </xf>
    <xf numFmtId="14" fontId="60" fillId="12" borderId="9" xfId="0" applyNumberFormat="1" applyFont="1" applyFill="1" applyBorder="1" applyAlignment="1" applyProtection="1">
      <alignment horizontal="left" vertical="top" wrapText="1"/>
      <protection hidden="1"/>
    </xf>
    <xf numFmtId="0" fontId="60" fillId="12" borderId="7" xfId="0" applyFont="1" applyFill="1" applyBorder="1" applyAlignment="1" applyProtection="1">
      <alignment horizontal="left" vertical="top" wrapText="1"/>
      <protection hidden="1"/>
    </xf>
    <xf numFmtId="0" fontId="60" fillId="12" borderId="11" xfId="0" applyFont="1" applyFill="1" applyBorder="1" applyAlignment="1" applyProtection="1">
      <alignment horizontal="left" vertical="top" wrapText="1"/>
      <protection hidden="1"/>
    </xf>
    <xf numFmtId="0" fontId="60" fillId="12" borderId="9" xfId="0" applyFont="1" applyFill="1" applyBorder="1" applyAlignment="1" applyProtection="1">
      <alignment horizontal="left" vertical="top" wrapText="1"/>
      <protection hidden="1"/>
    </xf>
    <xf numFmtId="0" fontId="48" fillId="12" borderId="12" xfId="0" applyFont="1" applyFill="1" applyBorder="1" applyAlignment="1" applyProtection="1">
      <alignment horizontal="right" vertical="center"/>
      <protection hidden="1"/>
    </xf>
    <xf numFmtId="0" fontId="48" fillId="12" borderId="14" xfId="0" applyFont="1" applyFill="1" applyBorder="1" applyAlignment="1" applyProtection="1">
      <alignment horizontal="right" vertical="center"/>
      <protection hidden="1"/>
    </xf>
    <xf numFmtId="177" fontId="60" fillId="12" borderId="15" xfId="0" applyNumberFormat="1" applyFont="1" applyFill="1" applyBorder="1" applyAlignment="1" applyProtection="1">
      <alignment horizontal="left" vertical="top" wrapText="1"/>
      <protection hidden="1"/>
    </xf>
    <xf numFmtId="177" fontId="60" fillId="12" borderId="13" xfId="0" applyNumberFormat="1" applyFont="1" applyFill="1" applyBorder="1" applyAlignment="1" applyProtection="1">
      <alignment horizontal="left" vertical="top" wrapText="1"/>
      <protection hidden="1"/>
    </xf>
    <xf numFmtId="177" fontId="60" fillId="12" borderId="17" xfId="0" applyNumberFormat="1" applyFont="1" applyFill="1" applyBorder="1" applyAlignment="1" applyProtection="1">
      <alignment horizontal="left" vertical="top" wrapText="1"/>
      <protection hidden="1"/>
    </xf>
    <xf numFmtId="0" fontId="60" fillId="3" borderId="78" xfId="0" applyFont="1" applyFill="1" applyBorder="1" applyAlignment="1" applyProtection="1">
      <alignment horizontal="left" vertical="top" wrapText="1"/>
      <protection hidden="1"/>
    </xf>
    <xf numFmtId="0" fontId="60" fillId="3" borderId="79" xfId="0" applyFont="1" applyFill="1" applyBorder="1" applyAlignment="1" applyProtection="1">
      <alignment horizontal="left" vertical="top" wrapText="1"/>
      <protection hidden="1"/>
    </xf>
    <xf numFmtId="0" fontId="60" fillId="3" borderId="80" xfId="0" applyFont="1" applyFill="1" applyBorder="1" applyAlignment="1" applyProtection="1">
      <alignment horizontal="left" vertical="top" wrapText="1"/>
      <protection hidden="1"/>
    </xf>
    <xf numFmtId="0" fontId="55" fillId="6" borderId="105" xfId="0" applyFont="1" applyFill="1" applyBorder="1" applyAlignment="1" applyProtection="1">
      <alignment horizontal="center" vertical="center"/>
      <protection hidden="1"/>
    </xf>
    <xf numFmtId="0" fontId="55" fillId="6" borderId="236" xfId="0" applyFont="1" applyFill="1" applyBorder="1" applyAlignment="1" applyProtection="1">
      <alignment horizontal="center" vertical="center"/>
      <protection hidden="1"/>
    </xf>
    <xf numFmtId="0" fontId="55" fillId="6" borderId="237" xfId="0" applyFont="1" applyFill="1" applyBorder="1" applyAlignment="1" applyProtection="1">
      <alignment horizontal="center" vertical="center"/>
      <protection hidden="1"/>
    </xf>
    <xf numFmtId="0" fontId="50" fillId="6" borderId="27" xfId="0" applyFont="1" applyFill="1" applyBorder="1" applyAlignment="1" applyProtection="1">
      <alignment horizontal="center" vertical="center"/>
      <protection hidden="1"/>
    </xf>
    <xf numFmtId="0" fontId="50" fillId="6" borderId="61" xfId="0" applyFont="1" applyFill="1" applyBorder="1" applyAlignment="1" applyProtection="1">
      <alignment horizontal="center" vertical="center"/>
      <protection hidden="1"/>
    </xf>
    <xf numFmtId="0" fontId="55" fillId="6" borderId="233" xfId="0" applyFont="1" applyFill="1" applyBorder="1" applyAlignment="1" applyProtection="1">
      <alignment horizontal="center" vertical="center"/>
      <protection hidden="1"/>
    </xf>
    <xf numFmtId="0" fontId="55" fillId="6" borderId="234" xfId="0" applyFont="1" applyFill="1" applyBorder="1" applyAlignment="1" applyProtection="1">
      <alignment horizontal="center" vertical="center"/>
      <protection hidden="1"/>
    </xf>
    <xf numFmtId="0" fontId="55" fillId="6" borderId="248" xfId="0" applyFont="1" applyFill="1" applyBorder="1" applyAlignment="1" applyProtection="1">
      <alignment horizontal="center" vertical="center"/>
      <protection hidden="1"/>
    </xf>
    <xf numFmtId="0" fontId="50" fillId="6" borderId="95" xfId="0" applyFont="1" applyFill="1" applyBorder="1" applyAlignment="1" applyProtection="1">
      <alignment horizontal="right" wrapText="1"/>
      <protection hidden="1"/>
    </xf>
    <xf numFmtId="0" fontId="50" fillId="6" borderId="96" xfId="0" applyFont="1" applyFill="1" applyBorder="1" applyAlignment="1" applyProtection="1">
      <alignment horizontal="right"/>
      <protection hidden="1"/>
    </xf>
    <xf numFmtId="0" fontId="50" fillId="6" borderId="97" xfId="0" applyFont="1" applyFill="1" applyBorder="1" applyAlignment="1" applyProtection="1">
      <alignment horizontal="right"/>
      <protection hidden="1"/>
    </xf>
    <xf numFmtId="0" fontId="50" fillId="6" borderId="30" xfId="0" applyFont="1" applyFill="1" applyBorder="1" applyAlignment="1" applyProtection="1">
      <alignment horizontal="right"/>
      <protection hidden="1"/>
    </xf>
    <xf numFmtId="0" fontId="50" fillId="6" borderId="98" xfId="0" applyFont="1" applyFill="1" applyBorder="1" applyAlignment="1" applyProtection="1">
      <alignment horizontal="right"/>
      <protection hidden="1"/>
    </xf>
    <xf numFmtId="0" fontId="50" fillId="6" borderId="32" xfId="0" applyFont="1" applyFill="1" applyBorder="1" applyAlignment="1" applyProtection="1">
      <alignment horizontal="right"/>
      <protection hidden="1"/>
    </xf>
    <xf numFmtId="0" fontId="50" fillId="6" borderId="91" xfId="0" applyFont="1" applyFill="1" applyBorder="1" applyAlignment="1" applyProtection="1">
      <alignment horizontal="center" vertical="center"/>
      <protection hidden="1"/>
    </xf>
    <xf numFmtId="0" fontId="50" fillId="6" borderId="92" xfId="0" applyFont="1" applyFill="1" applyBorder="1" applyAlignment="1" applyProtection="1">
      <alignment horizontal="center" vertical="center"/>
      <protection hidden="1"/>
    </xf>
    <xf numFmtId="0" fontId="50" fillId="6" borderId="99" xfId="0" applyFont="1" applyFill="1" applyBorder="1" applyAlignment="1" applyProtection="1">
      <alignment horizontal="center" vertical="center"/>
      <protection hidden="1"/>
    </xf>
    <xf numFmtId="0" fontId="50" fillId="6" borderId="93" xfId="0" applyFont="1" applyFill="1" applyBorder="1" applyAlignment="1" applyProtection="1">
      <alignment horizontal="center" vertical="center"/>
      <protection hidden="1"/>
    </xf>
    <xf numFmtId="0" fontId="50" fillId="6" borderId="100" xfId="0" applyFont="1" applyFill="1" applyBorder="1" applyAlignment="1" applyProtection="1">
      <alignment horizontal="center" vertical="center"/>
      <protection hidden="1"/>
    </xf>
    <xf numFmtId="0" fontId="55" fillId="6" borderId="235" xfId="0" applyFont="1" applyFill="1" applyBorder="1" applyAlignment="1" applyProtection="1">
      <alignment horizontal="center" vertical="center"/>
      <protection hidden="1"/>
    </xf>
    <xf numFmtId="0" fontId="88" fillId="3" borderId="54" xfId="0" applyFont="1" applyFill="1" applyBorder="1" applyAlignment="1" applyProtection="1">
      <alignment horizontal="center"/>
      <protection hidden="1"/>
    </xf>
    <xf numFmtId="0" fontId="88" fillId="3" borderId="107" xfId="0" applyFont="1" applyFill="1" applyBorder="1" applyAlignment="1" applyProtection="1">
      <alignment horizontal="center"/>
      <protection hidden="1"/>
    </xf>
    <xf numFmtId="0" fontId="88" fillId="3" borderId="207" xfId="0" applyFont="1" applyFill="1" applyBorder="1" applyAlignment="1" applyProtection="1">
      <alignment horizontal="center"/>
      <protection hidden="1"/>
    </xf>
    <xf numFmtId="0" fontId="88" fillId="3" borderId="208" xfId="0" applyFont="1" applyFill="1" applyBorder="1" applyAlignment="1" applyProtection="1">
      <alignment horizontal="center"/>
      <protection hidden="1"/>
    </xf>
    <xf numFmtId="38" fontId="90" fillId="13" borderId="94" xfId="0" applyNumberFormat="1" applyFont="1" applyFill="1" applyBorder="1" applyAlignment="1" applyProtection="1">
      <alignment horizontal="center"/>
      <protection hidden="1"/>
    </xf>
    <xf numFmtId="38" fontId="90" fillId="13" borderId="103" xfId="0" applyNumberFormat="1" applyFont="1" applyFill="1" applyBorder="1" applyAlignment="1" applyProtection="1">
      <alignment horizontal="center"/>
      <protection hidden="1"/>
    </xf>
    <xf numFmtId="38" fontId="90" fillId="13" borderId="196" xfId="0" applyNumberFormat="1" applyFont="1" applyFill="1" applyBorder="1" applyAlignment="1" applyProtection="1">
      <alignment horizontal="center"/>
      <protection hidden="1"/>
    </xf>
    <xf numFmtId="10" fontId="90" fillId="13" borderId="101" xfId="0" applyNumberFormat="1" applyFont="1" applyFill="1" applyBorder="1" applyAlignment="1" applyProtection="1">
      <alignment horizontal="center"/>
      <protection hidden="1"/>
    </xf>
    <xf numFmtId="10" fontId="90" fillId="13" borderId="103" xfId="0" applyNumberFormat="1" applyFont="1" applyFill="1" applyBorder="1" applyAlignment="1" applyProtection="1">
      <alignment horizontal="center"/>
      <protection hidden="1"/>
    </xf>
    <xf numFmtId="10" fontId="90" fillId="13" borderId="196" xfId="0" applyNumberFormat="1" applyFont="1" applyFill="1" applyBorder="1" applyAlignment="1" applyProtection="1">
      <alignment horizontal="center"/>
      <protection hidden="1"/>
    </xf>
    <xf numFmtId="0" fontId="90" fillId="5" borderId="197" xfId="0" applyFont="1" applyFill="1" applyBorder="1" applyAlignment="1" applyProtection="1">
      <alignment horizontal="center" wrapText="1"/>
      <protection hidden="1"/>
    </xf>
    <xf numFmtId="0" fontId="90" fillId="5" borderId="107" xfId="0" applyFont="1" applyFill="1" applyBorder="1" applyAlignment="1" applyProtection="1">
      <alignment horizontal="center" wrapText="1"/>
      <protection hidden="1"/>
    </xf>
    <xf numFmtId="0" fontId="90" fillId="5" borderId="198" xfId="0" applyFont="1" applyFill="1" applyBorder="1" applyAlignment="1" applyProtection="1">
      <alignment horizontal="center" wrapText="1"/>
      <protection hidden="1"/>
    </xf>
    <xf numFmtId="0" fontId="90" fillId="5" borderId="96" xfId="0" applyFont="1" applyFill="1" applyBorder="1" applyAlignment="1" applyProtection="1">
      <alignment horizontal="center" wrapText="1"/>
      <protection hidden="1"/>
    </xf>
    <xf numFmtId="0" fontId="90" fillId="5" borderId="188" xfId="0" applyFont="1" applyFill="1" applyBorder="1" applyAlignment="1" applyProtection="1">
      <alignment horizontal="center" wrapText="1"/>
      <protection hidden="1"/>
    </xf>
    <xf numFmtId="0" fontId="88" fillId="13" borderId="45" xfId="0" applyFont="1" applyFill="1" applyBorder="1" applyAlignment="1" applyProtection="1">
      <alignment horizontal="center"/>
      <protection hidden="1"/>
    </xf>
    <xf numFmtId="0" fontId="88" fillId="13" borderId="54" xfId="0" applyFont="1" applyFill="1" applyBorder="1" applyAlignment="1" applyProtection="1">
      <alignment horizontal="center"/>
      <protection hidden="1"/>
    </xf>
    <xf numFmtId="0" fontId="88" fillId="3" borderId="228" xfId="0" applyFont="1" applyFill="1" applyBorder="1" applyAlignment="1" applyProtection="1">
      <alignment horizontal="center"/>
      <protection hidden="1"/>
    </xf>
    <xf numFmtId="0" fontId="88" fillId="3" borderId="229" xfId="0" applyFont="1" applyFill="1" applyBorder="1" applyAlignment="1" applyProtection="1">
      <alignment horizontal="center"/>
      <protection hidden="1"/>
    </xf>
    <xf numFmtId="0" fontId="88" fillId="3" borderId="230" xfId="0" applyFont="1" applyFill="1" applyBorder="1" applyAlignment="1" applyProtection="1">
      <alignment horizontal="center"/>
      <protection hidden="1"/>
    </xf>
    <xf numFmtId="0" fontId="88" fillId="3" borderId="231" xfId="0" applyFont="1" applyFill="1" applyBorder="1" applyAlignment="1" applyProtection="1">
      <alignment horizontal="center"/>
      <protection hidden="1"/>
    </xf>
    <xf numFmtId="0" fontId="90" fillId="5" borderId="209" xfId="0" applyFont="1" applyFill="1" applyBorder="1" applyAlignment="1" applyProtection="1">
      <alignment horizontal="center" wrapText="1"/>
      <protection hidden="1"/>
    </xf>
    <xf numFmtId="0" fontId="90" fillId="5" borderId="210" xfId="0" applyFont="1" applyFill="1" applyBorder="1" applyAlignment="1" applyProtection="1">
      <alignment horizontal="center" wrapText="1"/>
      <protection hidden="1"/>
    </xf>
    <xf numFmtId="0" fontId="109" fillId="23" borderId="1" xfId="0" applyFont="1" applyFill="1" applyBorder="1" applyAlignment="1" applyProtection="1">
      <alignment horizontal="center"/>
      <protection hidden="1"/>
    </xf>
    <xf numFmtId="0" fontId="109" fillId="23" borderId="4" xfId="0" applyFont="1" applyFill="1" applyBorder="1" applyAlignment="1" applyProtection="1">
      <alignment horizontal="center"/>
      <protection hidden="1"/>
    </xf>
    <xf numFmtId="0" fontId="109" fillId="23" borderId="2" xfId="0" applyFont="1" applyFill="1" applyBorder="1" applyAlignment="1" applyProtection="1">
      <alignment horizontal="center"/>
      <protection hidden="1"/>
    </xf>
    <xf numFmtId="0" fontId="109" fillId="23" borderId="202" xfId="0" applyFont="1" applyFill="1" applyBorder="1" applyAlignment="1" applyProtection="1">
      <alignment horizontal="center"/>
      <protection hidden="1"/>
    </xf>
    <xf numFmtId="0" fontId="109" fillId="23" borderId="212" xfId="0" applyFont="1" applyFill="1" applyBorder="1" applyAlignment="1" applyProtection="1">
      <alignment horizontal="center"/>
      <protection hidden="1"/>
    </xf>
    <xf numFmtId="0" fontId="111" fillId="23" borderId="95" xfId="0" applyFont="1" applyFill="1" applyBorder="1" applyAlignment="1" applyProtection="1">
      <alignment horizontal="right" vertical="center"/>
      <protection hidden="1"/>
    </xf>
    <xf numFmtId="0" fontId="111" fillId="23" borderId="107" xfId="0" applyFont="1" applyFill="1" applyBorder="1" applyAlignment="1" applyProtection="1">
      <alignment horizontal="right" vertical="center"/>
      <protection hidden="1"/>
    </xf>
    <xf numFmtId="0" fontId="111" fillId="23" borderId="97" xfId="0" applyFont="1" applyFill="1" applyBorder="1" applyAlignment="1" applyProtection="1">
      <alignment horizontal="right" vertical="center"/>
      <protection hidden="1"/>
    </xf>
    <xf numFmtId="0" fontId="111" fillId="23" borderId="0" xfId="0" applyFont="1" applyFill="1" applyBorder="1" applyAlignment="1" applyProtection="1">
      <alignment horizontal="right" vertical="center"/>
      <protection hidden="1"/>
    </xf>
    <xf numFmtId="0" fontId="111" fillId="23" borderId="98" xfId="0" applyFont="1" applyFill="1" applyBorder="1" applyAlignment="1" applyProtection="1">
      <alignment horizontal="right" vertical="center"/>
      <protection hidden="1"/>
    </xf>
    <xf numFmtId="0" fontId="111" fillId="23" borderId="31" xfId="0" applyFont="1" applyFill="1" applyBorder="1" applyAlignment="1" applyProtection="1">
      <alignment horizontal="right" vertical="center"/>
      <protection hidden="1"/>
    </xf>
    <xf numFmtId="0" fontId="108" fillId="23" borderId="85" xfId="0" applyFont="1" applyFill="1" applyBorder="1" applyAlignment="1" applyProtection="1">
      <alignment horizontal="right" vertical="top"/>
      <protection hidden="1"/>
    </xf>
    <xf numFmtId="0" fontId="108" fillId="23" borderId="34" xfId="0" applyFont="1" applyFill="1" applyBorder="1" applyAlignment="1" applyProtection="1">
      <alignment horizontal="right" vertical="top"/>
      <protection hidden="1"/>
    </xf>
    <xf numFmtId="0" fontId="77" fillId="5" borderId="42" xfId="0" applyFont="1" applyFill="1" applyBorder="1" applyAlignment="1" applyProtection="1">
      <alignment horizontal="center" vertical="center" wrapText="1"/>
      <protection hidden="1"/>
    </xf>
    <xf numFmtId="0" fontId="77" fillId="5" borderId="43" xfId="0" applyFont="1" applyFill="1" applyBorder="1" applyAlignment="1" applyProtection="1">
      <alignment horizontal="center" vertical="center" wrapText="1"/>
      <protection hidden="1"/>
    </xf>
    <xf numFmtId="0" fontId="77" fillId="5" borderId="134" xfId="0" applyFont="1" applyFill="1" applyBorder="1" applyAlignment="1" applyProtection="1">
      <alignment horizontal="center" vertical="center" wrapText="1"/>
      <protection hidden="1"/>
    </xf>
    <xf numFmtId="0" fontId="77" fillId="5" borderId="135" xfId="0" applyFont="1" applyFill="1" applyBorder="1" applyAlignment="1" applyProtection="1">
      <alignment horizontal="center" vertical="center" wrapText="1"/>
      <protection hidden="1"/>
    </xf>
    <xf numFmtId="0" fontId="77" fillId="5" borderId="44" xfId="0" applyFont="1" applyFill="1" applyBorder="1" applyAlignment="1" applyProtection="1">
      <alignment horizontal="center" vertical="center" wrapText="1"/>
      <protection hidden="1"/>
    </xf>
    <xf numFmtId="0" fontId="88" fillId="3" borderId="46" xfId="0" applyFont="1" applyFill="1" applyBorder="1" applyAlignment="1" applyProtection="1">
      <alignment horizontal="center"/>
      <protection hidden="1"/>
    </xf>
    <xf numFmtId="0" fontId="90" fillId="5" borderId="117" xfId="0" applyFont="1" applyFill="1" applyBorder="1" applyAlignment="1" applyProtection="1">
      <alignment horizontal="center" wrapText="1"/>
      <protection hidden="1"/>
    </xf>
    <xf numFmtId="0" fontId="109" fillId="23" borderId="5" xfId="0" applyFont="1" applyFill="1" applyBorder="1" applyAlignment="1" applyProtection="1">
      <alignment horizontal="center"/>
      <protection hidden="1"/>
    </xf>
    <xf numFmtId="0" fontId="26" fillId="6" borderId="33" xfId="0" applyFont="1" applyFill="1" applyBorder="1" applyAlignment="1" applyProtection="1">
      <alignment horizontal="right" vertical="center"/>
      <protection hidden="1"/>
    </xf>
    <xf numFmtId="0" fontId="26" fillId="6" borderId="35" xfId="0" applyFont="1" applyFill="1" applyBorder="1" applyAlignment="1" applyProtection="1">
      <alignment horizontal="right" vertical="center"/>
      <protection hidden="1"/>
    </xf>
    <xf numFmtId="0" fontId="26" fillId="8" borderId="109" xfId="0" applyFont="1" applyFill="1" applyBorder="1" applyAlignment="1" applyProtection="1">
      <alignment horizontal="center" wrapText="1"/>
      <protection hidden="1"/>
    </xf>
    <xf numFmtId="0" fontId="26" fillId="8" borderId="138" xfId="0" applyFont="1" applyFill="1" applyBorder="1" applyAlignment="1" applyProtection="1">
      <alignment horizontal="center" wrapText="1"/>
      <protection hidden="1"/>
    </xf>
    <xf numFmtId="0" fontId="26" fillId="6" borderId="33" xfId="0" applyFont="1" applyFill="1" applyBorder="1" applyAlignment="1" applyProtection="1">
      <alignment horizontal="right" vertical="center" wrapText="1"/>
      <protection hidden="1"/>
    </xf>
    <xf numFmtId="0" fontId="26" fillId="6" borderId="35" xfId="0" applyFont="1" applyFill="1" applyBorder="1" applyAlignment="1" applyProtection="1">
      <alignment horizontal="right" vertical="center" wrapText="1"/>
      <protection hidden="1"/>
    </xf>
    <xf numFmtId="0" fontId="27" fillId="8" borderId="95" xfId="0" applyFont="1" applyFill="1" applyBorder="1" applyAlignment="1">
      <alignment horizontal="center" vertical="center" wrapText="1"/>
    </xf>
    <xf numFmtId="0" fontId="27" fillId="8" borderId="107"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28" fillId="8" borderId="107" xfId="0" applyFont="1" applyFill="1" applyBorder="1" applyAlignment="1">
      <alignment horizontal="center" vertical="center"/>
    </xf>
    <xf numFmtId="0" fontId="28" fillId="8" borderId="117" xfId="0" applyFont="1" applyFill="1" applyBorder="1" applyAlignment="1">
      <alignment horizontal="center" vertical="center"/>
    </xf>
    <xf numFmtId="0" fontId="27" fillId="8" borderId="117" xfId="0" applyFont="1" applyFill="1" applyBorder="1" applyAlignment="1">
      <alignment horizontal="center" vertical="center" wrapText="1"/>
    </xf>
    <xf numFmtId="0" fontId="29" fillId="8" borderId="129" xfId="0" applyFont="1" applyFill="1" applyBorder="1" applyAlignment="1">
      <alignment horizontal="center" vertical="center"/>
    </xf>
    <xf numFmtId="0" fontId="29" fillId="8" borderId="130" xfId="0" applyFont="1" applyFill="1" applyBorder="1" applyAlignment="1">
      <alignment horizontal="center" vertical="center"/>
    </xf>
    <xf numFmtId="0" fontId="29" fillId="8" borderId="232" xfId="0" applyFont="1" applyFill="1" applyBorder="1" applyAlignment="1">
      <alignment horizontal="center" vertical="center"/>
    </xf>
    <xf numFmtId="0" fontId="63" fillId="22" borderId="159" xfId="0" applyFont="1" applyFill="1" applyBorder="1" applyAlignment="1" applyProtection="1">
      <alignment horizontal="left" wrapText="1"/>
      <protection hidden="1"/>
    </xf>
    <xf numFmtId="0" fontId="63" fillId="22" borderId="159" xfId="0" applyFont="1" applyFill="1" applyBorder="1" applyAlignment="1">
      <alignment horizontal="left"/>
    </xf>
    <xf numFmtId="0" fontId="14" fillId="22" borderId="127" xfId="0" applyFont="1" applyFill="1" applyBorder="1" applyAlignment="1" applyProtection="1">
      <alignment horizontal="center" vertical="center" textRotation="255" wrapText="1"/>
      <protection hidden="1"/>
    </xf>
    <xf numFmtId="0" fontId="14" fillId="22" borderId="103" xfId="0" applyFont="1" applyFill="1" applyBorder="1" applyAlignment="1" applyProtection="1">
      <alignment horizontal="center" vertical="center" textRotation="255" wrapText="1"/>
      <protection hidden="1"/>
    </xf>
    <xf numFmtId="0" fontId="14" fillId="22" borderId="127" xfId="0" applyFont="1" applyFill="1" applyBorder="1" applyAlignment="1">
      <alignment horizontal="center" wrapText="1"/>
    </xf>
    <xf numFmtId="0" fontId="78" fillId="22" borderId="103" xfId="0" applyFont="1" applyFill="1" applyBorder="1" applyAlignment="1">
      <alignment horizontal="center"/>
    </xf>
    <xf numFmtId="49" fontId="8" fillId="0" borderId="0" xfId="0" applyNumberFormat="1" applyFont="1" applyAlignment="1">
      <alignment horizontal="right"/>
    </xf>
    <xf numFmtId="0" fontId="35" fillId="2" borderId="90" xfId="8" applyFont="1" applyFill="1" applyBorder="1" applyAlignment="1" applyProtection="1">
      <alignment horizontal="center" vertical="center" wrapText="1"/>
      <protection locked="0"/>
    </xf>
    <xf numFmtId="0" fontId="35" fillId="2" borderId="88" xfId="0" applyFont="1" applyFill="1" applyBorder="1" applyAlignment="1" applyProtection="1">
      <alignment vertical="top" wrapText="1"/>
      <protection locked="0"/>
    </xf>
    <xf numFmtId="0" fontId="35" fillId="2" borderId="88" xfId="0" applyFont="1" applyFill="1" applyBorder="1" applyAlignment="1" applyProtection="1">
      <alignment horizontal="center" vertical="center"/>
      <protection locked="0"/>
    </xf>
    <xf numFmtId="0" fontId="35" fillId="2" borderId="89" xfId="0" applyFont="1" applyFill="1" applyBorder="1" applyAlignment="1" applyProtection="1">
      <alignment horizontal="center" vertical="center"/>
      <protection locked="0"/>
    </xf>
    <xf numFmtId="0" fontId="35" fillId="2" borderId="112" xfId="0" applyFont="1" applyFill="1" applyBorder="1" applyAlignment="1" applyProtection="1">
      <alignment horizontal="center" vertical="center"/>
      <protection locked="0"/>
    </xf>
    <xf numFmtId="0" fontId="35" fillId="2" borderId="10" xfId="8" applyFont="1" applyFill="1" applyBorder="1" applyAlignment="1" applyProtection="1">
      <alignment horizontal="center" vertical="center" wrapText="1"/>
      <protection locked="0"/>
    </xf>
    <xf numFmtId="0" fontId="35" fillId="2" borderId="7" xfId="0" applyFont="1" applyFill="1" applyBorder="1" applyAlignment="1" applyProtection="1">
      <alignment vertical="center" wrapText="1"/>
      <protection locked="0"/>
    </xf>
    <xf numFmtId="0" fontId="35" fillId="2" borderId="7" xfId="0" applyFont="1" applyFill="1" applyBorder="1" applyAlignment="1" applyProtection="1">
      <alignment horizontal="center" vertical="center"/>
      <protection locked="0"/>
    </xf>
    <xf numFmtId="0" fontId="35" fillId="2" borderId="8" xfId="0" applyFont="1" applyFill="1" applyBorder="1" applyAlignment="1" applyProtection="1">
      <alignment horizontal="center" vertical="center"/>
      <protection locked="0"/>
    </xf>
    <xf numFmtId="0" fontId="35" fillId="2" borderId="113" xfId="0" applyFont="1" applyFill="1" applyBorder="1" applyAlignment="1" applyProtection="1">
      <alignment horizontal="center" vertical="center"/>
      <protection locked="0"/>
    </xf>
    <xf numFmtId="0" fontId="35" fillId="2" borderId="10" xfId="0" applyFont="1" applyFill="1" applyBorder="1" applyAlignment="1" applyProtection="1">
      <alignment horizontal="center" vertical="center"/>
      <protection locked="0"/>
    </xf>
    <xf numFmtId="0" fontId="35" fillId="2" borderId="7" xfId="0" applyFont="1" applyFill="1" applyBorder="1" applyAlignment="1" applyProtection="1">
      <alignment vertical="center"/>
      <protection locked="0"/>
    </xf>
    <xf numFmtId="0" fontId="35" fillId="2" borderId="137" xfId="0" applyFont="1" applyFill="1" applyBorder="1" applyAlignment="1" applyProtection="1">
      <alignment horizontal="center" vertical="center"/>
      <protection locked="0"/>
    </xf>
    <xf numFmtId="0" fontId="35" fillId="2" borderId="114" xfId="0" applyFont="1" applyFill="1" applyBorder="1" applyAlignment="1" applyProtection="1">
      <alignment vertical="center"/>
      <protection locked="0"/>
    </xf>
    <xf numFmtId="0" fontId="35" fillId="2" borderId="114" xfId="0" applyFont="1" applyFill="1" applyBorder="1" applyAlignment="1" applyProtection="1">
      <alignment horizontal="center" vertical="center"/>
      <protection locked="0"/>
    </xf>
    <xf numFmtId="0" fontId="35" fillId="2" borderId="115" xfId="0" applyFont="1" applyFill="1" applyBorder="1" applyAlignment="1" applyProtection="1">
      <alignment horizontal="center" vertical="center"/>
      <protection locked="0"/>
    </xf>
    <xf numFmtId="0" fontId="35" fillId="2" borderId="116" xfId="0" applyFont="1" applyFill="1" applyBorder="1" applyAlignment="1" applyProtection="1">
      <alignment horizontal="center" vertical="center"/>
      <protection locked="0"/>
    </xf>
    <xf numFmtId="0" fontId="72" fillId="2" borderId="125" xfId="10" applyFont="1" applyFill="1" applyBorder="1" applyAlignment="1" applyProtection="1">
      <alignment horizontal="left" vertical="center"/>
      <protection locked="0"/>
    </xf>
    <xf numFmtId="0" fontId="118" fillId="2" borderId="125" xfId="10" applyFont="1" applyFill="1" applyBorder="1" applyAlignment="1" applyProtection="1">
      <alignment horizontal="left" vertical="center"/>
      <protection locked="0"/>
    </xf>
    <xf numFmtId="0" fontId="72" fillId="2" borderId="126" xfId="10" applyFont="1" applyFill="1" applyBorder="1" applyAlignment="1" applyProtection="1">
      <alignment horizontal="left" vertical="center"/>
      <protection locked="0"/>
    </xf>
    <xf numFmtId="180" fontId="8" fillId="0" borderId="0" xfId="0" applyNumberFormat="1" applyFont="1" applyAlignment="1">
      <alignment horizontal="right"/>
    </xf>
  </cellXfs>
  <cellStyles count="11">
    <cellStyle name="3232" xfId="1"/>
    <cellStyle name="l]_x000d__x000a_Path=h:_x000d__x000a_Name=Diana Chang_x000d__x000a_DDEApps=nsf,nsg,nsh,ntf,ns2,ors,org_x000d__x000a_SmartIcons=Read Message_x000d__x000a__x000d__x000a__x000d__x000a_[cc:Edit" xfId="2"/>
    <cellStyle name="Normal 2" xfId="3"/>
    <cellStyle name="Normal 2 2" xfId="4"/>
    <cellStyle name="一般" xfId="0" builtinId="0"/>
    <cellStyle name="一般 2" xfId="5"/>
    <cellStyle name="一般 3" xfId="10"/>
    <cellStyle name="常规 2" xfId="6"/>
    <cellStyle name="常规_USB Dock(DVI)  Interim Report_TIH TRAID 1108" xfId="7"/>
    <cellStyle name="標準_Casio_USB_Host_Compatibility Test Checklist_071306" xfId="9"/>
    <cellStyle name="超連結" xfId="8" builtinId="8"/>
  </cellStyles>
  <dxfs count="32">
    <dxf>
      <fill>
        <patternFill>
          <fgColor indexed="64"/>
          <bgColor theme="0" tint="-0.499984740745262"/>
        </patternFill>
      </fill>
    </dxf>
    <dxf>
      <fill>
        <patternFill>
          <fgColor indexed="64"/>
          <bgColor rgb="FFFFFF00"/>
        </patternFill>
      </fill>
    </dxf>
    <dxf>
      <font>
        <b val="0"/>
        <i val="0"/>
      </font>
      <fill>
        <patternFill>
          <fgColor indexed="64"/>
          <bgColor theme="6" tint="0.79995117038483843"/>
        </patternFill>
      </fill>
    </dxf>
    <dxf>
      <font>
        <b val="0"/>
        <i val="0"/>
      </font>
      <border>
        <top style="dashDotDot">
          <color theme="9" tint="-0.499984740745262"/>
        </top>
      </border>
    </dxf>
    <dxf>
      <font>
        <color rgb="FFC00000"/>
      </font>
      <fill>
        <patternFill>
          <fgColor indexed="64"/>
          <bgColor rgb="FFFFC000"/>
        </patternFill>
      </fill>
    </dxf>
    <dxf>
      <fill>
        <patternFill>
          <fgColor indexed="64"/>
          <bgColor theme="6" tint="0.79995117038483843"/>
        </patternFill>
      </fill>
    </dxf>
    <dxf>
      <border>
        <top style="dashDotDot">
          <color theme="9" tint="-0.499984740745262"/>
        </top>
      </border>
    </dxf>
    <dxf>
      <fill>
        <patternFill>
          <fgColor indexed="64"/>
          <bgColor theme="0" tint="-0.499984740745262"/>
        </patternFill>
      </fill>
    </dxf>
    <dxf>
      <fill>
        <patternFill>
          <fgColor indexed="64"/>
          <bgColor rgb="FFFFFF00"/>
        </patternFill>
      </fill>
    </dxf>
    <dxf>
      <font>
        <b val="0"/>
        <i val="0"/>
      </font>
      <fill>
        <patternFill>
          <fgColor indexed="64"/>
          <bgColor theme="6" tint="0.79995117038483843"/>
        </patternFill>
      </fill>
    </dxf>
    <dxf>
      <font>
        <b val="0"/>
        <i val="0"/>
      </font>
      <border>
        <top style="dashDotDot">
          <color theme="9" tint="-0.499984740745262"/>
        </top>
      </border>
    </dxf>
    <dxf>
      <font>
        <color rgb="FFC00000"/>
      </font>
      <fill>
        <patternFill>
          <fgColor indexed="64"/>
          <bgColor rgb="FFFFC000"/>
        </patternFill>
      </fill>
    </dxf>
    <dxf>
      <fill>
        <patternFill>
          <fgColor indexed="64"/>
          <bgColor theme="6" tint="0.79995117038483843"/>
        </patternFill>
      </fill>
    </dxf>
    <dxf>
      <border>
        <top style="dashDotDot">
          <color theme="9" tint="-0.499984740745262"/>
        </top>
      </border>
    </dxf>
    <dxf>
      <font>
        <strike/>
        <color theme="0" tint="-0.14996795556505021"/>
      </font>
    </dxf>
    <dxf>
      <font>
        <color theme="0" tint="-4.9989318521683403E-2"/>
      </font>
    </dxf>
    <dxf>
      <fill>
        <patternFill>
          <bgColor theme="6" tint="0.79998168889431442"/>
        </patternFill>
      </fill>
    </dxf>
    <dxf>
      <fill>
        <patternFill>
          <bgColor theme="0" tint="-0.499984740745262"/>
        </patternFill>
      </fill>
    </dxf>
    <dxf>
      <font>
        <b/>
        <i val="0"/>
      </font>
    </dxf>
    <dxf>
      <font>
        <color theme="4"/>
      </font>
    </dxf>
    <dxf>
      <font>
        <color theme="0" tint="-0.14996795556505021"/>
      </font>
      <fill>
        <patternFill patternType="solid">
          <bgColor theme="0" tint="-0.14990691854609822"/>
        </patternFill>
      </fill>
    </dxf>
    <dxf>
      <font>
        <color theme="0" tint="-0.24994659260841701"/>
      </font>
      <fill>
        <patternFill patternType="solid">
          <bgColor theme="0" tint="-0.14990691854609822"/>
        </patternFill>
      </fill>
    </dxf>
    <dxf>
      <font>
        <color theme="0"/>
      </font>
    </dxf>
    <dxf>
      <fill>
        <patternFill>
          <bgColor theme="6" tint="0.79998168889431442"/>
        </patternFill>
      </fill>
    </dxf>
    <dxf>
      <font>
        <color theme="0" tint="-0.24994659260841701"/>
      </font>
      <fill>
        <patternFill>
          <bgColor theme="0" tint="-0.24994659260841701"/>
        </patternFill>
      </fill>
    </dxf>
    <dxf>
      <font>
        <color theme="0" tint="-4.9989318521683403E-2"/>
      </font>
    </dxf>
    <dxf>
      <fill>
        <patternFill>
          <bgColor theme="6" tint="0.79998168889431442"/>
        </patternFill>
      </fill>
    </dxf>
    <dxf>
      <fill>
        <patternFill>
          <bgColor theme="8" tint="0.59996337778862885"/>
        </patternFill>
      </fill>
    </dxf>
    <dxf>
      <font>
        <color rgb="FF0000FF"/>
      </font>
      <fill>
        <patternFill>
          <bgColor theme="6" tint="0.79998168889431442"/>
        </patternFill>
      </fill>
    </dxf>
    <dxf>
      <font>
        <strike/>
        <color rgb="FFFF0000"/>
      </font>
    </dxf>
    <dxf>
      <font>
        <b/>
        <i val="0"/>
        <color rgb="FFFF0000"/>
      </font>
    </dxf>
    <dxf>
      <font>
        <b/>
        <i/>
        <color rgb="FFFF0000"/>
      </font>
      <fill>
        <patternFill>
          <bgColor rgb="FFFFFF00"/>
        </patternFill>
      </fill>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0000FF"/>
      <color rgb="FF2E03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zh-TW"/>
  <c:style val="44"/>
  <c:chart>
    <c:view3D>
      <c:rotX val="10"/>
      <c:perspective val="0"/>
    </c:view3D>
    <c:plotArea>
      <c:layout>
        <c:manualLayout>
          <c:layoutTarget val="inner"/>
          <c:xMode val="edge"/>
          <c:yMode val="edge"/>
          <c:x val="2.041543068246774E-5"/>
          <c:y val="0"/>
          <c:w val="0.99657825458299909"/>
          <c:h val="1"/>
        </c:manualLayout>
      </c:layout>
      <c:pie3DChart>
        <c:varyColors val="1"/>
        <c:ser>
          <c:idx val="0"/>
          <c:order val="0"/>
          <c:explosion val="32"/>
          <c:dPt>
            <c:idx val="0"/>
            <c:spPr>
              <a:solidFill>
                <a:schemeClr val="accent3">
                  <a:lumMod val="60000"/>
                  <a:lumOff val="40000"/>
                </a:schemeClr>
              </a:solidFill>
            </c:spPr>
          </c:dPt>
          <c:dPt>
            <c:idx val="2"/>
            <c:spPr>
              <a:solidFill>
                <a:schemeClr val="accent4">
                  <a:lumMod val="60000"/>
                  <a:lumOff val="40000"/>
                </a:schemeClr>
              </a:solidFill>
            </c:spPr>
          </c:dPt>
          <c:dLbls>
            <c:dLbl>
              <c:idx val="0"/>
              <c:spPr>
                <a:noFill/>
                <a:ln w="25400">
                  <a:noFill/>
                </a:ln>
              </c:spPr>
              <c:txPr>
                <a:bodyPr/>
                <a:lstStyle/>
                <a:p>
                  <a:pPr>
                    <a:defRPr sz="1100">
                      <a:solidFill>
                        <a:schemeClr val="accent3">
                          <a:lumMod val="40000"/>
                          <a:lumOff val="60000"/>
                        </a:schemeClr>
                      </a:solidFill>
                      <a:latin typeface="Comic Sans MS" pitchFamily="66" charset="0"/>
                    </a:defRPr>
                  </a:pPr>
                  <a:endParaRPr lang="zh-TW"/>
                </a:p>
              </c:txPr>
            </c:dLbl>
            <c:dLbl>
              <c:idx val="1"/>
              <c:spPr>
                <a:noFill/>
                <a:ln w="25400">
                  <a:noFill/>
                </a:ln>
              </c:spPr>
              <c:txPr>
                <a:bodyPr/>
                <a:lstStyle/>
                <a:p>
                  <a:pPr>
                    <a:defRPr sz="1100">
                      <a:solidFill>
                        <a:srgbClr val="FF0000"/>
                      </a:solidFill>
                      <a:latin typeface="Comic Sans MS" pitchFamily="66" charset="0"/>
                    </a:defRPr>
                  </a:pPr>
                  <a:endParaRPr lang="zh-TW"/>
                </a:p>
              </c:txPr>
            </c:dLbl>
            <c:dLbl>
              <c:idx val="2"/>
              <c:spPr>
                <a:noFill/>
                <a:ln w="25400">
                  <a:noFill/>
                </a:ln>
              </c:spPr>
              <c:txPr>
                <a:bodyPr/>
                <a:lstStyle/>
                <a:p>
                  <a:pPr>
                    <a:defRPr sz="1100">
                      <a:solidFill>
                        <a:schemeClr val="accent4">
                          <a:lumMod val="60000"/>
                          <a:lumOff val="40000"/>
                        </a:schemeClr>
                      </a:solidFill>
                      <a:latin typeface="Comic Sans MS" pitchFamily="66" charset="0"/>
                    </a:defRPr>
                  </a:pPr>
                  <a:endParaRPr lang="zh-TW"/>
                </a:p>
              </c:txPr>
            </c:dLbl>
            <c:spPr>
              <a:noFill/>
              <a:ln w="25400">
                <a:noFill/>
              </a:ln>
            </c:spPr>
            <c:txPr>
              <a:bodyPr/>
              <a:lstStyle/>
              <a:p>
                <a:pPr>
                  <a:defRPr sz="1100">
                    <a:solidFill>
                      <a:schemeClr val="bg1"/>
                    </a:solidFill>
                    <a:latin typeface="Comic Sans MS" pitchFamily="66" charset="0"/>
                  </a:defRPr>
                </a:pPr>
                <a:endParaRPr lang="zh-TW"/>
              </a:p>
            </c:txPr>
            <c:showVal val="1"/>
            <c:showCatName val="1"/>
            <c:showPercent val="1"/>
            <c:separator>
</c:separator>
            <c:showLeaderLines val="1"/>
          </c:dLbls>
          <c:cat>
            <c:strRef>
              <c:f>Summary!$Q$7:$Q$9</c:f>
              <c:strCache>
                <c:ptCount val="3"/>
                <c:pt idx="0">
                  <c:v>Pass</c:v>
                </c:pt>
                <c:pt idx="1">
                  <c:v>Fail</c:v>
                </c:pt>
                <c:pt idx="2">
                  <c:v>Skip</c:v>
                </c:pt>
              </c:strCache>
            </c:strRef>
          </c:cat>
          <c:val>
            <c:numRef>
              <c:f>Summary!$R$7:$R$9</c:f>
              <c:numCache>
                <c:formatCode>General</c:formatCode>
                <c:ptCount val="3"/>
                <c:pt idx="0">
                  <c:v>26</c:v>
                </c:pt>
                <c:pt idx="1">
                  <c:v>0</c:v>
                </c:pt>
                <c:pt idx="2">
                  <c:v>3</c:v>
                </c:pt>
              </c:numCache>
            </c:numRef>
          </c:val>
        </c:ser>
      </c:pie3DChart>
      <c:spPr>
        <a:solidFill>
          <a:srgbClr val="002060"/>
        </a:solidFill>
        <a:ln w="25400">
          <a:noFill/>
        </a:ln>
      </c:spPr>
    </c:plotArea>
    <c:plotVisOnly val="1"/>
    <c:dispBlanksAs val="zero"/>
  </c:chart>
  <c:spPr>
    <a:solidFill>
      <a:srgbClr val="F79646">
        <a:lumMod val="50000"/>
      </a:srgbClr>
    </a:solidFill>
  </c:spPr>
  <c:printSettings>
    <c:headerFooter/>
    <c:pageMargins b="0.75000000000000566" l="0.70000000000000062" r="0.70000000000000062" t="0.75000000000000566"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15</xdr:col>
      <xdr:colOff>55378</xdr:colOff>
      <xdr:row>4</xdr:row>
      <xdr:rowOff>243664</xdr:rowOff>
    </xdr:from>
    <xdr:to>
      <xdr:col>19</xdr:col>
      <xdr:colOff>22151</xdr:colOff>
      <xdr:row>14</xdr:row>
      <xdr:rowOff>133350</xdr:rowOff>
    </xdr:to>
    <xdr:graphicFrame macro="">
      <xdr:nvGraphicFramePr>
        <xdr:cNvPr id="2"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9525</xdr:colOff>
      <xdr:row>7</xdr:row>
      <xdr:rowOff>161925</xdr:rowOff>
    </xdr:from>
    <xdr:to>
      <xdr:col>9</xdr:col>
      <xdr:colOff>972279</xdr:colOff>
      <xdr:row>7</xdr:row>
      <xdr:rowOff>685800</xdr:rowOff>
    </xdr:to>
    <xdr:pic>
      <xdr:nvPicPr>
        <xdr:cNvPr id="4" name="Picture 4" descr="圖片搜尋結果"/>
        <xdr:cNvPicPr>
          <a:picLocks noChangeAspect="1" noChangeArrowheads="1"/>
        </xdr:cNvPicPr>
      </xdr:nvPicPr>
      <xdr:blipFill>
        <a:blip xmlns:r="http://schemas.openxmlformats.org/officeDocument/2006/relationships" r:embed="rId1" cstate="print"/>
        <a:srcRect/>
        <a:stretch>
          <a:fillRect/>
        </a:stretch>
      </xdr:blipFill>
      <xdr:spPr bwMode="auto">
        <a:xfrm>
          <a:off x="15659100" y="1809750"/>
          <a:ext cx="962754" cy="52387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276225</xdr:colOff>
      <xdr:row>11</xdr:row>
      <xdr:rowOff>247649</xdr:rowOff>
    </xdr:from>
    <xdr:to>
      <xdr:col>14</xdr:col>
      <xdr:colOff>180975</xdr:colOff>
      <xdr:row>13</xdr:row>
      <xdr:rowOff>38100</xdr:rowOff>
    </xdr:to>
    <xdr:sp macro="" textlink="">
      <xdr:nvSpPr>
        <xdr:cNvPr id="5" name="文字方塊 4"/>
        <xdr:cNvSpPr txBox="1"/>
      </xdr:nvSpPr>
      <xdr:spPr>
        <a:xfrm>
          <a:off x="13296900" y="3362324"/>
          <a:ext cx="3238500" cy="5143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zh-TW" altLang="en-US" sz="1200">
              <a:latin typeface="王漢宗特圓體繁" pitchFamily="18" charset="-120"/>
              <a:ea typeface="王漢宗特圓體繁" pitchFamily="18" charset="-120"/>
            </a:rPr>
            <a:t>若需插入外部圖片，功能列上選擇 </a:t>
          </a:r>
          <a:endParaRPr lang="en-US" altLang="zh-TW" sz="1200">
            <a:latin typeface="王漢宗特圓體繁" pitchFamily="18" charset="-120"/>
            <a:ea typeface="王漢宗特圓體繁" pitchFamily="18" charset="-120"/>
          </a:endParaRPr>
        </a:p>
        <a:p>
          <a:pPr algn="ctr"/>
          <a:r>
            <a:rPr lang="en-US" altLang="zh-TW" sz="1200">
              <a:latin typeface="王漢宗特圓體繁" pitchFamily="18" charset="-120"/>
              <a:ea typeface="王漢宗特圓體繁" pitchFamily="18" charset="-120"/>
            </a:rPr>
            <a:t>『</a:t>
          </a:r>
          <a:r>
            <a:rPr lang="zh-TW" altLang="en-US" sz="1200">
              <a:latin typeface="王漢宗特圓體繁" pitchFamily="18" charset="-120"/>
              <a:ea typeface="王漢宗特圓體繁" pitchFamily="18" charset="-120"/>
            </a:rPr>
            <a:t>插入</a:t>
          </a:r>
          <a:r>
            <a:rPr lang="en-US" altLang="zh-TW" sz="1200">
              <a:latin typeface="王漢宗特圓體繁" pitchFamily="18" charset="-120"/>
              <a:ea typeface="王漢宗特圓體繁" pitchFamily="18" charset="-120"/>
            </a:rPr>
            <a:t>』 |『</a:t>
          </a:r>
          <a:r>
            <a:rPr lang="zh-TW" altLang="en-US" sz="1200">
              <a:latin typeface="王漢宗特圓體繁" pitchFamily="18" charset="-120"/>
              <a:ea typeface="王漢宗特圓體繁" pitchFamily="18" charset="-120"/>
            </a:rPr>
            <a:t>圖片</a:t>
          </a:r>
          <a:r>
            <a:rPr lang="en-US" altLang="zh-TW" sz="1200">
              <a:latin typeface="王漢宗特圓體繁" pitchFamily="18" charset="-120"/>
              <a:ea typeface="王漢宗特圓體繁" pitchFamily="18" charset="-120"/>
            </a:rPr>
            <a:t>』|  </a:t>
          </a:r>
          <a:r>
            <a:rPr lang="zh-TW" altLang="en-US" sz="1200">
              <a:latin typeface="王漢宗特圓體繁" pitchFamily="18" charset="-120"/>
              <a:ea typeface="王漢宗特圓體繁" pitchFamily="18" charset="-120"/>
            </a:rPr>
            <a:t>選擇所需插入之檔案</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407841</xdr:colOff>
      <xdr:row>1</xdr:row>
      <xdr:rowOff>157594</xdr:rowOff>
    </xdr:from>
    <xdr:to>
      <xdr:col>12</xdr:col>
      <xdr:colOff>1370595</xdr:colOff>
      <xdr:row>2</xdr:row>
      <xdr:rowOff>243319</xdr:rowOff>
    </xdr:to>
    <xdr:pic>
      <xdr:nvPicPr>
        <xdr:cNvPr id="2" name="Picture 4" descr="圖片搜尋結果"/>
        <xdr:cNvPicPr>
          <a:picLocks noChangeAspect="1" noChangeArrowheads="1"/>
        </xdr:cNvPicPr>
      </xdr:nvPicPr>
      <xdr:blipFill>
        <a:blip xmlns:r="http://schemas.openxmlformats.org/officeDocument/2006/relationships" r:embed="rId1" cstate="print"/>
        <a:srcRect/>
        <a:stretch>
          <a:fillRect/>
        </a:stretch>
      </xdr:blipFill>
      <xdr:spPr bwMode="auto">
        <a:xfrm>
          <a:off x="20886591" y="824344"/>
          <a:ext cx="962754" cy="523875"/>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407841</xdr:colOff>
      <xdr:row>1</xdr:row>
      <xdr:rowOff>157594</xdr:rowOff>
    </xdr:from>
    <xdr:to>
      <xdr:col>12</xdr:col>
      <xdr:colOff>1370595</xdr:colOff>
      <xdr:row>2</xdr:row>
      <xdr:rowOff>243319</xdr:rowOff>
    </xdr:to>
    <xdr:pic>
      <xdr:nvPicPr>
        <xdr:cNvPr id="2" name="Picture 4" descr="圖片搜尋結果"/>
        <xdr:cNvPicPr>
          <a:picLocks noChangeAspect="1" noChangeArrowheads="1"/>
        </xdr:cNvPicPr>
      </xdr:nvPicPr>
      <xdr:blipFill>
        <a:blip xmlns:r="http://schemas.openxmlformats.org/officeDocument/2006/relationships" r:embed="rId1" cstate="print"/>
        <a:srcRect/>
        <a:stretch>
          <a:fillRect/>
        </a:stretch>
      </xdr:blipFill>
      <xdr:spPr bwMode="auto">
        <a:xfrm>
          <a:off x="20572266" y="824344"/>
          <a:ext cx="962754" cy="523875"/>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oneCellAnchor>
    <xdr:from>
      <xdr:col>8</xdr:col>
      <xdr:colOff>66675</xdr:colOff>
      <xdr:row>94</xdr:row>
      <xdr:rowOff>38100</xdr:rowOff>
    </xdr:from>
    <xdr:ext cx="184731" cy="264560"/>
    <xdr:sp macro="" textlink="">
      <xdr:nvSpPr>
        <xdr:cNvPr id="9" name="文字方塊 8"/>
        <xdr:cNvSpPr txBox="1"/>
      </xdr:nvSpPr>
      <xdr:spPr>
        <a:xfrm>
          <a:off x="5553075" y="11801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zh-TW" altLang="en-US" sz="1100"/>
        </a:p>
      </xdr:txBody>
    </xdr:sp>
    <xdr:clientData/>
  </xdr:oneCellAnchor>
  <xdr:twoCellAnchor>
    <xdr:from>
      <xdr:col>0</xdr:col>
      <xdr:colOff>180975</xdr:colOff>
      <xdr:row>32</xdr:row>
      <xdr:rowOff>38100</xdr:rowOff>
    </xdr:from>
    <xdr:to>
      <xdr:col>15</xdr:col>
      <xdr:colOff>561975</xdr:colOff>
      <xdr:row>61</xdr:row>
      <xdr:rowOff>161925</xdr:rowOff>
    </xdr:to>
    <xdr:grpSp>
      <xdr:nvGrpSpPr>
        <xdr:cNvPr id="11" name="群組 10"/>
        <xdr:cNvGrpSpPr/>
      </xdr:nvGrpSpPr>
      <xdr:grpSpPr>
        <a:xfrm>
          <a:off x="180975" y="11602888"/>
          <a:ext cx="10696755" cy="5335617"/>
          <a:chOff x="114300" y="762000"/>
          <a:chExt cx="11087100" cy="5372100"/>
        </a:xfrm>
      </xdr:grpSpPr>
      <xdr:pic>
        <xdr:nvPicPr>
          <xdr:cNvPr id="359428"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114300" y="762000"/>
            <a:ext cx="11087100" cy="5372100"/>
          </a:xfrm>
          <a:prstGeom prst="rect">
            <a:avLst/>
          </a:prstGeom>
          <a:noFill/>
        </xdr:spPr>
      </xdr:pic>
      <xdr:sp macro="" textlink="">
        <xdr:nvSpPr>
          <xdr:cNvPr id="10" name="文字方塊 9"/>
          <xdr:cNvSpPr txBox="1"/>
        </xdr:nvSpPr>
        <xdr:spPr>
          <a:xfrm>
            <a:off x="5629274" y="2552701"/>
            <a:ext cx="2486025" cy="1276349"/>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TW" altLang="en-US" sz="1200" b="0">
                <a:latin typeface="王漢宗特圓體繁" pitchFamily="18" charset="-120"/>
                <a:ea typeface="王漢宗特圓體繁" pitchFamily="18" charset="-120"/>
              </a:rPr>
              <a:t>若測試之分類名稱需要增加時，可增加</a:t>
            </a:r>
            <a:r>
              <a:rPr lang="en-US" altLang="zh-TW" sz="1200" b="0">
                <a:latin typeface="王漢宗特圓體繁" pitchFamily="18" charset="-120"/>
                <a:ea typeface="王漢宗特圓體繁" pitchFamily="18" charset="-120"/>
              </a:rPr>
              <a:t>『</a:t>
            </a:r>
            <a:r>
              <a:rPr lang="zh-TW" altLang="en-US" sz="1200" b="0" u="sng">
                <a:solidFill>
                  <a:srgbClr val="FF0000"/>
                </a:solidFill>
                <a:latin typeface="王漢宗特圓體繁" pitchFamily="18" charset="-120"/>
                <a:ea typeface="王漢宗特圓體繁" pitchFamily="18" charset="-120"/>
              </a:rPr>
              <a:t>小分類名</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行。</a:t>
            </a:r>
            <a:endParaRPr lang="en-US" altLang="zh-TW" sz="1200" b="0">
              <a:latin typeface="王漢宗特圓體繁" pitchFamily="18" charset="-120"/>
              <a:ea typeface="王漢宗特圓體繁" pitchFamily="18" charset="-120"/>
            </a:endParaRPr>
          </a:p>
          <a:p>
            <a:r>
              <a:rPr lang="zh-TW" altLang="en-US" sz="1200" b="0">
                <a:latin typeface="王漢宗特圓體繁" pitchFamily="18" charset="-120"/>
                <a:ea typeface="王漢宗特圓體繁" pitchFamily="18" charset="-120"/>
              </a:rPr>
              <a:t>按滑鼠右鍵，選取</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插入</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，增加其</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小分類名稱</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，再更改表頭處之</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小分類名</a:t>
            </a:r>
            <a:r>
              <a:rPr lang="en-US" altLang="zh-TW" sz="1200" b="0">
                <a:latin typeface="王漢宗特圓體繁" pitchFamily="18" charset="-120"/>
                <a:ea typeface="王漢宗特圓體繁" pitchFamily="18" charset="-120"/>
              </a:rPr>
              <a:t>)』</a:t>
            </a:r>
            <a:r>
              <a:rPr lang="zh-TW" altLang="en-US" sz="1200" b="0">
                <a:latin typeface="王漢宗特圓體繁" pitchFamily="18" charset="-120"/>
                <a:ea typeface="王漢宗特圓體繁" pitchFamily="18" charset="-120"/>
              </a:rPr>
              <a:t>為適當名稱。</a:t>
            </a:r>
          </a:p>
        </xdr:txBody>
      </xdr:sp>
    </xdr:grpSp>
    <xdr:clientData/>
  </xdr:twoCellAnchor>
  <xdr:twoCellAnchor>
    <xdr:from>
      <xdr:col>6</xdr:col>
      <xdr:colOff>600075</xdr:colOff>
      <xdr:row>93</xdr:row>
      <xdr:rowOff>0</xdr:rowOff>
    </xdr:from>
    <xdr:to>
      <xdr:col>11</xdr:col>
      <xdr:colOff>142875</xdr:colOff>
      <xdr:row>105</xdr:row>
      <xdr:rowOff>9525</xdr:rowOff>
    </xdr:to>
    <xdr:sp macro="" textlink="">
      <xdr:nvSpPr>
        <xdr:cNvPr id="44" name="左-右-上三向箭號 43"/>
        <xdr:cNvSpPr/>
      </xdr:nvSpPr>
      <xdr:spPr>
        <a:xfrm>
          <a:off x="4714875" y="11039475"/>
          <a:ext cx="2971800" cy="2200275"/>
        </a:xfrm>
        <a:prstGeom prst="leftRightUpArrow">
          <a:avLst/>
        </a:prstGeom>
        <a:gradFill>
          <a:gsLst>
            <a:gs pos="0">
              <a:schemeClr val="accent2">
                <a:lumMod val="75000"/>
              </a:schemeClr>
            </a:gs>
            <a:gs pos="7001">
              <a:srgbClr val="E6E6E6"/>
            </a:gs>
            <a:gs pos="32001">
              <a:srgbClr val="7D8496"/>
            </a:gs>
            <a:gs pos="47000">
              <a:srgbClr val="E6E6E6"/>
            </a:gs>
            <a:gs pos="85001">
              <a:srgbClr val="7D8496"/>
            </a:gs>
            <a:gs pos="100000">
              <a:srgbClr val="E6E6E6"/>
            </a:gs>
          </a:gsLst>
          <a:lin ang="2700000" scaled="0"/>
        </a:gradFill>
        <a:ln cap="sq" cmpd="dbl">
          <a:noFill/>
          <a:bevel/>
        </a:ln>
        <a:effectLst>
          <a:outerShdw blurRad="50800" dist="50800" dir="5400000" algn="ctr" rotWithShape="0">
            <a:schemeClr val="bg1">
              <a:lumMod val="95000"/>
              <a:alpha val="98000"/>
            </a:schemeClr>
          </a:outerShdw>
        </a:effectLst>
        <a:scene3d>
          <a:camera prst="orthographicFront"/>
          <a:lightRig rig="threePt" dir="t"/>
        </a:scene3d>
        <a:sp3d extrusionH="76200">
          <a:bevelT w="158750" prst="relaxedInset"/>
          <a:bevelB/>
          <a:extrusionClr>
            <a:schemeClr val="tx1">
              <a:lumMod val="50000"/>
              <a:lumOff val="5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altLang="zh-TW" sz="1100" baseline="0"/>
        </a:p>
      </xdr:txBody>
    </xdr:sp>
    <xdr:clientData/>
  </xdr:twoCellAnchor>
  <xdr:twoCellAnchor>
    <xdr:from>
      <xdr:col>0</xdr:col>
      <xdr:colOff>266700</xdr:colOff>
      <xdr:row>66</xdr:row>
      <xdr:rowOff>104775</xdr:rowOff>
    </xdr:from>
    <xdr:to>
      <xdr:col>18</xdr:col>
      <xdr:colOff>304800</xdr:colOff>
      <xdr:row>115</xdr:row>
      <xdr:rowOff>114300</xdr:rowOff>
    </xdr:to>
    <xdr:grpSp>
      <xdr:nvGrpSpPr>
        <xdr:cNvPr id="60" name="群組 59"/>
        <xdr:cNvGrpSpPr/>
      </xdr:nvGrpSpPr>
      <xdr:grpSpPr>
        <a:xfrm>
          <a:off x="266700" y="17977629"/>
          <a:ext cx="12402628" cy="8842614"/>
          <a:chOff x="266700" y="6257925"/>
          <a:chExt cx="12382500" cy="8896350"/>
        </a:xfrm>
      </xdr:grpSpPr>
      <xdr:grpSp>
        <xdr:nvGrpSpPr>
          <xdr:cNvPr id="37" name="群組 36"/>
          <xdr:cNvGrpSpPr/>
        </xdr:nvGrpSpPr>
        <xdr:grpSpPr>
          <a:xfrm>
            <a:off x="266700" y="6257925"/>
            <a:ext cx="10553700" cy="4476749"/>
            <a:chOff x="342900" y="6172200"/>
            <a:chExt cx="9620250" cy="4476749"/>
          </a:xfrm>
        </xdr:grpSpPr>
        <xdr:pic>
          <xdr:nvPicPr>
            <xdr:cNvPr id="359432" name="Picture 8"/>
            <xdr:cNvPicPr>
              <a:picLocks noChangeAspect="1" noChangeArrowheads="1"/>
            </xdr:cNvPicPr>
          </xdr:nvPicPr>
          <xdr:blipFill>
            <a:blip xmlns:r="http://schemas.openxmlformats.org/officeDocument/2006/relationships" r:embed="rId2" cstate="print"/>
            <a:srcRect/>
            <a:stretch>
              <a:fillRect/>
            </a:stretch>
          </xdr:blipFill>
          <xdr:spPr bwMode="auto">
            <a:xfrm>
              <a:off x="342900" y="6172200"/>
              <a:ext cx="9620250" cy="3438525"/>
            </a:xfrm>
            <a:prstGeom prst="rect">
              <a:avLst/>
            </a:prstGeom>
            <a:noFill/>
          </xdr:spPr>
        </xdr:pic>
        <xdr:sp macro="" textlink="">
          <xdr:nvSpPr>
            <xdr:cNvPr id="14" name="文字方塊 13"/>
            <xdr:cNvSpPr txBox="1"/>
          </xdr:nvSpPr>
          <xdr:spPr>
            <a:xfrm>
              <a:off x="3962400" y="9048750"/>
              <a:ext cx="3213656" cy="1600199"/>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TW" altLang="en-US" sz="1100" b="1">
                  <a:solidFill>
                    <a:schemeClr val="tx1"/>
                  </a:solidFill>
                  <a:latin typeface="王漢宗仿宋體一標準" pitchFamily="18" charset="-120"/>
                  <a:ea typeface="王漢宗仿宋體一標準" pitchFamily="18" charset="-120"/>
                </a:rPr>
                <a:t>若結果有誤（</a:t>
              </a:r>
              <a:r>
                <a:rPr lang="en-US" altLang="zh-TW" sz="1100" b="1">
                  <a:solidFill>
                    <a:schemeClr val="tx1"/>
                  </a:solidFill>
                  <a:latin typeface="王漢宗仿宋體一標準" pitchFamily="18" charset="-120"/>
                  <a:ea typeface="王漢宗仿宋體一標準" pitchFamily="18" charset="-120"/>
                </a:rPr>
                <a:t>F</a:t>
              </a:r>
              <a:r>
                <a:rPr lang="zh-TW" altLang="en-US" sz="1100" b="1">
                  <a:solidFill>
                    <a:schemeClr val="tx1"/>
                  </a:solidFill>
                  <a:latin typeface="王漢宗仿宋體一標準" pitchFamily="18" charset="-120"/>
                  <a:ea typeface="王漢宗仿宋體一標準" pitchFamily="18" charset="-120"/>
                </a:rPr>
                <a:t>），請於問題說明，附上該</a:t>
              </a:r>
              <a:r>
                <a:rPr lang="en-US" altLang="zh-TW" sz="1100" b="1">
                  <a:solidFill>
                    <a:schemeClr val="tx1"/>
                  </a:solidFill>
                  <a:latin typeface="王漢宗仿宋體一標準" pitchFamily="18" charset="-120"/>
                  <a:ea typeface="王漢宗仿宋體一標準" pitchFamily="18" charset="-120"/>
                </a:rPr>
                <a:t>bug </a:t>
              </a:r>
              <a:r>
                <a:rPr lang="zh-TW" altLang="en-US" sz="1100" b="1">
                  <a:solidFill>
                    <a:schemeClr val="tx1"/>
                  </a:solidFill>
                  <a:latin typeface="王漢宗仿宋體一標準" pitchFamily="18" charset="-120"/>
                  <a:ea typeface="王漢宗仿宋體一標準" pitchFamily="18" charset="-120"/>
                </a:rPr>
                <a:t>之</a:t>
              </a:r>
              <a:r>
                <a:rPr lang="en-US" altLang="zh-TW" sz="1100" b="1">
                  <a:solidFill>
                    <a:schemeClr val="tx1"/>
                  </a:solidFill>
                  <a:latin typeface="王漢宗仿宋體一標準" pitchFamily="18" charset="-120"/>
                  <a:ea typeface="王漢宗仿宋體一標準" pitchFamily="18" charset="-120"/>
                </a:rPr>
                <a:t>MANTIS</a:t>
              </a:r>
              <a:r>
                <a:rPr lang="en-US" altLang="zh-TW" sz="1100" b="1" baseline="0">
                  <a:solidFill>
                    <a:schemeClr val="tx1"/>
                  </a:solidFill>
                  <a:latin typeface="王漢宗仿宋體一標準" pitchFamily="18" charset="-120"/>
                  <a:ea typeface="王漢宗仿宋體一標準" pitchFamily="18" charset="-120"/>
                </a:rPr>
                <a:t>  ID</a:t>
              </a:r>
              <a:r>
                <a:rPr lang="zh-TW" altLang="en-US" sz="1100" b="1" baseline="0">
                  <a:solidFill>
                    <a:schemeClr val="tx1"/>
                  </a:solidFill>
                  <a:latin typeface="王漢宗仿宋體一標準" pitchFamily="18" charset="-120"/>
                  <a:ea typeface="王漢宗仿宋體一標準" pitchFamily="18" charset="-120"/>
                </a:rPr>
                <a:t>，報表隨後將自動產生</a:t>
              </a:r>
              <a:r>
                <a:rPr lang="en-US" altLang="zh-TW" sz="1100" b="1" baseline="0">
                  <a:solidFill>
                    <a:schemeClr val="tx1"/>
                  </a:solidFill>
                  <a:latin typeface="王漢宗仿宋體一標準" pitchFamily="18" charset="-120"/>
                  <a:ea typeface="王漢宗仿宋體一標準" pitchFamily="18" charset="-120"/>
                </a:rPr>
                <a:t>MANTIS </a:t>
              </a:r>
              <a:r>
                <a:rPr lang="zh-TW" altLang="en-US" sz="1100" b="1" baseline="0">
                  <a:solidFill>
                    <a:schemeClr val="tx1"/>
                  </a:solidFill>
                  <a:latin typeface="王漢宗仿宋體一標準" pitchFamily="18" charset="-120"/>
                  <a:ea typeface="王漢宗仿宋體一標準" pitchFamily="18" charset="-120"/>
                </a:rPr>
                <a:t>之</a:t>
              </a:r>
              <a:r>
                <a:rPr lang="en-US" altLang="zh-TW" sz="1100" b="1" baseline="0">
                  <a:solidFill>
                    <a:schemeClr val="tx1"/>
                  </a:solidFill>
                  <a:latin typeface="王漢宗仿宋體一標準" pitchFamily="18" charset="-120"/>
                  <a:ea typeface="王漢宗仿宋體一標準" pitchFamily="18" charset="-120"/>
                </a:rPr>
                <a:t>URL</a:t>
              </a:r>
              <a:r>
                <a:rPr lang="zh-TW" altLang="en-US" sz="1100" b="1" baseline="0">
                  <a:solidFill>
                    <a:schemeClr val="tx1"/>
                  </a:solidFill>
                  <a:latin typeface="王漢宗仿宋體一標準" pitchFamily="18" charset="-120"/>
                  <a:ea typeface="王漢宗仿宋體一標準" pitchFamily="18" charset="-120"/>
                </a:rPr>
                <a:t>，方便後來讀者可直接連接到</a:t>
              </a:r>
              <a:r>
                <a:rPr lang="en-US" altLang="zh-TW" sz="1100" b="1" baseline="0">
                  <a:solidFill>
                    <a:schemeClr val="tx1"/>
                  </a:solidFill>
                  <a:latin typeface="王漢宗仿宋體一標準" pitchFamily="18" charset="-120"/>
                  <a:ea typeface="王漢宗仿宋體一標準" pitchFamily="18" charset="-120"/>
                </a:rPr>
                <a:t>MANTIS</a:t>
              </a:r>
              <a:r>
                <a:rPr lang="zh-TW" altLang="en-US" sz="1100" b="1" baseline="0">
                  <a:solidFill>
                    <a:schemeClr val="tx1"/>
                  </a:solidFill>
                  <a:latin typeface="王漢宗仿宋體一標準" pitchFamily="18" charset="-120"/>
                  <a:ea typeface="王漢宗仿宋體一標準" pitchFamily="18" charset="-120"/>
                </a:rPr>
                <a:t>。</a:t>
              </a:r>
              <a:endParaRPr lang="en-US" altLang="zh-TW" sz="1100" b="1" baseline="0">
                <a:solidFill>
                  <a:schemeClr val="tx1"/>
                </a:solidFill>
                <a:latin typeface="王漢宗仿宋體一標準" pitchFamily="18" charset="-120"/>
                <a:ea typeface="王漢宗仿宋體一標準" pitchFamily="18" charset="-120"/>
              </a:endParaRPr>
            </a:p>
            <a:p>
              <a:r>
                <a:rPr lang="en-US" altLang="zh-TW" sz="1100" b="1" baseline="0">
                  <a:solidFill>
                    <a:schemeClr val="tx1"/>
                  </a:solidFill>
                  <a:latin typeface="王漢宗仿宋體一標準" pitchFamily="18" charset="-120"/>
                  <a:ea typeface="王漢宗仿宋體一標準" pitchFamily="18" charset="-120"/>
                </a:rPr>
                <a:t>1. </a:t>
              </a:r>
              <a:r>
                <a:rPr lang="zh-TW" altLang="en-US" sz="1100" b="1" baseline="0">
                  <a:solidFill>
                    <a:schemeClr val="tx1"/>
                  </a:solidFill>
                  <a:latin typeface="王漢宗仿宋體一標準" pitchFamily="18" charset="-120"/>
                  <a:ea typeface="王漢宗仿宋體一標準" pitchFamily="18" charset="-120"/>
                </a:rPr>
                <a:t>會將所有以輸入之</a:t>
              </a:r>
              <a:r>
                <a:rPr lang="en-US" altLang="zh-TW" sz="1100" b="1" baseline="0">
                  <a:solidFill>
                    <a:schemeClr val="tx1"/>
                  </a:solidFill>
                  <a:latin typeface="王漢宗仿宋體一標準" pitchFamily="18" charset="-120"/>
                  <a:ea typeface="王漢宗仿宋體一標準" pitchFamily="18" charset="-120"/>
                </a:rPr>
                <a:t>MANTIS</a:t>
              </a:r>
              <a:r>
                <a:rPr lang="zh-TW" altLang="en-US" sz="1100" b="1" baseline="0">
                  <a:solidFill>
                    <a:schemeClr val="tx1"/>
                  </a:solidFill>
                  <a:latin typeface="王漢宗仿宋體一標準" pitchFamily="18" charset="-120"/>
                  <a:ea typeface="王漢宗仿宋體一標準" pitchFamily="18" charset="-120"/>
                </a:rPr>
                <a:t>　</a:t>
              </a:r>
              <a:r>
                <a:rPr lang="en-US" altLang="zh-TW" sz="1100" b="1" baseline="0">
                  <a:solidFill>
                    <a:schemeClr val="tx1"/>
                  </a:solidFill>
                  <a:latin typeface="王漢宗仿宋體一標準" pitchFamily="18" charset="-120"/>
                  <a:ea typeface="王漢宗仿宋體一標準" pitchFamily="18" charset="-120"/>
                </a:rPr>
                <a:t>ID </a:t>
              </a:r>
              <a:r>
                <a:rPr lang="zh-TW" altLang="en-US" sz="1100" b="1" baseline="0">
                  <a:solidFill>
                    <a:schemeClr val="tx1"/>
                  </a:solidFill>
                  <a:latin typeface="王漢宗仿宋體一標準" pitchFamily="18" charset="-120"/>
                  <a:ea typeface="王漢宗仿宋體一標準" pitchFamily="18" charset="-120"/>
                </a:rPr>
                <a:t>自動載入到</a:t>
              </a:r>
              <a:r>
                <a:rPr lang="en-US" altLang="zh-TW" sz="1100" b="1" baseline="0">
                  <a:solidFill>
                    <a:schemeClr val="tx1"/>
                  </a:solidFill>
                  <a:latin typeface="王漢宗仿宋體一標準" pitchFamily="18" charset="-120"/>
                  <a:ea typeface="王漢宗仿宋體一標準" pitchFamily="18" charset="-120"/>
                </a:rPr>
                <a:t>"RELEASE NOTE"</a:t>
              </a:r>
              <a:r>
                <a:rPr lang="zh-TW" altLang="en-US" sz="1100" b="1" baseline="0">
                  <a:solidFill>
                    <a:schemeClr val="tx1"/>
                  </a:solidFill>
                  <a:latin typeface="王漢宗仿宋體一標準" pitchFamily="18" charset="-120"/>
                  <a:ea typeface="王漢宗仿宋體一標準" pitchFamily="18" charset="-120"/>
                </a:rPr>
                <a:t>工作頁中。無須人工輸入。</a:t>
              </a:r>
              <a:endParaRPr lang="en-US" altLang="zh-TW" sz="1100" b="1" baseline="0">
                <a:solidFill>
                  <a:schemeClr val="tx1"/>
                </a:solidFill>
                <a:latin typeface="王漢宗仿宋體一標準" pitchFamily="18" charset="-120"/>
                <a:ea typeface="王漢宗仿宋體一標準" pitchFamily="18" charset="-120"/>
              </a:endParaRPr>
            </a:p>
            <a:p>
              <a:r>
                <a:rPr lang="en-US" altLang="zh-TW" sz="1100" b="1" baseline="0">
                  <a:solidFill>
                    <a:schemeClr val="tx1"/>
                  </a:solidFill>
                  <a:latin typeface="王漢宗仿宋體一標準" pitchFamily="18" charset="-120"/>
                  <a:ea typeface="王漢宗仿宋體一標準" pitchFamily="18" charset="-120"/>
                </a:rPr>
                <a:t>2. </a:t>
              </a:r>
              <a:r>
                <a:rPr lang="zh-TW" altLang="en-US" sz="1100" b="1" baseline="0">
                  <a:solidFill>
                    <a:schemeClr val="tx1"/>
                  </a:solidFill>
                  <a:latin typeface="王漢宗仿宋體一標準" pitchFamily="18" charset="-120"/>
                  <a:ea typeface="王漢宗仿宋體一標準" pitchFamily="18" charset="-120"/>
                </a:rPr>
                <a:t>並將所有工作頁中紀錄計算至</a:t>
              </a:r>
              <a:r>
                <a:rPr lang="en-US" altLang="zh-TW" sz="1100" b="1" baseline="0">
                  <a:solidFill>
                    <a:schemeClr val="tx1"/>
                  </a:solidFill>
                  <a:latin typeface="王漢宗仿宋體一標準" pitchFamily="18" charset="-120"/>
                  <a:ea typeface="王漢宗仿宋體一標準" pitchFamily="18" charset="-120"/>
                </a:rPr>
                <a:t>Summary </a:t>
              </a:r>
              <a:r>
                <a:rPr lang="zh-TW" altLang="en-US" sz="1100" b="1" baseline="0">
                  <a:solidFill>
                    <a:schemeClr val="tx1"/>
                  </a:solidFill>
                  <a:latin typeface="王漢宗仿宋體一標準" pitchFamily="18" charset="-120"/>
                  <a:ea typeface="王漢宗仿宋體一標準" pitchFamily="18" charset="-120"/>
                </a:rPr>
                <a:t>工作頁中</a:t>
              </a:r>
              <a:endParaRPr lang="zh-TW" altLang="en-US" sz="1100" b="1">
                <a:solidFill>
                  <a:schemeClr val="tx1"/>
                </a:solidFill>
                <a:latin typeface="王漢宗仿宋體一標準" pitchFamily="18" charset="-120"/>
                <a:ea typeface="王漢宗仿宋體一標準" pitchFamily="18" charset="-120"/>
              </a:endParaRPr>
            </a:p>
          </xdr:txBody>
        </xdr:sp>
        <xdr:sp macro="" textlink="">
          <xdr:nvSpPr>
            <xdr:cNvPr id="28" name="橢圓 27"/>
            <xdr:cNvSpPr/>
          </xdr:nvSpPr>
          <xdr:spPr>
            <a:xfrm>
              <a:off x="2543175" y="8505825"/>
              <a:ext cx="628650" cy="371475"/>
            </a:xfrm>
            <a:prstGeom prst="ellipse">
              <a:avLst/>
            </a:prstGeom>
            <a:no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zh-TW" altLang="en-US" sz="1100"/>
            </a:p>
          </xdr:txBody>
        </xdr:sp>
        <xdr:sp macro="" textlink="">
          <xdr:nvSpPr>
            <xdr:cNvPr id="29" name="橢圓 28"/>
            <xdr:cNvSpPr/>
          </xdr:nvSpPr>
          <xdr:spPr>
            <a:xfrm>
              <a:off x="6562725" y="8505825"/>
              <a:ext cx="628650" cy="371475"/>
            </a:xfrm>
            <a:prstGeom prst="ellipse">
              <a:avLst/>
            </a:prstGeom>
            <a:no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zh-TW" altLang="en-US" sz="1100"/>
            </a:p>
          </xdr:txBody>
        </xdr:sp>
        <xdr:cxnSp macro="">
          <xdr:nvCxnSpPr>
            <xdr:cNvPr id="35" name="弧形接點 34"/>
            <xdr:cNvCxnSpPr/>
          </xdr:nvCxnSpPr>
          <xdr:spPr>
            <a:xfrm>
              <a:off x="3095625" y="8572500"/>
              <a:ext cx="3571875" cy="276225"/>
            </a:xfrm>
            <a:prstGeom prst="curvedConnector3">
              <a:avLst>
                <a:gd name="adj1" fmla="val 50000"/>
              </a:avLst>
            </a:prstGeom>
            <a:ln>
              <a:tailEnd type="arrow"/>
            </a:ln>
          </xdr:spPr>
          <xdr:style>
            <a:lnRef idx="2">
              <a:schemeClr val="accent2"/>
            </a:lnRef>
            <a:fillRef idx="0">
              <a:schemeClr val="accent2"/>
            </a:fillRef>
            <a:effectRef idx="1">
              <a:schemeClr val="accent2"/>
            </a:effectRef>
            <a:fontRef idx="minor">
              <a:schemeClr val="tx1"/>
            </a:fontRef>
          </xdr:style>
        </xdr:cxnSp>
        <xdr:sp macro="" textlink="">
          <xdr:nvSpPr>
            <xdr:cNvPr id="36" name="等於 35"/>
            <xdr:cNvSpPr/>
          </xdr:nvSpPr>
          <xdr:spPr>
            <a:xfrm>
              <a:off x="7505700" y="8543926"/>
              <a:ext cx="390525" cy="323850"/>
            </a:xfrm>
            <a:prstGeom prst="mathEqual">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zh-TW" altLang="en-US" sz="1100">
                <a:solidFill>
                  <a:schemeClr val="tx1"/>
                </a:solidFill>
              </a:endParaRPr>
            </a:p>
          </xdr:txBody>
        </xdr:sp>
      </xdr:grpSp>
      <xdr:pic>
        <xdr:nvPicPr>
          <xdr:cNvPr id="359434" name="Picture 10"/>
          <xdr:cNvPicPr>
            <a:picLocks noChangeAspect="1" noChangeArrowheads="1"/>
          </xdr:cNvPicPr>
        </xdr:nvPicPr>
        <xdr:blipFill>
          <a:blip xmlns:r="http://schemas.openxmlformats.org/officeDocument/2006/relationships" r:embed="rId3" cstate="print"/>
          <a:srcRect/>
          <a:stretch>
            <a:fillRect/>
          </a:stretch>
        </xdr:blipFill>
        <xdr:spPr bwMode="auto">
          <a:xfrm>
            <a:off x="1047750" y="10544175"/>
            <a:ext cx="3390900" cy="4610100"/>
          </a:xfrm>
          <a:prstGeom prst="rect">
            <a:avLst/>
          </a:prstGeom>
          <a:noFill/>
        </xdr:spPr>
      </xdr:pic>
      <xdr:pic>
        <xdr:nvPicPr>
          <xdr:cNvPr id="359436" name="Picture 12"/>
          <xdr:cNvPicPr>
            <a:picLocks noChangeAspect="1" noChangeArrowheads="1"/>
          </xdr:cNvPicPr>
        </xdr:nvPicPr>
        <xdr:blipFill>
          <a:blip xmlns:r="http://schemas.openxmlformats.org/officeDocument/2006/relationships" r:embed="rId4" cstate="print"/>
          <a:srcRect/>
          <a:stretch>
            <a:fillRect/>
          </a:stretch>
        </xdr:blipFill>
        <xdr:spPr bwMode="auto">
          <a:xfrm>
            <a:off x="8067675" y="10344150"/>
            <a:ext cx="4581525" cy="3695700"/>
          </a:xfrm>
          <a:prstGeom prst="rect">
            <a:avLst/>
          </a:prstGeom>
          <a:noFill/>
        </xdr:spPr>
      </xdr:pic>
      <xdr:sp macro="" textlink="">
        <xdr:nvSpPr>
          <xdr:cNvPr id="48" name="橢圓 47"/>
          <xdr:cNvSpPr/>
        </xdr:nvSpPr>
        <xdr:spPr>
          <a:xfrm>
            <a:off x="11125200" y="11010900"/>
            <a:ext cx="1247775" cy="2638425"/>
          </a:xfrm>
          <a:prstGeom prst="ellipse">
            <a:avLst/>
          </a:prstGeom>
          <a:no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zh-TW" altLang="en-US" sz="1100"/>
          </a:p>
        </xdr:txBody>
      </xdr:sp>
      <xdr:cxnSp macro="">
        <xdr:nvCxnSpPr>
          <xdr:cNvPr id="50" name="弧形接點 49"/>
          <xdr:cNvCxnSpPr/>
        </xdr:nvCxnSpPr>
        <xdr:spPr>
          <a:xfrm>
            <a:off x="7534275" y="9858375"/>
            <a:ext cx="3552825" cy="2305050"/>
          </a:xfrm>
          <a:prstGeom prst="curvedConnector3">
            <a:avLst>
              <a:gd name="adj1" fmla="val 50000"/>
            </a:avLst>
          </a:prstGeom>
          <a:ln>
            <a:tailEnd type="arrow"/>
          </a:ln>
        </xdr:spPr>
        <xdr:style>
          <a:lnRef idx="2">
            <a:schemeClr val="accent2"/>
          </a:lnRef>
          <a:fillRef idx="0">
            <a:schemeClr val="accent2"/>
          </a:fillRef>
          <a:effectRef idx="1">
            <a:schemeClr val="accent2"/>
          </a:effectRef>
          <a:fontRef idx="minor">
            <a:schemeClr val="tx1"/>
          </a:fontRef>
        </xdr:style>
      </xdr:cxnSp>
      <xdr:cxnSp macro="">
        <xdr:nvCxnSpPr>
          <xdr:cNvPr id="52" name="弧形接點 51"/>
          <xdr:cNvCxnSpPr/>
        </xdr:nvCxnSpPr>
        <xdr:spPr>
          <a:xfrm rot="5400000">
            <a:off x="3205162" y="10434637"/>
            <a:ext cx="3038476" cy="2876550"/>
          </a:xfrm>
          <a:prstGeom prst="curvedConnector3">
            <a:avLst>
              <a:gd name="adj1" fmla="val 50000"/>
            </a:avLst>
          </a:prstGeom>
          <a:ln>
            <a:tailEnd type="arrow"/>
          </a:ln>
        </xdr:spPr>
        <xdr:style>
          <a:lnRef idx="2">
            <a:schemeClr val="accent2"/>
          </a:lnRef>
          <a:fillRef idx="0">
            <a:schemeClr val="accent2"/>
          </a:fillRef>
          <a:effectRef idx="1">
            <a:schemeClr val="accent2"/>
          </a:effectRef>
          <a:fontRef idx="minor">
            <a:schemeClr val="tx1"/>
          </a:fontRef>
        </xdr:style>
      </xdr:cxnSp>
      <xdr:sp macro="" textlink="">
        <xdr:nvSpPr>
          <xdr:cNvPr id="59" name="橢圓 58"/>
          <xdr:cNvSpPr/>
        </xdr:nvSpPr>
        <xdr:spPr>
          <a:xfrm>
            <a:off x="2933701" y="13401675"/>
            <a:ext cx="590550" cy="409575"/>
          </a:xfrm>
          <a:prstGeom prst="ellipse">
            <a:avLst/>
          </a:prstGeom>
          <a:no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zh-TW" altLang="en-US" sz="1100"/>
          </a:p>
        </xdr:txBody>
      </xdr:sp>
    </xdr:grpSp>
    <xdr:clientData/>
  </xdr:twoCellAnchor>
  <xdr:twoCellAnchor editAs="oneCell">
    <xdr:from>
      <xdr:col>0</xdr:col>
      <xdr:colOff>657225</xdr:colOff>
      <xdr:row>9</xdr:row>
      <xdr:rowOff>76200</xdr:rowOff>
    </xdr:from>
    <xdr:to>
      <xdr:col>4</xdr:col>
      <xdr:colOff>428625</xdr:colOff>
      <xdr:row>29</xdr:row>
      <xdr:rowOff>47625</xdr:rowOff>
    </xdr:to>
    <xdr:pic>
      <xdr:nvPicPr>
        <xdr:cNvPr id="359439" name="Picture 15"/>
        <xdr:cNvPicPr>
          <a:picLocks noChangeAspect="1" noChangeArrowheads="1"/>
        </xdr:cNvPicPr>
      </xdr:nvPicPr>
      <xdr:blipFill>
        <a:blip xmlns:r="http://schemas.openxmlformats.org/officeDocument/2006/relationships" r:embed="rId5" cstate="print"/>
        <a:srcRect/>
        <a:stretch>
          <a:fillRect/>
        </a:stretch>
      </xdr:blipFill>
      <xdr:spPr bwMode="auto">
        <a:xfrm>
          <a:off x="657225" y="752475"/>
          <a:ext cx="2514600" cy="3590925"/>
        </a:xfrm>
        <a:prstGeom prst="rect">
          <a:avLst/>
        </a:prstGeom>
        <a:noFill/>
      </xdr:spPr>
    </xdr:pic>
    <xdr:clientData/>
  </xdr:twoCellAnchor>
  <xdr:twoCellAnchor editAs="oneCell">
    <xdr:from>
      <xdr:col>7</xdr:col>
      <xdr:colOff>57150</xdr:colOff>
      <xdr:row>9</xdr:row>
      <xdr:rowOff>95250</xdr:rowOff>
    </xdr:from>
    <xdr:to>
      <xdr:col>10</xdr:col>
      <xdr:colOff>581025</xdr:colOff>
      <xdr:row>29</xdr:row>
      <xdr:rowOff>104775</xdr:rowOff>
    </xdr:to>
    <xdr:pic>
      <xdr:nvPicPr>
        <xdr:cNvPr id="359441" name="Picture 17"/>
        <xdr:cNvPicPr>
          <a:picLocks noChangeAspect="1" noChangeArrowheads="1"/>
        </xdr:cNvPicPr>
      </xdr:nvPicPr>
      <xdr:blipFill>
        <a:blip xmlns:r="http://schemas.openxmlformats.org/officeDocument/2006/relationships" r:embed="rId6" cstate="print"/>
        <a:srcRect/>
        <a:stretch>
          <a:fillRect/>
        </a:stretch>
      </xdr:blipFill>
      <xdr:spPr bwMode="auto">
        <a:xfrm>
          <a:off x="4924425" y="771525"/>
          <a:ext cx="2581275" cy="3629025"/>
        </a:xfrm>
        <a:prstGeom prst="rect">
          <a:avLst/>
        </a:prstGeom>
        <a:noFill/>
      </xdr:spPr>
    </xdr:pic>
    <xdr:clientData/>
  </xdr:twoCellAnchor>
  <xdr:twoCellAnchor editAs="oneCell">
    <xdr:from>
      <xdr:col>13</xdr:col>
      <xdr:colOff>104775</xdr:colOff>
      <xdr:row>9</xdr:row>
      <xdr:rowOff>114300</xdr:rowOff>
    </xdr:from>
    <xdr:to>
      <xdr:col>18</xdr:col>
      <xdr:colOff>276225</xdr:colOff>
      <xdr:row>26</xdr:row>
      <xdr:rowOff>171450</xdr:rowOff>
    </xdr:to>
    <xdr:pic>
      <xdr:nvPicPr>
        <xdr:cNvPr id="359443" name="Picture 19"/>
        <xdr:cNvPicPr>
          <a:picLocks noChangeAspect="1" noChangeArrowheads="1"/>
        </xdr:cNvPicPr>
      </xdr:nvPicPr>
      <xdr:blipFill>
        <a:blip xmlns:r="http://schemas.openxmlformats.org/officeDocument/2006/relationships" r:embed="rId7" cstate="print"/>
        <a:srcRect/>
        <a:stretch>
          <a:fillRect/>
        </a:stretch>
      </xdr:blipFill>
      <xdr:spPr bwMode="auto">
        <a:xfrm>
          <a:off x="9086850" y="790575"/>
          <a:ext cx="3600450" cy="3133725"/>
        </a:xfrm>
        <a:prstGeom prst="rect">
          <a:avLst/>
        </a:prstGeom>
        <a:noFill/>
      </xdr:spPr>
    </xdr:pic>
    <xdr:clientData/>
  </xdr:twoCellAnchor>
  <xdr:twoCellAnchor>
    <xdr:from>
      <xdr:col>5</xdr:col>
      <xdr:colOff>285750</xdr:colOff>
      <xdr:row>16</xdr:row>
      <xdr:rowOff>19050</xdr:rowOff>
    </xdr:from>
    <xdr:to>
      <xdr:col>6</xdr:col>
      <xdr:colOff>381000</xdr:colOff>
      <xdr:row>20</xdr:row>
      <xdr:rowOff>38100</xdr:rowOff>
    </xdr:to>
    <xdr:sp macro="" textlink="">
      <xdr:nvSpPr>
        <xdr:cNvPr id="65" name="向右箭號 64"/>
        <xdr:cNvSpPr/>
      </xdr:nvSpPr>
      <xdr:spPr>
        <a:xfrm>
          <a:off x="3714750" y="1962150"/>
          <a:ext cx="847725" cy="742950"/>
        </a:xfrm>
        <a:prstGeom prst="stripedRightArrow">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zh-TW" altLang="en-US" sz="1100"/>
        </a:p>
      </xdr:txBody>
    </xdr:sp>
    <xdr:clientData/>
  </xdr:twoCellAnchor>
  <xdr:twoCellAnchor>
    <xdr:from>
      <xdr:col>11</xdr:col>
      <xdr:colOff>276225</xdr:colOff>
      <xdr:row>16</xdr:row>
      <xdr:rowOff>0</xdr:rowOff>
    </xdr:from>
    <xdr:to>
      <xdr:col>12</xdr:col>
      <xdr:colOff>438150</xdr:colOff>
      <xdr:row>20</xdr:row>
      <xdr:rowOff>19050</xdr:rowOff>
    </xdr:to>
    <xdr:sp macro="" textlink="">
      <xdr:nvSpPr>
        <xdr:cNvPr id="66" name="向右箭號 65"/>
        <xdr:cNvSpPr/>
      </xdr:nvSpPr>
      <xdr:spPr>
        <a:xfrm>
          <a:off x="7886700" y="1943100"/>
          <a:ext cx="847725" cy="742950"/>
        </a:xfrm>
        <a:prstGeom prst="stripedRightArrow">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zh-TW" altLang="en-US" sz="1100"/>
        </a:p>
      </xdr:txBody>
    </xdr:sp>
    <xdr:clientData/>
  </xdr:twoCellAnchor>
  <xdr:twoCellAnchor editAs="oneCell">
    <xdr:from>
      <xdr:col>0</xdr:col>
      <xdr:colOff>0</xdr:colOff>
      <xdr:row>0</xdr:row>
      <xdr:rowOff>0</xdr:rowOff>
    </xdr:from>
    <xdr:to>
      <xdr:col>9</xdr:col>
      <xdr:colOff>287547</xdr:colOff>
      <xdr:row>1</xdr:row>
      <xdr:rowOff>5094976</xdr:rowOff>
    </xdr:to>
    <xdr:pic>
      <xdr:nvPicPr>
        <xdr:cNvPr id="366595" name="Picture 3"/>
        <xdr:cNvPicPr>
          <a:picLocks noChangeAspect="1" noChangeArrowheads="1"/>
        </xdr:cNvPicPr>
      </xdr:nvPicPr>
      <xdr:blipFill>
        <a:blip xmlns:r="http://schemas.openxmlformats.org/officeDocument/2006/relationships" r:embed="rId8" cstate="print"/>
        <a:srcRect/>
        <a:stretch>
          <a:fillRect/>
        </a:stretch>
      </xdr:blipFill>
      <xdr:spPr bwMode="auto">
        <a:xfrm>
          <a:off x="0" y="0"/>
          <a:ext cx="6505755" cy="5274693"/>
        </a:xfrm>
        <a:prstGeom prst="rect">
          <a:avLst/>
        </a:prstGeom>
        <a:noFill/>
      </xdr:spPr>
    </xdr:pic>
    <xdr:clientData/>
  </xdr:twoCellAnchor>
  <xdr:twoCellAnchor>
    <xdr:from>
      <xdr:col>2</xdr:col>
      <xdr:colOff>646981</xdr:colOff>
      <xdr:row>1</xdr:row>
      <xdr:rowOff>3378679</xdr:rowOff>
    </xdr:from>
    <xdr:to>
      <xdr:col>7</xdr:col>
      <xdr:colOff>476251</xdr:colOff>
      <xdr:row>1</xdr:row>
      <xdr:rowOff>4753514</xdr:rowOff>
    </xdr:to>
    <xdr:sp macro="" textlink="">
      <xdr:nvSpPr>
        <xdr:cNvPr id="30" name="文字方塊 29"/>
        <xdr:cNvSpPr txBox="1"/>
      </xdr:nvSpPr>
      <xdr:spPr>
        <a:xfrm>
          <a:off x="2012830" y="3558396"/>
          <a:ext cx="3315779" cy="1374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TW" altLang="en-US" sz="1100">
              <a:solidFill>
                <a:srgbClr val="FF0000"/>
              </a:solidFill>
              <a:latin typeface="標楷體" pitchFamily="65" charset="-120"/>
              <a:ea typeface="標楷體" pitchFamily="65" charset="-120"/>
            </a:rPr>
            <a:t>打開本檔案時需啟用巨集如圖示：</a:t>
          </a:r>
          <a:endParaRPr lang="en-US" altLang="zh-TW" sz="1100">
            <a:solidFill>
              <a:srgbClr val="FF0000"/>
            </a:solidFill>
            <a:latin typeface="標楷體" pitchFamily="65" charset="-120"/>
            <a:ea typeface="標楷體" pitchFamily="65" charset="-120"/>
          </a:endParaRPr>
        </a:p>
        <a:p>
          <a:r>
            <a:rPr lang="en-US" altLang="zh-TW" sz="1100">
              <a:solidFill>
                <a:srgbClr val="FF0000"/>
              </a:solidFill>
              <a:latin typeface="標楷體" pitchFamily="65" charset="-120"/>
              <a:ea typeface="標楷體" pitchFamily="65" charset="-120"/>
            </a:rPr>
            <a:t>Ctrl-Shift</a:t>
          </a:r>
          <a:r>
            <a:rPr lang="en-US" altLang="zh-TW" sz="1100" baseline="0">
              <a:solidFill>
                <a:srgbClr val="FF0000"/>
              </a:solidFill>
              <a:latin typeface="標楷體" pitchFamily="65" charset="-120"/>
              <a:ea typeface="標楷體" pitchFamily="65" charset="-120"/>
            </a:rPr>
            <a:t>-I     </a:t>
          </a:r>
          <a:r>
            <a:rPr lang="zh-TW" altLang="en-US" sz="1100" baseline="0">
              <a:solidFill>
                <a:srgbClr val="FF0000"/>
              </a:solidFill>
              <a:latin typeface="標楷體" pitchFamily="65" charset="-120"/>
              <a:ea typeface="標楷體" pitchFamily="65" charset="-120"/>
            </a:rPr>
            <a:t>增加空白行 （ </a:t>
          </a:r>
          <a:r>
            <a:rPr lang="en-US" altLang="zh-TW" sz="1100" baseline="0">
              <a:solidFill>
                <a:srgbClr val="FF0000"/>
              </a:solidFill>
              <a:latin typeface="標楷體" pitchFamily="65" charset="-120"/>
              <a:ea typeface="標楷體" pitchFamily="65" charset="-120"/>
            </a:rPr>
            <a:t>Insert</a:t>
          </a:r>
          <a:r>
            <a:rPr lang="zh-TW" altLang="en-US" sz="1100" baseline="0">
              <a:solidFill>
                <a:srgbClr val="FF0000"/>
              </a:solidFill>
              <a:latin typeface="標楷體" pitchFamily="65" charset="-120"/>
              <a:ea typeface="標楷體" pitchFamily="65" charset="-120"/>
            </a:rPr>
            <a:t>）</a:t>
          </a:r>
          <a:endParaRPr lang="en-US" altLang="zh-TW" sz="1100" baseline="0">
            <a:solidFill>
              <a:srgbClr val="FF0000"/>
            </a:solidFill>
            <a:latin typeface="標楷體" pitchFamily="65" charset="-120"/>
            <a:ea typeface="標楷體" pitchFamily="65" charset="-120"/>
          </a:endParaRPr>
        </a:p>
        <a:p>
          <a:r>
            <a:rPr lang="en-US" altLang="zh-TW" sz="1100">
              <a:solidFill>
                <a:srgbClr val="FF0000"/>
              </a:solidFill>
              <a:latin typeface="標楷體" pitchFamily="65" charset="-120"/>
              <a:ea typeface="標楷體" pitchFamily="65" charset="-120"/>
            </a:rPr>
            <a:t>Ctrl-Shift-D</a:t>
          </a:r>
          <a:r>
            <a:rPr lang="en-US" altLang="zh-TW" sz="1100" baseline="0">
              <a:solidFill>
                <a:srgbClr val="FF0000"/>
              </a:solidFill>
              <a:latin typeface="標楷體" pitchFamily="65" charset="-120"/>
              <a:ea typeface="標楷體" pitchFamily="65" charset="-120"/>
            </a:rPr>
            <a:t>    </a:t>
          </a:r>
          <a:r>
            <a:rPr lang="zh-TW" altLang="en-US" sz="1100" baseline="0">
              <a:solidFill>
                <a:srgbClr val="FF0000"/>
              </a:solidFill>
              <a:latin typeface="標楷體" pitchFamily="65" charset="-120"/>
              <a:ea typeface="標楷體" pitchFamily="65" charset="-120"/>
            </a:rPr>
            <a:t>刪除行 （</a:t>
          </a:r>
          <a:r>
            <a:rPr lang="en-US" altLang="zh-TW" sz="1100" baseline="0">
              <a:solidFill>
                <a:srgbClr val="FF0000"/>
              </a:solidFill>
              <a:latin typeface="標楷體" pitchFamily="65" charset="-120"/>
              <a:ea typeface="標楷體" pitchFamily="65" charset="-120"/>
            </a:rPr>
            <a:t>Delete</a:t>
          </a:r>
          <a:r>
            <a:rPr lang="zh-TW" altLang="en-US" sz="1100" baseline="0">
              <a:solidFill>
                <a:srgbClr val="FF0000"/>
              </a:solidFill>
              <a:latin typeface="標楷體" pitchFamily="65" charset="-120"/>
              <a:ea typeface="標楷體" pitchFamily="65" charset="-120"/>
            </a:rPr>
            <a:t>）</a:t>
          </a:r>
          <a:endParaRPr lang="en-US" altLang="zh-TW" sz="1100" baseline="0">
            <a:solidFill>
              <a:srgbClr val="FF0000"/>
            </a:solidFill>
            <a:latin typeface="標楷體" pitchFamily="65" charset="-120"/>
            <a:ea typeface="標楷體" pitchFamily="65" charset="-120"/>
          </a:endParaRPr>
        </a:p>
        <a:p>
          <a:r>
            <a:rPr lang="en-US" altLang="zh-TW" sz="1100">
              <a:solidFill>
                <a:srgbClr val="FF0000"/>
              </a:solidFill>
              <a:latin typeface="標楷體" pitchFamily="65" charset="-120"/>
              <a:ea typeface="標楷體" pitchFamily="65" charset="-120"/>
            </a:rPr>
            <a:t>Ctrl-Shift-M</a:t>
          </a:r>
          <a:r>
            <a:rPr lang="en-US" altLang="zh-TW" sz="1100" baseline="0">
              <a:solidFill>
                <a:srgbClr val="FF0000"/>
              </a:solidFill>
              <a:latin typeface="標楷體" pitchFamily="65" charset="-120"/>
              <a:ea typeface="標楷體" pitchFamily="65" charset="-120"/>
            </a:rPr>
            <a:t>   </a:t>
          </a:r>
          <a:r>
            <a:rPr lang="zh-TW" altLang="en-US" sz="1100" baseline="0">
              <a:solidFill>
                <a:srgbClr val="FF0000"/>
              </a:solidFill>
              <a:latin typeface="標楷體" pitchFamily="65" charset="-120"/>
              <a:ea typeface="標楷體" pitchFamily="65" charset="-120"/>
            </a:rPr>
            <a:t>搬移（</a:t>
          </a:r>
          <a:r>
            <a:rPr lang="en-US" altLang="zh-TW" sz="1100" baseline="0">
              <a:solidFill>
                <a:srgbClr val="FF0000"/>
              </a:solidFill>
              <a:latin typeface="標楷體" pitchFamily="65" charset="-120"/>
              <a:ea typeface="標楷體" pitchFamily="65" charset="-120"/>
            </a:rPr>
            <a:t>Move</a:t>
          </a:r>
          <a:r>
            <a:rPr lang="zh-TW" altLang="en-US" sz="1100" baseline="0">
              <a:solidFill>
                <a:srgbClr val="FF0000"/>
              </a:solidFill>
              <a:latin typeface="標楷體" pitchFamily="65" charset="-120"/>
              <a:ea typeface="標楷體" pitchFamily="65" charset="-120"/>
            </a:rPr>
            <a:t>）</a:t>
          </a:r>
          <a:endParaRPr lang="en-US" altLang="zh-TW" sz="1100" baseline="0">
            <a:solidFill>
              <a:srgbClr val="FF0000"/>
            </a:solidFill>
            <a:latin typeface="標楷體" pitchFamily="65" charset="-120"/>
            <a:ea typeface="標楷體" pitchFamily="65" charset="-120"/>
          </a:endParaRPr>
        </a:p>
        <a:p>
          <a:r>
            <a:rPr lang="en-US" altLang="zh-TW" sz="1100" baseline="0">
              <a:solidFill>
                <a:srgbClr val="FF0000"/>
              </a:solidFill>
              <a:latin typeface="標楷體" pitchFamily="65" charset="-120"/>
              <a:ea typeface="標楷體" pitchFamily="65" charset="-120"/>
            </a:rPr>
            <a:t>Ctrl-Shift-C    </a:t>
          </a:r>
          <a:r>
            <a:rPr lang="zh-TW" altLang="en-US" sz="1100" baseline="0">
              <a:solidFill>
                <a:srgbClr val="FF0000"/>
              </a:solidFill>
              <a:latin typeface="標楷體" pitchFamily="65" charset="-120"/>
              <a:ea typeface="標楷體" pitchFamily="65" charset="-120"/>
            </a:rPr>
            <a:t>呼叫功能頁面 （</a:t>
          </a:r>
          <a:r>
            <a:rPr lang="en-US" altLang="zh-TW" sz="1100" baseline="0">
              <a:solidFill>
                <a:srgbClr val="FF0000"/>
              </a:solidFill>
              <a:latin typeface="標楷體" pitchFamily="65" charset="-120"/>
              <a:ea typeface="標楷體" pitchFamily="65" charset="-120"/>
            </a:rPr>
            <a:t>Call/commands</a:t>
          </a:r>
          <a:r>
            <a:rPr lang="zh-TW" altLang="en-US" sz="1100" baseline="0">
              <a:solidFill>
                <a:srgbClr val="FF0000"/>
              </a:solidFill>
              <a:latin typeface="標楷體" pitchFamily="65" charset="-120"/>
              <a:ea typeface="標楷體" pitchFamily="65" charset="-120"/>
            </a:rPr>
            <a:t>）</a:t>
          </a:r>
          <a:endParaRPr lang="en-US" altLang="zh-TW" sz="1100" baseline="0">
            <a:solidFill>
              <a:srgbClr val="FF0000"/>
            </a:solidFill>
            <a:latin typeface="標楷體" pitchFamily="65" charset="-120"/>
            <a:ea typeface="標楷體" pitchFamily="65" charset="-120"/>
          </a:endParaRPr>
        </a:p>
        <a:p>
          <a:r>
            <a:rPr lang="zh-TW" altLang="en-US" sz="1100" baseline="0">
              <a:solidFill>
                <a:srgbClr val="FF0000"/>
              </a:solidFill>
              <a:latin typeface="標楷體" pitchFamily="65" charset="-120"/>
              <a:ea typeface="標楷體" pitchFamily="65" charset="-120"/>
            </a:rPr>
            <a:t>儲存時，請注意使用允許巨集的檔案類型</a:t>
          </a:r>
          <a:r>
            <a:rPr lang="en-US" altLang="zh-TW" sz="1100" baseline="0">
              <a:solidFill>
                <a:srgbClr val="FF0000"/>
              </a:solidFill>
              <a:latin typeface="標楷體" pitchFamily="65" charset="-120"/>
              <a:ea typeface="標楷體" pitchFamily="65" charset="-120"/>
            </a:rPr>
            <a:t>"xlsm"&lt;</a:t>
          </a:r>
        </a:p>
        <a:p>
          <a:r>
            <a:rPr lang="zh-TW" altLang="en-US" sz="1100" baseline="0">
              <a:solidFill>
                <a:srgbClr val="FF0000"/>
              </a:solidFill>
              <a:latin typeface="標楷體" pitchFamily="65" charset="-120"/>
              <a:ea typeface="標楷體" pitchFamily="65" charset="-120"/>
            </a:rPr>
            <a:t>否則下次無法使用巨集。</a:t>
          </a:r>
          <a:endParaRPr lang="zh-TW" altLang="en-US" sz="1100">
            <a:solidFill>
              <a:srgbClr val="FF0000"/>
            </a:solidFill>
            <a:latin typeface="標楷體" pitchFamily="65" charset="-120"/>
            <a:ea typeface="標楷體" pitchFamily="65" charset="-120"/>
          </a:endParaRPr>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3"/>
  <dimension ref="A1:X205"/>
  <sheetViews>
    <sheetView topLeftCell="B1" workbookViewId="0">
      <pane ySplit="1" topLeftCell="A2" activePane="bottomLeft" state="frozen"/>
      <selection pane="bottomLeft" activeCell="C17" sqref="C17"/>
    </sheetView>
  </sheetViews>
  <sheetFormatPr defaultColWidth="9" defaultRowHeight="18"/>
  <cols>
    <col min="1" max="1" width="6.625" style="250" hidden="1" customWidth="1"/>
    <col min="2" max="2" width="6.125" style="265" customWidth="1"/>
    <col min="3" max="3" width="119.375" style="256" customWidth="1"/>
    <col min="4" max="4" width="3.125" style="252" customWidth="1"/>
    <col min="5" max="5" width="5" style="258" customWidth="1"/>
    <col min="6" max="6" width="34.25" style="259" customWidth="1"/>
    <col min="7" max="7" width="48.375" style="301" customWidth="1"/>
    <col min="8" max="8" width="8" style="269" hidden="1" customWidth="1"/>
    <col min="9" max="21" width="12.625" style="277" hidden="1" customWidth="1"/>
    <col min="22" max="22" width="8.625" style="256" hidden="1" customWidth="1"/>
    <col min="23" max="23" width="44" style="270" hidden="1" customWidth="1"/>
    <col min="24" max="24" width="9" style="256" hidden="1" customWidth="1"/>
    <col min="25" max="16384" width="9" style="256"/>
  </cols>
  <sheetData>
    <row r="1" spans="1:23" s="248" customFormat="1" ht="31.5" customHeight="1" thickTop="1" thickBot="1">
      <c r="A1" s="242"/>
      <c r="B1" s="243"/>
      <c r="C1" s="244" t="s">
        <v>85</v>
      </c>
      <c r="D1" s="245"/>
      <c r="E1" s="246"/>
      <c r="F1" s="302" t="s">
        <v>103</v>
      </c>
      <c r="G1" s="300"/>
      <c r="H1" s="247" t="str">
        <f ca="1">INDIRECT("F"&amp;(COLUMN()-COLUMN($G1)+1))</f>
        <v>xxxx</v>
      </c>
      <c r="I1" s="247">
        <f t="shared" ref="I1:U1" ca="1" si="0">INDIRECT("F"&amp;(COLUMN()-COLUMN($G1)+1))</f>
        <v>0</v>
      </c>
      <c r="J1" s="247">
        <f t="shared" ca="1" si="0"/>
        <v>0</v>
      </c>
      <c r="K1" s="247">
        <f t="shared" ca="1" si="0"/>
        <v>0</v>
      </c>
      <c r="L1" s="247">
        <f t="shared" ca="1" si="0"/>
        <v>0</v>
      </c>
      <c r="M1" s="247">
        <f t="shared" ca="1" si="0"/>
        <v>0</v>
      </c>
      <c r="N1" s="247">
        <f t="shared" ca="1" si="0"/>
        <v>0</v>
      </c>
      <c r="O1" s="247">
        <f t="shared" ca="1" si="0"/>
        <v>0</v>
      </c>
      <c r="P1" s="247">
        <f t="shared" ca="1" si="0"/>
        <v>0</v>
      </c>
      <c r="Q1" s="247">
        <f t="shared" ca="1" si="0"/>
        <v>0</v>
      </c>
      <c r="R1" s="247">
        <f t="shared" ca="1" si="0"/>
        <v>0</v>
      </c>
      <c r="S1" s="247" t="str">
        <f t="shared" ca="1" si="0"/>
        <v>Ctrl-Shit-W 自動產生有效之『工作頁名稱』</v>
      </c>
      <c r="T1" s="247">
        <f t="shared" ca="1" si="0"/>
        <v>0</v>
      </c>
      <c r="U1" s="247">
        <f t="shared" ca="1" si="0"/>
        <v>0</v>
      </c>
      <c r="W1" s="249">
        <f ca="1">MAX(D:D)</f>
        <v>180</v>
      </c>
    </row>
    <row r="2" spans="1:23" ht="24" customHeight="1" thickTop="1">
      <c r="A2" s="250" t="str">
        <f>TRIM(UPPER(C2))</f>
        <v>接收距離測試</v>
      </c>
      <c r="B2" s="251">
        <f>IF(C2="","",IFERROR(MATCH(A2,A$1:A1,0)-1,COUNTA(C$2:C2)))</f>
        <v>1</v>
      </c>
      <c r="C2" s="631" t="s">
        <v>595</v>
      </c>
      <c r="D2" s="252">
        <f ca="1">IF(SUM(H2:U2)&gt;0,MAX(D$1:D1)+1,"")</f>
        <v>1</v>
      </c>
      <c r="E2" s="297"/>
      <c r="F2" s="408" t="s">
        <v>594</v>
      </c>
      <c r="G2" s="303" t="str">
        <f ca="1">IF(F2="","",IF(ISERR(INDIRECT("'"&amp;F2&amp;"'!A1"))," ＊ Notice：'"&amp;F2&amp;"' Doesn't Exist 工作頁不存在。",""))</f>
        <v/>
      </c>
      <c r="H2" s="253">
        <f t="shared" ref="H2:H33" ca="1" si="1">IFERROR(COUNTIF(INDIRECT("'"&amp;H$1&amp;"'!"&amp;H$204),$A2),"-")</f>
        <v>1</v>
      </c>
      <c r="I2" s="254" t="str">
        <f t="shared" ref="I2:U2" ca="1" si="2">IFERROR(COUNTIF(INDIRECT("'"&amp;I$1&amp;"'!"&amp;I$204),$A2),"-")</f>
        <v>-</v>
      </c>
      <c r="J2" s="254" t="str">
        <f t="shared" ca="1" si="2"/>
        <v>-</v>
      </c>
      <c r="K2" s="254" t="str">
        <f t="shared" ca="1" si="2"/>
        <v>-</v>
      </c>
      <c r="L2" s="254" t="str">
        <f t="shared" ca="1" si="2"/>
        <v>-</v>
      </c>
      <c r="M2" s="254" t="str">
        <f t="shared" ca="1" si="2"/>
        <v>-</v>
      </c>
      <c r="N2" s="254" t="str">
        <f t="shared" ca="1" si="2"/>
        <v>-</v>
      </c>
      <c r="O2" s="254" t="str">
        <f t="shared" ca="1" si="2"/>
        <v>-</v>
      </c>
      <c r="P2" s="254" t="str">
        <f t="shared" ca="1" si="2"/>
        <v>-</v>
      </c>
      <c r="Q2" s="254" t="str">
        <f t="shared" ca="1" si="2"/>
        <v>-</v>
      </c>
      <c r="R2" s="254" t="str">
        <f t="shared" ca="1" si="2"/>
        <v>-</v>
      </c>
      <c r="S2" s="254" t="str">
        <f t="shared" ca="1" si="2"/>
        <v>-</v>
      </c>
      <c r="T2" s="254" t="str">
        <f t="shared" ca="1" si="2"/>
        <v>-</v>
      </c>
      <c r="U2" s="255" t="str">
        <f t="shared" ca="1" si="2"/>
        <v>-</v>
      </c>
      <c r="W2" s="257" t="str">
        <f ca="1">IFERROR(INDIRECT("A"&amp;MATCH(ROW()-ROW(W$1),$D:$D,0)),"")</f>
        <v>接收距離測試</v>
      </c>
    </row>
    <row r="3" spans="1:23" ht="24" customHeight="1">
      <c r="A3" s="250" t="str">
        <f>TRIM(UPPER(C3))</f>
        <v>美聲音效模式</v>
      </c>
      <c r="B3" s="251">
        <f>IF(C3="","",IFERROR(MATCH(A3,A$1:A2,0)-1,COUNTA(C$2:C3)))</f>
        <v>2</v>
      </c>
      <c r="C3" s="631" t="s">
        <v>596</v>
      </c>
      <c r="D3" s="252">
        <f ca="1">IF(SUM(H3:U3)&gt;0,MAX(D$1:D2)+1,"")</f>
        <v>2</v>
      </c>
      <c r="E3" s="297"/>
      <c r="F3" s="409"/>
      <c r="G3" s="303" t="str">
        <f t="shared" ref="G3:G11" ca="1" si="3">IF(F3="","",IF(ISERR(INDIRECT("'"&amp;F3&amp;"'!A1"))," ＊ Notice：'"&amp;F3&amp;"' Doesn't Exist 工作頁不存在。",""))</f>
        <v/>
      </c>
      <c r="H3" s="253">
        <f t="shared" ca="1" si="1"/>
        <v>6</v>
      </c>
      <c r="I3" s="254" t="str">
        <f t="shared" ref="I3:U16" ca="1" si="4">IFERROR(COUNTIF(INDIRECT("'"&amp;I$1&amp;"'!"&amp;I$204),$A3),"-")</f>
        <v>-</v>
      </c>
      <c r="J3" s="254" t="str">
        <f t="shared" ca="1" si="4"/>
        <v>-</v>
      </c>
      <c r="K3" s="254" t="str">
        <f t="shared" ca="1" si="4"/>
        <v>-</v>
      </c>
      <c r="L3" s="254" t="str">
        <f t="shared" ca="1" si="4"/>
        <v>-</v>
      </c>
      <c r="M3" s="254" t="str">
        <f t="shared" ca="1" si="4"/>
        <v>-</v>
      </c>
      <c r="N3" s="254" t="str">
        <f t="shared" ca="1" si="4"/>
        <v>-</v>
      </c>
      <c r="O3" s="254" t="str">
        <f t="shared" ca="1" si="4"/>
        <v>-</v>
      </c>
      <c r="P3" s="254" t="str">
        <f t="shared" ca="1" si="4"/>
        <v>-</v>
      </c>
      <c r="Q3" s="254" t="str">
        <f t="shared" ca="1" si="4"/>
        <v>-</v>
      </c>
      <c r="R3" s="254" t="str">
        <f t="shared" ca="1" si="4"/>
        <v>-</v>
      </c>
      <c r="S3" s="254" t="str">
        <f t="shared" ca="1" si="4"/>
        <v>-</v>
      </c>
      <c r="T3" s="254" t="str">
        <f t="shared" ca="1" si="4"/>
        <v>-</v>
      </c>
      <c r="U3" s="255" t="str">
        <f t="shared" ca="1" si="4"/>
        <v>-</v>
      </c>
      <c r="W3" s="257" t="str">
        <f t="shared" ref="W3:W66" ca="1" si="5">IFERROR(INDIRECT("A"&amp;MATCH(ROW()-ROW(W$1),$D:$D,0)),"")</f>
        <v>美聲音效模式</v>
      </c>
    </row>
    <row r="4" spans="1:23" ht="24" customHeight="1">
      <c r="A4" s="250" t="str">
        <f t="shared" ref="A4:A66" si="6">TRIM(UPPER(C4))</f>
        <v>麥克風音量鍵</v>
      </c>
      <c r="B4" s="251">
        <f>IF(C4="","",IFERROR(MATCH(A4,A$1:A3,0)-1,COUNTA(C$2:C4)))</f>
        <v>3</v>
      </c>
      <c r="C4" s="631" t="s">
        <v>597</v>
      </c>
      <c r="D4" s="252">
        <f ca="1">IF(SUM(H4:U4)&gt;0,MAX(D$1:D3)+1,"")</f>
        <v>3</v>
      </c>
      <c r="E4" s="297"/>
      <c r="F4" s="298"/>
      <c r="G4" s="303" t="str">
        <f t="shared" ca="1" si="3"/>
        <v/>
      </c>
      <c r="H4" s="253">
        <f t="shared" ca="1" si="1"/>
        <v>3</v>
      </c>
      <c r="I4" s="254" t="str">
        <f t="shared" ca="1" si="4"/>
        <v>-</v>
      </c>
      <c r="J4" s="254" t="str">
        <f t="shared" ca="1" si="4"/>
        <v>-</v>
      </c>
      <c r="K4" s="254" t="str">
        <f t="shared" ca="1" si="4"/>
        <v>-</v>
      </c>
      <c r="L4" s="254" t="str">
        <f t="shared" ca="1" si="4"/>
        <v>-</v>
      </c>
      <c r="M4" s="254" t="str">
        <f t="shared" ca="1" si="4"/>
        <v>-</v>
      </c>
      <c r="N4" s="254" t="str">
        <f t="shared" ca="1" si="4"/>
        <v>-</v>
      </c>
      <c r="O4" s="254" t="str">
        <f t="shared" ca="1" si="4"/>
        <v>-</v>
      </c>
      <c r="P4" s="254" t="str">
        <f t="shared" ca="1" si="4"/>
        <v>-</v>
      </c>
      <c r="Q4" s="254" t="str">
        <f t="shared" ca="1" si="4"/>
        <v>-</v>
      </c>
      <c r="R4" s="254" t="str">
        <f t="shared" ca="1" si="4"/>
        <v>-</v>
      </c>
      <c r="S4" s="254" t="str">
        <f t="shared" ca="1" si="4"/>
        <v>-</v>
      </c>
      <c r="T4" s="254" t="str">
        <f t="shared" ca="1" si="4"/>
        <v>-</v>
      </c>
      <c r="U4" s="255" t="str">
        <f t="shared" ca="1" si="4"/>
        <v>-</v>
      </c>
      <c r="W4" s="257" t="str">
        <f t="shared" ca="1" si="5"/>
        <v>麥克風音量鍵</v>
      </c>
    </row>
    <row r="5" spans="1:23" ht="24" customHeight="1">
      <c r="A5" s="250" t="str">
        <f t="shared" si="6"/>
        <v>麥克風電源鍵</v>
      </c>
      <c r="B5" s="251">
        <f>IF(C5="","",IFERROR(MATCH(A5,A$1:A4,0)-1,COUNTA(C$2:C5)))</f>
        <v>4</v>
      </c>
      <c r="C5" s="631" t="s">
        <v>598</v>
      </c>
      <c r="D5" s="252">
        <f ca="1">IF(SUM(H5:U5)&gt;0,MAX(D$1:D4)+1,"")</f>
        <v>4</v>
      </c>
      <c r="E5" s="297"/>
      <c r="F5" s="409"/>
      <c r="G5" s="303" t="str">
        <f t="shared" ca="1" si="3"/>
        <v/>
      </c>
      <c r="H5" s="253">
        <f t="shared" ca="1" si="1"/>
        <v>2</v>
      </c>
      <c r="I5" s="254" t="str">
        <f t="shared" ca="1" si="4"/>
        <v>-</v>
      </c>
      <c r="J5" s="254" t="str">
        <f t="shared" ca="1" si="4"/>
        <v>-</v>
      </c>
      <c r="K5" s="254" t="str">
        <f t="shared" ca="1" si="4"/>
        <v>-</v>
      </c>
      <c r="L5" s="254" t="str">
        <f t="shared" ca="1" si="4"/>
        <v>-</v>
      </c>
      <c r="M5" s="254" t="str">
        <f t="shared" ca="1" si="4"/>
        <v>-</v>
      </c>
      <c r="N5" s="254" t="str">
        <f t="shared" ca="1" si="4"/>
        <v>-</v>
      </c>
      <c r="O5" s="254" t="str">
        <f t="shared" ca="1" si="4"/>
        <v>-</v>
      </c>
      <c r="P5" s="254" t="str">
        <f t="shared" ca="1" si="4"/>
        <v>-</v>
      </c>
      <c r="Q5" s="254" t="str">
        <f t="shared" ca="1" si="4"/>
        <v>-</v>
      </c>
      <c r="R5" s="254" t="str">
        <f t="shared" ca="1" si="4"/>
        <v>-</v>
      </c>
      <c r="S5" s="254" t="str">
        <f t="shared" ca="1" si="4"/>
        <v>-</v>
      </c>
      <c r="T5" s="254" t="str">
        <f t="shared" ca="1" si="4"/>
        <v>-</v>
      </c>
      <c r="U5" s="255" t="str">
        <f t="shared" ca="1" si="4"/>
        <v>-</v>
      </c>
      <c r="W5" s="257" t="str">
        <f t="shared" ca="1" si="5"/>
        <v>麥克風電源鍵</v>
      </c>
    </row>
    <row r="6" spans="1:23" ht="24" customHeight="1">
      <c r="A6" s="250" t="str">
        <f t="shared" si="6"/>
        <v>藍芽功能測試</v>
      </c>
      <c r="B6" s="251">
        <f>IF(C6="","",IFERROR(MATCH(A6,A$1:A5,0)-1,COUNTA(C$2:C6)))</f>
        <v>5</v>
      </c>
      <c r="C6" s="632" t="s">
        <v>692</v>
      </c>
      <c r="D6" s="252">
        <f ca="1">IF(SUM(H6:U6)&gt;0,MAX(D$1:D5)+1,"")</f>
        <v>5</v>
      </c>
      <c r="E6" s="297"/>
      <c r="F6" s="298"/>
      <c r="G6" s="303" t="str">
        <f t="shared" ca="1" si="3"/>
        <v/>
      </c>
      <c r="H6" s="253">
        <f t="shared" ca="1" si="1"/>
        <v>1</v>
      </c>
      <c r="I6" s="254" t="str">
        <f t="shared" ca="1" si="4"/>
        <v>-</v>
      </c>
      <c r="J6" s="254" t="str">
        <f t="shared" ca="1" si="4"/>
        <v>-</v>
      </c>
      <c r="K6" s="254" t="str">
        <f t="shared" ca="1" si="4"/>
        <v>-</v>
      </c>
      <c r="L6" s="254" t="str">
        <f t="shared" ca="1" si="4"/>
        <v>-</v>
      </c>
      <c r="M6" s="254" t="str">
        <f t="shared" ca="1" si="4"/>
        <v>-</v>
      </c>
      <c r="N6" s="254" t="str">
        <f t="shared" ca="1" si="4"/>
        <v>-</v>
      </c>
      <c r="O6" s="254" t="str">
        <f t="shared" ca="1" si="4"/>
        <v>-</v>
      </c>
      <c r="P6" s="254" t="str">
        <f t="shared" ca="1" si="4"/>
        <v>-</v>
      </c>
      <c r="Q6" s="254" t="str">
        <f t="shared" ca="1" si="4"/>
        <v>-</v>
      </c>
      <c r="R6" s="254" t="str">
        <f t="shared" ca="1" si="4"/>
        <v>-</v>
      </c>
      <c r="S6" s="254" t="str">
        <f t="shared" ca="1" si="4"/>
        <v>-</v>
      </c>
      <c r="T6" s="254" t="str">
        <f t="shared" ca="1" si="4"/>
        <v>-</v>
      </c>
      <c r="U6" s="255" t="str">
        <f t="shared" ca="1" si="4"/>
        <v>-</v>
      </c>
      <c r="W6" s="257" t="str">
        <f t="shared" ca="1" si="5"/>
        <v>藍芽功能測試</v>
      </c>
    </row>
    <row r="7" spans="1:23" ht="24" customHeight="1">
      <c r="A7" s="250" t="str">
        <f t="shared" si="6"/>
        <v>K歌混音功能</v>
      </c>
      <c r="B7" s="251">
        <f>IF(C7="","",IFERROR(MATCH(A7,A$1:A6,0)-1,COUNTA(C$2:C7)))</f>
        <v>6</v>
      </c>
      <c r="C7" s="631" t="s">
        <v>691</v>
      </c>
      <c r="D7" s="252">
        <f ca="1">IF(SUM(H7:U7)&gt;0,MAX(D$1:D6)+1,"")</f>
        <v>6</v>
      </c>
      <c r="E7" s="297"/>
      <c r="F7" s="298"/>
      <c r="G7" s="303" t="str">
        <f t="shared" ca="1" si="3"/>
        <v/>
      </c>
      <c r="H7" s="253">
        <f t="shared" ca="1" si="1"/>
        <v>1</v>
      </c>
      <c r="I7" s="254" t="str">
        <f t="shared" ca="1" si="4"/>
        <v>-</v>
      </c>
      <c r="J7" s="254" t="str">
        <f t="shared" ca="1" si="4"/>
        <v>-</v>
      </c>
      <c r="K7" s="254" t="str">
        <f t="shared" ca="1" si="4"/>
        <v>-</v>
      </c>
      <c r="L7" s="254" t="str">
        <f t="shared" ca="1" si="4"/>
        <v>-</v>
      </c>
      <c r="M7" s="254" t="str">
        <f t="shared" ca="1" si="4"/>
        <v>-</v>
      </c>
      <c r="N7" s="254" t="str">
        <f t="shared" ca="1" si="4"/>
        <v>-</v>
      </c>
      <c r="O7" s="254" t="str">
        <f t="shared" ca="1" si="4"/>
        <v>-</v>
      </c>
      <c r="P7" s="254" t="str">
        <f t="shared" ca="1" si="4"/>
        <v>-</v>
      </c>
      <c r="Q7" s="254" t="str">
        <f t="shared" ca="1" si="4"/>
        <v>-</v>
      </c>
      <c r="R7" s="254" t="str">
        <f t="shared" ca="1" si="4"/>
        <v>-</v>
      </c>
      <c r="S7" s="254" t="str">
        <f t="shared" ca="1" si="4"/>
        <v>-</v>
      </c>
      <c r="T7" s="254" t="str">
        <f t="shared" ca="1" si="4"/>
        <v>-</v>
      </c>
      <c r="U7" s="255" t="str">
        <f t="shared" ca="1" si="4"/>
        <v>-</v>
      </c>
      <c r="W7" s="257" t="str">
        <f t="shared" ca="1" si="5"/>
        <v>K歌混音功能</v>
      </c>
    </row>
    <row r="8" spans="1:23" ht="24" customHeight="1">
      <c r="A8" s="250" t="str">
        <f t="shared" si="6"/>
        <v>智能省電功能</v>
      </c>
      <c r="B8" s="251">
        <f>IF(C8="","",IFERROR(MATCH(A8,A$1:A7,0)-1,COUNTA(C$2:C8)))</f>
        <v>7</v>
      </c>
      <c r="C8" s="632" t="s">
        <v>690</v>
      </c>
      <c r="D8" s="252">
        <f ca="1">IF(SUM(H8:U8)&gt;0,MAX(D$1:D7)+1,"")</f>
        <v>7</v>
      </c>
      <c r="E8" s="297"/>
      <c r="F8" s="298"/>
      <c r="G8" s="303" t="str">
        <f t="shared" ca="1" si="3"/>
        <v/>
      </c>
      <c r="H8" s="253">
        <f t="shared" ca="1" si="1"/>
        <v>3</v>
      </c>
      <c r="I8" s="254" t="str">
        <f t="shared" ca="1" si="4"/>
        <v>-</v>
      </c>
      <c r="J8" s="254" t="str">
        <f t="shared" ca="1" si="4"/>
        <v>-</v>
      </c>
      <c r="K8" s="254" t="str">
        <f t="shared" ca="1" si="4"/>
        <v>-</v>
      </c>
      <c r="L8" s="254" t="str">
        <f t="shared" ca="1" si="4"/>
        <v>-</v>
      </c>
      <c r="M8" s="254" t="str">
        <f t="shared" ca="1" si="4"/>
        <v>-</v>
      </c>
      <c r="N8" s="254" t="str">
        <f t="shared" ca="1" si="4"/>
        <v>-</v>
      </c>
      <c r="O8" s="254" t="str">
        <f t="shared" ca="1" si="4"/>
        <v>-</v>
      </c>
      <c r="P8" s="254" t="str">
        <f t="shared" ca="1" si="4"/>
        <v>-</v>
      </c>
      <c r="Q8" s="254" t="str">
        <f t="shared" ca="1" si="4"/>
        <v>-</v>
      </c>
      <c r="R8" s="254" t="str">
        <f t="shared" ca="1" si="4"/>
        <v>-</v>
      </c>
      <c r="S8" s="254" t="str">
        <f t="shared" ca="1" si="4"/>
        <v>-</v>
      </c>
      <c r="T8" s="254" t="str">
        <f t="shared" ca="1" si="4"/>
        <v>-</v>
      </c>
      <c r="U8" s="255" t="str">
        <f t="shared" ca="1" si="4"/>
        <v>-</v>
      </c>
      <c r="W8" s="257" t="str">
        <f t="shared" ca="1" si="5"/>
        <v>智能省電功能</v>
      </c>
    </row>
    <row r="9" spans="1:23" ht="24" customHeight="1">
      <c r="A9" s="250" t="str">
        <f t="shared" si="6"/>
        <v>USB DONGLE指示燈號</v>
      </c>
      <c r="B9" s="251">
        <f>IF(C9="","",IFERROR(MATCH(A9,A$1:A8,0)-1,COUNTA(C$2:C9)))</f>
        <v>8</v>
      </c>
      <c r="C9" s="631" t="s">
        <v>602</v>
      </c>
      <c r="D9" s="252">
        <f ca="1">IF(SUM(H9:U9)&gt;0,MAX(D$1:D8)+1,"")</f>
        <v>8</v>
      </c>
      <c r="E9" s="297"/>
      <c r="F9" s="298"/>
      <c r="G9" s="303" t="str">
        <f t="shared" ca="1" si="3"/>
        <v/>
      </c>
      <c r="H9" s="253">
        <f t="shared" ca="1" si="1"/>
        <v>2</v>
      </c>
      <c r="I9" s="254" t="str">
        <f t="shared" ca="1" si="4"/>
        <v>-</v>
      </c>
      <c r="J9" s="254" t="str">
        <f t="shared" ca="1" si="4"/>
        <v>-</v>
      </c>
      <c r="K9" s="254" t="str">
        <f t="shared" ca="1" si="4"/>
        <v>-</v>
      </c>
      <c r="L9" s="254" t="str">
        <f t="shared" ca="1" si="4"/>
        <v>-</v>
      </c>
      <c r="M9" s="254" t="str">
        <f t="shared" ca="1" si="4"/>
        <v>-</v>
      </c>
      <c r="N9" s="254" t="str">
        <f t="shared" ca="1" si="4"/>
        <v>-</v>
      </c>
      <c r="O9" s="254" t="str">
        <f t="shared" ca="1" si="4"/>
        <v>-</v>
      </c>
      <c r="P9" s="254" t="str">
        <f t="shared" ca="1" si="4"/>
        <v>-</v>
      </c>
      <c r="Q9" s="254" t="str">
        <f t="shared" ca="1" si="4"/>
        <v>-</v>
      </c>
      <c r="R9" s="254" t="str">
        <f t="shared" ca="1" si="4"/>
        <v>-</v>
      </c>
      <c r="S9" s="254" t="str">
        <f t="shared" ca="1" si="4"/>
        <v>-</v>
      </c>
      <c r="T9" s="254" t="str">
        <f t="shared" ca="1" si="4"/>
        <v>-</v>
      </c>
      <c r="U9" s="255" t="str">
        <f t="shared" ca="1" si="4"/>
        <v>-</v>
      </c>
      <c r="W9" s="257" t="str">
        <f t="shared" ca="1" si="5"/>
        <v>USB DONGLE指示燈號</v>
      </c>
    </row>
    <row r="10" spans="1:23" ht="24" customHeight="1">
      <c r="A10" s="250" t="str">
        <f t="shared" si="6"/>
        <v>麥克風指示燈號</v>
      </c>
      <c r="B10" s="251">
        <f>IF(C10="","",IFERROR(MATCH(A10,A$1:A9,0)-1,COUNTA(C$2:C10)))</f>
        <v>9</v>
      </c>
      <c r="C10" s="631" t="s">
        <v>603</v>
      </c>
      <c r="D10" s="252">
        <f ca="1">IF(SUM(H10:U10)&gt;0,MAX(D$1:D9)+1,"")</f>
        <v>9</v>
      </c>
      <c r="F10" s="298"/>
      <c r="G10" s="303" t="str">
        <f t="shared" ca="1" si="3"/>
        <v/>
      </c>
      <c r="H10" s="253">
        <f t="shared" ca="1" si="1"/>
        <v>4</v>
      </c>
      <c r="I10" s="254" t="str">
        <f t="shared" ca="1" si="4"/>
        <v>-</v>
      </c>
      <c r="J10" s="254" t="str">
        <f t="shared" ca="1" si="4"/>
        <v>-</v>
      </c>
      <c r="K10" s="254" t="str">
        <f t="shared" ca="1" si="4"/>
        <v>-</v>
      </c>
      <c r="L10" s="254" t="str">
        <f t="shared" ca="1" si="4"/>
        <v>-</v>
      </c>
      <c r="M10" s="254" t="str">
        <f t="shared" ca="1" si="4"/>
        <v>-</v>
      </c>
      <c r="N10" s="254" t="str">
        <f t="shared" ca="1" si="4"/>
        <v>-</v>
      </c>
      <c r="O10" s="254" t="str">
        <f t="shared" ca="1" si="4"/>
        <v>-</v>
      </c>
      <c r="P10" s="254" t="str">
        <f t="shared" ca="1" si="4"/>
        <v>-</v>
      </c>
      <c r="Q10" s="254" t="str">
        <f t="shared" ca="1" si="4"/>
        <v>-</v>
      </c>
      <c r="R10" s="254" t="str">
        <f t="shared" ca="1" si="4"/>
        <v>-</v>
      </c>
      <c r="S10" s="254" t="str">
        <f t="shared" ca="1" si="4"/>
        <v>-</v>
      </c>
      <c r="T10" s="254" t="str">
        <f t="shared" ca="1" si="4"/>
        <v>-</v>
      </c>
      <c r="U10" s="255" t="str">
        <f t="shared" ca="1" si="4"/>
        <v>-</v>
      </c>
      <c r="W10" s="257" t="str">
        <f t="shared" ca="1" si="5"/>
        <v>麥克風指示燈號</v>
      </c>
    </row>
    <row r="11" spans="1:23" ht="24" customHeight="1" thickBot="1">
      <c r="A11" s="250" t="str">
        <f>TRIM(UPPER(C11))</f>
        <v>連接PC測試</v>
      </c>
      <c r="B11" s="251">
        <f>IF(C11="","",IFERROR(MATCH(A11,A$1:A10,0)-1,COUNTA(C$2:C11)))</f>
        <v>10</v>
      </c>
      <c r="C11" s="631" t="s">
        <v>604</v>
      </c>
      <c r="D11" s="252">
        <f ca="1">IF(SUM(H11:U11)&gt;0,MAX(D$1:D10)+1,"")</f>
        <v>10</v>
      </c>
      <c r="F11" s="299"/>
      <c r="G11" s="303" t="str">
        <f t="shared" ca="1" si="3"/>
        <v/>
      </c>
      <c r="H11" s="253">
        <f t="shared" ca="1" si="1"/>
        <v>4</v>
      </c>
      <c r="I11" s="254" t="str">
        <f t="shared" ca="1" si="4"/>
        <v>-</v>
      </c>
      <c r="J11" s="254" t="str">
        <f t="shared" ca="1" si="4"/>
        <v>-</v>
      </c>
      <c r="K11" s="254" t="str">
        <f t="shared" ca="1" si="4"/>
        <v>-</v>
      </c>
      <c r="L11" s="254" t="str">
        <f t="shared" ca="1" si="4"/>
        <v>-</v>
      </c>
      <c r="M11" s="254" t="str">
        <f t="shared" ca="1" si="4"/>
        <v>-</v>
      </c>
      <c r="N11" s="254" t="str">
        <f t="shared" ca="1" si="4"/>
        <v>-</v>
      </c>
      <c r="O11" s="254" t="str">
        <f t="shared" ca="1" si="4"/>
        <v>-</v>
      </c>
      <c r="P11" s="254" t="str">
        <f t="shared" ca="1" si="4"/>
        <v>-</v>
      </c>
      <c r="Q11" s="254" t="str">
        <f t="shared" ca="1" si="4"/>
        <v>-</v>
      </c>
      <c r="R11" s="254" t="str">
        <f t="shared" ca="1" si="4"/>
        <v>-</v>
      </c>
      <c r="S11" s="254" t="str">
        <f t="shared" ca="1" si="4"/>
        <v>-</v>
      </c>
      <c r="T11" s="254" t="str">
        <f t="shared" ca="1" si="4"/>
        <v>-</v>
      </c>
      <c r="U11" s="255" t="str">
        <f t="shared" ca="1" si="4"/>
        <v>-</v>
      </c>
      <c r="W11" s="257" t="str">
        <f t="shared" ca="1" si="5"/>
        <v>連接PC測試</v>
      </c>
    </row>
    <row r="12" spans="1:23" ht="24" customHeight="1" thickTop="1">
      <c r="A12" s="250" t="str">
        <f>TRIM(UPPER(C12))</f>
        <v>耐壓性測試</v>
      </c>
      <c r="B12" s="251">
        <f>IF(C12="","",IFERROR(MATCH(A12,A$1:A11,0)-1,COUNTA(C$2:C12)))</f>
        <v>11</v>
      </c>
      <c r="C12" s="631" t="s">
        <v>605</v>
      </c>
      <c r="D12" s="252">
        <f ca="1">IF(SUM(H12:U12)&gt;0,MAX(D$1:D11)+1,"")</f>
        <v>11</v>
      </c>
      <c r="H12" s="253">
        <f t="shared" ca="1" si="1"/>
        <v>473</v>
      </c>
      <c r="I12" s="254" t="str">
        <f t="shared" ca="1" si="4"/>
        <v>-</v>
      </c>
      <c r="J12" s="254" t="str">
        <f t="shared" ca="1" si="4"/>
        <v>-</v>
      </c>
      <c r="K12" s="254" t="str">
        <f t="shared" ca="1" si="4"/>
        <v>-</v>
      </c>
      <c r="L12" s="254" t="str">
        <f t="shared" ca="1" si="4"/>
        <v>-</v>
      </c>
      <c r="M12" s="254" t="str">
        <f t="shared" ca="1" si="4"/>
        <v>-</v>
      </c>
      <c r="N12" s="254" t="str">
        <f t="shared" ca="1" si="4"/>
        <v>-</v>
      </c>
      <c r="O12" s="254" t="str">
        <f t="shared" ca="1" si="4"/>
        <v>-</v>
      </c>
      <c r="P12" s="254" t="str">
        <f t="shared" ca="1" si="4"/>
        <v>-</v>
      </c>
      <c r="Q12" s="254" t="str">
        <f t="shared" ca="1" si="4"/>
        <v>-</v>
      </c>
      <c r="R12" s="254" t="str">
        <f t="shared" ca="1" si="4"/>
        <v>-</v>
      </c>
      <c r="S12" s="254" t="str">
        <f t="shared" ca="1" si="4"/>
        <v>-</v>
      </c>
      <c r="T12" s="254" t="str">
        <f t="shared" ca="1" si="4"/>
        <v>-</v>
      </c>
      <c r="U12" s="255" t="str">
        <f t="shared" ca="1" si="4"/>
        <v>-</v>
      </c>
      <c r="W12" s="257" t="str">
        <f t="shared" ca="1" si="5"/>
        <v>耐壓性測試</v>
      </c>
    </row>
    <row r="13" spans="1:23" ht="24" customHeight="1">
      <c r="A13" s="250" t="str">
        <f t="shared" si="6"/>
        <v>XEAR SINGFX</v>
      </c>
      <c r="B13" s="251">
        <f>IF(C13="","",IFERROR(MATCH(A13,A$1:A12,0)-1,COUNTA(C$2:C13)))</f>
        <v>12</v>
      </c>
      <c r="C13" s="631" t="s">
        <v>124</v>
      </c>
      <c r="D13" s="252" t="str">
        <f ca="1">IF(SUM(H13:U13)&gt;0,MAX(D$1:D12)+1,"")</f>
        <v/>
      </c>
      <c r="F13" s="443" t="s">
        <v>593</v>
      </c>
      <c r="H13" s="253">
        <f t="shared" ca="1" si="1"/>
        <v>0</v>
      </c>
      <c r="I13" s="254" t="str">
        <f t="shared" ca="1" si="4"/>
        <v>-</v>
      </c>
      <c r="J13" s="254" t="str">
        <f t="shared" ca="1" si="4"/>
        <v>-</v>
      </c>
      <c r="K13" s="254" t="str">
        <f t="shared" ca="1" si="4"/>
        <v>-</v>
      </c>
      <c r="L13" s="254" t="str">
        <f t="shared" ca="1" si="4"/>
        <v>-</v>
      </c>
      <c r="M13" s="254" t="str">
        <f t="shared" ca="1" si="4"/>
        <v>-</v>
      </c>
      <c r="N13" s="254" t="str">
        <f t="shared" ca="1" si="4"/>
        <v>-</v>
      </c>
      <c r="O13" s="254" t="str">
        <f t="shared" ca="1" si="4"/>
        <v>-</v>
      </c>
      <c r="P13" s="254" t="str">
        <f t="shared" ca="1" si="4"/>
        <v>-</v>
      </c>
      <c r="Q13" s="254" t="str">
        <f t="shared" ca="1" si="4"/>
        <v>-</v>
      </c>
      <c r="R13" s="254" t="str">
        <f t="shared" ca="1" si="4"/>
        <v>-</v>
      </c>
      <c r="S13" s="254" t="str">
        <f t="shared" ca="1" si="4"/>
        <v>-</v>
      </c>
      <c r="T13" s="254" t="str">
        <f t="shared" ca="1" si="4"/>
        <v>-</v>
      </c>
      <c r="U13" s="255" t="str">
        <f t="shared" ca="1" si="4"/>
        <v>-</v>
      </c>
      <c r="W13" s="257" t="str">
        <f t="shared" ca="1" si="5"/>
        <v/>
      </c>
    </row>
    <row r="14" spans="1:23" ht="24" customHeight="1">
      <c r="A14" s="250" t="str">
        <f t="shared" si="6"/>
        <v>XEAR AUDIO BRILLIANT</v>
      </c>
      <c r="B14" s="251">
        <f>IF(C14="","",IFERROR(MATCH(A14,A$1:A13,0)-1,COUNTA(C$2:C14)))</f>
        <v>13</v>
      </c>
      <c r="C14" s="631" t="s">
        <v>125</v>
      </c>
      <c r="D14" s="252" t="str">
        <f ca="1">IF(SUM(H14:U14)&gt;0,MAX(D$1:D13)+1,"")</f>
        <v/>
      </c>
      <c r="H14" s="253">
        <f t="shared" ca="1" si="1"/>
        <v>0</v>
      </c>
      <c r="I14" s="254" t="str">
        <f t="shared" ca="1" si="4"/>
        <v>-</v>
      </c>
      <c r="J14" s="254" t="str">
        <f t="shared" ca="1" si="4"/>
        <v>-</v>
      </c>
      <c r="K14" s="254" t="str">
        <f t="shared" ca="1" si="4"/>
        <v>-</v>
      </c>
      <c r="L14" s="254" t="str">
        <f t="shared" ca="1" si="4"/>
        <v>-</v>
      </c>
      <c r="M14" s="254" t="str">
        <f t="shared" ca="1" si="4"/>
        <v>-</v>
      </c>
      <c r="N14" s="254" t="str">
        <f t="shared" ca="1" si="4"/>
        <v>-</v>
      </c>
      <c r="O14" s="254" t="str">
        <f t="shared" ca="1" si="4"/>
        <v>-</v>
      </c>
      <c r="P14" s="254" t="str">
        <f t="shared" ca="1" si="4"/>
        <v>-</v>
      </c>
      <c r="Q14" s="254" t="str">
        <f t="shared" ca="1" si="4"/>
        <v>-</v>
      </c>
      <c r="R14" s="254" t="str">
        <f t="shared" ca="1" si="4"/>
        <v>-</v>
      </c>
      <c r="S14" s="254" t="str">
        <f t="shared" ca="1" si="4"/>
        <v>-</v>
      </c>
      <c r="T14" s="254" t="str">
        <f t="shared" ca="1" si="4"/>
        <v>-</v>
      </c>
      <c r="U14" s="255" t="str">
        <f t="shared" ca="1" si="4"/>
        <v>-</v>
      </c>
      <c r="W14" s="257" t="str">
        <f t="shared" ca="1" si="5"/>
        <v/>
      </c>
    </row>
    <row r="15" spans="1:23" ht="24" customHeight="1">
      <c r="A15" s="250" t="str">
        <f t="shared" si="6"/>
        <v>XEAR DYNAMIC BASS</v>
      </c>
      <c r="B15" s="251">
        <f>IF(C15="","",IFERROR(MATCH(A15,A$1:A14,0)-1,COUNTA(C$2:C15)))</f>
        <v>14</v>
      </c>
      <c r="C15" s="631" t="s">
        <v>126</v>
      </c>
      <c r="D15" s="252" t="str">
        <f ca="1">IF(SUM(H15:U15)&gt;0,MAX(D$1:D14)+1,"")</f>
        <v/>
      </c>
      <c r="H15" s="253">
        <f t="shared" ca="1" si="1"/>
        <v>0</v>
      </c>
      <c r="I15" s="254" t="str">
        <f t="shared" ca="1" si="4"/>
        <v>-</v>
      </c>
      <c r="J15" s="254" t="str">
        <f t="shared" ca="1" si="4"/>
        <v>-</v>
      </c>
      <c r="K15" s="254" t="str">
        <f t="shared" ca="1" si="4"/>
        <v>-</v>
      </c>
      <c r="L15" s="254" t="str">
        <f t="shared" ca="1" si="4"/>
        <v>-</v>
      </c>
      <c r="M15" s="254" t="str">
        <f t="shared" ca="1" si="4"/>
        <v>-</v>
      </c>
      <c r="N15" s="254" t="str">
        <f t="shared" ca="1" si="4"/>
        <v>-</v>
      </c>
      <c r="O15" s="254" t="str">
        <f t="shared" ca="1" si="4"/>
        <v>-</v>
      </c>
      <c r="P15" s="254" t="str">
        <f t="shared" ca="1" si="4"/>
        <v>-</v>
      </c>
      <c r="Q15" s="254" t="str">
        <f t="shared" ca="1" si="4"/>
        <v>-</v>
      </c>
      <c r="R15" s="254" t="str">
        <f t="shared" ca="1" si="4"/>
        <v>-</v>
      </c>
      <c r="S15" s="254" t="str">
        <f t="shared" ca="1" si="4"/>
        <v>-</v>
      </c>
      <c r="T15" s="254" t="str">
        <f t="shared" ca="1" si="4"/>
        <v>-</v>
      </c>
      <c r="U15" s="255" t="str">
        <f t="shared" ca="1" si="4"/>
        <v>-</v>
      </c>
      <c r="W15" s="257" t="str">
        <f t="shared" ca="1" si="5"/>
        <v/>
      </c>
    </row>
    <row r="16" spans="1:23" ht="24" customHeight="1">
      <c r="A16" s="250" t="str">
        <f t="shared" si="6"/>
        <v>XEAR SMART VOLUME</v>
      </c>
      <c r="B16" s="251">
        <f>IF(C16="","",IFERROR(MATCH(A16,A$1:A15,0)-1,COUNTA(C$2:C16)))</f>
        <v>15</v>
      </c>
      <c r="C16" s="631" t="s">
        <v>127</v>
      </c>
      <c r="D16" s="252" t="str">
        <f ca="1">IF(SUM(H16:U16)&gt;0,MAX(D$1:D15)+1,"")</f>
        <v/>
      </c>
      <c r="H16" s="253">
        <f t="shared" ca="1" si="1"/>
        <v>0</v>
      </c>
      <c r="I16" s="254" t="str">
        <f t="shared" ca="1" si="4"/>
        <v>-</v>
      </c>
      <c r="J16" s="254" t="str">
        <f t="shared" ca="1" si="4"/>
        <v>-</v>
      </c>
      <c r="K16" s="254" t="str">
        <f t="shared" ca="1" si="4"/>
        <v>-</v>
      </c>
      <c r="L16" s="254" t="str">
        <f t="shared" ca="1" si="4"/>
        <v>-</v>
      </c>
      <c r="M16" s="254" t="str">
        <f t="shared" ca="1" si="4"/>
        <v>-</v>
      </c>
      <c r="N16" s="254" t="str">
        <f t="shared" ca="1" si="4"/>
        <v>-</v>
      </c>
      <c r="O16" s="254" t="str">
        <f t="shared" ca="1" si="4"/>
        <v>-</v>
      </c>
      <c r="P16" s="254" t="str">
        <f t="shared" ca="1" si="4"/>
        <v>-</v>
      </c>
      <c r="Q16" s="254" t="str">
        <f t="shared" ca="1" si="4"/>
        <v>-</v>
      </c>
      <c r="R16" s="254" t="str">
        <f t="shared" ca="1" si="4"/>
        <v>-</v>
      </c>
      <c r="S16" s="254" t="str">
        <f t="shared" ca="1" si="4"/>
        <v>-</v>
      </c>
      <c r="T16" s="254" t="str">
        <f t="shared" ca="1" si="4"/>
        <v>-</v>
      </c>
      <c r="U16" s="255" t="str">
        <f t="shared" ca="1" si="4"/>
        <v>-</v>
      </c>
      <c r="W16" s="257" t="str">
        <f t="shared" ca="1" si="5"/>
        <v/>
      </c>
    </row>
    <row r="17" spans="1:23" ht="24" customHeight="1">
      <c r="A17" s="250" t="str">
        <f t="shared" si="6"/>
        <v>XEAR VOICE CLARITY</v>
      </c>
      <c r="B17" s="251">
        <f>IF(C17="","",IFERROR(MATCH(A17,A$1:A16,0)-1,COUNTA(C$2:C17)))</f>
        <v>16</v>
      </c>
      <c r="C17" s="631" t="s">
        <v>694</v>
      </c>
      <c r="D17" s="252" t="str">
        <f ca="1">IF(SUM(H17:U17)&gt;0,MAX(D$1:D16)+1,"")</f>
        <v/>
      </c>
      <c r="H17" s="253">
        <f t="shared" ca="1" si="1"/>
        <v>0</v>
      </c>
      <c r="I17" s="254" t="str">
        <f t="shared" ref="I17:Q17" ca="1" si="7">IFERROR(COUNTIF(INDIRECT("'"&amp;I$1&amp;"'!"&amp;I$204),$A17),"-")</f>
        <v>-</v>
      </c>
      <c r="J17" s="254" t="str">
        <f t="shared" ca="1" si="7"/>
        <v>-</v>
      </c>
      <c r="K17" s="254" t="str">
        <f t="shared" ca="1" si="7"/>
        <v>-</v>
      </c>
      <c r="L17" s="254" t="str">
        <f t="shared" ca="1" si="7"/>
        <v>-</v>
      </c>
      <c r="M17" s="254" t="str">
        <f t="shared" ca="1" si="7"/>
        <v>-</v>
      </c>
      <c r="N17" s="254" t="str">
        <f t="shared" ca="1" si="7"/>
        <v>-</v>
      </c>
      <c r="O17" s="254" t="str">
        <f t="shared" ca="1" si="7"/>
        <v>-</v>
      </c>
      <c r="P17" s="254" t="str">
        <f t="shared" ca="1" si="7"/>
        <v>-</v>
      </c>
      <c r="Q17" s="254" t="str">
        <f t="shared" ca="1" si="7"/>
        <v>-</v>
      </c>
      <c r="R17" s="254" t="str">
        <f t="shared" ref="I17:U32" ca="1" si="8">IFERROR(COUNTIF(INDIRECT("'"&amp;R$1&amp;"'!"&amp;R$204),$A17),"-")</f>
        <v>-</v>
      </c>
      <c r="S17" s="254" t="str">
        <f t="shared" ca="1" si="8"/>
        <v>-</v>
      </c>
      <c r="T17" s="254" t="str">
        <f t="shared" ca="1" si="8"/>
        <v>-</v>
      </c>
      <c r="U17" s="255" t="str">
        <f t="shared" ca="1" si="8"/>
        <v>-</v>
      </c>
      <c r="W17" s="257" t="str">
        <f t="shared" ca="1" si="5"/>
        <v/>
      </c>
    </row>
    <row r="18" spans="1:23" ht="24" customHeight="1">
      <c r="A18" s="250" t="str">
        <f t="shared" si="6"/>
        <v>SYSTEM TEST</v>
      </c>
      <c r="B18" s="251">
        <f>IF(C18="","",IFERROR(MATCH(A18,A$1:A17,0)-1,COUNTA(C$2:C18)))</f>
        <v>17</v>
      </c>
      <c r="C18" s="631" t="s">
        <v>128</v>
      </c>
      <c r="D18" s="252" t="str">
        <f ca="1">IF(SUM(H18:U18)&gt;0,MAX(D$1:D17)+1,"")</f>
        <v/>
      </c>
      <c r="H18" s="253">
        <f t="shared" ca="1" si="1"/>
        <v>0</v>
      </c>
      <c r="I18" s="254" t="str">
        <f t="shared" ca="1" si="8"/>
        <v>-</v>
      </c>
      <c r="J18" s="254" t="str">
        <f t="shared" ca="1" si="8"/>
        <v>-</v>
      </c>
      <c r="K18" s="254" t="str">
        <f t="shared" ca="1" si="8"/>
        <v>-</v>
      </c>
      <c r="L18" s="254" t="str">
        <f t="shared" ca="1" si="8"/>
        <v>-</v>
      </c>
      <c r="M18" s="254" t="str">
        <f t="shared" ca="1" si="8"/>
        <v>-</v>
      </c>
      <c r="N18" s="254" t="str">
        <f t="shared" ca="1" si="8"/>
        <v>-</v>
      </c>
      <c r="O18" s="254" t="str">
        <f t="shared" ca="1" si="8"/>
        <v>-</v>
      </c>
      <c r="P18" s="254" t="str">
        <f t="shared" ca="1" si="8"/>
        <v>-</v>
      </c>
      <c r="Q18" s="254" t="str">
        <f t="shared" ca="1" si="8"/>
        <v>-</v>
      </c>
      <c r="R18" s="254" t="str">
        <f t="shared" ca="1" si="8"/>
        <v>-</v>
      </c>
      <c r="S18" s="254" t="str">
        <f t="shared" ca="1" si="8"/>
        <v>-</v>
      </c>
      <c r="T18" s="254" t="str">
        <f t="shared" ca="1" si="8"/>
        <v>-</v>
      </c>
      <c r="U18" s="255" t="str">
        <f t="shared" ca="1" si="8"/>
        <v>-</v>
      </c>
      <c r="W18" s="257" t="str">
        <f t="shared" ca="1" si="5"/>
        <v/>
      </c>
    </row>
    <row r="19" spans="1:23" ht="24" customHeight="1">
      <c r="A19" s="250" t="str">
        <f t="shared" si="6"/>
        <v>SMART VOLUME NORMALIZATION</v>
      </c>
      <c r="B19" s="251">
        <f>IF(C19="","",IFERROR(MATCH(A19,A$1:A18,0)-1,COUNTA(C$2:C19)))</f>
        <v>18</v>
      </c>
      <c r="C19" s="631" t="s">
        <v>129</v>
      </c>
      <c r="D19" s="252" t="str">
        <f ca="1">IF(SUM(H19:U19)&gt;0,MAX(D$1:D18)+1,"")</f>
        <v/>
      </c>
      <c r="H19" s="253">
        <f t="shared" ca="1" si="1"/>
        <v>0</v>
      </c>
      <c r="I19" s="254" t="str">
        <f t="shared" ca="1" si="8"/>
        <v>-</v>
      </c>
      <c r="J19" s="254" t="str">
        <f t="shared" ca="1" si="8"/>
        <v>-</v>
      </c>
      <c r="K19" s="254" t="str">
        <f t="shared" ca="1" si="8"/>
        <v>-</v>
      </c>
      <c r="L19" s="254" t="str">
        <f t="shared" ca="1" si="8"/>
        <v>-</v>
      </c>
      <c r="M19" s="254" t="str">
        <f t="shared" ca="1" si="8"/>
        <v>-</v>
      </c>
      <c r="N19" s="254" t="str">
        <f t="shared" ca="1" si="8"/>
        <v>-</v>
      </c>
      <c r="O19" s="254" t="str">
        <f t="shared" ca="1" si="8"/>
        <v>-</v>
      </c>
      <c r="P19" s="254" t="str">
        <f t="shared" ca="1" si="8"/>
        <v>-</v>
      </c>
      <c r="Q19" s="254" t="str">
        <f t="shared" ca="1" si="8"/>
        <v>-</v>
      </c>
      <c r="R19" s="254" t="str">
        <f t="shared" ca="1" si="8"/>
        <v>-</v>
      </c>
      <c r="S19" s="254" t="str">
        <f t="shared" ca="1" si="8"/>
        <v>-</v>
      </c>
      <c r="T19" s="254" t="str">
        <f t="shared" ca="1" si="8"/>
        <v>-</v>
      </c>
      <c r="U19" s="255" t="str">
        <f t="shared" ca="1" si="8"/>
        <v>-</v>
      </c>
      <c r="W19" s="257" t="str">
        <f t="shared" ca="1" si="5"/>
        <v/>
      </c>
    </row>
    <row r="20" spans="1:23" ht="24" customHeight="1">
      <c r="A20" s="250" t="str">
        <f t="shared" si="6"/>
        <v>PROFILE PANEL</v>
      </c>
      <c r="B20" s="251">
        <f>IF(C20="","",IFERROR(MATCH(A20,A$1:A19,0)-1,COUNTA(C$2:C20)))</f>
        <v>19</v>
      </c>
      <c r="C20" s="631" t="s">
        <v>130</v>
      </c>
      <c r="D20" s="252" t="str">
        <f ca="1">IF(SUM(H20:U20)&gt;0,MAX(D$1:D19)+1,"")</f>
        <v/>
      </c>
      <c r="H20" s="253">
        <f t="shared" ca="1" si="1"/>
        <v>0</v>
      </c>
      <c r="I20" s="254" t="str">
        <f t="shared" ca="1" si="8"/>
        <v>-</v>
      </c>
      <c r="J20" s="254" t="str">
        <f t="shared" ca="1" si="8"/>
        <v>-</v>
      </c>
      <c r="K20" s="254" t="str">
        <f t="shared" ca="1" si="8"/>
        <v>-</v>
      </c>
      <c r="L20" s="254" t="str">
        <f t="shared" ca="1" si="8"/>
        <v>-</v>
      </c>
      <c r="M20" s="254" t="str">
        <f t="shared" ca="1" si="8"/>
        <v>-</v>
      </c>
      <c r="N20" s="254" t="str">
        <f t="shared" ca="1" si="8"/>
        <v>-</v>
      </c>
      <c r="O20" s="254" t="str">
        <f t="shared" ca="1" si="8"/>
        <v>-</v>
      </c>
      <c r="P20" s="254" t="str">
        <f t="shared" ca="1" si="8"/>
        <v>-</v>
      </c>
      <c r="Q20" s="254" t="str">
        <f t="shared" ca="1" si="8"/>
        <v>-</v>
      </c>
      <c r="R20" s="254" t="str">
        <f t="shared" ca="1" si="8"/>
        <v>-</v>
      </c>
      <c r="S20" s="254" t="str">
        <f t="shared" ca="1" si="8"/>
        <v>-</v>
      </c>
      <c r="T20" s="254" t="str">
        <f t="shared" ca="1" si="8"/>
        <v>-</v>
      </c>
      <c r="U20" s="255" t="str">
        <f t="shared" ca="1" si="8"/>
        <v>-</v>
      </c>
      <c r="W20" s="257" t="str">
        <f t="shared" ca="1" si="5"/>
        <v/>
      </c>
    </row>
    <row r="21" spans="1:23" ht="24" customHeight="1">
      <c r="A21" s="250" t="str">
        <f t="shared" si="6"/>
        <v>INFORMATION</v>
      </c>
      <c r="B21" s="251">
        <f>IF(C21="","",IFERROR(MATCH(A21,A$1:A20,0)-1,COUNTA(C$2:C21)))</f>
        <v>20</v>
      </c>
      <c r="C21" s="631" t="s">
        <v>131</v>
      </c>
      <c r="D21" s="252" t="str">
        <f ca="1">IF(SUM(H21:U21)&gt;0,MAX(D$1:D20)+1,"")</f>
        <v/>
      </c>
      <c r="H21" s="253">
        <f t="shared" ca="1" si="1"/>
        <v>0</v>
      </c>
      <c r="I21" s="254" t="str">
        <f t="shared" ca="1" si="8"/>
        <v>-</v>
      </c>
      <c r="J21" s="254" t="str">
        <f t="shared" ca="1" si="8"/>
        <v>-</v>
      </c>
      <c r="K21" s="254" t="str">
        <f t="shared" ca="1" si="8"/>
        <v>-</v>
      </c>
      <c r="L21" s="254" t="str">
        <f t="shared" ca="1" si="8"/>
        <v>-</v>
      </c>
      <c r="M21" s="254" t="str">
        <f t="shared" ca="1" si="8"/>
        <v>-</v>
      </c>
      <c r="N21" s="254" t="str">
        <f t="shared" ca="1" si="8"/>
        <v>-</v>
      </c>
      <c r="O21" s="254" t="str">
        <f t="shared" ca="1" si="8"/>
        <v>-</v>
      </c>
      <c r="P21" s="254" t="str">
        <f t="shared" ca="1" si="8"/>
        <v>-</v>
      </c>
      <c r="Q21" s="254" t="str">
        <f t="shared" ca="1" si="8"/>
        <v>-</v>
      </c>
      <c r="R21" s="254" t="str">
        <f t="shared" ca="1" si="8"/>
        <v>-</v>
      </c>
      <c r="S21" s="254" t="str">
        <f t="shared" ca="1" si="8"/>
        <v>-</v>
      </c>
      <c r="T21" s="254" t="str">
        <f t="shared" ca="1" si="8"/>
        <v>-</v>
      </c>
      <c r="U21" s="255" t="str">
        <f t="shared" ca="1" si="8"/>
        <v>-</v>
      </c>
      <c r="W21" s="257" t="str">
        <f t="shared" ca="1" si="5"/>
        <v/>
      </c>
    </row>
    <row r="22" spans="1:23" ht="24" customHeight="1">
      <c r="A22" s="250" t="str">
        <f t="shared" si="6"/>
        <v>CPL</v>
      </c>
      <c r="B22" s="251">
        <f>IF(C22="","",IFERROR(MATCH(A22,A$1:A21,0)-1,COUNTA(C$2:C22)))</f>
        <v>21</v>
      </c>
      <c r="C22" s="631" t="s">
        <v>132</v>
      </c>
      <c r="D22" s="252" t="str">
        <f ca="1">IF(SUM(H22:U22)&gt;0,MAX(D$1:D21)+1,"")</f>
        <v/>
      </c>
      <c r="H22" s="253">
        <f t="shared" ca="1" si="1"/>
        <v>0</v>
      </c>
      <c r="I22" s="254" t="str">
        <f t="shared" ca="1" si="8"/>
        <v>-</v>
      </c>
      <c r="J22" s="254" t="str">
        <f t="shared" ca="1" si="8"/>
        <v>-</v>
      </c>
      <c r="K22" s="254" t="str">
        <f t="shared" ca="1" si="8"/>
        <v>-</v>
      </c>
      <c r="L22" s="254" t="str">
        <f t="shared" ca="1" si="8"/>
        <v>-</v>
      </c>
      <c r="M22" s="254" t="str">
        <f t="shared" ca="1" si="8"/>
        <v>-</v>
      </c>
      <c r="N22" s="254" t="str">
        <f t="shared" ca="1" si="8"/>
        <v>-</v>
      </c>
      <c r="O22" s="254" t="str">
        <f t="shared" ca="1" si="8"/>
        <v>-</v>
      </c>
      <c r="P22" s="254" t="str">
        <f t="shared" ca="1" si="8"/>
        <v>-</v>
      </c>
      <c r="Q22" s="254" t="str">
        <f t="shared" ca="1" si="8"/>
        <v>-</v>
      </c>
      <c r="R22" s="254" t="str">
        <f t="shared" ca="1" si="8"/>
        <v>-</v>
      </c>
      <c r="S22" s="254" t="str">
        <f t="shared" ca="1" si="8"/>
        <v>-</v>
      </c>
      <c r="T22" s="254" t="str">
        <f t="shared" ca="1" si="8"/>
        <v>-</v>
      </c>
      <c r="U22" s="255" t="str">
        <f t="shared" ca="1" si="8"/>
        <v>-</v>
      </c>
      <c r="W22" s="257" t="str">
        <f t="shared" ca="1" si="5"/>
        <v/>
      </c>
    </row>
    <row r="23" spans="1:23" ht="24" customHeight="1">
      <c r="A23" s="250" t="str">
        <f t="shared" si="6"/>
        <v>ADVANCE SETTINGS</v>
      </c>
      <c r="B23" s="251">
        <f>IF(C23="","",IFERROR(MATCH(A23,A$1:A22,0)-1,COUNTA(C$2:C23)))</f>
        <v>22</v>
      </c>
      <c r="C23" s="631" t="s">
        <v>133</v>
      </c>
      <c r="D23" s="252" t="str">
        <f ca="1">IF(SUM(H23:U23)&gt;0,MAX(D$1:D22)+1,"")</f>
        <v/>
      </c>
      <c r="H23" s="253">
        <f t="shared" ca="1" si="1"/>
        <v>0</v>
      </c>
      <c r="I23" s="254" t="str">
        <f t="shared" ca="1" si="8"/>
        <v>-</v>
      </c>
      <c r="J23" s="254" t="str">
        <f t="shared" ca="1" si="8"/>
        <v>-</v>
      </c>
      <c r="K23" s="254" t="str">
        <f t="shared" ca="1" si="8"/>
        <v>-</v>
      </c>
      <c r="L23" s="254" t="str">
        <f t="shared" ca="1" si="8"/>
        <v>-</v>
      </c>
      <c r="M23" s="254" t="str">
        <f t="shared" ca="1" si="8"/>
        <v>-</v>
      </c>
      <c r="N23" s="254" t="str">
        <f t="shared" ca="1" si="8"/>
        <v>-</v>
      </c>
      <c r="O23" s="254" t="str">
        <f t="shared" ca="1" si="8"/>
        <v>-</v>
      </c>
      <c r="P23" s="254" t="str">
        <f t="shared" ca="1" si="8"/>
        <v>-</v>
      </c>
      <c r="Q23" s="254" t="str">
        <f t="shared" ca="1" si="8"/>
        <v>-</v>
      </c>
      <c r="R23" s="254" t="str">
        <f t="shared" ca="1" si="8"/>
        <v>-</v>
      </c>
      <c r="S23" s="254" t="str">
        <f t="shared" ca="1" si="8"/>
        <v>-</v>
      </c>
      <c r="T23" s="254" t="str">
        <f t="shared" ca="1" si="8"/>
        <v>-</v>
      </c>
      <c r="U23" s="255" t="str">
        <f t="shared" ca="1" si="8"/>
        <v>-</v>
      </c>
      <c r="W23" s="257" t="str">
        <f t="shared" ca="1" si="5"/>
        <v/>
      </c>
    </row>
    <row r="24" spans="1:23" ht="24" customHeight="1">
      <c r="A24" s="250" t="str">
        <f t="shared" si="6"/>
        <v>HID BUTTON CONTROL</v>
      </c>
      <c r="B24" s="251">
        <f>IF(C24="","",IFERROR(MATCH(A24,A$1:A23,0)-1,COUNTA(C$2:C24)))</f>
        <v>23</v>
      </c>
      <c r="C24" s="631" t="s">
        <v>134</v>
      </c>
      <c r="D24" s="252" t="str">
        <f ca="1">IF(SUM(H24:U24)&gt;0,MAX(D$1:D23)+1,"")</f>
        <v/>
      </c>
      <c r="H24" s="253">
        <f t="shared" ca="1" si="1"/>
        <v>0</v>
      </c>
      <c r="I24" s="254" t="str">
        <f t="shared" ca="1" si="8"/>
        <v>-</v>
      </c>
      <c r="J24" s="254" t="str">
        <f t="shared" ca="1" si="8"/>
        <v>-</v>
      </c>
      <c r="K24" s="254" t="str">
        <f t="shared" ca="1" si="8"/>
        <v>-</v>
      </c>
      <c r="L24" s="254" t="str">
        <f t="shared" ca="1" si="8"/>
        <v>-</v>
      </c>
      <c r="M24" s="254" t="str">
        <f t="shared" ca="1" si="8"/>
        <v>-</v>
      </c>
      <c r="N24" s="254" t="str">
        <f t="shared" ca="1" si="8"/>
        <v>-</v>
      </c>
      <c r="O24" s="254" t="str">
        <f t="shared" ca="1" si="8"/>
        <v>-</v>
      </c>
      <c r="P24" s="254" t="str">
        <f t="shared" ca="1" si="8"/>
        <v>-</v>
      </c>
      <c r="Q24" s="254" t="str">
        <f t="shared" ca="1" si="8"/>
        <v>-</v>
      </c>
      <c r="R24" s="254" t="str">
        <f t="shared" ca="1" si="8"/>
        <v>-</v>
      </c>
      <c r="S24" s="254" t="str">
        <f t="shared" ca="1" si="8"/>
        <v>-</v>
      </c>
      <c r="T24" s="254" t="str">
        <f t="shared" ca="1" si="8"/>
        <v>-</v>
      </c>
      <c r="U24" s="255" t="str">
        <f t="shared" ca="1" si="8"/>
        <v>-</v>
      </c>
      <c r="W24" s="257" t="str">
        <f t="shared" ca="1" si="5"/>
        <v/>
      </c>
    </row>
    <row r="25" spans="1:23" ht="24" customHeight="1">
      <c r="A25" s="250" t="str">
        <f t="shared" si="6"/>
        <v>LED</v>
      </c>
      <c r="B25" s="251">
        <f>IF(C25="","",IFERROR(MATCH(A25,A$1:A24,0)-1,COUNTA(C$2:C25)))</f>
        <v>24</v>
      </c>
      <c r="C25" s="631" t="s">
        <v>135</v>
      </c>
      <c r="D25" s="252" t="str">
        <f ca="1">IF(SUM(H25:U25)&gt;0,MAX(D$1:D24)+1,"")</f>
        <v/>
      </c>
      <c r="H25" s="253">
        <f t="shared" ca="1" si="1"/>
        <v>0</v>
      </c>
      <c r="I25" s="254" t="str">
        <f t="shared" ca="1" si="8"/>
        <v>-</v>
      </c>
      <c r="J25" s="254" t="str">
        <f t="shared" ca="1" si="8"/>
        <v>-</v>
      </c>
      <c r="K25" s="254" t="str">
        <f t="shared" ca="1" si="8"/>
        <v>-</v>
      </c>
      <c r="L25" s="254" t="str">
        <f t="shared" ca="1" si="8"/>
        <v>-</v>
      </c>
      <c r="M25" s="254" t="str">
        <f t="shared" ca="1" si="8"/>
        <v>-</v>
      </c>
      <c r="N25" s="254" t="str">
        <f t="shared" ca="1" si="8"/>
        <v>-</v>
      </c>
      <c r="O25" s="254" t="str">
        <f t="shared" ca="1" si="8"/>
        <v>-</v>
      </c>
      <c r="P25" s="254" t="str">
        <f t="shared" ca="1" si="8"/>
        <v>-</v>
      </c>
      <c r="Q25" s="254" t="str">
        <f t="shared" ca="1" si="8"/>
        <v>-</v>
      </c>
      <c r="R25" s="254" t="str">
        <f t="shared" ca="1" si="8"/>
        <v>-</v>
      </c>
      <c r="S25" s="254" t="str">
        <f t="shared" ca="1" si="8"/>
        <v>-</v>
      </c>
      <c r="T25" s="254" t="str">
        <f t="shared" ca="1" si="8"/>
        <v>-</v>
      </c>
      <c r="U25" s="255" t="str">
        <f t="shared" ca="1" si="8"/>
        <v>-</v>
      </c>
      <c r="W25" s="257" t="str">
        <f t="shared" ca="1" si="5"/>
        <v/>
      </c>
    </row>
    <row r="26" spans="1:23" ht="24" customHeight="1">
      <c r="A26" s="250" t="str">
        <f t="shared" si="6"/>
        <v>PLUG /UN PLUG DEVICE TEST</v>
      </c>
      <c r="B26" s="251">
        <f>IF(C26="","",IFERROR(MATCH(A26,A$1:A25,0)-1,COUNTA(C$2:C26)))</f>
        <v>25</v>
      </c>
      <c r="C26" s="631" t="s">
        <v>136</v>
      </c>
      <c r="D26" s="252" t="str">
        <f ca="1">IF(SUM(H26:U26)&gt;0,MAX(D$1:D25)+1,"")</f>
        <v/>
      </c>
      <c r="H26" s="253">
        <f t="shared" ca="1" si="1"/>
        <v>0</v>
      </c>
      <c r="I26" s="254" t="str">
        <f t="shared" ca="1" si="8"/>
        <v>-</v>
      </c>
      <c r="J26" s="254" t="str">
        <f t="shared" ca="1" si="8"/>
        <v>-</v>
      </c>
      <c r="K26" s="254" t="str">
        <f t="shared" ca="1" si="8"/>
        <v>-</v>
      </c>
      <c r="L26" s="254" t="str">
        <f t="shared" ca="1" si="8"/>
        <v>-</v>
      </c>
      <c r="M26" s="254" t="str">
        <f t="shared" ca="1" si="8"/>
        <v>-</v>
      </c>
      <c r="N26" s="254" t="str">
        <f t="shared" ca="1" si="8"/>
        <v>-</v>
      </c>
      <c r="O26" s="254" t="str">
        <f t="shared" ca="1" si="8"/>
        <v>-</v>
      </c>
      <c r="P26" s="254" t="str">
        <f t="shared" ca="1" si="8"/>
        <v>-</v>
      </c>
      <c r="Q26" s="254" t="str">
        <f t="shared" ca="1" si="8"/>
        <v>-</v>
      </c>
      <c r="R26" s="254" t="str">
        <f t="shared" ca="1" si="8"/>
        <v>-</v>
      </c>
      <c r="S26" s="254" t="str">
        <f t="shared" ca="1" si="8"/>
        <v>-</v>
      </c>
      <c r="T26" s="254" t="str">
        <f t="shared" ca="1" si="8"/>
        <v>-</v>
      </c>
      <c r="U26" s="255" t="str">
        <f t="shared" ca="1" si="8"/>
        <v>-</v>
      </c>
      <c r="W26" s="257" t="str">
        <f t="shared" ca="1" si="5"/>
        <v/>
      </c>
    </row>
    <row r="27" spans="1:23" ht="24" customHeight="1">
      <c r="A27" s="250" t="str">
        <f t="shared" si="6"/>
        <v>SYSTEM SUSPEND</v>
      </c>
      <c r="B27" s="251">
        <f>IF(C27="","",IFERROR(MATCH(A27,A$1:A26,0)-1,COUNTA(C$2:C27)))</f>
        <v>26</v>
      </c>
      <c r="C27" s="631" t="s">
        <v>137</v>
      </c>
      <c r="D27" s="252" t="str">
        <f ca="1">IF(SUM(H27:U27)&gt;0,MAX(D$1:D26)+1,"")</f>
        <v/>
      </c>
      <c r="H27" s="253">
        <f t="shared" ca="1" si="1"/>
        <v>0</v>
      </c>
      <c r="I27" s="254" t="str">
        <f t="shared" ca="1" si="8"/>
        <v>-</v>
      </c>
      <c r="J27" s="254" t="str">
        <f t="shared" ca="1" si="8"/>
        <v>-</v>
      </c>
      <c r="K27" s="254" t="str">
        <f t="shared" ca="1" si="8"/>
        <v>-</v>
      </c>
      <c r="L27" s="254" t="str">
        <f t="shared" ca="1" si="8"/>
        <v>-</v>
      </c>
      <c r="M27" s="254" t="str">
        <f t="shared" ca="1" si="8"/>
        <v>-</v>
      </c>
      <c r="N27" s="254" t="str">
        <f t="shared" ca="1" si="8"/>
        <v>-</v>
      </c>
      <c r="O27" s="254" t="str">
        <f t="shared" ca="1" si="8"/>
        <v>-</v>
      </c>
      <c r="P27" s="254" t="str">
        <f t="shared" ca="1" si="8"/>
        <v>-</v>
      </c>
      <c r="Q27" s="254" t="str">
        <f t="shared" ca="1" si="8"/>
        <v>-</v>
      </c>
      <c r="R27" s="254" t="str">
        <f t="shared" ca="1" si="8"/>
        <v>-</v>
      </c>
      <c r="S27" s="254" t="str">
        <f t="shared" ca="1" si="8"/>
        <v>-</v>
      </c>
      <c r="T27" s="254" t="str">
        <f t="shared" ca="1" si="8"/>
        <v>-</v>
      </c>
      <c r="U27" s="255" t="str">
        <f t="shared" ca="1" si="8"/>
        <v>-</v>
      </c>
      <c r="W27" s="257" t="str">
        <f t="shared" ca="1" si="5"/>
        <v/>
      </c>
    </row>
    <row r="28" spans="1:23" ht="24" customHeight="1">
      <c r="A28" s="250" t="str">
        <f t="shared" si="6"/>
        <v>BURNING TEST</v>
      </c>
      <c r="B28" s="251">
        <f>IF(C28="","",IFERROR(MATCH(A28,A$1:A27,0)-1,COUNTA(C$2:C28)))</f>
        <v>27</v>
      </c>
      <c r="C28" s="631" t="s">
        <v>138</v>
      </c>
      <c r="D28" s="252" t="str">
        <f ca="1">IF(SUM(H28:U28)&gt;0,MAX(D$1:D27)+1,"")</f>
        <v/>
      </c>
      <c r="H28" s="253">
        <f t="shared" ca="1" si="1"/>
        <v>0</v>
      </c>
      <c r="I28" s="254" t="str">
        <f t="shared" ca="1" si="8"/>
        <v>-</v>
      </c>
      <c r="J28" s="254" t="str">
        <f t="shared" ca="1" si="8"/>
        <v>-</v>
      </c>
      <c r="K28" s="254" t="str">
        <f t="shared" ca="1" si="8"/>
        <v>-</v>
      </c>
      <c r="L28" s="254" t="str">
        <f t="shared" ca="1" si="8"/>
        <v>-</v>
      </c>
      <c r="M28" s="254" t="str">
        <f t="shared" ca="1" si="8"/>
        <v>-</v>
      </c>
      <c r="N28" s="254" t="str">
        <f t="shared" ca="1" si="8"/>
        <v>-</v>
      </c>
      <c r="O28" s="254" t="str">
        <f t="shared" ca="1" si="8"/>
        <v>-</v>
      </c>
      <c r="P28" s="254" t="str">
        <f t="shared" ca="1" si="8"/>
        <v>-</v>
      </c>
      <c r="Q28" s="254" t="str">
        <f t="shared" ca="1" si="8"/>
        <v>-</v>
      </c>
      <c r="R28" s="254" t="str">
        <f t="shared" ca="1" si="8"/>
        <v>-</v>
      </c>
      <c r="S28" s="254" t="str">
        <f t="shared" ca="1" si="8"/>
        <v>-</v>
      </c>
      <c r="T28" s="254" t="str">
        <f t="shared" ca="1" si="8"/>
        <v>-</v>
      </c>
      <c r="U28" s="255" t="str">
        <f t="shared" ca="1" si="8"/>
        <v>-</v>
      </c>
      <c r="W28" s="257" t="str">
        <f t="shared" ca="1" si="5"/>
        <v/>
      </c>
    </row>
    <row r="29" spans="1:23" ht="24" customHeight="1">
      <c r="A29" s="250" t="str">
        <f t="shared" si="6"/>
        <v>COMPATIBILITY TEST</v>
      </c>
      <c r="B29" s="251">
        <f>IF(C29="","",IFERROR(MATCH(A29,A$1:A28,0)-1,COUNTA(C$2:C29)))</f>
        <v>28</v>
      </c>
      <c r="C29" s="631" t="s">
        <v>139</v>
      </c>
      <c r="D29" s="252" t="str">
        <f ca="1">IF(SUM(H29:U29)&gt;0,MAX(D$1:D28)+1,"")</f>
        <v/>
      </c>
      <c r="H29" s="253">
        <f t="shared" ca="1" si="1"/>
        <v>0</v>
      </c>
      <c r="I29" s="254" t="str">
        <f t="shared" ca="1" si="8"/>
        <v>-</v>
      </c>
      <c r="J29" s="254" t="str">
        <f t="shared" ca="1" si="8"/>
        <v>-</v>
      </c>
      <c r="K29" s="254" t="str">
        <f t="shared" ca="1" si="8"/>
        <v>-</v>
      </c>
      <c r="L29" s="254" t="str">
        <f t="shared" ca="1" si="8"/>
        <v>-</v>
      </c>
      <c r="M29" s="254" t="str">
        <f t="shared" ca="1" si="8"/>
        <v>-</v>
      </c>
      <c r="N29" s="254" t="str">
        <f t="shared" ca="1" si="8"/>
        <v>-</v>
      </c>
      <c r="O29" s="254" t="str">
        <f t="shared" ca="1" si="8"/>
        <v>-</v>
      </c>
      <c r="P29" s="254" t="str">
        <f t="shared" ca="1" si="8"/>
        <v>-</v>
      </c>
      <c r="Q29" s="254" t="str">
        <f t="shared" ca="1" si="8"/>
        <v>-</v>
      </c>
      <c r="R29" s="254" t="str">
        <f t="shared" ca="1" si="8"/>
        <v>-</v>
      </c>
      <c r="S29" s="254" t="str">
        <f t="shared" ca="1" si="8"/>
        <v>-</v>
      </c>
      <c r="T29" s="254" t="str">
        <f t="shared" ca="1" si="8"/>
        <v>-</v>
      </c>
      <c r="U29" s="255" t="str">
        <f t="shared" ca="1" si="8"/>
        <v>-</v>
      </c>
      <c r="W29" s="257" t="str">
        <f t="shared" ca="1" si="5"/>
        <v/>
      </c>
    </row>
    <row r="30" spans="1:23" ht="24" customHeight="1">
      <c r="A30" s="250" t="str">
        <f t="shared" si="6"/>
        <v>DSD FUNCTION</v>
      </c>
      <c r="B30" s="251">
        <f>IF(C30="","",IFERROR(MATCH(A30,A$1:A29,0)-1,COUNTA(C$2:C30)))</f>
        <v>29</v>
      </c>
      <c r="C30" s="631" t="s">
        <v>140</v>
      </c>
      <c r="D30" s="252" t="str">
        <f ca="1">IF(SUM(H30:U30)&gt;0,MAX(D$1:D29)+1,"")</f>
        <v/>
      </c>
      <c r="H30" s="253">
        <f t="shared" ca="1" si="1"/>
        <v>0</v>
      </c>
      <c r="I30" s="254" t="str">
        <f t="shared" ca="1" si="8"/>
        <v>-</v>
      </c>
      <c r="J30" s="254" t="str">
        <f t="shared" ca="1" si="8"/>
        <v>-</v>
      </c>
      <c r="K30" s="254" t="str">
        <f t="shared" ca="1" si="8"/>
        <v>-</v>
      </c>
      <c r="L30" s="254" t="str">
        <f t="shared" ca="1" si="8"/>
        <v>-</v>
      </c>
      <c r="M30" s="254" t="str">
        <f t="shared" ca="1" si="8"/>
        <v>-</v>
      </c>
      <c r="N30" s="254" t="str">
        <f t="shared" ca="1" si="8"/>
        <v>-</v>
      </c>
      <c r="O30" s="254" t="str">
        <f t="shared" ca="1" si="8"/>
        <v>-</v>
      </c>
      <c r="P30" s="254" t="str">
        <f t="shared" ca="1" si="8"/>
        <v>-</v>
      </c>
      <c r="Q30" s="254" t="str">
        <f t="shared" ca="1" si="8"/>
        <v>-</v>
      </c>
      <c r="R30" s="254" t="str">
        <f t="shared" ca="1" si="8"/>
        <v>-</v>
      </c>
      <c r="S30" s="254" t="str">
        <f t="shared" ca="1" si="8"/>
        <v>-</v>
      </c>
      <c r="T30" s="254" t="str">
        <f t="shared" ca="1" si="8"/>
        <v>-</v>
      </c>
      <c r="U30" s="255" t="str">
        <f t="shared" ca="1" si="8"/>
        <v>-</v>
      </c>
      <c r="W30" s="257" t="str">
        <f t="shared" ca="1" si="5"/>
        <v/>
      </c>
    </row>
    <row r="31" spans="1:23" ht="24" customHeight="1">
      <c r="A31" s="250" t="str">
        <f t="shared" si="6"/>
        <v>DSD PLAYBACK</v>
      </c>
      <c r="B31" s="251">
        <f>IF(C31="","",IFERROR(MATCH(A31,A$1:A30,0)-1,COUNTA(C$2:C31)))</f>
        <v>30</v>
      </c>
      <c r="C31" s="631" t="s">
        <v>141</v>
      </c>
      <c r="D31" s="252" t="str">
        <f ca="1">IF(SUM(H31:U31)&gt;0,MAX(D$1:D30)+1,"")</f>
        <v/>
      </c>
      <c r="H31" s="253">
        <f t="shared" ca="1" si="1"/>
        <v>0</v>
      </c>
      <c r="I31" s="254" t="str">
        <f t="shared" ca="1" si="8"/>
        <v>-</v>
      </c>
      <c r="J31" s="254" t="str">
        <f t="shared" ca="1" si="8"/>
        <v>-</v>
      </c>
      <c r="K31" s="254" t="str">
        <f t="shared" ca="1" si="8"/>
        <v>-</v>
      </c>
      <c r="L31" s="254" t="str">
        <f t="shared" ca="1" si="8"/>
        <v>-</v>
      </c>
      <c r="M31" s="254" t="str">
        <f t="shared" ca="1" si="8"/>
        <v>-</v>
      </c>
      <c r="N31" s="254" t="str">
        <f t="shared" ca="1" si="8"/>
        <v>-</v>
      </c>
      <c r="O31" s="254" t="str">
        <f t="shared" ca="1" si="8"/>
        <v>-</v>
      </c>
      <c r="P31" s="254" t="str">
        <f t="shared" ca="1" si="8"/>
        <v>-</v>
      </c>
      <c r="Q31" s="254" t="str">
        <f t="shared" ca="1" si="8"/>
        <v>-</v>
      </c>
      <c r="R31" s="254" t="str">
        <f t="shared" ca="1" si="8"/>
        <v>-</v>
      </c>
      <c r="S31" s="254" t="str">
        <f t="shared" ca="1" si="8"/>
        <v>-</v>
      </c>
      <c r="T31" s="254" t="str">
        <f t="shared" ca="1" si="8"/>
        <v>-</v>
      </c>
      <c r="U31" s="255" t="str">
        <f t="shared" ca="1" si="8"/>
        <v>-</v>
      </c>
      <c r="W31" s="257" t="str">
        <f t="shared" ca="1" si="5"/>
        <v/>
      </c>
    </row>
    <row r="32" spans="1:23" ht="24" customHeight="1">
      <c r="A32" s="250" t="str">
        <f>TRIM(UPPER(C32))</f>
        <v>IRTF CUSTOMIZATION FUNCTION CHECK</v>
      </c>
      <c r="B32" s="251">
        <f>IF(C32="","",IFERROR(MATCH(A32,A$1:A31,0)-1,COUNTA(C$2:C32)))</f>
        <v>31</v>
      </c>
      <c r="C32" s="631" t="s">
        <v>142</v>
      </c>
      <c r="D32" s="252" t="str">
        <f ca="1">IF(SUM(H32:U32)&gt;0,MAX(D$1:D31)+1,"")</f>
        <v/>
      </c>
      <c r="H32" s="253">
        <f t="shared" ca="1" si="1"/>
        <v>0</v>
      </c>
      <c r="I32" s="254" t="str">
        <f t="shared" ca="1" si="8"/>
        <v>-</v>
      </c>
      <c r="J32" s="254" t="str">
        <f t="shared" ca="1" si="8"/>
        <v>-</v>
      </c>
      <c r="K32" s="254" t="str">
        <f t="shared" ca="1" si="8"/>
        <v>-</v>
      </c>
      <c r="L32" s="254" t="str">
        <f t="shared" ca="1" si="8"/>
        <v>-</v>
      </c>
      <c r="M32" s="254" t="str">
        <f t="shared" ca="1" si="8"/>
        <v>-</v>
      </c>
      <c r="N32" s="254" t="str">
        <f t="shared" ca="1" si="8"/>
        <v>-</v>
      </c>
      <c r="O32" s="254" t="str">
        <f t="shared" ca="1" si="8"/>
        <v>-</v>
      </c>
      <c r="P32" s="254" t="str">
        <f t="shared" ca="1" si="8"/>
        <v>-</v>
      </c>
      <c r="Q32" s="254" t="str">
        <f t="shared" ca="1" si="8"/>
        <v>-</v>
      </c>
      <c r="R32" s="254" t="str">
        <f t="shared" ca="1" si="8"/>
        <v>-</v>
      </c>
      <c r="S32" s="254" t="str">
        <f t="shared" ca="1" si="8"/>
        <v>-</v>
      </c>
      <c r="T32" s="254" t="str">
        <f t="shared" ca="1" si="8"/>
        <v>-</v>
      </c>
      <c r="U32" s="255" t="str">
        <f t="shared" ca="1" si="8"/>
        <v>-</v>
      </c>
      <c r="W32" s="257" t="str">
        <f t="shared" ca="1" si="5"/>
        <v/>
      </c>
    </row>
    <row r="33" spans="1:23" ht="24" customHeight="1">
      <c r="A33" s="250" t="str">
        <f>TRIM(UPPER(C33))</f>
        <v/>
      </c>
      <c r="B33" s="251" t="str">
        <f>IF(C33="","",IFERROR(MATCH(A33,A$1:A32,0)-1,COUNTA(C$2:C33)))</f>
        <v/>
      </c>
      <c r="C33" s="632"/>
      <c r="D33" s="252">
        <f ca="1">IF(SUM(H33:U33)&gt;0,MAX(D$1:D32)+1,"")</f>
        <v>12</v>
      </c>
      <c r="H33" s="253">
        <f t="shared" ca="1" si="1"/>
        <v>1048075</v>
      </c>
      <c r="I33" s="254" t="str">
        <f t="shared" ref="I33:U48" ca="1" si="9">IFERROR(COUNTIF(INDIRECT("'"&amp;I$1&amp;"'!"&amp;I$204),$A33),"-")</f>
        <v>-</v>
      </c>
      <c r="J33" s="254" t="str">
        <f t="shared" ca="1" si="9"/>
        <v>-</v>
      </c>
      <c r="K33" s="254" t="str">
        <f t="shared" ca="1" si="9"/>
        <v>-</v>
      </c>
      <c r="L33" s="254" t="str">
        <f t="shared" ca="1" si="9"/>
        <v>-</v>
      </c>
      <c r="M33" s="254" t="str">
        <f t="shared" ca="1" si="9"/>
        <v>-</v>
      </c>
      <c r="N33" s="254" t="str">
        <f t="shared" ca="1" si="9"/>
        <v>-</v>
      </c>
      <c r="O33" s="254" t="str">
        <f t="shared" ca="1" si="9"/>
        <v>-</v>
      </c>
      <c r="P33" s="254" t="str">
        <f t="shared" ca="1" si="9"/>
        <v>-</v>
      </c>
      <c r="Q33" s="254" t="str">
        <f t="shared" ca="1" si="9"/>
        <v>-</v>
      </c>
      <c r="R33" s="254" t="str">
        <f t="shared" ca="1" si="9"/>
        <v>-</v>
      </c>
      <c r="S33" s="254" t="str">
        <f t="shared" ca="1" si="9"/>
        <v>-</v>
      </c>
      <c r="T33" s="254" t="str">
        <f t="shared" ca="1" si="9"/>
        <v>-</v>
      </c>
      <c r="U33" s="255" t="str">
        <f t="shared" ca="1" si="9"/>
        <v>-</v>
      </c>
      <c r="W33" s="257" t="str">
        <f t="shared" ca="1" si="5"/>
        <v/>
      </c>
    </row>
    <row r="34" spans="1:23" ht="24" customHeight="1">
      <c r="A34" s="250" t="str">
        <f t="shared" si="6"/>
        <v/>
      </c>
      <c r="B34" s="251" t="str">
        <f>IF(C34="","",IFERROR(MATCH(A34,A$1:A33,0)-1,COUNTA(C$2:C34)))</f>
        <v/>
      </c>
      <c r="C34" s="632"/>
      <c r="D34" s="252">
        <f ca="1">IF(SUM(H34:U34)&gt;0,MAX(D$1:D33)+1,"")</f>
        <v>13</v>
      </c>
      <c r="H34" s="253">
        <f t="shared" ref="H34:H65" ca="1" si="10">IFERROR(COUNTIF(INDIRECT("'"&amp;H$1&amp;"'!"&amp;H$204),$A34),"-")</f>
        <v>1048075</v>
      </c>
      <c r="I34" s="254" t="str">
        <f t="shared" ca="1" si="9"/>
        <v>-</v>
      </c>
      <c r="J34" s="254" t="str">
        <f t="shared" ca="1" si="9"/>
        <v>-</v>
      </c>
      <c r="K34" s="254" t="str">
        <f t="shared" ca="1" si="9"/>
        <v>-</v>
      </c>
      <c r="L34" s="254" t="str">
        <f t="shared" ca="1" si="9"/>
        <v>-</v>
      </c>
      <c r="M34" s="254" t="str">
        <f t="shared" ca="1" si="9"/>
        <v>-</v>
      </c>
      <c r="N34" s="254" t="str">
        <f t="shared" ca="1" si="9"/>
        <v>-</v>
      </c>
      <c r="O34" s="254" t="str">
        <f t="shared" ca="1" si="9"/>
        <v>-</v>
      </c>
      <c r="P34" s="254" t="str">
        <f t="shared" ca="1" si="9"/>
        <v>-</v>
      </c>
      <c r="Q34" s="254" t="str">
        <f t="shared" ca="1" si="9"/>
        <v>-</v>
      </c>
      <c r="R34" s="254" t="str">
        <f t="shared" ca="1" si="9"/>
        <v>-</v>
      </c>
      <c r="S34" s="254" t="str">
        <f t="shared" ca="1" si="9"/>
        <v>-</v>
      </c>
      <c r="T34" s="254" t="str">
        <f t="shared" ca="1" si="9"/>
        <v>-</v>
      </c>
      <c r="U34" s="255" t="str">
        <f t="shared" ca="1" si="9"/>
        <v>-</v>
      </c>
      <c r="W34" s="257" t="str">
        <f t="shared" ca="1" si="5"/>
        <v/>
      </c>
    </row>
    <row r="35" spans="1:23" ht="24" customHeight="1">
      <c r="A35" s="250" t="str">
        <f t="shared" si="6"/>
        <v/>
      </c>
      <c r="B35" s="251" t="str">
        <f>IF(C35="","",IFERROR(MATCH(A35,A$1:A34,0)-1,COUNTA(C$2:C35)))</f>
        <v/>
      </c>
      <c r="C35" s="632"/>
      <c r="D35" s="252">
        <f ca="1">IF(SUM(H35:U35)&gt;0,MAX(D$1:D34)+1,"")</f>
        <v>14</v>
      </c>
      <c r="H35" s="253">
        <f t="shared" ca="1" si="10"/>
        <v>1048075</v>
      </c>
      <c r="I35" s="254" t="str">
        <f t="shared" ca="1" si="9"/>
        <v>-</v>
      </c>
      <c r="J35" s="254" t="str">
        <f t="shared" ca="1" si="9"/>
        <v>-</v>
      </c>
      <c r="K35" s="254" t="str">
        <f t="shared" ca="1" si="9"/>
        <v>-</v>
      </c>
      <c r="L35" s="254" t="str">
        <f t="shared" ca="1" si="9"/>
        <v>-</v>
      </c>
      <c r="M35" s="254" t="str">
        <f t="shared" ca="1" si="9"/>
        <v>-</v>
      </c>
      <c r="N35" s="254" t="str">
        <f t="shared" ca="1" si="9"/>
        <v>-</v>
      </c>
      <c r="O35" s="254" t="str">
        <f t="shared" ca="1" si="9"/>
        <v>-</v>
      </c>
      <c r="P35" s="254" t="str">
        <f t="shared" ca="1" si="9"/>
        <v>-</v>
      </c>
      <c r="Q35" s="254" t="str">
        <f t="shared" ca="1" si="9"/>
        <v>-</v>
      </c>
      <c r="R35" s="254" t="str">
        <f t="shared" ca="1" si="9"/>
        <v>-</v>
      </c>
      <c r="S35" s="254" t="str">
        <f t="shared" ca="1" si="9"/>
        <v>-</v>
      </c>
      <c r="T35" s="254" t="str">
        <f t="shared" ca="1" si="9"/>
        <v>-</v>
      </c>
      <c r="U35" s="255" t="str">
        <f t="shared" ca="1" si="9"/>
        <v>-</v>
      </c>
      <c r="W35" s="257" t="str">
        <f t="shared" ca="1" si="5"/>
        <v/>
      </c>
    </row>
    <row r="36" spans="1:23" ht="24" customHeight="1">
      <c r="A36" s="250" t="str">
        <f t="shared" si="6"/>
        <v/>
      </c>
      <c r="B36" s="251" t="str">
        <f>IF(C36="","",IFERROR(MATCH(A36,A$1:A35,0)-1,COUNTA(C$2:C36)))</f>
        <v/>
      </c>
      <c r="C36" s="632"/>
      <c r="D36" s="252">
        <f ca="1">IF(SUM(H36:U36)&gt;0,MAX(D$1:D35)+1,"")</f>
        <v>15</v>
      </c>
      <c r="H36" s="253">
        <f t="shared" ca="1" si="10"/>
        <v>1048075</v>
      </c>
      <c r="I36" s="254" t="str">
        <f t="shared" ca="1" si="9"/>
        <v>-</v>
      </c>
      <c r="J36" s="254" t="str">
        <f t="shared" ca="1" si="9"/>
        <v>-</v>
      </c>
      <c r="K36" s="254" t="str">
        <f t="shared" ca="1" si="9"/>
        <v>-</v>
      </c>
      <c r="L36" s="254" t="str">
        <f t="shared" ca="1" si="9"/>
        <v>-</v>
      </c>
      <c r="M36" s="254" t="str">
        <f t="shared" ca="1" si="9"/>
        <v>-</v>
      </c>
      <c r="N36" s="254" t="str">
        <f t="shared" ca="1" si="9"/>
        <v>-</v>
      </c>
      <c r="O36" s="254" t="str">
        <f t="shared" ca="1" si="9"/>
        <v>-</v>
      </c>
      <c r="P36" s="254" t="str">
        <f t="shared" ca="1" si="9"/>
        <v>-</v>
      </c>
      <c r="Q36" s="254" t="str">
        <f t="shared" ca="1" si="9"/>
        <v>-</v>
      </c>
      <c r="R36" s="254" t="str">
        <f t="shared" ca="1" si="9"/>
        <v>-</v>
      </c>
      <c r="S36" s="254" t="str">
        <f t="shared" ca="1" si="9"/>
        <v>-</v>
      </c>
      <c r="T36" s="254" t="str">
        <f t="shared" ca="1" si="9"/>
        <v>-</v>
      </c>
      <c r="U36" s="255" t="str">
        <f t="shared" ca="1" si="9"/>
        <v>-</v>
      </c>
      <c r="W36" s="257" t="str">
        <f t="shared" ca="1" si="5"/>
        <v/>
      </c>
    </row>
    <row r="37" spans="1:23" ht="24" customHeight="1">
      <c r="A37" s="250" t="str">
        <f t="shared" si="6"/>
        <v/>
      </c>
      <c r="B37" s="251" t="str">
        <f>IF(C37="","",IFERROR(MATCH(A37,A$1:A36,0)-1,COUNTA(C$2:C37)))</f>
        <v/>
      </c>
      <c r="C37" s="632"/>
      <c r="D37" s="252">
        <f ca="1">IF(SUM(H37:U37)&gt;0,MAX(D$1:D36)+1,"")</f>
        <v>16</v>
      </c>
      <c r="H37" s="253">
        <f t="shared" ca="1" si="10"/>
        <v>1048075</v>
      </c>
      <c r="I37" s="254" t="str">
        <f t="shared" ca="1" si="9"/>
        <v>-</v>
      </c>
      <c r="J37" s="254" t="str">
        <f t="shared" ca="1" si="9"/>
        <v>-</v>
      </c>
      <c r="K37" s="254" t="str">
        <f t="shared" ca="1" si="9"/>
        <v>-</v>
      </c>
      <c r="L37" s="254" t="str">
        <f t="shared" ca="1" si="9"/>
        <v>-</v>
      </c>
      <c r="M37" s="254" t="str">
        <f t="shared" ca="1" si="9"/>
        <v>-</v>
      </c>
      <c r="N37" s="254" t="str">
        <f t="shared" ca="1" si="9"/>
        <v>-</v>
      </c>
      <c r="O37" s="254" t="str">
        <f t="shared" ca="1" si="9"/>
        <v>-</v>
      </c>
      <c r="P37" s="254" t="str">
        <f t="shared" ca="1" si="9"/>
        <v>-</v>
      </c>
      <c r="Q37" s="254" t="str">
        <f t="shared" ca="1" si="9"/>
        <v>-</v>
      </c>
      <c r="R37" s="254" t="str">
        <f t="shared" ca="1" si="9"/>
        <v>-</v>
      </c>
      <c r="S37" s="254" t="str">
        <f t="shared" ca="1" si="9"/>
        <v>-</v>
      </c>
      <c r="T37" s="254" t="str">
        <f t="shared" ca="1" si="9"/>
        <v>-</v>
      </c>
      <c r="U37" s="255" t="str">
        <f t="shared" ca="1" si="9"/>
        <v>-</v>
      </c>
      <c r="W37" s="257" t="str">
        <f t="shared" ca="1" si="5"/>
        <v/>
      </c>
    </row>
    <row r="38" spans="1:23" ht="24" customHeight="1">
      <c r="A38" s="250" t="str">
        <f t="shared" si="6"/>
        <v/>
      </c>
      <c r="B38" s="251" t="str">
        <f>IF(C38="","",IFERROR(MATCH(A38,A$1:A37,0)-1,COUNTA(C$2:C38)))</f>
        <v/>
      </c>
      <c r="C38" s="631"/>
      <c r="D38" s="252">
        <f ca="1">IF(SUM(H38:U38)&gt;0,MAX(D$1:D37)+1,"")</f>
        <v>17</v>
      </c>
      <c r="H38" s="253">
        <f t="shared" ca="1" si="10"/>
        <v>1048075</v>
      </c>
      <c r="I38" s="254" t="str">
        <f t="shared" ca="1" si="9"/>
        <v>-</v>
      </c>
      <c r="J38" s="254" t="str">
        <f t="shared" ca="1" si="9"/>
        <v>-</v>
      </c>
      <c r="K38" s="254" t="str">
        <f t="shared" ca="1" si="9"/>
        <v>-</v>
      </c>
      <c r="L38" s="254" t="str">
        <f t="shared" ca="1" si="9"/>
        <v>-</v>
      </c>
      <c r="M38" s="254" t="str">
        <f t="shared" ca="1" si="9"/>
        <v>-</v>
      </c>
      <c r="N38" s="254" t="str">
        <f t="shared" ca="1" si="9"/>
        <v>-</v>
      </c>
      <c r="O38" s="254" t="str">
        <f t="shared" ca="1" si="9"/>
        <v>-</v>
      </c>
      <c r="P38" s="254" t="str">
        <f t="shared" ca="1" si="9"/>
        <v>-</v>
      </c>
      <c r="Q38" s="254" t="str">
        <f t="shared" ca="1" si="9"/>
        <v>-</v>
      </c>
      <c r="R38" s="254" t="str">
        <f t="shared" ca="1" si="9"/>
        <v>-</v>
      </c>
      <c r="S38" s="254" t="str">
        <f t="shared" ca="1" si="9"/>
        <v>-</v>
      </c>
      <c r="T38" s="254" t="str">
        <f t="shared" ca="1" si="9"/>
        <v>-</v>
      </c>
      <c r="U38" s="255" t="str">
        <f t="shared" ca="1" si="9"/>
        <v>-</v>
      </c>
      <c r="W38" s="257" t="str">
        <f t="shared" ca="1" si="5"/>
        <v/>
      </c>
    </row>
    <row r="39" spans="1:23" ht="24" customHeight="1">
      <c r="A39" s="250" t="str">
        <f t="shared" si="6"/>
        <v/>
      </c>
      <c r="B39" s="251" t="str">
        <f>IF(C39="","",IFERROR(MATCH(A39,A$1:A38,0)-1,COUNTA(C$2:C39)))</f>
        <v/>
      </c>
      <c r="C39" s="632"/>
      <c r="D39" s="252">
        <f ca="1">IF(SUM(H39:U39)&gt;0,MAX(D$1:D38)+1,"")</f>
        <v>18</v>
      </c>
      <c r="H39" s="253">
        <f t="shared" ca="1" si="10"/>
        <v>1048075</v>
      </c>
      <c r="I39" s="254" t="str">
        <f t="shared" ca="1" si="9"/>
        <v>-</v>
      </c>
      <c r="J39" s="254" t="str">
        <f t="shared" ca="1" si="9"/>
        <v>-</v>
      </c>
      <c r="K39" s="254" t="str">
        <f t="shared" ca="1" si="9"/>
        <v>-</v>
      </c>
      <c r="L39" s="254" t="str">
        <f t="shared" ca="1" si="9"/>
        <v>-</v>
      </c>
      <c r="M39" s="254" t="str">
        <f t="shared" ca="1" si="9"/>
        <v>-</v>
      </c>
      <c r="N39" s="254" t="str">
        <f t="shared" ca="1" si="9"/>
        <v>-</v>
      </c>
      <c r="O39" s="254" t="str">
        <f t="shared" ca="1" si="9"/>
        <v>-</v>
      </c>
      <c r="P39" s="254" t="str">
        <f t="shared" ca="1" si="9"/>
        <v>-</v>
      </c>
      <c r="Q39" s="254" t="str">
        <f t="shared" ca="1" si="9"/>
        <v>-</v>
      </c>
      <c r="R39" s="254" t="str">
        <f t="shared" ca="1" si="9"/>
        <v>-</v>
      </c>
      <c r="S39" s="254" t="str">
        <f t="shared" ca="1" si="9"/>
        <v>-</v>
      </c>
      <c r="T39" s="254" t="str">
        <f t="shared" ca="1" si="9"/>
        <v>-</v>
      </c>
      <c r="U39" s="255" t="str">
        <f t="shared" ca="1" si="9"/>
        <v>-</v>
      </c>
      <c r="W39" s="257" t="str">
        <f t="shared" ca="1" si="5"/>
        <v/>
      </c>
    </row>
    <row r="40" spans="1:23" ht="24" customHeight="1">
      <c r="A40" s="250" t="str">
        <f t="shared" si="6"/>
        <v/>
      </c>
      <c r="B40" s="251" t="str">
        <f>IF(C40="","",IFERROR(MATCH(A40,A$1:A39,0)-1,COUNTA(C$2:C40)))</f>
        <v/>
      </c>
      <c r="C40" s="631"/>
      <c r="D40" s="252">
        <f ca="1">IF(SUM(H40:U40)&gt;0,MAX(D$1:D39)+1,"")</f>
        <v>19</v>
      </c>
      <c r="H40" s="253">
        <f t="shared" ca="1" si="10"/>
        <v>1048075</v>
      </c>
      <c r="I40" s="254" t="str">
        <f t="shared" ca="1" si="9"/>
        <v>-</v>
      </c>
      <c r="J40" s="254" t="str">
        <f t="shared" ca="1" si="9"/>
        <v>-</v>
      </c>
      <c r="K40" s="254" t="str">
        <f t="shared" ca="1" si="9"/>
        <v>-</v>
      </c>
      <c r="L40" s="254" t="str">
        <f t="shared" ca="1" si="9"/>
        <v>-</v>
      </c>
      <c r="M40" s="254" t="str">
        <f t="shared" ca="1" si="9"/>
        <v>-</v>
      </c>
      <c r="N40" s="254" t="str">
        <f t="shared" ca="1" si="9"/>
        <v>-</v>
      </c>
      <c r="O40" s="254" t="str">
        <f t="shared" ca="1" si="9"/>
        <v>-</v>
      </c>
      <c r="P40" s="254" t="str">
        <f t="shared" ca="1" si="9"/>
        <v>-</v>
      </c>
      <c r="Q40" s="254" t="str">
        <f t="shared" ca="1" si="9"/>
        <v>-</v>
      </c>
      <c r="R40" s="254" t="str">
        <f t="shared" ca="1" si="9"/>
        <v>-</v>
      </c>
      <c r="S40" s="254" t="str">
        <f t="shared" ca="1" si="9"/>
        <v>-</v>
      </c>
      <c r="T40" s="254" t="str">
        <f t="shared" ca="1" si="9"/>
        <v>-</v>
      </c>
      <c r="U40" s="255" t="str">
        <f t="shared" ca="1" si="9"/>
        <v>-</v>
      </c>
      <c r="W40" s="257" t="str">
        <f t="shared" ca="1" si="5"/>
        <v/>
      </c>
    </row>
    <row r="41" spans="1:23" ht="24" customHeight="1">
      <c r="A41" s="250" t="str">
        <f t="shared" si="6"/>
        <v/>
      </c>
      <c r="B41" s="251" t="str">
        <f>IF(C41="","",IFERROR(MATCH(A41,A$1:A40,0)-1,COUNTA(C$2:C41)))</f>
        <v/>
      </c>
      <c r="C41" s="632"/>
      <c r="D41" s="252">
        <f ca="1">IF(SUM(H41:U41)&gt;0,MAX(D$1:D40)+1,"")</f>
        <v>20</v>
      </c>
      <c r="H41" s="253">
        <f t="shared" ca="1" si="10"/>
        <v>1048075</v>
      </c>
      <c r="I41" s="254" t="str">
        <f t="shared" ca="1" si="9"/>
        <v>-</v>
      </c>
      <c r="J41" s="254" t="str">
        <f t="shared" ca="1" si="9"/>
        <v>-</v>
      </c>
      <c r="K41" s="254" t="str">
        <f t="shared" ca="1" si="9"/>
        <v>-</v>
      </c>
      <c r="L41" s="254" t="str">
        <f t="shared" ca="1" si="9"/>
        <v>-</v>
      </c>
      <c r="M41" s="254" t="str">
        <f t="shared" ca="1" si="9"/>
        <v>-</v>
      </c>
      <c r="N41" s="254" t="str">
        <f t="shared" ca="1" si="9"/>
        <v>-</v>
      </c>
      <c r="O41" s="254" t="str">
        <f t="shared" ca="1" si="9"/>
        <v>-</v>
      </c>
      <c r="P41" s="254" t="str">
        <f t="shared" ca="1" si="9"/>
        <v>-</v>
      </c>
      <c r="Q41" s="254" t="str">
        <f t="shared" ca="1" si="9"/>
        <v>-</v>
      </c>
      <c r="R41" s="254" t="str">
        <f t="shared" ca="1" si="9"/>
        <v>-</v>
      </c>
      <c r="S41" s="254" t="str">
        <f t="shared" ca="1" si="9"/>
        <v>-</v>
      </c>
      <c r="T41" s="254" t="str">
        <f t="shared" ca="1" si="9"/>
        <v>-</v>
      </c>
      <c r="U41" s="255" t="str">
        <f t="shared" ca="1" si="9"/>
        <v>-</v>
      </c>
      <c r="W41" s="257" t="str">
        <f t="shared" ca="1" si="5"/>
        <v/>
      </c>
    </row>
    <row r="42" spans="1:23" ht="24" customHeight="1">
      <c r="A42" s="250" t="str">
        <f t="shared" si="6"/>
        <v/>
      </c>
      <c r="B42" s="251" t="str">
        <f>IF(C42="","",IFERROR(MATCH(A42,A$1:A41,0)-1,COUNTA(C$2:C42)))</f>
        <v/>
      </c>
      <c r="C42" s="632"/>
      <c r="D42" s="252">
        <f ca="1">IF(SUM(H42:U42)&gt;0,MAX(D$1:D41)+1,"")</f>
        <v>21</v>
      </c>
      <c r="H42" s="253">
        <f t="shared" ca="1" si="10"/>
        <v>1048075</v>
      </c>
      <c r="I42" s="254" t="str">
        <f t="shared" ca="1" si="9"/>
        <v>-</v>
      </c>
      <c r="J42" s="254" t="str">
        <f t="shared" ca="1" si="9"/>
        <v>-</v>
      </c>
      <c r="K42" s="254" t="str">
        <f t="shared" ca="1" si="9"/>
        <v>-</v>
      </c>
      <c r="L42" s="254" t="str">
        <f t="shared" ca="1" si="9"/>
        <v>-</v>
      </c>
      <c r="M42" s="254" t="str">
        <f t="shared" ca="1" si="9"/>
        <v>-</v>
      </c>
      <c r="N42" s="254" t="str">
        <f t="shared" ca="1" si="9"/>
        <v>-</v>
      </c>
      <c r="O42" s="254" t="str">
        <f t="shared" ca="1" si="9"/>
        <v>-</v>
      </c>
      <c r="P42" s="254" t="str">
        <f t="shared" ca="1" si="9"/>
        <v>-</v>
      </c>
      <c r="Q42" s="254" t="str">
        <f t="shared" ca="1" si="9"/>
        <v>-</v>
      </c>
      <c r="R42" s="254" t="str">
        <f t="shared" ca="1" si="9"/>
        <v>-</v>
      </c>
      <c r="S42" s="254" t="str">
        <f t="shared" ca="1" si="9"/>
        <v>-</v>
      </c>
      <c r="T42" s="254" t="str">
        <f t="shared" ca="1" si="9"/>
        <v>-</v>
      </c>
      <c r="U42" s="255" t="str">
        <f t="shared" ca="1" si="9"/>
        <v>-</v>
      </c>
      <c r="W42" s="257" t="str">
        <f t="shared" ca="1" si="5"/>
        <v/>
      </c>
    </row>
    <row r="43" spans="1:23" ht="24" customHeight="1">
      <c r="A43" s="250" t="str">
        <f t="shared" si="6"/>
        <v/>
      </c>
      <c r="B43" s="251" t="str">
        <f>IF(C43="","",IFERROR(MATCH(A43,A$1:A42,0)-1,COUNTA(C$2:C43)))</f>
        <v/>
      </c>
      <c r="C43" s="632"/>
      <c r="D43" s="252">
        <f ca="1">IF(SUM(H43:U43)&gt;0,MAX(D$1:D42)+1,"")</f>
        <v>22</v>
      </c>
      <c r="H43" s="253">
        <f t="shared" ca="1" si="10"/>
        <v>1048075</v>
      </c>
      <c r="I43" s="254" t="str">
        <f t="shared" ca="1" si="9"/>
        <v>-</v>
      </c>
      <c r="J43" s="254" t="str">
        <f t="shared" ca="1" si="9"/>
        <v>-</v>
      </c>
      <c r="K43" s="254" t="str">
        <f t="shared" ca="1" si="9"/>
        <v>-</v>
      </c>
      <c r="L43" s="254" t="str">
        <f t="shared" ca="1" si="9"/>
        <v>-</v>
      </c>
      <c r="M43" s="254" t="str">
        <f t="shared" ca="1" si="9"/>
        <v>-</v>
      </c>
      <c r="N43" s="254" t="str">
        <f t="shared" ca="1" si="9"/>
        <v>-</v>
      </c>
      <c r="O43" s="254" t="str">
        <f t="shared" ca="1" si="9"/>
        <v>-</v>
      </c>
      <c r="P43" s="254" t="str">
        <f t="shared" ca="1" si="9"/>
        <v>-</v>
      </c>
      <c r="Q43" s="254" t="str">
        <f t="shared" ca="1" si="9"/>
        <v>-</v>
      </c>
      <c r="R43" s="254" t="str">
        <f t="shared" ca="1" si="9"/>
        <v>-</v>
      </c>
      <c r="S43" s="254" t="str">
        <f t="shared" ca="1" si="9"/>
        <v>-</v>
      </c>
      <c r="T43" s="254" t="str">
        <f t="shared" ca="1" si="9"/>
        <v>-</v>
      </c>
      <c r="U43" s="255" t="str">
        <f t="shared" ca="1" si="9"/>
        <v>-</v>
      </c>
      <c r="W43" s="257" t="str">
        <f t="shared" ca="1" si="5"/>
        <v/>
      </c>
    </row>
    <row r="44" spans="1:23" ht="24" customHeight="1">
      <c r="A44" s="250" t="str">
        <f t="shared" si="6"/>
        <v/>
      </c>
      <c r="B44" s="251" t="str">
        <f>IF(C44="","",IFERROR(MATCH(A44,A$1:A43,0)-1,COUNTA(C$2:C44)))</f>
        <v/>
      </c>
      <c r="C44" s="631"/>
      <c r="D44" s="252">
        <f ca="1">IF(SUM(H44:U44)&gt;0,MAX(D$1:D43)+1,"")</f>
        <v>23</v>
      </c>
      <c r="H44" s="253">
        <f t="shared" ca="1" si="10"/>
        <v>1048075</v>
      </c>
      <c r="I44" s="254" t="str">
        <f t="shared" ca="1" si="9"/>
        <v>-</v>
      </c>
      <c r="J44" s="254" t="str">
        <f t="shared" ca="1" si="9"/>
        <v>-</v>
      </c>
      <c r="K44" s="254" t="str">
        <f t="shared" ca="1" si="9"/>
        <v>-</v>
      </c>
      <c r="L44" s="254" t="str">
        <f t="shared" ca="1" si="9"/>
        <v>-</v>
      </c>
      <c r="M44" s="254" t="str">
        <f t="shared" ca="1" si="9"/>
        <v>-</v>
      </c>
      <c r="N44" s="254" t="str">
        <f t="shared" ca="1" si="9"/>
        <v>-</v>
      </c>
      <c r="O44" s="254" t="str">
        <f t="shared" ca="1" si="9"/>
        <v>-</v>
      </c>
      <c r="P44" s="254" t="str">
        <f t="shared" ca="1" si="9"/>
        <v>-</v>
      </c>
      <c r="Q44" s="254" t="str">
        <f t="shared" ca="1" si="9"/>
        <v>-</v>
      </c>
      <c r="R44" s="254" t="str">
        <f t="shared" ca="1" si="9"/>
        <v>-</v>
      </c>
      <c r="S44" s="254" t="str">
        <f t="shared" ca="1" si="9"/>
        <v>-</v>
      </c>
      <c r="T44" s="254" t="str">
        <f t="shared" ca="1" si="9"/>
        <v>-</v>
      </c>
      <c r="U44" s="255" t="str">
        <f t="shared" ca="1" si="9"/>
        <v>-</v>
      </c>
      <c r="W44" s="257" t="str">
        <f t="shared" ca="1" si="5"/>
        <v/>
      </c>
    </row>
    <row r="45" spans="1:23" ht="24" customHeight="1">
      <c r="A45" s="250" t="str">
        <f t="shared" si="6"/>
        <v/>
      </c>
      <c r="B45" s="251" t="str">
        <f>IF(C45="","",IFERROR(MATCH(A45,A$1:A44,0)-1,COUNTA(C$2:C45)))</f>
        <v/>
      </c>
      <c r="C45" s="631"/>
      <c r="D45" s="252">
        <f ca="1">IF(SUM(H45:U45)&gt;0,MAX(D$1:D44)+1,"")</f>
        <v>24</v>
      </c>
      <c r="H45" s="253">
        <f t="shared" ca="1" si="10"/>
        <v>1048075</v>
      </c>
      <c r="I45" s="254" t="str">
        <f t="shared" ca="1" si="9"/>
        <v>-</v>
      </c>
      <c r="J45" s="254" t="str">
        <f t="shared" ca="1" si="9"/>
        <v>-</v>
      </c>
      <c r="K45" s="254" t="str">
        <f t="shared" ca="1" si="9"/>
        <v>-</v>
      </c>
      <c r="L45" s="254" t="str">
        <f t="shared" ca="1" si="9"/>
        <v>-</v>
      </c>
      <c r="M45" s="254" t="str">
        <f t="shared" ca="1" si="9"/>
        <v>-</v>
      </c>
      <c r="N45" s="254" t="str">
        <f t="shared" ca="1" si="9"/>
        <v>-</v>
      </c>
      <c r="O45" s="254" t="str">
        <f t="shared" ca="1" si="9"/>
        <v>-</v>
      </c>
      <c r="P45" s="254" t="str">
        <f t="shared" ca="1" si="9"/>
        <v>-</v>
      </c>
      <c r="Q45" s="254" t="str">
        <f t="shared" ca="1" si="9"/>
        <v>-</v>
      </c>
      <c r="R45" s="254" t="str">
        <f t="shared" ca="1" si="9"/>
        <v>-</v>
      </c>
      <c r="S45" s="254" t="str">
        <f t="shared" ca="1" si="9"/>
        <v>-</v>
      </c>
      <c r="T45" s="254" t="str">
        <f t="shared" ca="1" si="9"/>
        <v>-</v>
      </c>
      <c r="U45" s="255" t="str">
        <f t="shared" ca="1" si="9"/>
        <v>-</v>
      </c>
      <c r="W45" s="257" t="str">
        <f t="shared" ca="1" si="5"/>
        <v/>
      </c>
    </row>
    <row r="46" spans="1:23" ht="24" customHeight="1">
      <c r="A46" s="250" t="str">
        <f t="shared" si="6"/>
        <v/>
      </c>
      <c r="B46" s="251" t="str">
        <f>IF(C46="","",IFERROR(MATCH(A46,A$1:A45,0)-1,COUNTA(C$2:C46)))</f>
        <v/>
      </c>
      <c r="C46" s="631"/>
      <c r="D46" s="252">
        <f ca="1">IF(SUM(H46:U46)&gt;0,MAX(D$1:D45)+1,"")</f>
        <v>25</v>
      </c>
      <c r="H46" s="253">
        <f t="shared" ca="1" si="10"/>
        <v>1048075</v>
      </c>
      <c r="I46" s="254" t="str">
        <f t="shared" ca="1" si="9"/>
        <v>-</v>
      </c>
      <c r="J46" s="254" t="str">
        <f t="shared" ca="1" si="9"/>
        <v>-</v>
      </c>
      <c r="K46" s="254" t="str">
        <f t="shared" ca="1" si="9"/>
        <v>-</v>
      </c>
      <c r="L46" s="254" t="str">
        <f t="shared" ca="1" si="9"/>
        <v>-</v>
      </c>
      <c r="M46" s="254" t="str">
        <f t="shared" ca="1" si="9"/>
        <v>-</v>
      </c>
      <c r="N46" s="254" t="str">
        <f t="shared" ca="1" si="9"/>
        <v>-</v>
      </c>
      <c r="O46" s="254" t="str">
        <f t="shared" ca="1" si="9"/>
        <v>-</v>
      </c>
      <c r="P46" s="254" t="str">
        <f t="shared" ca="1" si="9"/>
        <v>-</v>
      </c>
      <c r="Q46" s="254" t="str">
        <f t="shared" ca="1" si="9"/>
        <v>-</v>
      </c>
      <c r="R46" s="254" t="str">
        <f t="shared" ca="1" si="9"/>
        <v>-</v>
      </c>
      <c r="S46" s="254" t="str">
        <f t="shared" ca="1" si="9"/>
        <v>-</v>
      </c>
      <c r="T46" s="254" t="str">
        <f t="shared" ca="1" si="9"/>
        <v>-</v>
      </c>
      <c r="U46" s="255" t="str">
        <f t="shared" ca="1" si="9"/>
        <v>-</v>
      </c>
      <c r="W46" s="257" t="str">
        <f t="shared" ca="1" si="5"/>
        <v/>
      </c>
    </row>
    <row r="47" spans="1:23" ht="24" customHeight="1">
      <c r="A47" s="250" t="str">
        <f t="shared" si="6"/>
        <v/>
      </c>
      <c r="B47" s="251" t="str">
        <f>IF(C47="","",IFERROR(MATCH(A47,A$1:A46,0)-1,COUNTA(C$2:C47)))</f>
        <v/>
      </c>
      <c r="C47" s="631"/>
      <c r="D47" s="252">
        <f ca="1">IF(SUM(H47:U47)&gt;0,MAX(D$1:D46)+1,"")</f>
        <v>26</v>
      </c>
      <c r="H47" s="253">
        <f t="shared" ca="1" si="10"/>
        <v>1048075</v>
      </c>
      <c r="I47" s="254" t="str">
        <f t="shared" ca="1" si="9"/>
        <v>-</v>
      </c>
      <c r="J47" s="254" t="str">
        <f t="shared" ca="1" si="9"/>
        <v>-</v>
      </c>
      <c r="K47" s="254" t="str">
        <f t="shared" ca="1" si="9"/>
        <v>-</v>
      </c>
      <c r="L47" s="254" t="str">
        <f t="shared" ca="1" si="9"/>
        <v>-</v>
      </c>
      <c r="M47" s="254" t="str">
        <f t="shared" ca="1" si="9"/>
        <v>-</v>
      </c>
      <c r="N47" s="254" t="str">
        <f t="shared" ca="1" si="9"/>
        <v>-</v>
      </c>
      <c r="O47" s="254" t="str">
        <f t="shared" ca="1" si="9"/>
        <v>-</v>
      </c>
      <c r="P47" s="254" t="str">
        <f t="shared" ca="1" si="9"/>
        <v>-</v>
      </c>
      <c r="Q47" s="254" t="str">
        <f t="shared" ca="1" si="9"/>
        <v>-</v>
      </c>
      <c r="R47" s="254" t="str">
        <f t="shared" ca="1" si="9"/>
        <v>-</v>
      </c>
      <c r="S47" s="254" t="str">
        <f t="shared" ca="1" si="9"/>
        <v>-</v>
      </c>
      <c r="T47" s="254" t="str">
        <f t="shared" ca="1" si="9"/>
        <v>-</v>
      </c>
      <c r="U47" s="255" t="str">
        <f t="shared" ca="1" si="9"/>
        <v>-</v>
      </c>
      <c r="W47" s="257" t="str">
        <f t="shared" ca="1" si="5"/>
        <v/>
      </c>
    </row>
    <row r="48" spans="1:23" ht="24" customHeight="1">
      <c r="A48" s="250" t="str">
        <f t="shared" si="6"/>
        <v/>
      </c>
      <c r="B48" s="251" t="str">
        <f>IF(C48="","",IFERROR(MATCH(A48,A$1:A47,0)-1,COUNTA(C$2:C48)))</f>
        <v/>
      </c>
      <c r="C48" s="631"/>
      <c r="D48" s="252">
        <f ca="1">IF(SUM(H48:U48)&gt;0,MAX(D$1:D47)+1,"")</f>
        <v>27</v>
      </c>
      <c r="H48" s="253">
        <f t="shared" ca="1" si="10"/>
        <v>1048075</v>
      </c>
      <c r="I48" s="254" t="str">
        <f t="shared" ca="1" si="9"/>
        <v>-</v>
      </c>
      <c r="J48" s="254" t="str">
        <f t="shared" ca="1" si="9"/>
        <v>-</v>
      </c>
      <c r="K48" s="254" t="str">
        <f t="shared" ca="1" si="9"/>
        <v>-</v>
      </c>
      <c r="L48" s="254" t="str">
        <f t="shared" ca="1" si="9"/>
        <v>-</v>
      </c>
      <c r="M48" s="254" t="str">
        <f t="shared" ca="1" si="9"/>
        <v>-</v>
      </c>
      <c r="N48" s="254" t="str">
        <f t="shared" ca="1" si="9"/>
        <v>-</v>
      </c>
      <c r="O48" s="254" t="str">
        <f t="shared" ca="1" si="9"/>
        <v>-</v>
      </c>
      <c r="P48" s="254" t="str">
        <f t="shared" ca="1" si="9"/>
        <v>-</v>
      </c>
      <c r="Q48" s="254" t="str">
        <f t="shared" ca="1" si="9"/>
        <v>-</v>
      </c>
      <c r="R48" s="254" t="str">
        <f t="shared" ca="1" si="9"/>
        <v>-</v>
      </c>
      <c r="S48" s="254" t="str">
        <f t="shared" ca="1" si="9"/>
        <v>-</v>
      </c>
      <c r="T48" s="254" t="str">
        <f t="shared" ca="1" si="9"/>
        <v>-</v>
      </c>
      <c r="U48" s="255" t="str">
        <f t="shared" ca="1" si="9"/>
        <v>-</v>
      </c>
      <c r="W48" s="257" t="str">
        <f t="shared" ca="1" si="5"/>
        <v/>
      </c>
    </row>
    <row r="49" spans="1:23" ht="24" customHeight="1">
      <c r="A49" s="250" t="str">
        <f t="shared" si="6"/>
        <v/>
      </c>
      <c r="B49" s="251" t="str">
        <f>IF(C49="","",IFERROR(MATCH(A49,A$1:A48,0)-1,COUNTA(C$2:C49)))</f>
        <v/>
      </c>
      <c r="C49" s="631"/>
      <c r="D49" s="252">
        <f ca="1">IF(SUM(H49:U49)&gt;0,MAX(D$1:D48)+1,"")</f>
        <v>28</v>
      </c>
      <c r="H49" s="253">
        <f t="shared" ca="1" si="10"/>
        <v>1048075</v>
      </c>
      <c r="I49" s="254" t="str">
        <f t="shared" ref="I49:U64" ca="1" si="11">IFERROR(COUNTIF(INDIRECT("'"&amp;I$1&amp;"'!"&amp;I$204),$A49),"-")</f>
        <v>-</v>
      </c>
      <c r="J49" s="254" t="str">
        <f t="shared" ca="1" si="11"/>
        <v>-</v>
      </c>
      <c r="K49" s="254" t="str">
        <f t="shared" ca="1" si="11"/>
        <v>-</v>
      </c>
      <c r="L49" s="254" t="str">
        <f t="shared" ca="1" si="11"/>
        <v>-</v>
      </c>
      <c r="M49" s="254" t="str">
        <f t="shared" ca="1" si="11"/>
        <v>-</v>
      </c>
      <c r="N49" s="254" t="str">
        <f t="shared" ca="1" si="11"/>
        <v>-</v>
      </c>
      <c r="O49" s="254" t="str">
        <f t="shared" ca="1" si="11"/>
        <v>-</v>
      </c>
      <c r="P49" s="254" t="str">
        <f t="shared" ca="1" si="11"/>
        <v>-</v>
      </c>
      <c r="Q49" s="254" t="str">
        <f t="shared" ca="1" si="11"/>
        <v>-</v>
      </c>
      <c r="R49" s="254" t="str">
        <f t="shared" ca="1" si="11"/>
        <v>-</v>
      </c>
      <c r="S49" s="254" t="str">
        <f t="shared" ca="1" si="11"/>
        <v>-</v>
      </c>
      <c r="T49" s="254" t="str">
        <f t="shared" ca="1" si="11"/>
        <v>-</v>
      </c>
      <c r="U49" s="255" t="str">
        <f t="shared" ca="1" si="11"/>
        <v>-</v>
      </c>
      <c r="W49" s="257" t="str">
        <f t="shared" ca="1" si="5"/>
        <v/>
      </c>
    </row>
    <row r="50" spans="1:23" ht="24" customHeight="1">
      <c r="A50" s="250" t="str">
        <f t="shared" si="6"/>
        <v/>
      </c>
      <c r="B50" s="251" t="str">
        <f>IF(C50="","",IFERROR(MATCH(A50,A$1:A49,0)-1,COUNTA(C$2:C50)))</f>
        <v/>
      </c>
      <c r="C50" s="631"/>
      <c r="D50" s="252">
        <f ca="1">IF(SUM(H50:U50)&gt;0,MAX(D$1:D49)+1,"")</f>
        <v>29</v>
      </c>
      <c r="H50" s="253">
        <f t="shared" ca="1" si="10"/>
        <v>1048075</v>
      </c>
      <c r="I50" s="254" t="str">
        <f t="shared" ca="1" si="11"/>
        <v>-</v>
      </c>
      <c r="J50" s="254" t="str">
        <f t="shared" ca="1" si="11"/>
        <v>-</v>
      </c>
      <c r="K50" s="254" t="str">
        <f t="shared" ca="1" si="11"/>
        <v>-</v>
      </c>
      <c r="L50" s="254" t="str">
        <f t="shared" ca="1" si="11"/>
        <v>-</v>
      </c>
      <c r="M50" s="254" t="str">
        <f t="shared" ca="1" si="11"/>
        <v>-</v>
      </c>
      <c r="N50" s="254" t="str">
        <f t="shared" ca="1" si="11"/>
        <v>-</v>
      </c>
      <c r="O50" s="254" t="str">
        <f t="shared" ca="1" si="11"/>
        <v>-</v>
      </c>
      <c r="P50" s="254" t="str">
        <f t="shared" ca="1" si="11"/>
        <v>-</v>
      </c>
      <c r="Q50" s="254" t="str">
        <f t="shared" ca="1" si="11"/>
        <v>-</v>
      </c>
      <c r="R50" s="254" t="str">
        <f t="shared" ca="1" si="11"/>
        <v>-</v>
      </c>
      <c r="S50" s="254" t="str">
        <f t="shared" ca="1" si="11"/>
        <v>-</v>
      </c>
      <c r="T50" s="254" t="str">
        <f t="shared" ca="1" si="11"/>
        <v>-</v>
      </c>
      <c r="U50" s="255" t="str">
        <f t="shared" ca="1" si="11"/>
        <v>-</v>
      </c>
      <c r="W50" s="257" t="str">
        <f t="shared" ca="1" si="5"/>
        <v/>
      </c>
    </row>
    <row r="51" spans="1:23" ht="24" customHeight="1">
      <c r="A51" s="250" t="str">
        <f t="shared" si="6"/>
        <v/>
      </c>
      <c r="B51" s="251" t="str">
        <f>IF(C51="","",IFERROR(MATCH(A51,A$1:A50,0)-1,COUNTA(C$2:C51)))</f>
        <v/>
      </c>
      <c r="C51" s="631"/>
      <c r="D51" s="252">
        <f ca="1">IF(SUM(H51:U51)&gt;0,MAX(D$1:D50)+1,"")</f>
        <v>30</v>
      </c>
      <c r="H51" s="253">
        <f t="shared" ca="1" si="10"/>
        <v>1048075</v>
      </c>
      <c r="I51" s="254" t="str">
        <f t="shared" ca="1" si="11"/>
        <v>-</v>
      </c>
      <c r="J51" s="254" t="str">
        <f t="shared" ca="1" si="11"/>
        <v>-</v>
      </c>
      <c r="K51" s="254" t="str">
        <f t="shared" ca="1" si="11"/>
        <v>-</v>
      </c>
      <c r="L51" s="254" t="str">
        <f t="shared" ca="1" si="11"/>
        <v>-</v>
      </c>
      <c r="M51" s="254" t="str">
        <f t="shared" ca="1" si="11"/>
        <v>-</v>
      </c>
      <c r="N51" s="254" t="str">
        <f t="shared" ca="1" si="11"/>
        <v>-</v>
      </c>
      <c r="O51" s="254" t="str">
        <f t="shared" ca="1" si="11"/>
        <v>-</v>
      </c>
      <c r="P51" s="254" t="str">
        <f t="shared" ca="1" si="11"/>
        <v>-</v>
      </c>
      <c r="Q51" s="254" t="str">
        <f t="shared" ca="1" si="11"/>
        <v>-</v>
      </c>
      <c r="R51" s="254" t="str">
        <f t="shared" ca="1" si="11"/>
        <v>-</v>
      </c>
      <c r="S51" s="254" t="str">
        <f t="shared" ca="1" si="11"/>
        <v>-</v>
      </c>
      <c r="T51" s="254" t="str">
        <f t="shared" ca="1" si="11"/>
        <v>-</v>
      </c>
      <c r="U51" s="255" t="str">
        <f t="shared" ca="1" si="11"/>
        <v>-</v>
      </c>
      <c r="W51" s="257" t="str">
        <f t="shared" ca="1" si="5"/>
        <v/>
      </c>
    </row>
    <row r="52" spans="1:23" ht="24" customHeight="1">
      <c r="A52" s="250" t="str">
        <f t="shared" si="6"/>
        <v/>
      </c>
      <c r="B52" s="251" t="str">
        <f>IF(C52="","",IFERROR(MATCH(A52,A$1:A51,0)-1,COUNTA(C$2:C52)))</f>
        <v/>
      </c>
      <c r="C52" s="631"/>
      <c r="D52" s="252">
        <f ca="1">IF(SUM(H52:U52)&gt;0,MAX(D$1:D51)+1,"")</f>
        <v>31</v>
      </c>
      <c r="H52" s="253">
        <f t="shared" ca="1" si="10"/>
        <v>1048075</v>
      </c>
      <c r="I52" s="254" t="str">
        <f t="shared" ca="1" si="11"/>
        <v>-</v>
      </c>
      <c r="J52" s="254" t="str">
        <f t="shared" ca="1" si="11"/>
        <v>-</v>
      </c>
      <c r="K52" s="254" t="str">
        <f t="shared" ca="1" si="11"/>
        <v>-</v>
      </c>
      <c r="L52" s="254" t="str">
        <f t="shared" ca="1" si="11"/>
        <v>-</v>
      </c>
      <c r="M52" s="254" t="str">
        <f t="shared" ca="1" si="11"/>
        <v>-</v>
      </c>
      <c r="N52" s="254" t="str">
        <f t="shared" ca="1" si="11"/>
        <v>-</v>
      </c>
      <c r="O52" s="254" t="str">
        <f t="shared" ca="1" si="11"/>
        <v>-</v>
      </c>
      <c r="P52" s="254" t="str">
        <f t="shared" ca="1" si="11"/>
        <v>-</v>
      </c>
      <c r="Q52" s="254" t="str">
        <f t="shared" ca="1" si="11"/>
        <v>-</v>
      </c>
      <c r="R52" s="254" t="str">
        <f t="shared" ca="1" si="11"/>
        <v>-</v>
      </c>
      <c r="S52" s="254" t="str">
        <f t="shared" ca="1" si="11"/>
        <v>-</v>
      </c>
      <c r="T52" s="254" t="str">
        <f t="shared" ca="1" si="11"/>
        <v>-</v>
      </c>
      <c r="U52" s="255" t="str">
        <f t="shared" ca="1" si="11"/>
        <v>-</v>
      </c>
      <c r="W52" s="257" t="str">
        <f t="shared" ca="1" si="5"/>
        <v/>
      </c>
    </row>
    <row r="53" spans="1:23" ht="24" customHeight="1">
      <c r="A53" s="250" t="str">
        <f t="shared" si="6"/>
        <v/>
      </c>
      <c r="B53" s="251" t="str">
        <f>IF(C53="","",IFERROR(MATCH(A53,A$1:A52,0)-1,COUNTA(C$2:C53)))</f>
        <v/>
      </c>
      <c r="C53" s="631"/>
      <c r="D53" s="252">
        <f ca="1">IF(SUM(H53:U53)&gt;0,MAX(D$1:D52)+1,"")</f>
        <v>32</v>
      </c>
      <c r="H53" s="253">
        <f t="shared" ca="1" si="10"/>
        <v>1048075</v>
      </c>
      <c r="I53" s="254" t="str">
        <f t="shared" ca="1" si="11"/>
        <v>-</v>
      </c>
      <c r="J53" s="254" t="str">
        <f t="shared" ca="1" si="11"/>
        <v>-</v>
      </c>
      <c r="K53" s="254" t="str">
        <f t="shared" ca="1" si="11"/>
        <v>-</v>
      </c>
      <c r="L53" s="254" t="str">
        <f t="shared" ca="1" si="11"/>
        <v>-</v>
      </c>
      <c r="M53" s="254" t="str">
        <f t="shared" ca="1" si="11"/>
        <v>-</v>
      </c>
      <c r="N53" s="254" t="str">
        <f t="shared" ca="1" si="11"/>
        <v>-</v>
      </c>
      <c r="O53" s="254" t="str">
        <f t="shared" ca="1" si="11"/>
        <v>-</v>
      </c>
      <c r="P53" s="254" t="str">
        <f t="shared" ca="1" si="11"/>
        <v>-</v>
      </c>
      <c r="Q53" s="254" t="str">
        <f t="shared" ca="1" si="11"/>
        <v>-</v>
      </c>
      <c r="R53" s="254" t="str">
        <f t="shared" ca="1" si="11"/>
        <v>-</v>
      </c>
      <c r="S53" s="254" t="str">
        <f t="shared" ca="1" si="11"/>
        <v>-</v>
      </c>
      <c r="T53" s="254" t="str">
        <f t="shared" ca="1" si="11"/>
        <v>-</v>
      </c>
      <c r="U53" s="255" t="str">
        <f t="shared" ca="1" si="11"/>
        <v>-</v>
      </c>
      <c r="W53" s="257" t="str">
        <f t="shared" ca="1" si="5"/>
        <v/>
      </c>
    </row>
    <row r="54" spans="1:23" ht="24" customHeight="1">
      <c r="A54" s="250" t="str">
        <f t="shared" si="6"/>
        <v/>
      </c>
      <c r="B54" s="251" t="str">
        <f>IF(C54="","",IFERROR(MATCH(A54,A$1:A53,0)-1,COUNTA(C$2:C54)))</f>
        <v/>
      </c>
      <c r="C54" s="631"/>
      <c r="D54" s="252">
        <f ca="1">IF(SUM(H54:U54)&gt;0,MAX(D$1:D53)+1,"")</f>
        <v>33</v>
      </c>
      <c r="H54" s="253">
        <f t="shared" ca="1" si="10"/>
        <v>1048075</v>
      </c>
      <c r="I54" s="254" t="str">
        <f t="shared" ca="1" si="11"/>
        <v>-</v>
      </c>
      <c r="J54" s="254" t="str">
        <f t="shared" ca="1" si="11"/>
        <v>-</v>
      </c>
      <c r="K54" s="254" t="str">
        <f t="shared" ca="1" si="11"/>
        <v>-</v>
      </c>
      <c r="L54" s="254" t="str">
        <f t="shared" ca="1" si="11"/>
        <v>-</v>
      </c>
      <c r="M54" s="254" t="str">
        <f t="shared" ca="1" si="11"/>
        <v>-</v>
      </c>
      <c r="N54" s="254" t="str">
        <f t="shared" ca="1" si="11"/>
        <v>-</v>
      </c>
      <c r="O54" s="254" t="str">
        <f t="shared" ca="1" si="11"/>
        <v>-</v>
      </c>
      <c r="P54" s="254" t="str">
        <f t="shared" ca="1" si="11"/>
        <v>-</v>
      </c>
      <c r="Q54" s="254" t="str">
        <f t="shared" ca="1" si="11"/>
        <v>-</v>
      </c>
      <c r="R54" s="254" t="str">
        <f t="shared" ca="1" si="11"/>
        <v>-</v>
      </c>
      <c r="S54" s="254" t="str">
        <f t="shared" ca="1" si="11"/>
        <v>-</v>
      </c>
      <c r="T54" s="254" t="str">
        <f t="shared" ca="1" si="11"/>
        <v>-</v>
      </c>
      <c r="U54" s="255" t="str">
        <f t="shared" ca="1" si="11"/>
        <v>-</v>
      </c>
      <c r="W54" s="257" t="str">
        <f t="shared" ca="1" si="5"/>
        <v/>
      </c>
    </row>
    <row r="55" spans="1:23" ht="24" customHeight="1">
      <c r="A55" s="250" t="str">
        <f t="shared" si="6"/>
        <v/>
      </c>
      <c r="B55" s="251" t="str">
        <f>IF(C55="","",IFERROR(MATCH(A55,A$1:A54,0)-1,COUNTA(C$2:C55)))</f>
        <v/>
      </c>
      <c r="C55" s="631"/>
      <c r="D55" s="252">
        <f ca="1">IF(SUM(H55:U55)&gt;0,MAX(D$1:D54)+1,"")</f>
        <v>34</v>
      </c>
      <c r="H55" s="253">
        <f t="shared" ca="1" si="10"/>
        <v>1048075</v>
      </c>
      <c r="I55" s="254" t="str">
        <f t="shared" ca="1" si="11"/>
        <v>-</v>
      </c>
      <c r="J55" s="254" t="str">
        <f t="shared" ca="1" si="11"/>
        <v>-</v>
      </c>
      <c r="K55" s="254" t="str">
        <f t="shared" ca="1" si="11"/>
        <v>-</v>
      </c>
      <c r="L55" s="254" t="str">
        <f t="shared" ca="1" si="11"/>
        <v>-</v>
      </c>
      <c r="M55" s="254" t="str">
        <f t="shared" ca="1" si="11"/>
        <v>-</v>
      </c>
      <c r="N55" s="254" t="str">
        <f t="shared" ca="1" si="11"/>
        <v>-</v>
      </c>
      <c r="O55" s="254" t="str">
        <f t="shared" ca="1" si="11"/>
        <v>-</v>
      </c>
      <c r="P55" s="254" t="str">
        <f t="shared" ca="1" si="11"/>
        <v>-</v>
      </c>
      <c r="Q55" s="254" t="str">
        <f t="shared" ca="1" si="11"/>
        <v>-</v>
      </c>
      <c r="R55" s="254" t="str">
        <f t="shared" ca="1" si="11"/>
        <v>-</v>
      </c>
      <c r="S55" s="254" t="str">
        <f t="shared" ca="1" si="11"/>
        <v>-</v>
      </c>
      <c r="T55" s="254" t="str">
        <f t="shared" ca="1" si="11"/>
        <v>-</v>
      </c>
      <c r="U55" s="255" t="str">
        <f t="shared" ca="1" si="11"/>
        <v>-</v>
      </c>
      <c r="W55" s="257" t="str">
        <f t="shared" ca="1" si="5"/>
        <v/>
      </c>
    </row>
    <row r="56" spans="1:23" ht="24" customHeight="1">
      <c r="A56" s="250" t="str">
        <f t="shared" si="6"/>
        <v/>
      </c>
      <c r="B56" s="251" t="str">
        <f>IF(C56="","",IFERROR(MATCH(A56,A$1:A55,0)-1,COUNTA(C$2:C56)))</f>
        <v/>
      </c>
      <c r="C56" s="631"/>
      <c r="D56" s="252">
        <f ca="1">IF(SUM(H56:U56)&gt;0,MAX(D$1:D55)+1,"")</f>
        <v>35</v>
      </c>
      <c r="H56" s="253">
        <f t="shared" ca="1" si="10"/>
        <v>1048075</v>
      </c>
      <c r="I56" s="254" t="str">
        <f t="shared" ca="1" si="11"/>
        <v>-</v>
      </c>
      <c r="J56" s="254" t="str">
        <f t="shared" ca="1" si="11"/>
        <v>-</v>
      </c>
      <c r="K56" s="254" t="str">
        <f t="shared" ca="1" si="11"/>
        <v>-</v>
      </c>
      <c r="L56" s="254" t="str">
        <f t="shared" ca="1" si="11"/>
        <v>-</v>
      </c>
      <c r="M56" s="254" t="str">
        <f t="shared" ca="1" si="11"/>
        <v>-</v>
      </c>
      <c r="N56" s="254" t="str">
        <f t="shared" ca="1" si="11"/>
        <v>-</v>
      </c>
      <c r="O56" s="254" t="str">
        <f t="shared" ca="1" si="11"/>
        <v>-</v>
      </c>
      <c r="P56" s="254" t="str">
        <f t="shared" ca="1" si="11"/>
        <v>-</v>
      </c>
      <c r="Q56" s="254" t="str">
        <f t="shared" ca="1" si="11"/>
        <v>-</v>
      </c>
      <c r="R56" s="254" t="str">
        <f t="shared" ca="1" si="11"/>
        <v>-</v>
      </c>
      <c r="S56" s="254" t="str">
        <f t="shared" ca="1" si="11"/>
        <v>-</v>
      </c>
      <c r="T56" s="254" t="str">
        <f t="shared" ca="1" si="11"/>
        <v>-</v>
      </c>
      <c r="U56" s="255" t="str">
        <f t="shared" ca="1" si="11"/>
        <v>-</v>
      </c>
      <c r="W56" s="257" t="str">
        <f t="shared" ca="1" si="5"/>
        <v/>
      </c>
    </row>
    <row r="57" spans="1:23" ht="24" customHeight="1">
      <c r="A57" s="250" t="str">
        <f t="shared" si="6"/>
        <v/>
      </c>
      <c r="B57" s="251" t="str">
        <f>IF(C57="","",IFERROR(MATCH(A57,A$1:A56,0)-1,COUNTA(C$2:C57)))</f>
        <v/>
      </c>
      <c r="C57" s="631"/>
      <c r="D57" s="252">
        <f ca="1">IF(SUM(H57:U57)&gt;0,MAX(D$1:D56)+1,"")</f>
        <v>36</v>
      </c>
      <c r="H57" s="253">
        <f t="shared" ca="1" si="10"/>
        <v>1048075</v>
      </c>
      <c r="I57" s="254" t="str">
        <f t="shared" ca="1" si="11"/>
        <v>-</v>
      </c>
      <c r="J57" s="254" t="str">
        <f t="shared" ca="1" si="11"/>
        <v>-</v>
      </c>
      <c r="K57" s="254" t="str">
        <f t="shared" ca="1" si="11"/>
        <v>-</v>
      </c>
      <c r="L57" s="254" t="str">
        <f t="shared" ca="1" si="11"/>
        <v>-</v>
      </c>
      <c r="M57" s="254" t="str">
        <f t="shared" ca="1" si="11"/>
        <v>-</v>
      </c>
      <c r="N57" s="254" t="str">
        <f t="shared" ca="1" si="11"/>
        <v>-</v>
      </c>
      <c r="O57" s="254" t="str">
        <f t="shared" ca="1" si="11"/>
        <v>-</v>
      </c>
      <c r="P57" s="254" t="str">
        <f t="shared" ca="1" si="11"/>
        <v>-</v>
      </c>
      <c r="Q57" s="254" t="str">
        <f t="shared" ca="1" si="11"/>
        <v>-</v>
      </c>
      <c r="R57" s="254" t="str">
        <f t="shared" ca="1" si="11"/>
        <v>-</v>
      </c>
      <c r="S57" s="254" t="str">
        <f t="shared" ca="1" si="11"/>
        <v>-</v>
      </c>
      <c r="T57" s="254" t="str">
        <f t="shared" ca="1" si="11"/>
        <v>-</v>
      </c>
      <c r="U57" s="255" t="str">
        <f t="shared" ca="1" si="11"/>
        <v>-</v>
      </c>
      <c r="W57" s="257" t="str">
        <f t="shared" ca="1" si="5"/>
        <v/>
      </c>
    </row>
    <row r="58" spans="1:23" ht="24" customHeight="1">
      <c r="A58" s="250" t="str">
        <f t="shared" si="6"/>
        <v/>
      </c>
      <c r="B58" s="251" t="str">
        <f>IF(C58="","",IFERROR(MATCH(A58,A$1:A57,0)-1,COUNTA(C$2:C58)))</f>
        <v/>
      </c>
      <c r="C58" s="631"/>
      <c r="D58" s="252">
        <f ca="1">IF(SUM(H58:U58)&gt;0,MAX(D$1:D57)+1,"")</f>
        <v>37</v>
      </c>
      <c r="H58" s="253">
        <f t="shared" ca="1" si="10"/>
        <v>1048075</v>
      </c>
      <c r="I58" s="254" t="str">
        <f t="shared" ca="1" si="11"/>
        <v>-</v>
      </c>
      <c r="J58" s="254" t="str">
        <f t="shared" ca="1" si="11"/>
        <v>-</v>
      </c>
      <c r="K58" s="254" t="str">
        <f t="shared" ca="1" si="11"/>
        <v>-</v>
      </c>
      <c r="L58" s="254" t="str">
        <f t="shared" ca="1" si="11"/>
        <v>-</v>
      </c>
      <c r="M58" s="254" t="str">
        <f t="shared" ca="1" si="11"/>
        <v>-</v>
      </c>
      <c r="N58" s="254" t="str">
        <f t="shared" ca="1" si="11"/>
        <v>-</v>
      </c>
      <c r="O58" s="254" t="str">
        <f t="shared" ca="1" si="11"/>
        <v>-</v>
      </c>
      <c r="P58" s="254" t="str">
        <f t="shared" ca="1" si="11"/>
        <v>-</v>
      </c>
      <c r="Q58" s="254" t="str">
        <f t="shared" ca="1" si="11"/>
        <v>-</v>
      </c>
      <c r="R58" s="254" t="str">
        <f t="shared" ca="1" si="11"/>
        <v>-</v>
      </c>
      <c r="S58" s="254" t="str">
        <f t="shared" ca="1" si="11"/>
        <v>-</v>
      </c>
      <c r="T58" s="254" t="str">
        <f t="shared" ca="1" si="11"/>
        <v>-</v>
      </c>
      <c r="U58" s="255" t="str">
        <f t="shared" ca="1" si="11"/>
        <v>-</v>
      </c>
      <c r="W58" s="257" t="str">
        <f t="shared" ca="1" si="5"/>
        <v/>
      </c>
    </row>
    <row r="59" spans="1:23" ht="24" customHeight="1">
      <c r="A59" s="250" t="str">
        <f t="shared" si="6"/>
        <v/>
      </c>
      <c r="B59" s="251" t="str">
        <f>IF(C59="","",IFERROR(MATCH(A59,A$1:A58,0)-1,COUNTA(C$2:C59)))</f>
        <v/>
      </c>
      <c r="C59" s="631"/>
      <c r="D59" s="252">
        <f ca="1">IF(SUM(H59:U59)&gt;0,MAX(D$1:D58)+1,"")</f>
        <v>38</v>
      </c>
      <c r="H59" s="253">
        <f t="shared" ca="1" si="10"/>
        <v>1048075</v>
      </c>
      <c r="I59" s="254" t="str">
        <f t="shared" ca="1" si="11"/>
        <v>-</v>
      </c>
      <c r="J59" s="254" t="str">
        <f t="shared" ca="1" si="11"/>
        <v>-</v>
      </c>
      <c r="K59" s="254" t="str">
        <f t="shared" ca="1" si="11"/>
        <v>-</v>
      </c>
      <c r="L59" s="254" t="str">
        <f t="shared" ca="1" si="11"/>
        <v>-</v>
      </c>
      <c r="M59" s="254" t="str">
        <f t="shared" ca="1" si="11"/>
        <v>-</v>
      </c>
      <c r="N59" s="254" t="str">
        <f t="shared" ca="1" si="11"/>
        <v>-</v>
      </c>
      <c r="O59" s="254" t="str">
        <f t="shared" ca="1" si="11"/>
        <v>-</v>
      </c>
      <c r="P59" s="254" t="str">
        <f t="shared" ca="1" si="11"/>
        <v>-</v>
      </c>
      <c r="Q59" s="254" t="str">
        <f t="shared" ca="1" si="11"/>
        <v>-</v>
      </c>
      <c r="R59" s="254" t="str">
        <f t="shared" ca="1" si="11"/>
        <v>-</v>
      </c>
      <c r="S59" s="254" t="str">
        <f t="shared" ca="1" si="11"/>
        <v>-</v>
      </c>
      <c r="T59" s="254" t="str">
        <f t="shared" ca="1" si="11"/>
        <v>-</v>
      </c>
      <c r="U59" s="255" t="str">
        <f t="shared" ca="1" si="11"/>
        <v>-</v>
      </c>
      <c r="W59" s="257" t="str">
        <f t="shared" ca="1" si="5"/>
        <v/>
      </c>
    </row>
    <row r="60" spans="1:23" ht="24" customHeight="1">
      <c r="A60" s="250" t="str">
        <f t="shared" si="6"/>
        <v/>
      </c>
      <c r="B60" s="251" t="str">
        <f>IF(C60="","",IFERROR(MATCH(A60,A$1:A59,0)-1,COUNTA(C$2:C60)))</f>
        <v/>
      </c>
      <c r="C60" s="631"/>
      <c r="D60" s="252">
        <f ca="1">IF(SUM(H60:U60)&gt;0,MAX(D$1:D59)+1,"")</f>
        <v>39</v>
      </c>
      <c r="H60" s="253">
        <f t="shared" ca="1" si="10"/>
        <v>1048075</v>
      </c>
      <c r="I60" s="254" t="str">
        <f t="shared" ca="1" si="11"/>
        <v>-</v>
      </c>
      <c r="J60" s="254" t="str">
        <f t="shared" ca="1" si="11"/>
        <v>-</v>
      </c>
      <c r="K60" s="254" t="str">
        <f t="shared" ca="1" si="11"/>
        <v>-</v>
      </c>
      <c r="L60" s="254" t="str">
        <f t="shared" ca="1" si="11"/>
        <v>-</v>
      </c>
      <c r="M60" s="254" t="str">
        <f t="shared" ca="1" si="11"/>
        <v>-</v>
      </c>
      <c r="N60" s="254" t="str">
        <f t="shared" ca="1" si="11"/>
        <v>-</v>
      </c>
      <c r="O60" s="254" t="str">
        <f t="shared" ca="1" si="11"/>
        <v>-</v>
      </c>
      <c r="P60" s="254" t="str">
        <f t="shared" ca="1" si="11"/>
        <v>-</v>
      </c>
      <c r="Q60" s="254" t="str">
        <f t="shared" ca="1" si="11"/>
        <v>-</v>
      </c>
      <c r="R60" s="254" t="str">
        <f t="shared" ca="1" si="11"/>
        <v>-</v>
      </c>
      <c r="S60" s="254" t="str">
        <f t="shared" ca="1" si="11"/>
        <v>-</v>
      </c>
      <c r="T60" s="254" t="str">
        <f t="shared" ca="1" si="11"/>
        <v>-</v>
      </c>
      <c r="U60" s="255" t="str">
        <f t="shared" ca="1" si="11"/>
        <v>-</v>
      </c>
      <c r="W60" s="257" t="str">
        <f t="shared" ca="1" si="5"/>
        <v/>
      </c>
    </row>
    <row r="61" spans="1:23" ht="24" customHeight="1">
      <c r="A61" s="250" t="str">
        <f t="shared" si="6"/>
        <v/>
      </c>
      <c r="B61" s="251" t="str">
        <f>IF(C61="","",IFERROR(MATCH(A61,A$1:A60,0)-1,COUNTA(C$2:C61)))</f>
        <v/>
      </c>
      <c r="C61" s="631"/>
      <c r="D61" s="252">
        <f ca="1">IF(SUM(H61:U61)&gt;0,MAX(D$1:D60)+1,"")</f>
        <v>40</v>
      </c>
      <c r="H61" s="253">
        <f t="shared" ca="1" si="10"/>
        <v>1048075</v>
      </c>
      <c r="I61" s="254" t="str">
        <f t="shared" ca="1" si="11"/>
        <v>-</v>
      </c>
      <c r="J61" s="254" t="str">
        <f t="shared" ca="1" si="11"/>
        <v>-</v>
      </c>
      <c r="K61" s="254" t="str">
        <f t="shared" ca="1" si="11"/>
        <v>-</v>
      </c>
      <c r="L61" s="254" t="str">
        <f t="shared" ca="1" si="11"/>
        <v>-</v>
      </c>
      <c r="M61" s="254" t="str">
        <f t="shared" ca="1" si="11"/>
        <v>-</v>
      </c>
      <c r="N61" s="254" t="str">
        <f t="shared" ca="1" si="11"/>
        <v>-</v>
      </c>
      <c r="O61" s="254" t="str">
        <f t="shared" ca="1" si="11"/>
        <v>-</v>
      </c>
      <c r="P61" s="254" t="str">
        <f t="shared" ca="1" si="11"/>
        <v>-</v>
      </c>
      <c r="Q61" s="254" t="str">
        <f t="shared" ca="1" si="11"/>
        <v>-</v>
      </c>
      <c r="R61" s="254" t="str">
        <f t="shared" ca="1" si="11"/>
        <v>-</v>
      </c>
      <c r="S61" s="254" t="str">
        <f t="shared" ca="1" si="11"/>
        <v>-</v>
      </c>
      <c r="T61" s="254" t="str">
        <f t="shared" ca="1" si="11"/>
        <v>-</v>
      </c>
      <c r="U61" s="255" t="str">
        <f t="shared" ca="1" si="11"/>
        <v>-</v>
      </c>
      <c r="W61" s="257" t="str">
        <f t="shared" ca="1" si="5"/>
        <v/>
      </c>
    </row>
    <row r="62" spans="1:23" ht="24" customHeight="1">
      <c r="A62" s="250" t="str">
        <f t="shared" si="6"/>
        <v/>
      </c>
      <c r="B62" s="251" t="str">
        <f>IF(C62="","",IFERROR(MATCH(A62,A$1:A61,0)-1,COUNTA(C$2:C62)))</f>
        <v/>
      </c>
      <c r="C62" s="631"/>
      <c r="D62" s="252">
        <f ca="1">IF(SUM(H62:U62)&gt;0,MAX(D$1:D61)+1,"")</f>
        <v>41</v>
      </c>
      <c r="H62" s="253">
        <f t="shared" ca="1" si="10"/>
        <v>1048075</v>
      </c>
      <c r="I62" s="254" t="str">
        <f t="shared" ca="1" si="11"/>
        <v>-</v>
      </c>
      <c r="J62" s="254" t="str">
        <f t="shared" ca="1" si="11"/>
        <v>-</v>
      </c>
      <c r="K62" s="254" t="str">
        <f t="shared" ca="1" si="11"/>
        <v>-</v>
      </c>
      <c r="L62" s="254" t="str">
        <f t="shared" ca="1" si="11"/>
        <v>-</v>
      </c>
      <c r="M62" s="254" t="str">
        <f t="shared" ca="1" si="11"/>
        <v>-</v>
      </c>
      <c r="N62" s="254" t="str">
        <f t="shared" ca="1" si="11"/>
        <v>-</v>
      </c>
      <c r="O62" s="254" t="str">
        <f t="shared" ca="1" si="11"/>
        <v>-</v>
      </c>
      <c r="P62" s="254" t="str">
        <f t="shared" ca="1" si="11"/>
        <v>-</v>
      </c>
      <c r="Q62" s="254" t="str">
        <f t="shared" ca="1" si="11"/>
        <v>-</v>
      </c>
      <c r="R62" s="254" t="str">
        <f t="shared" ca="1" si="11"/>
        <v>-</v>
      </c>
      <c r="S62" s="254" t="str">
        <f t="shared" ca="1" si="11"/>
        <v>-</v>
      </c>
      <c r="T62" s="254" t="str">
        <f t="shared" ca="1" si="11"/>
        <v>-</v>
      </c>
      <c r="U62" s="255" t="str">
        <f t="shared" ca="1" si="11"/>
        <v>-</v>
      </c>
      <c r="W62" s="257" t="str">
        <f t="shared" ca="1" si="5"/>
        <v/>
      </c>
    </row>
    <row r="63" spans="1:23" ht="24" customHeight="1">
      <c r="A63" s="250" t="str">
        <f t="shared" si="6"/>
        <v/>
      </c>
      <c r="B63" s="251" t="str">
        <f>IF(C63="","",IFERROR(MATCH(A63,A$1:A62,0)-1,COUNTA(C$2:C63)))</f>
        <v/>
      </c>
      <c r="C63" s="631"/>
      <c r="D63" s="252">
        <f ca="1">IF(SUM(H63:U63)&gt;0,MAX(D$1:D62)+1,"")</f>
        <v>42</v>
      </c>
      <c r="H63" s="253">
        <f t="shared" ca="1" si="10"/>
        <v>1048075</v>
      </c>
      <c r="I63" s="254" t="str">
        <f t="shared" ca="1" si="11"/>
        <v>-</v>
      </c>
      <c r="J63" s="254" t="str">
        <f t="shared" ca="1" si="11"/>
        <v>-</v>
      </c>
      <c r="K63" s="254" t="str">
        <f t="shared" ca="1" si="11"/>
        <v>-</v>
      </c>
      <c r="L63" s="254" t="str">
        <f t="shared" ca="1" si="11"/>
        <v>-</v>
      </c>
      <c r="M63" s="254" t="str">
        <f t="shared" ca="1" si="11"/>
        <v>-</v>
      </c>
      <c r="N63" s="254" t="str">
        <f t="shared" ca="1" si="11"/>
        <v>-</v>
      </c>
      <c r="O63" s="254" t="str">
        <f t="shared" ca="1" si="11"/>
        <v>-</v>
      </c>
      <c r="P63" s="254" t="str">
        <f t="shared" ca="1" si="11"/>
        <v>-</v>
      </c>
      <c r="Q63" s="254" t="str">
        <f t="shared" ca="1" si="11"/>
        <v>-</v>
      </c>
      <c r="R63" s="254" t="str">
        <f t="shared" ca="1" si="11"/>
        <v>-</v>
      </c>
      <c r="S63" s="254" t="str">
        <f t="shared" ca="1" si="11"/>
        <v>-</v>
      </c>
      <c r="T63" s="254" t="str">
        <f t="shared" ca="1" si="11"/>
        <v>-</v>
      </c>
      <c r="U63" s="255" t="str">
        <f t="shared" ca="1" si="11"/>
        <v>-</v>
      </c>
      <c r="W63" s="257" t="str">
        <f t="shared" ca="1" si="5"/>
        <v/>
      </c>
    </row>
    <row r="64" spans="1:23" ht="24" customHeight="1">
      <c r="A64" s="250" t="str">
        <f t="shared" si="6"/>
        <v/>
      </c>
      <c r="B64" s="251" t="str">
        <f>IF(C64="","",IFERROR(MATCH(A64,A$1:A63,0)-1,COUNTA(C$2:C64)))</f>
        <v/>
      </c>
      <c r="C64" s="631"/>
      <c r="D64" s="252">
        <f ca="1">IF(SUM(H64:U64)&gt;0,MAX(D$1:D63)+1,"")</f>
        <v>43</v>
      </c>
      <c r="H64" s="253">
        <f t="shared" ca="1" si="10"/>
        <v>1048075</v>
      </c>
      <c r="I64" s="254" t="str">
        <f t="shared" ca="1" si="11"/>
        <v>-</v>
      </c>
      <c r="J64" s="254" t="str">
        <f t="shared" ca="1" si="11"/>
        <v>-</v>
      </c>
      <c r="K64" s="254" t="str">
        <f t="shared" ca="1" si="11"/>
        <v>-</v>
      </c>
      <c r="L64" s="254" t="str">
        <f t="shared" ca="1" si="11"/>
        <v>-</v>
      </c>
      <c r="M64" s="254" t="str">
        <f t="shared" ca="1" si="11"/>
        <v>-</v>
      </c>
      <c r="N64" s="254" t="str">
        <f t="shared" ca="1" si="11"/>
        <v>-</v>
      </c>
      <c r="O64" s="254" t="str">
        <f t="shared" ca="1" si="11"/>
        <v>-</v>
      </c>
      <c r="P64" s="254" t="str">
        <f t="shared" ca="1" si="11"/>
        <v>-</v>
      </c>
      <c r="Q64" s="254" t="str">
        <f t="shared" ca="1" si="11"/>
        <v>-</v>
      </c>
      <c r="R64" s="254" t="str">
        <f t="shared" ca="1" si="11"/>
        <v>-</v>
      </c>
      <c r="S64" s="254" t="str">
        <f t="shared" ca="1" si="11"/>
        <v>-</v>
      </c>
      <c r="T64" s="254" t="str">
        <f t="shared" ca="1" si="11"/>
        <v>-</v>
      </c>
      <c r="U64" s="255" t="str">
        <f t="shared" ca="1" si="11"/>
        <v>-</v>
      </c>
      <c r="W64" s="257" t="str">
        <f t="shared" ca="1" si="5"/>
        <v/>
      </c>
    </row>
    <row r="65" spans="1:23" ht="24" customHeight="1">
      <c r="A65" s="250" t="str">
        <f t="shared" si="6"/>
        <v/>
      </c>
      <c r="B65" s="251" t="str">
        <f>IF(C65="","",IFERROR(MATCH(A65,A$1:A64,0)-1,COUNTA(C$2:C65)))</f>
        <v/>
      </c>
      <c r="C65" s="631"/>
      <c r="D65" s="252">
        <f ca="1">IF(SUM(H65:U65)&gt;0,MAX(D$1:D64)+1,"")</f>
        <v>44</v>
      </c>
      <c r="H65" s="253">
        <f t="shared" ca="1" si="10"/>
        <v>1048075</v>
      </c>
      <c r="I65" s="254" t="str">
        <f t="shared" ref="I65:U66" ca="1" si="12">IFERROR(COUNTIF(INDIRECT("'"&amp;I$1&amp;"'!"&amp;I$204),$A65),"-")</f>
        <v>-</v>
      </c>
      <c r="J65" s="254" t="str">
        <f t="shared" ca="1" si="12"/>
        <v>-</v>
      </c>
      <c r="K65" s="254" t="str">
        <f t="shared" ca="1" si="12"/>
        <v>-</v>
      </c>
      <c r="L65" s="254" t="str">
        <f t="shared" ca="1" si="12"/>
        <v>-</v>
      </c>
      <c r="M65" s="254" t="str">
        <f t="shared" ca="1" si="12"/>
        <v>-</v>
      </c>
      <c r="N65" s="254" t="str">
        <f t="shared" ca="1" si="12"/>
        <v>-</v>
      </c>
      <c r="O65" s="254" t="str">
        <f t="shared" ca="1" si="12"/>
        <v>-</v>
      </c>
      <c r="P65" s="254" t="str">
        <f t="shared" ca="1" si="12"/>
        <v>-</v>
      </c>
      <c r="Q65" s="254" t="str">
        <f t="shared" ca="1" si="12"/>
        <v>-</v>
      </c>
      <c r="R65" s="254" t="str">
        <f t="shared" ca="1" si="12"/>
        <v>-</v>
      </c>
      <c r="S65" s="254" t="str">
        <f t="shared" ca="1" si="12"/>
        <v>-</v>
      </c>
      <c r="T65" s="254" t="str">
        <f t="shared" ca="1" si="12"/>
        <v>-</v>
      </c>
      <c r="U65" s="255" t="str">
        <f t="shared" ca="1" si="12"/>
        <v>-</v>
      </c>
      <c r="W65" s="257" t="str">
        <f t="shared" ca="1" si="5"/>
        <v/>
      </c>
    </row>
    <row r="66" spans="1:23" ht="24" customHeight="1">
      <c r="A66" s="250" t="str">
        <f t="shared" si="6"/>
        <v/>
      </c>
      <c r="B66" s="251" t="str">
        <f>IF(C66="","",IFERROR(MATCH(A66,A$1:A65,0)-1,COUNTA(C$2:C66)))</f>
        <v/>
      </c>
      <c r="C66" s="631"/>
      <c r="D66" s="252">
        <f ca="1">IF(SUM(H66:U66)&gt;0,MAX(D$1:D65)+1,"")</f>
        <v>45</v>
      </c>
      <c r="H66" s="253">
        <f t="shared" ref="H66:H97" ca="1" si="13">IFERROR(COUNTIF(INDIRECT("'"&amp;H$1&amp;"'!"&amp;H$204),$A66),"-")</f>
        <v>1048075</v>
      </c>
      <c r="I66" s="254" t="str">
        <f t="shared" ca="1" si="12"/>
        <v>-</v>
      </c>
      <c r="J66" s="254" t="str">
        <f t="shared" ca="1" si="12"/>
        <v>-</v>
      </c>
      <c r="K66" s="254" t="str">
        <f t="shared" ca="1" si="12"/>
        <v>-</v>
      </c>
      <c r="L66" s="254" t="str">
        <f t="shared" ca="1" si="12"/>
        <v>-</v>
      </c>
      <c r="M66" s="254" t="str">
        <f t="shared" ca="1" si="12"/>
        <v>-</v>
      </c>
      <c r="N66" s="254" t="str">
        <f t="shared" ca="1" si="12"/>
        <v>-</v>
      </c>
      <c r="O66" s="254" t="str">
        <f t="shared" ca="1" si="12"/>
        <v>-</v>
      </c>
      <c r="P66" s="254" t="str">
        <f t="shared" ca="1" si="12"/>
        <v>-</v>
      </c>
      <c r="Q66" s="254" t="str">
        <f t="shared" ca="1" si="12"/>
        <v>-</v>
      </c>
      <c r="R66" s="254" t="str">
        <f t="shared" ca="1" si="12"/>
        <v>-</v>
      </c>
      <c r="S66" s="254" t="str">
        <f t="shared" ca="1" si="12"/>
        <v>-</v>
      </c>
      <c r="T66" s="254" t="str">
        <f t="shared" ca="1" si="12"/>
        <v>-</v>
      </c>
      <c r="U66" s="255" t="str">
        <f t="shared" ca="1" si="12"/>
        <v>-</v>
      </c>
      <c r="W66" s="257" t="str">
        <f t="shared" ca="1" si="5"/>
        <v/>
      </c>
    </row>
    <row r="67" spans="1:23" ht="24" customHeight="1">
      <c r="A67" s="250" t="str">
        <f t="shared" ref="A67:A130" si="14">TRIM(UPPER(C67))</f>
        <v/>
      </c>
      <c r="B67" s="251" t="str">
        <f>IF(C67="","",IFERROR(MATCH(A67,A$1:A66,0)-1,COUNTA(C$2:C67)))</f>
        <v/>
      </c>
      <c r="C67" s="631"/>
      <c r="D67" s="252">
        <f ca="1">IF(SUM(H67:U67)&gt;0,MAX(D$1:D66)+1,"")</f>
        <v>46</v>
      </c>
      <c r="H67" s="253">
        <f t="shared" ca="1" si="13"/>
        <v>1048075</v>
      </c>
      <c r="I67" s="254" t="str">
        <f t="shared" ref="I67:U80" ca="1" si="15">IFERROR(COUNTIF(INDIRECT("'"&amp;I$1&amp;"'!"&amp;I$204),$A67),"-")</f>
        <v>-</v>
      </c>
      <c r="J67" s="254" t="str">
        <f t="shared" ca="1" si="15"/>
        <v>-</v>
      </c>
      <c r="K67" s="254" t="str">
        <f t="shared" ca="1" si="15"/>
        <v>-</v>
      </c>
      <c r="L67" s="254" t="str">
        <f t="shared" ca="1" si="15"/>
        <v>-</v>
      </c>
      <c r="M67" s="254" t="str">
        <f t="shared" ca="1" si="15"/>
        <v>-</v>
      </c>
      <c r="N67" s="254" t="str">
        <f t="shared" ca="1" si="15"/>
        <v>-</v>
      </c>
      <c r="O67" s="254" t="str">
        <f t="shared" ca="1" si="15"/>
        <v>-</v>
      </c>
      <c r="P67" s="254" t="str">
        <f t="shared" ca="1" si="15"/>
        <v>-</v>
      </c>
      <c r="Q67" s="254" t="str">
        <f t="shared" ca="1" si="15"/>
        <v>-</v>
      </c>
      <c r="R67" s="254" t="str">
        <f t="shared" ca="1" si="15"/>
        <v>-</v>
      </c>
      <c r="S67" s="254" t="str">
        <f t="shared" ca="1" si="15"/>
        <v>-</v>
      </c>
      <c r="T67" s="254" t="str">
        <f t="shared" ca="1" si="15"/>
        <v>-</v>
      </c>
      <c r="U67" s="255" t="str">
        <f t="shared" ca="1" si="15"/>
        <v>-</v>
      </c>
      <c r="W67" s="257" t="str">
        <f t="shared" ref="W67:W130" ca="1" si="16">IFERROR(INDIRECT("A"&amp;MATCH(ROW()-ROW(W$1),$D:$D,0)),"")</f>
        <v/>
      </c>
    </row>
    <row r="68" spans="1:23" ht="24" customHeight="1">
      <c r="A68" s="250" t="str">
        <f t="shared" si="14"/>
        <v/>
      </c>
      <c r="B68" s="251" t="str">
        <f>IF(C68="","",IFERROR(MATCH(A68,A$1:A67,0)-1,COUNTA(C$2:C68)))</f>
        <v/>
      </c>
      <c r="C68" s="631"/>
      <c r="D68" s="252">
        <f ca="1">IF(SUM(H68:U68)&gt;0,MAX(D$1:D67)+1,"")</f>
        <v>47</v>
      </c>
      <c r="H68" s="253">
        <f t="shared" ca="1" si="13"/>
        <v>1048075</v>
      </c>
      <c r="I68" s="254" t="str">
        <f t="shared" ca="1" si="15"/>
        <v>-</v>
      </c>
      <c r="J68" s="254" t="str">
        <f t="shared" ca="1" si="15"/>
        <v>-</v>
      </c>
      <c r="K68" s="254" t="str">
        <f t="shared" ca="1" si="15"/>
        <v>-</v>
      </c>
      <c r="L68" s="254" t="str">
        <f t="shared" ca="1" si="15"/>
        <v>-</v>
      </c>
      <c r="M68" s="254" t="str">
        <f t="shared" ca="1" si="15"/>
        <v>-</v>
      </c>
      <c r="N68" s="254" t="str">
        <f t="shared" ca="1" si="15"/>
        <v>-</v>
      </c>
      <c r="O68" s="254" t="str">
        <f t="shared" ca="1" si="15"/>
        <v>-</v>
      </c>
      <c r="P68" s="254" t="str">
        <f t="shared" ca="1" si="15"/>
        <v>-</v>
      </c>
      <c r="Q68" s="254" t="str">
        <f t="shared" ca="1" si="15"/>
        <v>-</v>
      </c>
      <c r="R68" s="254" t="str">
        <f t="shared" ca="1" si="15"/>
        <v>-</v>
      </c>
      <c r="S68" s="254" t="str">
        <f t="shared" ca="1" si="15"/>
        <v>-</v>
      </c>
      <c r="T68" s="254" t="str">
        <f t="shared" ca="1" si="15"/>
        <v>-</v>
      </c>
      <c r="U68" s="255" t="str">
        <f t="shared" ca="1" si="15"/>
        <v>-</v>
      </c>
      <c r="W68" s="257" t="str">
        <f t="shared" ca="1" si="16"/>
        <v/>
      </c>
    </row>
    <row r="69" spans="1:23" ht="24" customHeight="1">
      <c r="A69" s="250" t="str">
        <f t="shared" si="14"/>
        <v/>
      </c>
      <c r="B69" s="251" t="str">
        <f>IF(C69="","",IFERROR(MATCH(A69,A$1:A68,0)-1,COUNTA(C$2:C69)))</f>
        <v/>
      </c>
      <c r="C69" s="631"/>
      <c r="D69" s="252">
        <f ca="1">IF(SUM(H69:U69)&gt;0,MAX(D$1:D68)+1,"")</f>
        <v>48</v>
      </c>
      <c r="H69" s="253">
        <f t="shared" ca="1" si="13"/>
        <v>1048075</v>
      </c>
      <c r="I69" s="254" t="str">
        <f t="shared" ca="1" si="15"/>
        <v>-</v>
      </c>
      <c r="J69" s="254" t="str">
        <f t="shared" ca="1" si="15"/>
        <v>-</v>
      </c>
      <c r="K69" s="254" t="str">
        <f t="shared" ca="1" si="15"/>
        <v>-</v>
      </c>
      <c r="L69" s="254" t="str">
        <f t="shared" ca="1" si="15"/>
        <v>-</v>
      </c>
      <c r="M69" s="254" t="str">
        <f t="shared" ca="1" si="15"/>
        <v>-</v>
      </c>
      <c r="N69" s="254" t="str">
        <f t="shared" ca="1" si="15"/>
        <v>-</v>
      </c>
      <c r="O69" s="254" t="str">
        <f t="shared" ca="1" si="15"/>
        <v>-</v>
      </c>
      <c r="P69" s="254" t="str">
        <f t="shared" ca="1" si="15"/>
        <v>-</v>
      </c>
      <c r="Q69" s="254" t="str">
        <f t="shared" ca="1" si="15"/>
        <v>-</v>
      </c>
      <c r="R69" s="254" t="str">
        <f t="shared" ca="1" si="15"/>
        <v>-</v>
      </c>
      <c r="S69" s="254" t="str">
        <f t="shared" ca="1" si="15"/>
        <v>-</v>
      </c>
      <c r="T69" s="254" t="str">
        <f t="shared" ca="1" si="15"/>
        <v>-</v>
      </c>
      <c r="U69" s="255" t="str">
        <f t="shared" ca="1" si="15"/>
        <v>-</v>
      </c>
      <c r="W69" s="257" t="str">
        <f t="shared" ca="1" si="16"/>
        <v/>
      </c>
    </row>
    <row r="70" spans="1:23" ht="24" customHeight="1">
      <c r="A70" s="250" t="str">
        <f t="shared" si="14"/>
        <v/>
      </c>
      <c r="B70" s="251" t="str">
        <f>IF(C70="","",IFERROR(MATCH(A70,A$1:A69,0)-1,COUNTA(C$2:C70)))</f>
        <v/>
      </c>
      <c r="C70" s="631"/>
      <c r="D70" s="252">
        <f ca="1">IF(SUM(H70:U70)&gt;0,MAX(D$1:D69)+1,"")</f>
        <v>49</v>
      </c>
      <c r="H70" s="253">
        <f t="shared" ca="1" si="13"/>
        <v>1048075</v>
      </c>
      <c r="I70" s="254" t="str">
        <f t="shared" ca="1" si="15"/>
        <v>-</v>
      </c>
      <c r="J70" s="254" t="str">
        <f t="shared" ca="1" si="15"/>
        <v>-</v>
      </c>
      <c r="K70" s="254" t="str">
        <f t="shared" ca="1" si="15"/>
        <v>-</v>
      </c>
      <c r="L70" s="254" t="str">
        <f t="shared" ca="1" si="15"/>
        <v>-</v>
      </c>
      <c r="M70" s="254" t="str">
        <f t="shared" ca="1" si="15"/>
        <v>-</v>
      </c>
      <c r="N70" s="254" t="str">
        <f t="shared" ca="1" si="15"/>
        <v>-</v>
      </c>
      <c r="O70" s="254" t="str">
        <f t="shared" ca="1" si="15"/>
        <v>-</v>
      </c>
      <c r="P70" s="254" t="str">
        <f t="shared" ca="1" si="15"/>
        <v>-</v>
      </c>
      <c r="Q70" s="254" t="str">
        <f t="shared" ca="1" si="15"/>
        <v>-</v>
      </c>
      <c r="R70" s="254" t="str">
        <f t="shared" ca="1" si="15"/>
        <v>-</v>
      </c>
      <c r="S70" s="254" t="str">
        <f t="shared" ca="1" si="15"/>
        <v>-</v>
      </c>
      <c r="T70" s="254" t="str">
        <f t="shared" ca="1" si="15"/>
        <v>-</v>
      </c>
      <c r="U70" s="255" t="str">
        <f t="shared" ca="1" si="15"/>
        <v>-</v>
      </c>
      <c r="W70" s="257" t="str">
        <f t="shared" ca="1" si="16"/>
        <v/>
      </c>
    </row>
    <row r="71" spans="1:23" ht="24" customHeight="1">
      <c r="A71" s="250" t="str">
        <f t="shared" si="14"/>
        <v/>
      </c>
      <c r="B71" s="251" t="str">
        <f>IF(C71="","",IFERROR(MATCH(A71,A$1:A70,0)-1,COUNTA(C$2:C71)))</f>
        <v/>
      </c>
      <c r="C71" s="631"/>
      <c r="D71" s="252">
        <f ca="1">IF(SUM(H71:U71)&gt;0,MAX(D$1:D70)+1,"")</f>
        <v>50</v>
      </c>
      <c r="H71" s="253">
        <f t="shared" ca="1" si="13"/>
        <v>1048075</v>
      </c>
      <c r="I71" s="254" t="str">
        <f t="shared" ca="1" si="15"/>
        <v>-</v>
      </c>
      <c r="J71" s="254" t="str">
        <f t="shared" ca="1" si="15"/>
        <v>-</v>
      </c>
      <c r="K71" s="254" t="str">
        <f t="shared" ca="1" si="15"/>
        <v>-</v>
      </c>
      <c r="L71" s="254" t="str">
        <f t="shared" ca="1" si="15"/>
        <v>-</v>
      </c>
      <c r="M71" s="254" t="str">
        <f t="shared" ca="1" si="15"/>
        <v>-</v>
      </c>
      <c r="N71" s="254" t="str">
        <f t="shared" ca="1" si="15"/>
        <v>-</v>
      </c>
      <c r="O71" s="254" t="str">
        <f t="shared" ca="1" si="15"/>
        <v>-</v>
      </c>
      <c r="P71" s="254" t="str">
        <f t="shared" ca="1" si="15"/>
        <v>-</v>
      </c>
      <c r="Q71" s="254" t="str">
        <f t="shared" ca="1" si="15"/>
        <v>-</v>
      </c>
      <c r="R71" s="254" t="str">
        <f t="shared" ca="1" si="15"/>
        <v>-</v>
      </c>
      <c r="S71" s="254" t="str">
        <f t="shared" ca="1" si="15"/>
        <v>-</v>
      </c>
      <c r="T71" s="254" t="str">
        <f t="shared" ca="1" si="15"/>
        <v>-</v>
      </c>
      <c r="U71" s="255" t="str">
        <f t="shared" ca="1" si="15"/>
        <v>-</v>
      </c>
      <c r="W71" s="257" t="str">
        <f t="shared" ca="1" si="16"/>
        <v/>
      </c>
    </row>
    <row r="72" spans="1:23" ht="24" customHeight="1">
      <c r="A72" s="250" t="str">
        <f t="shared" si="14"/>
        <v/>
      </c>
      <c r="B72" s="251" t="str">
        <f>IF(C72="","",IFERROR(MATCH(A72,A$1:A71,0)-1,COUNTA(C$2:C72)))</f>
        <v/>
      </c>
      <c r="C72" s="631"/>
      <c r="D72" s="252">
        <f ca="1">IF(SUM(H72:U72)&gt;0,MAX(D$1:D71)+1,"")</f>
        <v>51</v>
      </c>
      <c r="H72" s="253">
        <f t="shared" ca="1" si="13"/>
        <v>1048075</v>
      </c>
      <c r="I72" s="254" t="str">
        <f t="shared" ca="1" si="15"/>
        <v>-</v>
      </c>
      <c r="J72" s="254" t="str">
        <f t="shared" ca="1" si="15"/>
        <v>-</v>
      </c>
      <c r="K72" s="254" t="str">
        <f t="shared" ca="1" si="15"/>
        <v>-</v>
      </c>
      <c r="L72" s="254" t="str">
        <f t="shared" ca="1" si="15"/>
        <v>-</v>
      </c>
      <c r="M72" s="254" t="str">
        <f t="shared" ca="1" si="15"/>
        <v>-</v>
      </c>
      <c r="N72" s="254" t="str">
        <f t="shared" ca="1" si="15"/>
        <v>-</v>
      </c>
      <c r="O72" s="254" t="str">
        <f t="shared" ca="1" si="15"/>
        <v>-</v>
      </c>
      <c r="P72" s="254" t="str">
        <f t="shared" ca="1" si="15"/>
        <v>-</v>
      </c>
      <c r="Q72" s="254" t="str">
        <f t="shared" ca="1" si="15"/>
        <v>-</v>
      </c>
      <c r="R72" s="254" t="str">
        <f t="shared" ca="1" si="15"/>
        <v>-</v>
      </c>
      <c r="S72" s="254" t="str">
        <f t="shared" ca="1" si="15"/>
        <v>-</v>
      </c>
      <c r="T72" s="254" t="str">
        <f t="shared" ca="1" si="15"/>
        <v>-</v>
      </c>
      <c r="U72" s="255" t="str">
        <f t="shared" ca="1" si="15"/>
        <v>-</v>
      </c>
      <c r="W72" s="257" t="str">
        <f t="shared" ca="1" si="16"/>
        <v/>
      </c>
    </row>
    <row r="73" spans="1:23" ht="24" customHeight="1">
      <c r="A73" s="250" t="str">
        <f t="shared" si="14"/>
        <v/>
      </c>
      <c r="B73" s="251" t="str">
        <f>IF(C73="","",IFERROR(MATCH(A73,A$1:A72,0)-1,COUNTA(C$2:C73)))</f>
        <v/>
      </c>
      <c r="C73" s="631"/>
      <c r="D73" s="252">
        <f ca="1">IF(SUM(H73:U73)&gt;0,MAX(D$1:D72)+1,"")</f>
        <v>52</v>
      </c>
      <c r="H73" s="253">
        <f t="shared" ca="1" si="13"/>
        <v>1048075</v>
      </c>
      <c r="I73" s="254" t="str">
        <f t="shared" ca="1" si="15"/>
        <v>-</v>
      </c>
      <c r="J73" s="254" t="str">
        <f t="shared" ca="1" si="15"/>
        <v>-</v>
      </c>
      <c r="K73" s="254" t="str">
        <f t="shared" ca="1" si="15"/>
        <v>-</v>
      </c>
      <c r="L73" s="254" t="str">
        <f t="shared" ca="1" si="15"/>
        <v>-</v>
      </c>
      <c r="M73" s="254" t="str">
        <f t="shared" ca="1" si="15"/>
        <v>-</v>
      </c>
      <c r="N73" s="254" t="str">
        <f t="shared" ca="1" si="15"/>
        <v>-</v>
      </c>
      <c r="O73" s="254" t="str">
        <f t="shared" ca="1" si="15"/>
        <v>-</v>
      </c>
      <c r="P73" s="254" t="str">
        <f t="shared" ca="1" si="15"/>
        <v>-</v>
      </c>
      <c r="Q73" s="254" t="str">
        <f t="shared" ca="1" si="15"/>
        <v>-</v>
      </c>
      <c r="R73" s="254" t="str">
        <f t="shared" ca="1" si="15"/>
        <v>-</v>
      </c>
      <c r="S73" s="254" t="str">
        <f t="shared" ca="1" si="15"/>
        <v>-</v>
      </c>
      <c r="T73" s="254" t="str">
        <f t="shared" ca="1" si="15"/>
        <v>-</v>
      </c>
      <c r="U73" s="255" t="str">
        <f t="shared" ca="1" si="15"/>
        <v>-</v>
      </c>
      <c r="W73" s="257" t="str">
        <f t="shared" ca="1" si="16"/>
        <v/>
      </c>
    </row>
    <row r="74" spans="1:23" ht="24" customHeight="1">
      <c r="A74" s="250" t="str">
        <f t="shared" si="14"/>
        <v/>
      </c>
      <c r="B74" s="251" t="str">
        <f>IF(C74="","",IFERROR(MATCH(A74,A$1:A73,0)-1,COUNTA(C$2:C74)))</f>
        <v/>
      </c>
      <c r="C74" s="631"/>
      <c r="D74" s="252">
        <f ca="1">IF(SUM(H74:U74)&gt;0,MAX(D$1:D73)+1,"")</f>
        <v>53</v>
      </c>
      <c r="H74" s="253">
        <f t="shared" ca="1" si="13"/>
        <v>1048075</v>
      </c>
      <c r="I74" s="254" t="str">
        <f t="shared" ca="1" si="15"/>
        <v>-</v>
      </c>
      <c r="J74" s="254" t="str">
        <f t="shared" ca="1" si="15"/>
        <v>-</v>
      </c>
      <c r="K74" s="254" t="str">
        <f t="shared" ca="1" si="15"/>
        <v>-</v>
      </c>
      <c r="L74" s="254" t="str">
        <f t="shared" ca="1" si="15"/>
        <v>-</v>
      </c>
      <c r="M74" s="254" t="str">
        <f t="shared" ca="1" si="15"/>
        <v>-</v>
      </c>
      <c r="N74" s="254" t="str">
        <f t="shared" ca="1" si="15"/>
        <v>-</v>
      </c>
      <c r="O74" s="254" t="str">
        <f t="shared" ca="1" si="15"/>
        <v>-</v>
      </c>
      <c r="P74" s="254" t="str">
        <f t="shared" ca="1" si="15"/>
        <v>-</v>
      </c>
      <c r="Q74" s="254" t="str">
        <f t="shared" ca="1" si="15"/>
        <v>-</v>
      </c>
      <c r="R74" s="254" t="str">
        <f t="shared" ca="1" si="15"/>
        <v>-</v>
      </c>
      <c r="S74" s="254" t="str">
        <f t="shared" ca="1" si="15"/>
        <v>-</v>
      </c>
      <c r="T74" s="254" t="str">
        <f t="shared" ca="1" si="15"/>
        <v>-</v>
      </c>
      <c r="U74" s="255" t="str">
        <f t="shared" ca="1" si="15"/>
        <v>-</v>
      </c>
      <c r="W74" s="257" t="str">
        <f t="shared" ca="1" si="16"/>
        <v/>
      </c>
    </row>
    <row r="75" spans="1:23" ht="24" customHeight="1">
      <c r="A75" s="250" t="str">
        <f t="shared" si="14"/>
        <v/>
      </c>
      <c r="B75" s="251" t="str">
        <f>IF(C75="","",IFERROR(MATCH(A75,A$1:A74,0)-1,COUNTA(C$2:C75)))</f>
        <v/>
      </c>
      <c r="C75" s="631"/>
      <c r="D75" s="252">
        <f ca="1">IF(SUM(H75:U75)&gt;0,MAX(D$1:D74)+1,"")</f>
        <v>54</v>
      </c>
      <c r="H75" s="253">
        <f t="shared" ca="1" si="13"/>
        <v>1048075</v>
      </c>
      <c r="I75" s="254" t="str">
        <f t="shared" ca="1" si="15"/>
        <v>-</v>
      </c>
      <c r="J75" s="254" t="str">
        <f t="shared" ca="1" si="15"/>
        <v>-</v>
      </c>
      <c r="K75" s="254" t="str">
        <f t="shared" ca="1" si="15"/>
        <v>-</v>
      </c>
      <c r="L75" s="254" t="str">
        <f t="shared" ca="1" si="15"/>
        <v>-</v>
      </c>
      <c r="M75" s="254" t="str">
        <f t="shared" ca="1" si="15"/>
        <v>-</v>
      </c>
      <c r="N75" s="254" t="str">
        <f t="shared" ca="1" si="15"/>
        <v>-</v>
      </c>
      <c r="O75" s="254" t="str">
        <f t="shared" ca="1" si="15"/>
        <v>-</v>
      </c>
      <c r="P75" s="254" t="str">
        <f t="shared" ca="1" si="15"/>
        <v>-</v>
      </c>
      <c r="Q75" s="254" t="str">
        <f t="shared" ca="1" si="15"/>
        <v>-</v>
      </c>
      <c r="R75" s="254" t="str">
        <f t="shared" ca="1" si="15"/>
        <v>-</v>
      </c>
      <c r="S75" s="254" t="str">
        <f t="shared" ca="1" si="15"/>
        <v>-</v>
      </c>
      <c r="T75" s="254" t="str">
        <f t="shared" ca="1" si="15"/>
        <v>-</v>
      </c>
      <c r="U75" s="255" t="str">
        <f t="shared" ca="1" si="15"/>
        <v>-</v>
      </c>
      <c r="W75" s="257" t="str">
        <f t="shared" ca="1" si="16"/>
        <v/>
      </c>
    </row>
    <row r="76" spans="1:23" ht="24" customHeight="1">
      <c r="A76" s="250" t="str">
        <f t="shared" si="14"/>
        <v/>
      </c>
      <c r="B76" s="251" t="str">
        <f>IF(C76="","",IFERROR(MATCH(A76,A$1:A75,0)-1,COUNTA(C$2:C76)))</f>
        <v/>
      </c>
      <c r="C76" s="631"/>
      <c r="D76" s="252">
        <f ca="1">IF(SUM(H76:U76)&gt;0,MAX(D$1:D75)+1,"")</f>
        <v>55</v>
      </c>
      <c r="H76" s="253">
        <f t="shared" ca="1" si="13"/>
        <v>1048075</v>
      </c>
      <c r="I76" s="254" t="str">
        <f t="shared" ca="1" si="15"/>
        <v>-</v>
      </c>
      <c r="J76" s="254" t="str">
        <f t="shared" ca="1" si="15"/>
        <v>-</v>
      </c>
      <c r="K76" s="254" t="str">
        <f t="shared" ca="1" si="15"/>
        <v>-</v>
      </c>
      <c r="L76" s="254" t="str">
        <f t="shared" ca="1" si="15"/>
        <v>-</v>
      </c>
      <c r="M76" s="254" t="str">
        <f t="shared" ca="1" si="15"/>
        <v>-</v>
      </c>
      <c r="N76" s="254" t="str">
        <f t="shared" ca="1" si="15"/>
        <v>-</v>
      </c>
      <c r="O76" s="254" t="str">
        <f t="shared" ca="1" si="15"/>
        <v>-</v>
      </c>
      <c r="P76" s="254" t="str">
        <f t="shared" ca="1" si="15"/>
        <v>-</v>
      </c>
      <c r="Q76" s="254" t="str">
        <f t="shared" ca="1" si="15"/>
        <v>-</v>
      </c>
      <c r="R76" s="254" t="str">
        <f t="shared" ca="1" si="15"/>
        <v>-</v>
      </c>
      <c r="S76" s="254" t="str">
        <f t="shared" ca="1" si="15"/>
        <v>-</v>
      </c>
      <c r="T76" s="254" t="str">
        <f t="shared" ca="1" si="15"/>
        <v>-</v>
      </c>
      <c r="U76" s="255" t="str">
        <f t="shared" ca="1" si="15"/>
        <v>-</v>
      </c>
      <c r="W76" s="257" t="str">
        <f t="shared" ca="1" si="16"/>
        <v/>
      </c>
    </row>
    <row r="77" spans="1:23" ht="24" customHeight="1">
      <c r="A77" s="250" t="str">
        <f t="shared" si="14"/>
        <v/>
      </c>
      <c r="B77" s="251" t="str">
        <f>IF(C77="","",IFERROR(MATCH(A77,A$1:A76,0)-1,COUNTA(C$2:C77)))</f>
        <v/>
      </c>
      <c r="C77" s="631"/>
      <c r="D77" s="252">
        <f ca="1">IF(SUM(H77:U77)&gt;0,MAX(D$1:D76)+1,"")</f>
        <v>56</v>
      </c>
      <c r="H77" s="253">
        <f t="shared" ca="1" si="13"/>
        <v>1048075</v>
      </c>
      <c r="I77" s="254" t="str">
        <f t="shared" ca="1" si="15"/>
        <v>-</v>
      </c>
      <c r="J77" s="254" t="str">
        <f t="shared" ca="1" si="15"/>
        <v>-</v>
      </c>
      <c r="K77" s="254" t="str">
        <f t="shared" ca="1" si="15"/>
        <v>-</v>
      </c>
      <c r="L77" s="254" t="str">
        <f t="shared" ca="1" si="15"/>
        <v>-</v>
      </c>
      <c r="M77" s="254" t="str">
        <f t="shared" ca="1" si="15"/>
        <v>-</v>
      </c>
      <c r="N77" s="254" t="str">
        <f t="shared" ca="1" si="15"/>
        <v>-</v>
      </c>
      <c r="O77" s="254" t="str">
        <f t="shared" ca="1" si="15"/>
        <v>-</v>
      </c>
      <c r="P77" s="254" t="str">
        <f t="shared" ca="1" si="15"/>
        <v>-</v>
      </c>
      <c r="Q77" s="254" t="str">
        <f t="shared" ca="1" si="15"/>
        <v>-</v>
      </c>
      <c r="R77" s="254" t="str">
        <f t="shared" ca="1" si="15"/>
        <v>-</v>
      </c>
      <c r="S77" s="254" t="str">
        <f t="shared" ca="1" si="15"/>
        <v>-</v>
      </c>
      <c r="T77" s="254" t="str">
        <f t="shared" ca="1" si="15"/>
        <v>-</v>
      </c>
      <c r="U77" s="255" t="str">
        <f t="shared" ca="1" si="15"/>
        <v>-</v>
      </c>
      <c r="W77" s="257" t="str">
        <f t="shared" ca="1" si="16"/>
        <v/>
      </c>
    </row>
    <row r="78" spans="1:23" ht="24" customHeight="1">
      <c r="A78" s="250" t="str">
        <f t="shared" si="14"/>
        <v/>
      </c>
      <c r="B78" s="251" t="str">
        <f>IF(C78="","",IFERROR(MATCH(A78,A$1:A77,0)-1,COUNTA(C$2:C78)))</f>
        <v/>
      </c>
      <c r="C78" s="631"/>
      <c r="D78" s="252">
        <f ca="1">IF(SUM(H78:U78)&gt;0,MAX(D$1:D77)+1,"")</f>
        <v>57</v>
      </c>
      <c r="H78" s="253">
        <f t="shared" ca="1" si="13"/>
        <v>1048075</v>
      </c>
      <c r="I78" s="254" t="str">
        <f t="shared" ca="1" si="15"/>
        <v>-</v>
      </c>
      <c r="J78" s="254" t="str">
        <f t="shared" ca="1" si="15"/>
        <v>-</v>
      </c>
      <c r="K78" s="254" t="str">
        <f t="shared" ca="1" si="15"/>
        <v>-</v>
      </c>
      <c r="L78" s="254" t="str">
        <f t="shared" ca="1" si="15"/>
        <v>-</v>
      </c>
      <c r="M78" s="254" t="str">
        <f t="shared" ca="1" si="15"/>
        <v>-</v>
      </c>
      <c r="N78" s="254" t="str">
        <f t="shared" ca="1" si="15"/>
        <v>-</v>
      </c>
      <c r="O78" s="254" t="str">
        <f t="shared" ca="1" si="15"/>
        <v>-</v>
      </c>
      <c r="P78" s="254" t="str">
        <f t="shared" ca="1" si="15"/>
        <v>-</v>
      </c>
      <c r="Q78" s="254" t="str">
        <f t="shared" ca="1" si="15"/>
        <v>-</v>
      </c>
      <c r="R78" s="254" t="str">
        <f t="shared" ca="1" si="15"/>
        <v>-</v>
      </c>
      <c r="S78" s="254" t="str">
        <f t="shared" ca="1" si="15"/>
        <v>-</v>
      </c>
      <c r="T78" s="254" t="str">
        <f t="shared" ca="1" si="15"/>
        <v>-</v>
      </c>
      <c r="U78" s="255" t="str">
        <f t="shared" ca="1" si="15"/>
        <v>-</v>
      </c>
      <c r="W78" s="257" t="str">
        <f t="shared" ca="1" si="16"/>
        <v/>
      </c>
    </row>
    <row r="79" spans="1:23" ht="24" customHeight="1">
      <c r="A79" s="250" t="str">
        <f t="shared" si="14"/>
        <v/>
      </c>
      <c r="B79" s="251" t="str">
        <f>IF(C79="","",IFERROR(MATCH(A79,A$1:A78,0)-1,COUNTA(C$2:C79)))</f>
        <v/>
      </c>
      <c r="C79" s="631"/>
      <c r="D79" s="252">
        <f ca="1">IF(SUM(H79:U79)&gt;0,MAX(D$1:D78)+1,"")</f>
        <v>58</v>
      </c>
      <c r="H79" s="253">
        <f t="shared" ca="1" si="13"/>
        <v>1048075</v>
      </c>
      <c r="I79" s="254" t="str">
        <f t="shared" ca="1" si="15"/>
        <v>-</v>
      </c>
      <c r="J79" s="254" t="str">
        <f t="shared" ca="1" si="15"/>
        <v>-</v>
      </c>
      <c r="K79" s="254" t="str">
        <f t="shared" ca="1" si="15"/>
        <v>-</v>
      </c>
      <c r="L79" s="254" t="str">
        <f t="shared" ca="1" si="15"/>
        <v>-</v>
      </c>
      <c r="M79" s="254" t="str">
        <f t="shared" ca="1" si="15"/>
        <v>-</v>
      </c>
      <c r="N79" s="254" t="str">
        <f t="shared" ca="1" si="15"/>
        <v>-</v>
      </c>
      <c r="O79" s="254" t="str">
        <f t="shared" ca="1" si="15"/>
        <v>-</v>
      </c>
      <c r="P79" s="254" t="str">
        <f t="shared" ca="1" si="15"/>
        <v>-</v>
      </c>
      <c r="Q79" s="254" t="str">
        <f t="shared" ca="1" si="15"/>
        <v>-</v>
      </c>
      <c r="R79" s="254" t="str">
        <f t="shared" ca="1" si="15"/>
        <v>-</v>
      </c>
      <c r="S79" s="254" t="str">
        <f t="shared" ca="1" si="15"/>
        <v>-</v>
      </c>
      <c r="T79" s="254" t="str">
        <f t="shared" ca="1" si="15"/>
        <v>-</v>
      </c>
      <c r="U79" s="255" t="str">
        <f t="shared" ca="1" si="15"/>
        <v>-</v>
      </c>
      <c r="W79" s="257" t="str">
        <f t="shared" ca="1" si="16"/>
        <v/>
      </c>
    </row>
    <row r="80" spans="1:23" ht="24" customHeight="1">
      <c r="A80" s="250" t="str">
        <f t="shared" si="14"/>
        <v/>
      </c>
      <c r="B80" s="251" t="str">
        <f>IF(C80="","",IFERROR(MATCH(A80,A$1:A79,0)-1,COUNTA(C$2:C80)))</f>
        <v/>
      </c>
      <c r="C80" s="631"/>
      <c r="D80" s="252">
        <f ca="1">IF(SUM(H80:U80)&gt;0,MAX(D$1:D79)+1,"")</f>
        <v>59</v>
      </c>
      <c r="H80" s="253">
        <f t="shared" ca="1" si="13"/>
        <v>1048075</v>
      </c>
      <c r="I80" s="254" t="str">
        <f t="shared" ca="1" si="15"/>
        <v>-</v>
      </c>
      <c r="J80" s="254" t="str">
        <f t="shared" ca="1" si="15"/>
        <v>-</v>
      </c>
      <c r="K80" s="254" t="str">
        <f t="shared" ca="1" si="15"/>
        <v>-</v>
      </c>
      <c r="L80" s="254" t="str">
        <f t="shared" ca="1" si="15"/>
        <v>-</v>
      </c>
      <c r="M80" s="254" t="str">
        <f t="shared" ca="1" si="15"/>
        <v>-</v>
      </c>
      <c r="N80" s="254" t="str">
        <f t="shared" ca="1" si="15"/>
        <v>-</v>
      </c>
      <c r="O80" s="254" t="str">
        <f t="shared" ca="1" si="15"/>
        <v>-</v>
      </c>
      <c r="P80" s="254" t="str">
        <f t="shared" ca="1" si="15"/>
        <v>-</v>
      </c>
      <c r="Q80" s="254" t="str">
        <f t="shared" ca="1" si="15"/>
        <v>-</v>
      </c>
      <c r="R80" s="254" t="str">
        <f t="shared" ca="1" si="15"/>
        <v>-</v>
      </c>
      <c r="S80" s="254" t="str">
        <f t="shared" ca="1" si="15"/>
        <v>-</v>
      </c>
      <c r="T80" s="254" t="str">
        <f t="shared" ca="1" si="15"/>
        <v>-</v>
      </c>
      <c r="U80" s="255" t="str">
        <f t="shared" ca="1" si="15"/>
        <v>-</v>
      </c>
      <c r="W80" s="257" t="str">
        <f t="shared" ca="1" si="16"/>
        <v/>
      </c>
    </row>
    <row r="81" spans="1:23" ht="24" customHeight="1">
      <c r="A81" s="250" t="str">
        <f t="shared" si="14"/>
        <v/>
      </c>
      <c r="B81" s="251" t="str">
        <f>IF(C81="","",IFERROR(MATCH(A81,A$1:A80,0)-1,COUNTA(C$2:C81)))</f>
        <v/>
      </c>
      <c r="C81" s="631"/>
      <c r="D81" s="252">
        <f ca="1">IF(SUM(H81:U81)&gt;0,MAX(D$1:D80)+1,"")</f>
        <v>60</v>
      </c>
      <c r="H81" s="253">
        <f t="shared" ca="1" si="13"/>
        <v>1048075</v>
      </c>
      <c r="I81" s="254" t="str">
        <f t="shared" ref="I81:Q81" ca="1" si="17">IFERROR(COUNTIF(INDIRECT("'"&amp;I$1&amp;"'!"&amp;I$204),$A81),"-")</f>
        <v>-</v>
      </c>
      <c r="J81" s="254" t="str">
        <f t="shared" ca="1" si="17"/>
        <v>-</v>
      </c>
      <c r="K81" s="254" t="str">
        <f t="shared" ca="1" si="17"/>
        <v>-</v>
      </c>
      <c r="L81" s="254" t="str">
        <f t="shared" ca="1" si="17"/>
        <v>-</v>
      </c>
      <c r="M81" s="254" t="str">
        <f t="shared" ca="1" si="17"/>
        <v>-</v>
      </c>
      <c r="N81" s="254" t="str">
        <f t="shared" ca="1" si="17"/>
        <v>-</v>
      </c>
      <c r="O81" s="254" t="str">
        <f t="shared" ca="1" si="17"/>
        <v>-</v>
      </c>
      <c r="P81" s="254" t="str">
        <f t="shared" ca="1" si="17"/>
        <v>-</v>
      </c>
      <c r="Q81" s="254" t="str">
        <f t="shared" ca="1" si="17"/>
        <v>-</v>
      </c>
      <c r="R81" s="254" t="str">
        <f t="shared" ref="I81:U96" ca="1" si="18">IFERROR(COUNTIF(INDIRECT("'"&amp;R$1&amp;"'!"&amp;R$204),$A81),"-")</f>
        <v>-</v>
      </c>
      <c r="S81" s="254" t="str">
        <f t="shared" ca="1" si="18"/>
        <v>-</v>
      </c>
      <c r="T81" s="254" t="str">
        <f t="shared" ca="1" si="18"/>
        <v>-</v>
      </c>
      <c r="U81" s="255" t="str">
        <f t="shared" ca="1" si="18"/>
        <v>-</v>
      </c>
      <c r="W81" s="257" t="str">
        <f t="shared" ca="1" si="16"/>
        <v/>
      </c>
    </row>
    <row r="82" spans="1:23" ht="24" customHeight="1">
      <c r="A82" s="250" t="str">
        <f t="shared" si="14"/>
        <v/>
      </c>
      <c r="B82" s="251" t="str">
        <f>IF(C82="","",IFERROR(MATCH(A82,A$1:A81,0)-1,COUNTA(C$2:C82)))</f>
        <v/>
      </c>
      <c r="C82" s="631"/>
      <c r="D82" s="252">
        <f ca="1">IF(SUM(H82:U82)&gt;0,MAX(D$1:D81)+1,"")</f>
        <v>61</v>
      </c>
      <c r="H82" s="253">
        <f t="shared" ca="1" si="13"/>
        <v>1048075</v>
      </c>
      <c r="I82" s="254" t="str">
        <f t="shared" ca="1" si="18"/>
        <v>-</v>
      </c>
      <c r="J82" s="254" t="str">
        <f t="shared" ca="1" si="18"/>
        <v>-</v>
      </c>
      <c r="K82" s="254" t="str">
        <f t="shared" ca="1" si="18"/>
        <v>-</v>
      </c>
      <c r="L82" s="254" t="str">
        <f t="shared" ca="1" si="18"/>
        <v>-</v>
      </c>
      <c r="M82" s="254" t="str">
        <f t="shared" ca="1" si="18"/>
        <v>-</v>
      </c>
      <c r="N82" s="254" t="str">
        <f t="shared" ca="1" si="18"/>
        <v>-</v>
      </c>
      <c r="O82" s="254" t="str">
        <f t="shared" ca="1" si="18"/>
        <v>-</v>
      </c>
      <c r="P82" s="254" t="str">
        <f t="shared" ca="1" si="18"/>
        <v>-</v>
      </c>
      <c r="Q82" s="254" t="str">
        <f t="shared" ca="1" si="18"/>
        <v>-</v>
      </c>
      <c r="R82" s="254" t="str">
        <f t="shared" ca="1" si="18"/>
        <v>-</v>
      </c>
      <c r="S82" s="254" t="str">
        <f t="shared" ca="1" si="18"/>
        <v>-</v>
      </c>
      <c r="T82" s="254" t="str">
        <f t="shared" ca="1" si="18"/>
        <v>-</v>
      </c>
      <c r="U82" s="255" t="str">
        <f t="shared" ca="1" si="18"/>
        <v>-</v>
      </c>
      <c r="W82" s="257" t="str">
        <f t="shared" ca="1" si="16"/>
        <v/>
      </c>
    </row>
    <row r="83" spans="1:23" ht="24" customHeight="1">
      <c r="A83" s="250" t="str">
        <f t="shared" si="14"/>
        <v/>
      </c>
      <c r="B83" s="251" t="str">
        <f>IF(C83="","",IFERROR(MATCH(A83,A$1:A82,0)-1,COUNTA(C$2:C83)))</f>
        <v/>
      </c>
      <c r="C83" s="631"/>
      <c r="D83" s="252">
        <f ca="1">IF(SUM(H83:U83)&gt;0,MAX(D$1:D82)+1,"")</f>
        <v>62</v>
      </c>
      <c r="H83" s="253">
        <f t="shared" ca="1" si="13"/>
        <v>1048075</v>
      </c>
      <c r="I83" s="254" t="str">
        <f t="shared" ca="1" si="18"/>
        <v>-</v>
      </c>
      <c r="J83" s="254" t="str">
        <f t="shared" ca="1" si="18"/>
        <v>-</v>
      </c>
      <c r="K83" s="254" t="str">
        <f t="shared" ca="1" si="18"/>
        <v>-</v>
      </c>
      <c r="L83" s="254" t="str">
        <f t="shared" ca="1" si="18"/>
        <v>-</v>
      </c>
      <c r="M83" s="254" t="str">
        <f t="shared" ca="1" si="18"/>
        <v>-</v>
      </c>
      <c r="N83" s="254" t="str">
        <f t="shared" ca="1" si="18"/>
        <v>-</v>
      </c>
      <c r="O83" s="254" t="str">
        <f t="shared" ca="1" si="18"/>
        <v>-</v>
      </c>
      <c r="P83" s="254" t="str">
        <f t="shared" ca="1" si="18"/>
        <v>-</v>
      </c>
      <c r="Q83" s="254" t="str">
        <f t="shared" ca="1" si="18"/>
        <v>-</v>
      </c>
      <c r="R83" s="254" t="str">
        <f t="shared" ca="1" si="18"/>
        <v>-</v>
      </c>
      <c r="S83" s="254" t="str">
        <f t="shared" ca="1" si="18"/>
        <v>-</v>
      </c>
      <c r="T83" s="254" t="str">
        <f t="shared" ca="1" si="18"/>
        <v>-</v>
      </c>
      <c r="U83" s="255" t="str">
        <f t="shared" ca="1" si="18"/>
        <v>-</v>
      </c>
      <c r="W83" s="257" t="str">
        <f t="shared" ca="1" si="16"/>
        <v/>
      </c>
    </row>
    <row r="84" spans="1:23" ht="24" customHeight="1">
      <c r="A84" s="250" t="str">
        <f t="shared" si="14"/>
        <v/>
      </c>
      <c r="B84" s="251" t="str">
        <f>IF(C84="","",IFERROR(MATCH(A84,A$1:A83,0)-1,COUNTA(C$2:C84)))</f>
        <v/>
      </c>
      <c r="C84" s="631"/>
      <c r="D84" s="252">
        <f ca="1">IF(SUM(H84:U84)&gt;0,MAX(D$1:D83)+1,"")</f>
        <v>63</v>
      </c>
      <c r="H84" s="253">
        <f t="shared" ca="1" si="13"/>
        <v>1048075</v>
      </c>
      <c r="I84" s="254" t="str">
        <f t="shared" ca="1" si="18"/>
        <v>-</v>
      </c>
      <c r="J84" s="254" t="str">
        <f t="shared" ca="1" si="18"/>
        <v>-</v>
      </c>
      <c r="K84" s="254" t="str">
        <f t="shared" ca="1" si="18"/>
        <v>-</v>
      </c>
      <c r="L84" s="254" t="str">
        <f t="shared" ca="1" si="18"/>
        <v>-</v>
      </c>
      <c r="M84" s="254" t="str">
        <f t="shared" ca="1" si="18"/>
        <v>-</v>
      </c>
      <c r="N84" s="254" t="str">
        <f t="shared" ca="1" si="18"/>
        <v>-</v>
      </c>
      <c r="O84" s="254" t="str">
        <f t="shared" ca="1" si="18"/>
        <v>-</v>
      </c>
      <c r="P84" s="254" t="str">
        <f t="shared" ca="1" si="18"/>
        <v>-</v>
      </c>
      <c r="Q84" s="254" t="str">
        <f t="shared" ca="1" si="18"/>
        <v>-</v>
      </c>
      <c r="R84" s="254" t="str">
        <f t="shared" ca="1" si="18"/>
        <v>-</v>
      </c>
      <c r="S84" s="254" t="str">
        <f t="shared" ca="1" si="18"/>
        <v>-</v>
      </c>
      <c r="T84" s="254" t="str">
        <f t="shared" ca="1" si="18"/>
        <v>-</v>
      </c>
      <c r="U84" s="255" t="str">
        <f t="shared" ca="1" si="18"/>
        <v>-</v>
      </c>
      <c r="W84" s="257" t="str">
        <f t="shared" ca="1" si="16"/>
        <v/>
      </c>
    </row>
    <row r="85" spans="1:23" ht="24" customHeight="1">
      <c r="A85" s="250" t="str">
        <f t="shared" si="14"/>
        <v/>
      </c>
      <c r="B85" s="251" t="str">
        <f>IF(C85="","",IFERROR(MATCH(A85,A$1:A84,0)-1,COUNTA(C$2:C85)))</f>
        <v/>
      </c>
      <c r="C85" s="631"/>
      <c r="D85" s="252">
        <f ca="1">IF(SUM(H85:U85)&gt;0,MAX(D$1:D84)+1,"")</f>
        <v>64</v>
      </c>
      <c r="H85" s="253">
        <f t="shared" ca="1" si="13"/>
        <v>1048075</v>
      </c>
      <c r="I85" s="254" t="str">
        <f t="shared" ca="1" si="18"/>
        <v>-</v>
      </c>
      <c r="J85" s="254" t="str">
        <f t="shared" ca="1" si="18"/>
        <v>-</v>
      </c>
      <c r="K85" s="254" t="str">
        <f t="shared" ca="1" si="18"/>
        <v>-</v>
      </c>
      <c r="L85" s="254" t="str">
        <f t="shared" ca="1" si="18"/>
        <v>-</v>
      </c>
      <c r="M85" s="254" t="str">
        <f t="shared" ca="1" si="18"/>
        <v>-</v>
      </c>
      <c r="N85" s="254" t="str">
        <f t="shared" ca="1" si="18"/>
        <v>-</v>
      </c>
      <c r="O85" s="254" t="str">
        <f t="shared" ca="1" si="18"/>
        <v>-</v>
      </c>
      <c r="P85" s="254" t="str">
        <f t="shared" ca="1" si="18"/>
        <v>-</v>
      </c>
      <c r="Q85" s="254" t="str">
        <f t="shared" ca="1" si="18"/>
        <v>-</v>
      </c>
      <c r="R85" s="254" t="str">
        <f t="shared" ca="1" si="18"/>
        <v>-</v>
      </c>
      <c r="S85" s="254" t="str">
        <f t="shared" ca="1" si="18"/>
        <v>-</v>
      </c>
      <c r="T85" s="254" t="str">
        <f t="shared" ca="1" si="18"/>
        <v>-</v>
      </c>
      <c r="U85" s="255" t="str">
        <f t="shared" ca="1" si="18"/>
        <v>-</v>
      </c>
      <c r="W85" s="257" t="str">
        <f t="shared" ca="1" si="16"/>
        <v/>
      </c>
    </row>
    <row r="86" spans="1:23" ht="24" customHeight="1">
      <c r="A86" s="250" t="str">
        <f t="shared" si="14"/>
        <v/>
      </c>
      <c r="B86" s="251" t="str">
        <f>IF(C86="","",IFERROR(MATCH(A86,A$1:A85,0)-1,COUNTA(C$2:C86)))</f>
        <v/>
      </c>
      <c r="C86" s="631"/>
      <c r="D86" s="252">
        <f ca="1">IF(SUM(H86:U86)&gt;0,MAX(D$1:D85)+1,"")</f>
        <v>65</v>
      </c>
      <c r="H86" s="253">
        <f t="shared" ca="1" si="13"/>
        <v>1048075</v>
      </c>
      <c r="I86" s="254" t="str">
        <f t="shared" ca="1" si="18"/>
        <v>-</v>
      </c>
      <c r="J86" s="254" t="str">
        <f t="shared" ca="1" si="18"/>
        <v>-</v>
      </c>
      <c r="K86" s="254" t="str">
        <f t="shared" ca="1" si="18"/>
        <v>-</v>
      </c>
      <c r="L86" s="254" t="str">
        <f t="shared" ca="1" si="18"/>
        <v>-</v>
      </c>
      <c r="M86" s="254" t="str">
        <f t="shared" ca="1" si="18"/>
        <v>-</v>
      </c>
      <c r="N86" s="254" t="str">
        <f t="shared" ca="1" si="18"/>
        <v>-</v>
      </c>
      <c r="O86" s="254" t="str">
        <f t="shared" ca="1" si="18"/>
        <v>-</v>
      </c>
      <c r="P86" s="254" t="str">
        <f t="shared" ca="1" si="18"/>
        <v>-</v>
      </c>
      <c r="Q86" s="254" t="str">
        <f t="shared" ca="1" si="18"/>
        <v>-</v>
      </c>
      <c r="R86" s="254" t="str">
        <f t="shared" ca="1" si="18"/>
        <v>-</v>
      </c>
      <c r="S86" s="254" t="str">
        <f t="shared" ca="1" si="18"/>
        <v>-</v>
      </c>
      <c r="T86" s="254" t="str">
        <f t="shared" ca="1" si="18"/>
        <v>-</v>
      </c>
      <c r="U86" s="255" t="str">
        <f t="shared" ca="1" si="18"/>
        <v>-</v>
      </c>
      <c r="W86" s="257" t="str">
        <f t="shared" ca="1" si="16"/>
        <v/>
      </c>
    </row>
    <row r="87" spans="1:23" ht="24" customHeight="1">
      <c r="A87" s="250" t="str">
        <f t="shared" si="14"/>
        <v/>
      </c>
      <c r="B87" s="251" t="str">
        <f>IF(C87="","",IFERROR(MATCH(A87,A$1:A86,0)-1,COUNTA(C$2:C87)))</f>
        <v/>
      </c>
      <c r="C87" s="631"/>
      <c r="D87" s="252">
        <f ca="1">IF(SUM(H87:U87)&gt;0,MAX(D$1:D86)+1,"")</f>
        <v>66</v>
      </c>
      <c r="H87" s="253">
        <f t="shared" ca="1" si="13"/>
        <v>1048075</v>
      </c>
      <c r="I87" s="254" t="str">
        <f t="shared" ca="1" si="18"/>
        <v>-</v>
      </c>
      <c r="J87" s="254" t="str">
        <f t="shared" ca="1" si="18"/>
        <v>-</v>
      </c>
      <c r="K87" s="254" t="str">
        <f t="shared" ca="1" si="18"/>
        <v>-</v>
      </c>
      <c r="L87" s="254" t="str">
        <f t="shared" ca="1" si="18"/>
        <v>-</v>
      </c>
      <c r="M87" s="254" t="str">
        <f t="shared" ca="1" si="18"/>
        <v>-</v>
      </c>
      <c r="N87" s="254" t="str">
        <f t="shared" ca="1" si="18"/>
        <v>-</v>
      </c>
      <c r="O87" s="254" t="str">
        <f t="shared" ca="1" si="18"/>
        <v>-</v>
      </c>
      <c r="P87" s="254" t="str">
        <f t="shared" ca="1" si="18"/>
        <v>-</v>
      </c>
      <c r="Q87" s="254" t="str">
        <f t="shared" ca="1" si="18"/>
        <v>-</v>
      </c>
      <c r="R87" s="254" t="str">
        <f t="shared" ca="1" si="18"/>
        <v>-</v>
      </c>
      <c r="S87" s="254" t="str">
        <f t="shared" ca="1" si="18"/>
        <v>-</v>
      </c>
      <c r="T87" s="254" t="str">
        <f t="shared" ca="1" si="18"/>
        <v>-</v>
      </c>
      <c r="U87" s="255" t="str">
        <f t="shared" ca="1" si="18"/>
        <v>-</v>
      </c>
      <c r="W87" s="257" t="str">
        <f t="shared" ca="1" si="16"/>
        <v/>
      </c>
    </row>
    <row r="88" spans="1:23" ht="24" customHeight="1">
      <c r="A88" s="250" t="str">
        <f t="shared" si="14"/>
        <v/>
      </c>
      <c r="B88" s="251" t="str">
        <f>IF(C88="","",IFERROR(MATCH(A88,A$1:A87,0)-1,COUNTA(C$2:C88)))</f>
        <v/>
      </c>
      <c r="C88" s="631"/>
      <c r="D88" s="252">
        <f ca="1">IF(SUM(H88:U88)&gt;0,MAX(D$1:D87)+1,"")</f>
        <v>67</v>
      </c>
      <c r="H88" s="253">
        <f t="shared" ca="1" si="13"/>
        <v>1048075</v>
      </c>
      <c r="I88" s="254" t="str">
        <f t="shared" ca="1" si="18"/>
        <v>-</v>
      </c>
      <c r="J88" s="254" t="str">
        <f t="shared" ca="1" si="18"/>
        <v>-</v>
      </c>
      <c r="K88" s="254" t="str">
        <f t="shared" ca="1" si="18"/>
        <v>-</v>
      </c>
      <c r="L88" s="254" t="str">
        <f t="shared" ca="1" si="18"/>
        <v>-</v>
      </c>
      <c r="M88" s="254" t="str">
        <f t="shared" ca="1" si="18"/>
        <v>-</v>
      </c>
      <c r="N88" s="254" t="str">
        <f t="shared" ca="1" si="18"/>
        <v>-</v>
      </c>
      <c r="O88" s="254" t="str">
        <f t="shared" ca="1" si="18"/>
        <v>-</v>
      </c>
      <c r="P88" s="254" t="str">
        <f t="shared" ca="1" si="18"/>
        <v>-</v>
      </c>
      <c r="Q88" s="254" t="str">
        <f t="shared" ca="1" si="18"/>
        <v>-</v>
      </c>
      <c r="R88" s="254" t="str">
        <f t="shared" ca="1" si="18"/>
        <v>-</v>
      </c>
      <c r="S88" s="254" t="str">
        <f t="shared" ca="1" si="18"/>
        <v>-</v>
      </c>
      <c r="T88" s="254" t="str">
        <f t="shared" ca="1" si="18"/>
        <v>-</v>
      </c>
      <c r="U88" s="255" t="str">
        <f t="shared" ca="1" si="18"/>
        <v>-</v>
      </c>
      <c r="W88" s="257" t="str">
        <f t="shared" ca="1" si="16"/>
        <v/>
      </c>
    </row>
    <row r="89" spans="1:23" ht="24" customHeight="1">
      <c r="A89" s="250" t="str">
        <f t="shared" si="14"/>
        <v/>
      </c>
      <c r="B89" s="251" t="str">
        <f>IF(C89="","",IFERROR(MATCH(A89,A$1:A88,0)-1,COUNTA(C$2:C89)))</f>
        <v/>
      </c>
      <c r="C89" s="631"/>
      <c r="D89" s="252">
        <f ca="1">IF(SUM(H89:U89)&gt;0,MAX(D$1:D88)+1,"")</f>
        <v>68</v>
      </c>
      <c r="H89" s="253">
        <f t="shared" ca="1" si="13"/>
        <v>1048075</v>
      </c>
      <c r="I89" s="254" t="str">
        <f t="shared" ca="1" si="18"/>
        <v>-</v>
      </c>
      <c r="J89" s="254" t="str">
        <f t="shared" ca="1" si="18"/>
        <v>-</v>
      </c>
      <c r="K89" s="254" t="str">
        <f t="shared" ca="1" si="18"/>
        <v>-</v>
      </c>
      <c r="L89" s="254" t="str">
        <f t="shared" ca="1" si="18"/>
        <v>-</v>
      </c>
      <c r="M89" s="254" t="str">
        <f t="shared" ca="1" si="18"/>
        <v>-</v>
      </c>
      <c r="N89" s="254" t="str">
        <f t="shared" ca="1" si="18"/>
        <v>-</v>
      </c>
      <c r="O89" s="254" t="str">
        <f t="shared" ca="1" si="18"/>
        <v>-</v>
      </c>
      <c r="P89" s="254" t="str">
        <f t="shared" ca="1" si="18"/>
        <v>-</v>
      </c>
      <c r="Q89" s="254" t="str">
        <f t="shared" ca="1" si="18"/>
        <v>-</v>
      </c>
      <c r="R89" s="254" t="str">
        <f t="shared" ca="1" si="18"/>
        <v>-</v>
      </c>
      <c r="S89" s="254" t="str">
        <f t="shared" ca="1" si="18"/>
        <v>-</v>
      </c>
      <c r="T89" s="254" t="str">
        <f t="shared" ca="1" si="18"/>
        <v>-</v>
      </c>
      <c r="U89" s="255" t="str">
        <f t="shared" ca="1" si="18"/>
        <v>-</v>
      </c>
      <c r="W89" s="257" t="str">
        <f t="shared" ca="1" si="16"/>
        <v/>
      </c>
    </row>
    <row r="90" spans="1:23" ht="24" customHeight="1">
      <c r="A90" s="250" t="str">
        <f t="shared" si="14"/>
        <v/>
      </c>
      <c r="B90" s="251" t="str">
        <f>IF(C90="","",IFERROR(MATCH(A90,A$1:A89,0)-1,COUNTA(C$2:C90)))</f>
        <v/>
      </c>
      <c r="C90" s="631"/>
      <c r="D90" s="252">
        <f ca="1">IF(SUM(H90:U90)&gt;0,MAX(D$1:D89)+1,"")</f>
        <v>69</v>
      </c>
      <c r="H90" s="253">
        <f t="shared" ca="1" si="13"/>
        <v>1048075</v>
      </c>
      <c r="I90" s="254" t="str">
        <f t="shared" ca="1" si="18"/>
        <v>-</v>
      </c>
      <c r="J90" s="254" t="str">
        <f t="shared" ca="1" si="18"/>
        <v>-</v>
      </c>
      <c r="K90" s="254" t="str">
        <f t="shared" ca="1" si="18"/>
        <v>-</v>
      </c>
      <c r="L90" s="254" t="str">
        <f t="shared" ca="1" si="18"/>
        <v>-</v>
      </c>
      <c r="M90" s="254" t="str">
        <f t="shared" ca="1" si="18"/>
        <v>-</v>
      </c>
      <c r="N90" s="254" t="str">
        <f t="shared" ca="1" si="18"/>
        <v>-</v>
      </c>
      <c r="O90" s="254" t="str">
        <f t="shared" ca="1" si="18"/>
        <v>-</v>
      </c>
      <c r="P90" s="254" t="str">
        <f t="shared" ca="1" si="18"/>
        <v>-</v>
      </c>
      <c r="Q90" s="254" t="str">
        <f t="shared" ca="1" si="18"/>
        <v>-</v>
      </c>
      <c r="R90" s="254" t="str">
        <f t="shared" ca="1" si="18"/>
        <v>-</v>
      </c>
      <c r="S90" s="254" t="str">
        <f t="shared" ca="1" si="18"/>
        <v>-</v>
      </c>
      <c r="T90" s="254" t="str">
        <f t="shared" ca="1" si="18"/>
        <v>-</v>
      </c>
      <c r="U90" s="255" t="str">
        <f t="shared" ca="1" si="18"/>
        <v>-</v>
      </c>
      <c r="W90" s="257" t="str">
        <f t="shared" ca="1" si="16"/>
        <v/>
      </c>
    </row>
    <row r="91" spans="1:23" ht="24" customHeight="1">
      <c r="A91" s="250" t="str">
        <f t="shared" si="14"/>
        <v/>
      </c>
      <c r="B91" s="251" t="str">
        <f>IF(C91="","",IFERROR(MATCH(A91,A$1:A90,0)-1,COUNTA(C$2:C91)))</f>
        <v/>
      </c>
      <c r="C91" s="631"/>
      <c r="D91" s="252">
        <f ca="1">IF(SUM(H91:U91)&gt;0,MAX(D$1:D90)+1,"")</f>
        <v>70</v>
      </c>
      <c r="H91" s="253">
        <f t="shared" ca="1" si="13"/>
        <v>1048075</v>
      </c>
      <c r="I91" s="254" t="str">
        <f t="shared" ca="1" si="18"/>
        <v>-</v>
      </c>
      <c r="J91" s="254" t="str">
        <f t="shared" ca="1" si="18"/>
        <v>-</v>
      </c>
      <c r="K91" s="254" t="str">
        <f t="shared" ca="1" si="18"/>
        <v>-</v>
      </c>
      <c r="L91" s="254" t="str">
        <f t="shared" ca="1" si="18"/>
        <v>-</v>
      </c>
      <c r="M91" s="254" t="str">
        <f t="shared" ca="1" si="18"/>
        <v>-</v>
      </c>
      <c r="N91" s="254" t="str">
        <f t="shared" ca="1" si="18"/>
        <v>-</v>
      </c>
      <c r="O91" s="254" t="str">
        <f t="shared" ca="1" si="18"/>
        <v>-</v>
      </c>
      <c r="P91" s="254" t="str">
        <f t="shared" ca="1" si="18"/>
        <v>-</v>
      </c>
      <c r="Q91" s="254" t="str">
        <f t="shared" ca="1" si="18"/>
        <v>-</v>
      </c>
      <c r="R91" s="254" t="str">
        <f t="shared" ca="1" si="18"/>
        <v>-</v>
      </c>
      <c r="S91" s="254" t="str">
        <f t="shared" ca="1" si="18"/>
        <v>-</v>
      </c>
      <c r="T91" s="254" t="str">
        <f t="shared" ca="1" si="18"/>
        <v>-</v>
      </c>
      <c r="U91" s="255" t="str">
        <f t="shared" ca="1" si="18"/>
        <v>-</v>
      </c>
      <c r="W91" s="257" t="str">
        <f t="shared" ca="1" si="16"/>
        <v/>
      </c>
    </row>
    <row r="92" spans="1:23" ht="24" customHeight="1">
      <c r="A92" s="250" t="str">
        <f t="shared" si="14"/>
        <v/>
      </c>
      <c r="B92" s="251" t="str">
        <f>IF(C92="","",IFERROR(MATCH(A92,A$1:A91,0)-1,COUNTA(C$2:C92)))</f>
        <v/>
      </c>
      <c r="C92" s="631"/>
      <c r="D92" s="252">
        <f ca="1">IF(SUM(H92:U92)&gt;0,MAX(D$1:D91)+1,"")</f>
        <v>71</v>
      </c>
      <c r="H92" s="253">
        <f t="shared" ca="1" si="13"/>
        <v>1048075</v>
      </c>
      <c r="I92" s="254" t="str">
        <f t="shared" ca="1" si="18"/>
        <v>-</v>
      </c>
      <c r="J92" s="254" t="str">
        <f t="shared" ca="1" si="18"/>
        <v>-</v>
      </c>
      <c r="K92" s="254" t="str">
        <f t="shared" ca="1" si="18"/>
        <v>-</v>
      </c>
      <c r="L92" s="254" t="str">
        <f t="shared" ca="1" si="18"/>
        <v>-</v>
      </c>
      <c r="M92" s="254" t="str">
        <f t="shared" ca="1" si="18"/>
        <v>-</v>
      </c>
      <c r="N92" s="254" t="str">
        <f t="shared" ca="1" si="18"/>
        <v>-</v>
      </c>
      <c r="O92" s="254" t="str">
        <f t="shared" ca="1" si="18"/>
        <v>-</v>
      </c>
      <c r="P92" s="254" t="str">
        <f t="shared" ca="1" si="18"/>
        <v>-</v>
      </c>
      <c r="Q92" s="254" t="str">
        <f t="shared" ca="1" si="18"/>
        <v>-</v>
      </c>
      <c r="R92" s="254" t="str">
        <f t="shared" ca="1" si="18"/>
        <v>-</v>
      </c>
      <c r="S92" s="254" t="str">
        <f t="shared" ca="1" si="18"/>
        <v>-</v>
      </c>
      <c r="T92" s="254" t="str">
        <f t="shared" ca="1" si="18"/>
        <v>-</v>
      </c>
      <c r="U92" s="255" t="str">
        <f t="shared" ca="1" si="18"/>
        <v>-</v>
      </c>
      <c r="W92" s="257" t="str">
        <f t="shared" ca="1" si="16"/>
        <v/>
      </c>
    </row>
    <row r="93" spans="1:23" ht="24" customHeight="1">
      <c r="A93" s="250" t="str">
        <f t="shared" si="14"/>
        <v/>
      </c>
      <c r="B93" s="251" t="str">
        <f>IF(C93="","",IFERROR(MATCH(A93,A$1:A92,0)-1,COUNTA(C$2:C93)))</f>
        <v/>
      </c>
      <c r="C93" s="631"/>
      <c r="D93" s="252">
        <f ca="1">IF(SUM(H93:U93)&gt;0,MAX(D$1:D92)+1,"")</f>
        <v>72</v>
      </c>
      <c r="H93" s="253">
        <f t="shared" ca="1" si="13"/>
        <v>1048075</v>
      </c>
      <c r="I93" s="254" t="str">
        <f t="shared" ca="1" si="18"/>
        <v>-</v>
      </c>
      <c r="J93" s="254" t="str">
        <f t="shared" ca="1" si="18"/>
        <v>-</v>
      </c>
      <c r="K93" s="254" t="str">
        <f t="shared" ca="1" si="18"/>
        <v>-</v>
      </c>
      <c r="L93" s="254" t="str">
        <f t="shared" ca="1" si="18"/>
        <v>-</v>
      </c>
      <c r="M93" s="254" t="str">
        <f t="shared" ca="1" si="18"/>
        <v>-</v>
      </c>
      <c r="N93" s="254" t="str">
        <f t="shared" ca="1" si="18"/>
        <v>-</v>
      </c>
      <c r="O93" s="254" t="str">
        <f t="shared" ca="1" si="18"/>
        <v>-</v>
      </c>
      <c r="P93" s="254" t="str">
        <f t="shared" ca="1" si="18"/>
        <v>-</v>
      </c>
      <c r="Q93" s="254" t="str">
        <f t="shared" ca="1" si="18"/>
        <v>-</v>
      </c>
      <c r="R93" s="254" t="str">
        <f t="shared" ca="1" si="18"/>
        <v>-</v>
      </c>
      <c r="S93" s="254" t="str">
        <f t="shared" ca="1" si="18"/>
        <v>-</v>
      </c>
      <c r="T93" s="254" t="str">
        <f t="shared" ca="1" si="18"/>
        <v>-</v>
      </c>
      <c r="U93" s="255" t="str">
        <f t="shared" ca="1" si="18"/>
        <v>-</v>
      </c>
      <c r="W93" s="257" t="str">
        <f t="shared" ca="1" si="16"/>
        <v/>
      </c>
    </row>
    <row r="94" spans="1:23" ht="24" customHeight="1">
      <c r="A94" s="250" t="str">
        <f t="shared" si="14"/>
        <v/>
      </c>
      <c r="B94" s="251" t="str">
        <f>IF(C94="","",IFERROR(MATCH(A94,A$1:A93,0)-1,COUNTA(C$2:C94)))</f>
        <v/>
      </c>
      <c r="C94" s="631"/>
      <c r="D94" s="252">
        <f ca="1">IF(SUM(H94:U94)&gt;0,MAX(D$1:D93)+1,"")</f>
        <v>73</v>
      </c>
      <c r="H94" s="253">
        <f t="shared" ca="1" si="13"/>
        <v>1048075</v>
      </c>
      <c r="I94" s="254" t="str">
        <f t="shared" ca="1" si="18"/>
        <v>-</v>
      </c>
      <c r="J94" s="254" t="str">
        <f t="shared" ca="1" si="18"/>
        <v>-</v>
      </c>
      <c r="K94" s="254" t="str">
        <f t="shared" ca="1" si="18"/>
        <v>-</v>
      </c>
      <c r="L94" s="254" t="str">
        <f t="shared" ca="1" si="18"/>
        <v>-</v>
      </c>
      <c r="M94" s="254" t="str">
        <f t="shared" ca="1" si="18"/>
        <v>-</v>
      </c>
      <c r="N94" s="254" t="str">
        <f t="shared" ca="1" si="18"/>
        <v>-</v>
      </c>
      <c r="O94" s="254" t="str">
        <f t="shared" ca="1" si="18"/>
        <v>-</v>
      </c>
      <c r="P94" s="254" t="str">
        <f t="shared" ca="1" si="18"/>
        <v>-</v>
      </c>
      <c r="Q94" s="254" t="str">
        <f t="shared" ca="1" si="18"/>
        <v>-</v>
      </c>
      <c r="R94" s="254" t="str">
        <f t="shared" ca="1" si="18"/>
        <v>-</v>
      </c>
      <c r="S94" s="254" t="str">
        <f t="shared" ca="1" si="18"/>
        <v>-</v>
      </c>
      <c r="T94" s="254" t="str">
        <f t="shared" ca="1" si="18"/>
        <v>-</v>
      </c>
      <c r="U94" s="255" t="str">
        <f t="shared" ca="1" si="18"/>
        <v>-</v>
      </c>
      <c r="W94" s="257" t="str">
        <f t="shared" ca="1" si="16"/>
        <v/>
      </c>
    </row>
    <row r="95" spans="1:23" ht="24" customHeight="1">
      <c r="A95" s="250" t="str">
        <f t="shared" si="14"/>
        <v/>
      </c>
      <c r="B95" s="251" t="str">
        <f>IF(C95="","",IFERROR(MATCH(A95,A$1:A94,0)-1,COUNTA(C$2:C95)))</f>
        <v/>
      </c>
      <c r="C95" s="631"/>
      <c r="D95" s="252">
        <f ca="1">IF(SUM(H95:U95)&gt;0,MAX(D$1:D94)+1,"")</f>
        <v>74</v>
      </c>
      <c r="H95" s="253">
        <f t="shared" ca="1" si="13"/>
        <v>1048075</v>
      </c>
      <c r="I95" s="254" t="str">
        <f t="shared" ca="1" si="18"/>
        <v>-</v>
      </c>
      <c r="J95" s="254" t="str">
        <f t="shared" ca="1" si="18"/>
        <v>-</v>
      </c>
      <c r="K95" s="254" t="str">
        <f t="shared" ca="1" si="18"/>
        <v>-</v>
      </c>
      <c r="L95" s="254" t="str">
        <f t="shared" ca="1" si="18"/>
        <v>-</v>
      </c>
      <c r="M95" s="254" t="str">
        <f t="shared" ca="1" si="18"/>
        <v>-</v>
      </c>
      <c r="N95" s="254" t="str">
        <f t="shared" ca="1" si="18"/>
        <v>-</v>
      </c>
      <c r="O95" s="254" t="str">
        <f t="shared" ca="1" si="18"/>
        <v>-</v>
      </c>
      <c r="P95" s="254" t="str">
        <f t="shared" ca="1" si="18"/>
        <v>-</v>
      </c>
      <c r="Q95" s="254" t="str">
        <f t="shared" ca="1" si="18"/>
        <v>-</v>
      </c>
      <c r="R95" s="254" t="str">
        <f t="shared" ca="1" si="18"/>
        <v>-</v>
      </c>
      <c r="S95" s="254" t="str">
        <f t="shared" ca="1" si="18"/>
        <v>-</v>
      </c>
      <c r="T95" s="254" t="str">
        <f t="shared" ca="1" si="18"/>
        <v>-</v>
      </c>
      <c r="U95" s="255" t="str">
        <f t="shared" ca="1" si="18"/>
        <v>-</v>
      </c>
      <c r="W95" s="257" t="str">
        <f t="shared" ca="1" si="16"/>
        <v/>
      </c>
    </row>
    <row r="96" spans="1:23" ht="24" customHeight="1">
      <c r="A96" s="250" t="str">
        <f t="shared" si="14"/>
        <v/>
      </c>
      <c r="B96" s="251" t="str">
        <f>IF(C96="","",IFERROR(MATCH(A96,A$1:A95,0)-1,COUNTA(C$2:C96)))</f>
        <v/>
      </c>
      <c r="C96" s="631"/>
      <c r="D96" s="252">
        <f ca="1">IF(SUM(H96:U96)&gt;0,MAX(D$1:D95)+1,"")</f>
        <v>75</v>
      </c>
      <c r="H96" s="253">
        <f t="shared" ca="1" si="13"/>
        <v>1048075</v>
      </c>
      <c r="I96" s="254" t="str">
        <f t="shared" ca="1" si="18"/>
        <v>-</v>
      </c>
      <c r="J96" s="254" t="str">
        <f t="shared" ca="1" si="18"/>
        <v>-</v>
      </c>
      <c r="K96" s="254" t="str">
        <f t="shared" ca="1" si="18"/>
        <v>-</v>
      </c>
      <c r="L96" s="254" t="str">
        <f t="shared" ca="1" si="18"/>
        <v>-</v>
      </c>
      <c r="M96" s="254" t="str">
        <f t="shared" ca="1" si="18"/>
        <v>-</v>
      </c>
      <c r="N96" s="254" t="str">
        <f t="shared" ca="1" si="18"/>
        <v>-</v>
      </c>
      <c r="O96" s="254" t="str">
        <f t="shared" ca="1" si="18"/>
        <v>-</v>
      </c>
      <c r="P96" s="254" t="str">
        <f t="shared" ca="1" si="18"/>
        <v>-</v>
      </c>
      <c r="Q96" s="254" t="str">
        <f t="shared" ca="1" si="18"/>
        <v>-</v>
      </c>
      <c r="R96" s="254" t="str">
        <f t="shared" ca="1" si="18"/>
        <v>-</v>
      </c>
      <c r="S96" s="254" t="str">
        <f t="shared" ca="1" si="18"/>
        <v>-</v>
      </c>
      <c r="T96" s="254" t="str">
        <f t="shared" ca="1" si="18"/>
        <v>-</v>
      </c>
      <c r="U96" s="255" t="str">
        <f t="shared" ca="1" si="18"/>
        <v>-</v>
      </c>
      <c r="W96" s="257" t="str">
        <f t="shared" ca="1" si="16"/>
        <v/>
      </c>
    </row>
    <row r="97" spans="1:23" ht="24" customHeight="1">
      <c r="A97" s="250" t="str">
        <f t="shared" si="14"/>
        <v/>
      </c>
      <c r="B97" s="251" t="str">
        <f>IF(C97="","",IFERROR(MATCH(A97,A$1:A96,0)-1,COUNTA(C$2:C97)))</f>
        <v/>
      </c>
      <c r="C97" s="631"/>
      <c r="D97" s="252">
        <f ca="1">IF(SUM(H97:U97)&gt;0,MAX(D$1:D96)+1,"")</f>
        <v>76</v>
      </c>
      <c r="H97" s="253">
        <f t="shared" ca="1" si="13"/>
        <v>1048075</v>
      </c>
      <c r="I97" s="254" t="str">
        <f t="shared" ref="I97:U112" ca="1" si="19">IFERROR(COUNTIF(INDIRECT("'"&amp;I$1&amp;"'!"&amp;I$204),$A97),"-")</f>
        <v>-</v>
      </c>
      <c r="J97" s="254" t="str">
        <f t="shared" ca="1" si="19"/>
        <v>-</v>
      </c>
      <c r="K97" s="254" t="str">
        <f t="shared" ca="1" si="19"/>
        <v>-</v>
      </c>
      <c r="L97" s="254" t="str">
        <f t="shared" ca="1" si="19"/>
        <v>-</v>
      </c>
      <c r="M97" s="254" t="str">
        <f t="shared" ca="1" si="19"/>
        <v>-</v>
      </c>
      <c r="N97" s="254" t="str">
        <f t="shared" ca="1" si="19"/>
        <v>-</v>
      </c>
      <c r="O97" s="254" t="str">
        <f t="shared" ca="1" si="19"/>
        <v>-</v>
      </c>
      <c r="P97" s="254" t="str">
        <f t="shared" ca="1" si="19"/>
        <v>-</v>
      </c>
      <c r="Q97" s="254" t="str">
        <f t="shared" ca="1" si="19"/>
        <v>-</v>
      </c>
      <c r="R97" s="254" t="str">
        <f t="shared" ca="1" si="19"/>
        <v>-</v>
      </c>
      <c r="S97" s="254" t="str">
        <f t="shared" ca="1" si="19"/>
        <v>-</v>
      </c>
      <c r="T97" s="254" t="str">
        <f t="shared" ca="1" si="19"/>
        <v>-</v>
      </c>
      <c r="U97" s="255" t="str">
        <f t="shared" ca="1" si="19"/>
        <v>-</v>
      </c>
      <c r="W97" s="257" t="str">
        <f t="shared" ca="1" si="16"/>
        <v/>
      </c>
    </row>
    <row r="98" spans="1:23" ht="24" customHeight="1">
      <c r="A98" s="250" t="str">
        <f t="shared" si="14"/>
        <v/>
      </c>
      <c r="B98" s="251" t="str">
        <f>IF(C98="","",IFERROR(MATCH(A98,A$1:A97,0)-1,COUNTA(C$2:C98)))</f>
        <v/>
      </c>
      <c r="C98" s="631"/>
      <c r="D98" s="252">
        <f ca="1">IF(SUM(H98:U98)&gt;0,MAX(D$1:D97)+1,"")</f>
        <v>77</v>
      </c>
      <c r="H98" s="253">
        <f t="shared" ref="H98:H129" ca="1" si="20">IFERROR(COUNTIF(INDIRECT("'"&amp;H$1&amp;"'!"&amp;H$204),$A98),"-")</f>
        <v>1048075</v>
      </c>
      <c r="I98" s="254" t="str">
        <f t="shared" ca="1" si="19"/>
        <v>-</v>
      </c>
      <c r="J98" s="254" t="str">
        <f t="shared" ca="1" si="19"/>
        <v>-</v>
      </c>
      <c r="K98" s="254" t="str">
        <f t="shared" ca="1" si="19"/>
        <v>-</v>
      </c>
      <c r="L98" s="254" t="str">
        <f t="shared" ca="1" si="19"/>
        <v>-</v>
      </c>
      <c r="M98" s="254" t="str">
        <f t="shared" ca="1" si="19"/>
        <v>-</v>
      </c>
      <c r="N98" s="254" t="str">
        <f t="shared" ca="1" si="19"/>
        <v>-</v>
      </c>
      <c r="O98" s="254" t="str">
        <f t="shared" ca="1" si="19"/>
        <v>-</v>
      </c>
      <c r="P98" s="254" t="str">
        <f t="shared" ca="1" si="19"/>
        <v>-</v>
      </c>
      <c r="Q98" s="254" t="str">
        <f t="shared" ca="1" si="19"/>
        <v>-</v>
      </c>
      <c r="R98" s="254" t="str">
        <f t="shared" ca="1" si="19"/>
        <v>-</v>
      </c>
      <c r="S98" s="254" t="str">
        <f t="shared" ca="1" si="19"/>
        <v>-</v>
      </c>
      <c r="T98" s="254" t="str">
        <f t="shared" ca="1" si="19"/>
        <v>-</v>
      </c>
      <c r="U98" s="255" t="str">
        <f t="shared" ca="1" si="19"/>
        <v>-</v>
      </c>
      <c r="W98" s="257" t="str">
        <f t="shared" ca="1" si="16"/>
        <v/>
      </c>
    </row>
    <row r="99" spans="1:23" ht="24" customHeight="1">
      <c r="A99" s="250" t="str">
        <f t="shared" si="14"/>
        <v/>
      </c>
      <c r="B99" s="251" t="str">
        <f>IF(C99="","",IFERROR(MATCH(A99,A$1:A98,0)-1,COUNTA(C$2:C99)))</f>
        <v/>
      </c>
      <c r="C99" s="631"/>
      <c r="D99" s="252">
        <f ca="1">IF(SUM(H99:U99)&gt;0,MAX(D$1:D98)+1,"")</f>
        <v>78</v>
      </c>
      <c r="H99" s="253">
        <f t="shared" ca="1" si="20"/>
        <v>1048075</v>
      </c>
      <c r="I99" s="254" t="str">
        <f t="shared" ca="1" si="19"/>
        <v>-</v>
      </c>
      <c r="J99" s="254" t="str">
        <f t="shared" ca="1" si="19"/>
        <v>-</v>
      </c>
      <c r="K99" s="254" t="str">
        <f t="shared" ca="1" si="19"/>
        <v>-</v>
      </c>
      <c r="L99" s="254" t="str">
        <f t="shared" ca="1" si="19"/>
        <v>-</v>
      </c>
      <c r="M99" s="254" t="str">
        <f t="shared" ca="1" si="19"/>
        <v>-</v>
      </c>
      <c r="N99" s="254" t="str">
        <f t="shared" ca="1" si="19"/>
        <v>-</v>
      </c>
      <c r="O99" s="254" t="str">
        <f t="shared" ca="1" si="19"/>
        <v>-</v>
      </c>
      <c r="P99" s="254" t="str">
        <f t="shared" ca="1" si="19"/>
        <v>-</v>
      </c>
      <c r="Q99" s="254" t="str">
        <f t="shared" ca="1" si="19"/>
        <v>-</v>
      </c>
      <c r="R99" s="254" t="str">
        <f t="shared" ca="1" si="19"/>
        <v>-</v>
      </c>
      <c r="S99" s="254" t="str">
        <f t="shared" ca="1" si="19"/>
        <v>-</v>
      </c>
      <c r="T99" s="254" t="str">
        <f t="shared" ca="1" si="19"/>
        <v>-</v>
      </c>
      <c r="U99" s="255" t="str">
        <f t="shared" ca="1" si="19"/>
        <v>-</v>
      </c>
      <c r="W99" s="257" t="str">
        <f t="shared" ca="1" si="16"/>
        <v/>
      </c>
    </row>
    <row r="100" spans="1:23" ht="24" customHeight="1">
      <c r="A100" s="250" t="str">
        <f t="shared" si="14"/>
        <v/>
      </c>
      <c r="B100" s="251" t="str">
        <f>IF(C100="","",IFERROR(MATCH(A100,A$1:A99,0)-1,COUNTA(C$2:C100)))</f>
        <v/>
      </c>
      <c r="C100" s="631"/>
      <c r="D100" s="252">
        <f ca="1">IF(SUM(H100:U100)&gt;0,MAX(D$1:D99)+1,"")</f>
        <v>79</v>
      </c>
      <c r="H100" s="253">
        <f t="shared" ca="1" si="20"/>
        <v>1048075</v>
      </c>
      <c r="I100" s="254" t="str">
        <f t="shared" ca="1" si="19"/>
        <v>-</v>
      </c>
      <c r="J100" s="254" t="str">
        <f t="shared" ca="1" si="19"/>
        <v>-</v>
      </c>
      <c r="K100" s="254" t="str">
        <f t="shared" ca="1" si="19"/>
        <v>-</v>
      </c>
      <c r="L100" s="254" t="str">
        <f t="shared" ca="1" si="19"/>
        <v>-</v>
      </c>
      <c r="M100" s="254" t="str">
        <f t="shared" ca="1" si="19"/>
        <v>-</v>
      </c>
      <c r="N100" s="254" t="str">
        <f t="shared" ca="1" si="19"/>
        <v>-</v>
      </c>
      <c r="O100" s="254" t="str">
        <f t="shared" ca="1" si="19"/>
        <v>-</v>
      </c>
      <c r="P100" s="254" t="str">
        <f t="shared" ca="1" si="19"/>
        <v>-</v>
      </c>
      <c r="Q100" s="254" t="str">
        <f t="shared" ca="1" si="19"/>
        <v>-</v>
      </c>
      <c r="R100" s="254" t="str">
        <f t="shared" ca="1" si="19"/>
        <v>-</v>
      </c>
      <c r="S100" s="254" t="str">
        <f t="shared" ca="1" si="19"/>
        <v>-</v>
      </c>
      <c r="T100" s="254" t="str">
        <f t="shared" ca="1" si="19"/>
        <v>-</v>
      </c>
      <c r="U100" s="255" t="str">
        <f t="shared" ca="1" si="19"/>
        <v>-</v>
      </c>
      <c r="W100" s="257" t="str">
        <f t="shared" ca="1" si="16"/>
        <v/>
      </c>
    </row>
    <row r="101" spans="1:23" ht="24" customHeight="1">
      <c r="A101" s="250" t="str">
        <f t="shared" si="14"/>
        <v/>
      </c>
      <c r="B101" s="251" t="str">
        <f>IF(C101="","",IFERROR(MATCH(A101,A$1:A100,0)-1,COUNTA(C$2:C101)))</f>
        <v/>
      </c>
      <c r="C101" s="631"/>
      <c r="D101" s="252">
        <f ca="1">IF(SUM(H101:U101)&gt;0,MAX(D$1:D100)+1,"")</f>
        <v>80</v>
      </c>
      <c r="H101" s="253">
        <f t="shared" ca="1" si="20"/>
        <v>1048075</v>
      </c>
      <c r="I101" s="254" t="str">
        <f t="shared" ca="1" si="19"/>
        <v>-</v>
      </c>
      <c r="J101" s="254" t="str">
        <f t="shared" ca="1" si="19"/>
        <v>-</v>
      </c>
      <c r="K101" s="254" t="str">
        <f t="shared" ca="1" si="19"/>
        <v>-</v>
      </c>
      <c r="L101" s="254" t="str">
        <f t="shared" ca="1" si="19"/>
        <v>-</v>
      </c>
      <c r="M101" s="254" t="str">
        <f t="shared" ca="1" si="19"/>
        <v>-</v>
      </c>
      <c r="N101" s="254" t="str">
        <f t="shared" ca="1" si="19"/>
        <v>-</v>
      </c>
      <c r="O101" s="254" t="str">
        <f t="shared" ca="1" si="19"/>
        <v>-</v>
      </c>
      <c r="P101" s="254" t="str">
        <f t="shared" ca="1" si="19"/>
        <v>-</v>
      </c>
      <c r="Q101" s="254" t="str">
        <f t="shared" ca="1" si="19"/>
        <v>-</v>
      </c>
      <c r="R101" s="254" t="str">
        <f t="shared" ca="1" si="19"/>
        <v>-</v>
      </c>
      <c r="S101" s="254" t="str">
        <f t="shared" ca="1" si="19"/>
        <v>-</v>
      </c>
      <c r="T101" s="254" t="str">
        <f t="shared" ca="1" si="19"/>
        <v>-</v>
      </c>
      <c r="U101" s="255" t="str">
        <f t="shared" ca="1" si="19"/>
        <v>-</v>
      </c>
      <c r="W101" s="257" t="str">
        <f t="shared" ca="1" si="16"/>
        <v/>
      </c>
    </row>
    <row r="102" spans="1:23" ht="24" customHeight="1">
      <c r="A102" s="250" t="str">
        <f t="shared" si="14"/>
        <v/>
      </c>
      <c r="B102" s="251" t="str">
        <f>IF(C102="","",IFERROR(MATCH(A102,A$1:A101,0)-1,COUNTA(C$2:C102)))</f>
        <v/>
      </c>
      <c r="C102" s="631"/>
      <c r="D102" s="252">
        <f ca="1">IF(SUM(H102:U102)&gt;0,MAX(D$1:D101)+1,"")</f>
        <v>81</v>
      </c>
      <c r="H102" s="253">
        <f t="shared" ca="1" si="20"/>
        <v>1048075</v>
      </c>
      <c r="I102" s="254" t="str">
        <f t="shared" ca="1" si="19"/>
        <v>-</v>
      </c>
      <c r="J102" s="254" t="str">
        <f t="shared" ca="1" si="19"/>
        <v>-</v>
      </c>
      <c r="K102" s="254" t="str">
        <f t="shared" ca="1" si="19"/>
        <v>-</v>
      </c>
      <c r="L102" s="254" t="str">
        <f t="shared" ca="1" si="19"/>
        <v>-</v>
      </c>
      <c r="M102" s="254" t="str">
        <f t="shared" ca="1" si="19"/>
        <v>-</v>
      </c>
      <c r="N102" s="254" t="str">
        <f t="shared" ca="1" si="19"/>
        <v>-</v>
      </c>
      <c r="O102" s="254" t="str">
        <f t="shared" ca="1" si="19"/>
        <v>-</v>
      </c>
      <c r="P102" s="254" t="str">
        <f t="shared" ca="1" si="19"/>
        <v>-</v>
      </c>
      <c r="Q102" s="254" t="str">
        <f t="shared" ca="1" si="19"/>
        <v>-</v>
      </c>
      <c r="R102" s="254" t="str">
        <f t="shared" ca="1" si="19"/>
        <v>-</v>
      </c>
      <c r="S102" s="254" t="str">
        <f t="shared" ca="1" si="19"/>
        <v>-</v>
      </c>
      <c r="T102" s="254" t="str">
        <f t="shared" ca="1" si="19"/>
        <v>-</v>
      </c>
      <c r="U102" s="255" t="str">
        <f t="shared" ca="1" si="19"/>
        <v>-</v>
      </c>
      <c r="W102" s="257" t="str">
        <f t="shared" ca="1" si="16"/>
        <v/>
      </c>
    </row>
    <row r="103" spans="1:23" ht="24" customHeight="1">
      <c r="A103" s="250" t="str">
        <f t="shared" si="14"/>
        <v/>
      </c>
      <c r="B103" s="251" t="str">
        <f>IF(C103="","",IFERROR(MATCH(A103,A$1:A102,0)-1,COUNTA(C$2:C103)))</f>
        <v/>
      </c>
      <c r="C103" s="631"/>
      <c r="D103" s="252">
        <f ca="1">IF(SUM(H103:U103)&gt;0,MAX(D$1:D102)+1,"")</f>
        <v>82</v>
      </c>
      <c r="H103" s="253">
        <f t="shared" ca="1" si="20"/>
        <v>1048075</v>
      </c>
      <c r="I103" s="254" t="str">
        <f t="shared" ca="1" si="19"/>
        <v>-</v>
      </c>
      <c r="J103" s="254" t="str">
        <f t="shared" ca="1" si="19"/>
        <v>-</v>
      </c>
      <c r="K103" s="254" t="str">
        <f t="shared" ca="1" si="19"/>
        <v>-</v>
      </c>
      <c r="L103" s="254" t="str">
        <f t="shared" ca="1" si="19"/>
        <v>-</v>
      </c>
      <c r="M103" s="254" t="str">
        <f t="shared" ca="1" si="19"/>
        <v>-</v>
      </c>
      <c r="N103" s="254" t="str">
        <f t="shared" ca="1" si="19"/>
        <v>-</v>
      </c>
      <c r="O103" s="254" t="str">
        <f t="shared" ca="1" si="19"/>
        <v>-</v>
      </c>
      <c r="P103" s="254" t="str">
        <f t="shared" ca="1" si="19"/>
        <v>-</v>
      </c>
      <c r="Q103" s="254" t="str">
        <f t="shared" ca="1" si="19"/>
        <v>-</v>
      </c>
      <c r="R103" s="254" t="str">
        <f t="shared" ca="1" si="19"/>
        <v>-</v>
      </c>
      <c r="S103" s="254" t="str">
        <f t="shared" ca="1" si="19"/>
        <v>-</v>
      </c>
      <c r="T103" s="254" t="str">
        <f t="shared" ca="1" si="19"/>
        <v>-</v>
      </c>
      <c r="U103" s="255" t="str">
        <f t="shared" ca="1" si="19"/>
        <v>-</v>
      </c>
      <c r="W103" s="257" t="str">
        <f t="shared" ca="1" si="16"/>
        <v/>
      </c>
    </row>
    <row r="104" spans="1:23" ht="24" customHeight="1">
      <c r="A104" s="250" t="str">
        <f t="shared" si="14"/>
        <v/>
      </c>
      <c r="B104" s="251" t="str">
        <f>IF(C104="","",IFERROR(MATCH(A104,A$1:A103,0)-1,COUNTA(C$2:C104)))</f>
        <v/>
      </c>
      <c r="C104" s="631"/>
      <c r="D104" s="252">
        <f ca="1">IF(SUM(H104:U104)&gt;0,MAX(D$1:D103)+1,"")</f>
        <v>83</v>
      </c>
      <c r="H104" s="253">
        <f t="shared" ca="1" si="20"/>
        <v>1048075</v>
      </c>
      <c r="I104" s="254" t="str">
        <f t="shared" ca="1" si="19"/>
        <v>-</v>
      </c>
      <c r="J104" s="254" t="str">
        <f t="shared" ca="1" si="19"/>
        <v>-</v>
      </c>
      <c r="K104" s="254" t="str">
        <f t="shared" ca="1" si="19"/>
        <v>-</v>
      </c>
      <c r="L104" s="254" t="str">
        <f t="shared" ca="1" si="19"/>
        <v>-</v>
      </c>
      <c r="M104" s="254" t="str">
        <f t="shared" ca="1" si="19"/>
        <v>-</v>
      </c>
      <c r="N104" s="254" t="str">
        <f t="shared" ca="1" si="19"/>
        <v>-</v>
      </c>
      <c r="O104" s="254" t="str">
        <f t="shared" ca="1" si="19"/>
        <v>-</v>
      </c>
      <c r="P104" s="254" t="str">
        <f t="shared" ca="1" si="19"/>
        <v>-</v>
      </c>
      <c r="Q104" s="254" t="str">
        <f t="shared" ca="1" si="19"/>
        <v>-</v>
      </c>
      <c r="R104" s="254" t="str">
        <f t="shared" ca="1" si="19"/>
        <v>-</v>
      </c>
      <c r="S104" s="254" t="str">
        <f t="shared" ca="1" si="19"/>
        <v>-</v>
      </c>
      <c r="T104" s="254" t="str">
        <f t="shared" ca="1" si="19"/>
        <v>-</v>
      </c>
      <c r="U104" s="255" t="str">
        <f t="shared" ca="1" si="19"/>
        <v>-</v>
      </c>
      <c r="W104" s="257" t="str">
        <f t="shared" ca="1" si="16"/>
        <v/>
      </c>
    </row>
    <row r="105" spans="1:23" ht="24" customHeight="1">
      <c r="A105" s="250" t="str">
        <f t="shared" si="14"/>
        <v/>
      </c>
      <c r="B105" s="251" t="str">
        <f>IF(C105="","",IFERROR(MATCH(A105,A$1:A104,0)-1,COUNTA(C$2:C105)))</f>
        <v/>
      </c>
      <c r="C105" s="631"/>
      <c r="D105" s="252">
        <f ca="1">IF(SUM(H105:U105)&gt;0,MAX(D$1:D104)+1,"")</f>
        <v>84</v>
      </c>
      <c r="H105" s="253">
        <f t="shared" ca="1" si="20"/>
        <v>1048075</v>
      </c>
      <c r="I105" s="254" t="str">
        <f t="shared" ca="1" si="19"/>
        <v>-</v>
      </c>
      <c r="J105" s="254" t="str">
        <f t="shared" ca="1" si="19"/>
        <v>-</v>
      </c>
      <c r="K105" s="254" t="str">
        <f t="shared" ca="1" si="19"/>
        <v>-</v>
      </c>
      <c r="L105" s="254" t="str">
        <f t="shared" ca="1" si="19"/>
        <v>-</v>
      </c>
      <c r="M105" s="254" t="str">
        <f t="shared" ca="1" si="19"/>
        <v>-</v>
      </c>
      <c r="N105" s="254" t="str">
        <f t="shared" ca="1" si="19"/>
        <v>-</v>
      </c>
      <c r="O105" s="254" t="str">
        <f t="shared" ca="1" si="19"/>
        <v>-</v>
      </c>
      <c r="P105" s="254" t="str">
        <f t="shared" ca="1" si="19"/>
        <v>-</v>
      </c>
      <c r="Q105" s="254" t="str">
        <f t="shared" ca="1" si="19"/>
        <v>-</v>
      </c>
      <c r="R105" s="254" t="str">
        <f t="shared" ca="1" si="19"/>
        <v>-</v>
      </c>
      <c r="S105" s="254" t="str">
        <f t="shared" ca="1" si="19"/>
        <v>-</v>
      </c>
      <c r="T105" s="254" t="str">
        <f t="shared" ca="1" si="19"/>
        <v>-</v>
      </c>
      <c r="U105" s="255" t="str">
        <f t="shared" ca="1" si="19"/>
        <v>-</v>
      </c>
      <c r="W105" s="257" t="str">
        <f t="shared" ca="1" si="16"/>
        <v/>
      </c>
    </row>
    <row r="106" spans="1:23" ht="24" customHeight="1">
      <c r="A106" s="250" t="str">
        <f t="shared" si="14"/>
        <v/>
      </c>
      <c r="B106" s="251" t="str">
        <f>IF(C106="","",IFERROR(MATCH(A106,A$1:A105,0)-1,COUNTA(C$2:C106)))</f>
        <v/>
      </c>
      <c r="C106" s="631"/>
      <c r="D106" s="252">
        <f ca="1">IF(SUM(H106:U106)&gt;0,MAX(D$1:D105)+1,"")</f>
        <v>85</v>
      </c>
      <c r="H106" s="253">
        <f t="shared" ca="1" si="20"/>
        <v>1048075</v>
      </c>
      <c r="I106" s="254" t="str">
        <f t="shared" ca="1" si="19"/>
        <v>-</v>
      </c>
      <c r="J106" s="254" t="str">
        <f t="shared" ca="1" si="19"/>
        <v>-</v>
      </c>
      <c r="K106" s="254" t="str">
        <f t="shared" ca="1" si="19"/>
        <v>-</v>
      </c>
      <c r="L106" s="254" t="str">
        <f t="shared" ca="1" si="19"/>
        <v>-</v>
      </c>
      <c r="M106" s="254" t="str">
        <f t="shared" ca="1" si="19"/>
        <v>-</v>
      </c>
      <c r="N106" s="254" t="str">
        <f t="shared" ca="1" si="19"/>
        <v>-</v>
      </c>
      <c r="O106" s="254" t="str">
        <f t="shared" ca="1" si="19"/>
        <v>-</v>
      </c>
      <c r="P106" s="254" t="str">
        <f t="shared" ca="1" si="19"/>
        <v>-</v>
      </c>
      <c r="Q106" s="254" t="str">
        <f t="shared" ca="1" si="19"/>
        <v>-</v>
      </c>
      <c r="R106" s="254" t="str">
        <f t="shared" ca="1" si="19"/>
        <v>-</v>
      </c>
      <c r="S106" s="254" t="str">
        <f t="shared" ca="1" si="19"/>
        <v>-</v>
      </c>
      <c r="T106" s="254" t="str">
        <f t="shared" ca="1" si="19"/>
        <v>-</v>
      </c>
      <c r="U106" s="255" t="str">
        <f t="shared" ca="1" si="19"/>
        <v>-</v>
      </c>
      <c r="W106" s="257" t="str">
        <f t="shared" ca="1" si="16"/>
        <v/>
      </c>
    </row>
    <row r="107" spans="1:23" ht="24" customHeight="1">
      <c r="A107" s="250" t="str">
        <f t="shared" si="14"/>
        <v/>
      </c>
      <c r="B107" s="251" t="str">
        <f>IF(C107="","",IFERROR(MATCH(A107,A$1:A106,0)-1,COUNTA(C$2:C107)))</f>
        <v/>
      </c>
      <c r="C107" s="631"/>
      <c r="D107" s="252">
        <f ca="1">IF(SUM(H107:U107)&gt;0,MAX(D$1:D106)+1,"")</f>
        <v>86</v>
      </c>
      <c r="H107" s="253">
        <f t="shared" ca="1" si="20"/>
        <v>1048075</v>
      </c>
      <c r="I107" s="254" t="str">
        <f t="shared" ca="1" si="19"/>
        <v>-</v>
      </c>
      <c r="J107" s="254" t="str">
        <f t="shared" ca="1" si="19"/>
        <v>-</v>
      </c>
      <c r="K107" s="254" t="str">
        <f t="shared" ca="1" si="19"/>
        <v>-</v>
      </c>
      <c r="L107" s="254" t="str">
        <f t="shared" ca="1" si="19"/>
        <v>-</v>
      </c>
      <c r="M107" s="254" t="str">
        <f t="shared" ca="1" si="19"/>
        <v>-</v>
      </c>
      <c r="N107" s="254" t="str">
        <f t="shared" ca="1" si="19"/>
        <v>-</v>
      </c>
      <c r="O107" s="254" t="str">
        <f t="shared" ca="1" si="19"/>
        <v>-</v>
      </c>
      <c r="P107" s="254" t="str">
        <f t="shared" ca="1" si="19"/>
        <v>-</v>
      </c>
      <c r="Q107" s="254" t="str">
        <f t="shared" ca="1" si="19"/>
        <v>-</v>
      </c>
      <c r="R107" s="254" t="str">
        <f t="shared" ca="1" si="19"/>
        <v>-</v>
      </c>
      <c r="S107" s="254" t="str">
        <f t="shared" ca="1" si="19"/>
        <v>-</v>
      </c>
      <c r="T107" s="254" t="str">
        <f t="shared" ca="1" si="19"/>
        <v>-</v>
      </c>
      <c r="U107" s="255" t="str">
        <f t="shared" ca="1" si="19"/>
        <v>-</v>
      </c>
      <c r="W107" s="257" t="str">
        <f t="shared" ca="1" si="16"/>
        <v/>
      </c>
    </row>
    <row r="108" spans="1:23" ht="24" customHeight="1">
      <c r="A108" s="250" t="str">
        <f t="shared" si="14"/>
        <v/>
      </c>
      <c r="B108" s="251" t="str">
        <f>IF(C108="","",IFERROR(MATCH(A108,A$1:A107,0)-1,COUNTA(C$2:C108)))</f>
        <v/>
      </c>
      <c r="C108" s="631"/>
      <c r="D108" s="252">
        <f ca="1">IF(SUM(H108:U108)&gt;0,MAX(D$1:D107)+1,"")</f>
        <v>87</v>
      </c>
      <c r="H108" s="253">
        <f t="shared" ca="1" si="20"/>
        <v>1048075</v>
      </c>
      <c r="I108" s="254" t="str">
        <f t="shared" ca="1" si="19"/>
        <v>-</v>
      </c>
      <c r="J108" s="254" t="str">
        <f t="shared" ca="1" si="19"/>
        <v>-</v>
      </c>
      <c r="K108" s="254" t="str">
        <f t="shared" ca="1" si="19"/>
        <v>-</v>
      </c>
      <c r="L108" s="254" t="str">
        <f t="shared" ca="1" si="19"/>
        <v>-</v>
      </c>
      <c r="M108" s="254" t="str">
        <f t="shared" ca="1" si="19"/>
        <v>-</v>
      </c>
      <c r="N108" s="254" t="str">
        <f t="shared" ca="1" si="19"/>
        <v>-</v>
      </c>
      <c r="O108" s="254" t="str">
        <f t="shared" ca="1" si="19"/>
        <v>-</v>
      </c>
      <c r="P108" s="254" t="str">
        <f t="shared" ca="1" si="19"/>
        <v>-</v>
      </c>
      <c r="Q108" s="254" t="str">
        <f t="shared" ca="1" si="19"/>
        <v>-</v>
      </c>
      <c r="R108" s="254" t="str">
        <f t="shared" ca="1" si="19"/>
        <v>-</v>
      </c>
      <c r="S108" s="254" t="str">
        <f t="shared" ca="1" si="19"/>
        <v>-</v>
      </c>
      <c r="T108" s="254" t="str">
        <f t="shared" ca="1" si="19"/>
        <v>-</v>
      </c>
      <c r="U108" s="255" t="str">
        <f t="shared" ca="1" si="19"/>
        <v>-</v>
      </c>
      <c r="W108" s="257" t="str">
        <f t="shared" ca="1" si="16"/>
        <v/>
      </c>
    </row>
    <row r="109" spans="1:23" ht="24" customHeight="1">
      <c r="A109" s="250" t="str">
        <f t="shared" si="14"/>
        <v/>
      </c>
      <c r="B109" s="251" t="str">
        <f>IF(C109="","",IFERROR(MATCH(A109,A$1:A108,0)-1,COUNTA(C$2:C109)))</f>
        <v/>
      </c>
      <c r="C109" s="631"/>
      <c r="D109" s="252">
        <f ca="1">IF(SUM(H109:U109)&gt;0,MAX(D$1:D108)+1,"")</f>
        <v>88</v>
      </c>
      <c r="H109" s="253">
        <f t="shared" ca="1" si="20"/>
        <v>1048075</v>
      </c>
      <c r="I109" s="254" t="str">
        <f t="shared" ca="1" si="19"/>
        <v>-</v>
      </c>
      <c r="J109" s="254" t="str">
        <f t="shared" ca="1" si="19"/>
        <v>-</v>
      </c>
      <c r="K109" s="254" t="str">
        <f t="shared" ca="1" si="19"/>
        <v>-</v>
      </c>
      <c r="L109" s="254" t="str">
        <f t="shared" ca="1" si="19"/>
        <v>-</v>
      </c>
      <c r="M109" s="254" t="str">
        <f t="shared" ca="1" si="19"/>
        <v>-</v>
      </c>
      <c r="N109" s="254" t="str">
        <f t="shared" ca="1" si="19"/>
        <v>-</v>
      </c>
      <c r="O109" s="254" t="str">
        <f t="shared" ca="1" si="19"/>
        <v>-</v>
      </c>
      <c r="P109" s="254" t="str">
        <f t="shared" ca="1" si="19"/>
        <v>-</v>
      </c>
      <c r="Q109" s="254" t="str">
        <f t="shared" ca="1" si="19"/>
        <v>-</v>
      </c>
      <c r="R109" s="254" t="str">
        <f t="shared" ca="1" si="19"/>
        <v>-</v>
      </c>
      <c r="S109" s="254" t="str">
        <f t="shared" ca="1" si="19"/>
        <v>-</v>
      </c>
      <c r="T109" s="254" t="str">
        <f t="shared" ca="1" si="19"/>
        <v>-</v>
      </c>
      <c r="U109" s="255" t="str">
        <f t="shared" ca="1" si="19"/>
        <v>-</v>
      </c>
      <c r="W109" s="257" t="str">
        <f t="shared" ca="1" si="16"/>
        <v/>
      </c>
    </row>
    <row r="110" spans="1:23" ht="24" customHeight="1">
      <c r="A110" s="250" t="str">
        <f t="shared" si="14"/>
        <v/>
      </c>
      <c r="B110" s="251" t="str">
        <f>IF(C110="","",IFERROR(MATCH(A110,A$1:A109,0)-1,COUNTA(C$2:C110)))</f>
        <v/>
      </c>
      <c r="C110" s="631"/>
      <c r="D110" s="252">
        <f ca="1">IF(SUM(H110:U110)&gt;0,MAX(D$1:D109)+1,"")</f>
        <v>89</v>
      </c>
      <c r="H110" s="253">
        <f t="shared" ca="1" si="20"/>
        <v>1048075</v>
      </c>
      <c r="I110" s="254" t="str">
        <f t="shared" ca="1" si="19"/>
        <v>-</v>
      </c>
      <c r="J110" s="254" t="str">
        <f t="shared" ca="1" si="19"/>
        <v>-</v>
      </c>
      <c r="K110" s="254" t="str">
        <f t="shared" ca="1" si="19"/>
        <v>-</v>
      </c>
      <c r="L110" s="254" t="str">
        <f t="shared" ca="1" si="19"/>
        <v>-</v>
      </c>
      <c r="M110" s="254" t="str">
        <f t="shared" ca="1" si="19"/>
        <v>-</v>
      </c>
      <c r="N110" s="254" t="str">
        <f t="shared" ca="1" si="19"/>
        <v>-</v>
      </c>
      <c r="O110" s="254" t="str">
        <f t="shared" ca="1" si="19"/>
        <v>-</v>
      </c>
      <c r="P110" s="254" t="str">
        <f t="shared" ca="1" si="19"/>
        <v>-</v>
      </c>
      <c r="Q110" s="254" t="str">
        <f t="shared" ca="1" si="19"/>
        <v>-</v>
      </c>
      <c r="R110" s="254" t="str">
        <f t="shared" ca="1" si="19"/>
        <v>-</v>
      </c>
      <c r="S110" s="254" t="str">
        <f t="shared" ca="1" si="19"/>
        <v>-</v>
      </c>
      <c r="T110" s="254" t="str">
        <f t="shared" ca="1" si="19"/>
        <v>-</v>
      </c>
      <c r="U110" s="255" t="str">
        <f t="shared" ca="1" si="19"/>
        <v>-</v>
      </c>
      <c r="W110" s="257" t="str">
        <f t="shared" ca="1" si="16"/>
        <v/>
      </c>
    </row>
    <row r="111" spans="1:23" ht="24" customHeight="1">
      <c r="A111" s="250" t="str">
        <f t="shared" si="14"/>
        <v/>
      </c>
      <c r="B111" s="251" t="str">
        <f>IF(C111="","",IFERROR(MATCH(A111,A$1:A110,0)-1,COUNTA(C$2:C111)))</f>
        <v/>
      </c>
      <c r="C111" s="631"/>
      <c r="D111" s="252">
        <f ca="1">IF(SUM(H111:U111)&gt;0,MAX(D$1:D110)+1,"")</f>
        <v>90</v>
      </c>
      <c r="H111" s="253">
        <f t="shared" ca="1" si="20"/>
        <v>1048075</v>
      </c>
      <c r="I111" s="254" t="str">
        <f t="shared" ca="1" si="19"/>
        <v>-</v>
      </c>
      <c r="J111" s="254" t="str">
        <f t="shared" ca="1" si="19"/>
        <v>-</v>
      </c>
      <c r="K111" s="254" t="str">
        <f t="shared" ca="1" si="19"/>
        <v>-</v>
      </c>
      <c r="L111" s="254" t="str">
        <f t="shared" ca="1" si="19"/>
        <v>-</v>
      </c>
      <c r="M111" s="254" t="str">
        <f t="shared" ca="1" si="19"/>
        <v>-</v>
      </c>
      <c r="N111" s="254" t="str">
        <f t="shared" ca="1" si="19"/>
        <v>-</v>
      </c>
      <c r="O111" s="254" t="str">
        <f t="shared" ca="1" si="19"/>
        <v>-</v>
      </c>
      <c r="P111" s="254" t="str">
        <f t="shared" ca="1" si="19"/>
        <v>-</v>
      </c>
      <c r="Q111" s="254" t="str">
        <f t="shared" ca="1" si="19"/>
        <v>-</v>
      </c>
      <c r="R111" s="254" t="str">
        <f t="shared" ca="1" si="19"/>
        <v>-</v>
      </c>
      <c r="S111" s="254" t="str">
        <f t="shared" ca="1" si="19"/>
        <v>-</v>
      </c>
      <c r="T111" s="254" t="str">
        <f t="shared" ca="1" si="19"/>
        <v>-</v>
      </c>
      <c r="U111" s="255" t="str">
        <f t="shared" ca="1" si="19"/>
        <v>-</v>
      </c>
      <c r="W111" s="257" t="str">
        <f t="shared" ca="1" si="16"/>
        <v/>
      </c>
    </row>
    <row r="112" spans="1:23" ht="24" customHeight="1">
      <c r="A112" s="250" t="str">
        <f t="shared" si="14"/>
        <v/>
      </c>
      <c r="B112" s="251" t="str">
        <f>IF(C112="","",IFERROR(MATCH(A112,A$1:A111,0)-1,COUNTA(C$2:C112)))</f>
        <v/>
      </c>
      <c r="C112" s="631"/>
      <c r="D112" s="252">
        <f ca="1">IF(SUM(H112:U112)&gt;0,MAX(D$1:D111)+1,"")</f>
        <v>91</v>
      </c>
      <c r="H112" s="253">
        <f t="shared" ca="1" si="20"/>
        <v>1048075</v>
      </c>
      <c r="I112" s="254" t="str">
        <f t="shared" ca="1" si="19"/>
        <v>-</v>
      </c>
      <c r="J112" s="254" t="str">
        <f t="shared" ca="1" si="19"/>
        <v>-</v>
      </c>
      <c r="K112" s="254" t="str">
        <f t="shared" ca="1" si="19"/>
        <v>-</v>
      </c>
      <c r="L112" s="254" t="str">
        <f t="shared" ca="1" si="19"/>
        <v>-</v>
      </c>
      <c r="M112" s="254" t="str">
        <f t="shared" ca="1" si="19"/>
        <v>-</v>
      </c>
      <c r="N112" s="254" t="str">
        <f t="shared" ca="1" si="19"/>
        <v>-</v>
      </c>
      <c r="O112" s="254" t="str">
        <f t="shared" ca="1" si="19"/>
        <v>-</v>
      </c>
      <c r="P112" s="254" t="str">
        <f t="shared" ca="1" si="19"/>
        <v>-</v>
      </c>
      <c r="Q112" s="254" t="str">
        <f t="shared" ca="1" si="19"/>
        <v>-</v>
      </c>
      <c r="R112" s="254" t="str">
        <f t="shared" ca="1" si="19"/>
        <v>-</v>
      </c>
      <c r="S112" s="254" t="str">
        <f t="shared" ca="1" si="19"/>
        <v>-</v>
      </c>
      <c r="T112" s="254" t="str">
        <f t="shared" ca="1" si="19"/>
        <v>-</v>
      </c>
      <c r="U112" s="255" t="str">
        <f t="shared" ca="1" si="19"/>
        <v>-</v>
      </c>
      <c r="W112" s="257" t="str">
        <f t="shared" ca="1" si="16"/>
        <v/>
      </c>
    </row>
    <row r="113" spans="1:23" ht="24" customHeight="1">
      <c r="A113" s="250" t="str">
        <f t="shared" si="14"/>
        <v/>
      </c>
      <c r="B113" s="251" t="str">
        <f>IF(C113="","",IFERROR(MATCH(A113,A$1:A112,0)-1,COUNTA(C$2:C113)))</f>
        <v/>
      </c>
      <c r="C113" s="631"/>
      <c r="D113" s="252">
        <f ca="1">IF(SUM(H113:U113)&gt;0,MAX(D$1:D112)+1,"")</f>
        <v>92</v>
      </c>
      <c r="H113" s="253">
        <f t="shared" ca="1" si="20"/>
        <v>1048075</v>
      </c>
      <c r="I113" s="254" t="str">
        <f t="shared" ref="I113:U128" ca="1" si="21">IFERROR(COUNTIF(INDIRECT("'"&amp;I$1&amp;"'!"&amp;I$204),$A113),"-")</f>
        <v>-</v>
      </c>
      <c r="J113" s="254" t="str">
        <f t="shared" ca="1" si="21"/>
        <v>-</v>
      </c>
      <c r="K113" s="254" t="str">
        <f t="shared" ca="1" si="21"/>
        <v>-</v>
      </c>
      <c r="L113" s="254" t="str">
        <f t="shared" ca="1" si="21"/>
        <v>-</v>
      </c>
      <c r="M113" s="254" t="str">
        <f t="shared" ca="1" si="21"/>
        <v>-</v>
      </c>
      <c r="N113" s="254" t="str">
        <f t="shared" ca="1" si="21"/>
        <v>-</v>
      </c>
      <c r="O113" s="254" t="str">
        <f t="shared" ca="1" si="21"/>
        <v>-</v>
      </c>
      <c r="P113" s="254" t="str">
        <f t="shared" ca="1" si="21"/>
        <v>-</v>
      </c>
      <c r="Q113" s="254" t="str">
        <f t="shared" ca="1" si="21"/>
        <v>-</v>
      </c>
      <c r="R113" s="254" t="str">
        <f t="shared" ca="1" si="21"/>
        <v>-</v>
      </c>
      <c r="S113" s="254" t="str">
        <f t="shared" ca="1" si="21"/>
        <v>-</v>
      </c>
      <c r="T113" s="254" t="str">
        <f t="shared" ca="1" si="21"/>
        <v>-</v>
      </c>
      <c r="U113" s="255" t="str">
        <f t="shared" ca="1" si="21"/>
        <v>-</v>
      </c>
      <c r="W113" s="257" t="str">
        <f t="shared" ca="1" si="16"/>
        <v/>
      </c>
    </row>
    <row r="114" spans="1:23" ht="24" customHeight="1">
      <c r="A114" s="250" t="str">
        <f t="shared" si="14"/>
        <v/>
      </c>
      <c r="B114" s="251" t="str">
        <f>IF(C114="","",IFERROR(MATCH(A114,A$1:A113,0)-1,COUNTA(C$2:C114)))</f>
        <v/>
      </c>
      <c r="C114" s="631"/>
      <c r="D114" s="252">
        <f ca="1">IF(SUM(H114:U114)&gt;0,MAX(D$1:D113)+1,"")</f>
        <v>93</v>
      </c>
      <c r="H114" s="253">
        <f t="shared" ca="1" si="20"/>
        <v>1048075</v>
      </c>
      <c r="I114" s="254" t="str">
        <f t="shared" ca="1" si="21"/>
        <v>-</v>
      </c>
      <c r="J114" s="254" t="str">
        <f t="shared" ca="1" si="21"/>
        <v>-</v>
      </c>
      <c r="K114" s="254" t="str">
        <f t="shared" ca="1" si="21"/>
        <v>-</v>
      </c>
      <c r="L114" s="254" t="str">
        <f t="shared" ca="1" si="21"/>
        <v>-</v>
      </c>
      <c r="M114" s="254" t="str">
        <f t="shared" ca="1" si="21"/>
        <v>-</v>
      </c>
      <c r="N114" s="254" t="str">
        <f t="shared" ca="1" si="21"/>
        <v>-</v>
      </c>
      <c r="O114" s="254" t="str">
        <f t="shared" ca="1" si="21"/>
        <v>-</v>
      </c>
      <c r="P114" s="254" t="str">
        <f t="shared" ca="1" si="21"/>
        <v>-</v>
      </c>
      <c r="Q114" s="254" t="str">
        <f t="shared" ca="1" si="21"/>
        <v>-</v>
      </c>
      <c r="R114" s="254" t="str">
        <f t="shared" ca="1" si="21"/>
        <v>-</v>
      </c>
      <c r="S114" s="254" t="str">
        <f t="shared" ca="1" si="21"/>
        <v>-</v>
      </c>
      <c r="T114" s="254" t="str">
        <f t="shared" ca="1" si="21"/>
        <v>-</v>
      </c>
      <c r="U114" s="255" t="str">
        <f t="shared" ca="1" si="21"/>
        <v>-</v>
      </c>
      <c r="W114" s="257" t="str">
        <f t="shared" ca="1" si="16"/>
        <v/>
      </c>
    </row>
    <row r="115" spans="1:23" ht="24" customHeight="1">
      <c r="A115" s="250" t="str">
        <f t="shared" si="14"/>
        <v/>
      </c>
      <c r="B115" s="251" t="str">
        <f>IF(C115="","",IFERROR(MATCH(A115,A$1:A114,0)-1,COUNTA(C$2:C115)))</f>
        <v/>
      </c>
      <c r="C115" s="631"/>
      <c r="D115" s="252">
        <f ca="1">IF(SUM(H115:U115)&gt;0,MAX(D$1:D114)+1,"")</f>
        <v>94</v>
      </c>
      <c r="H115" s="253">
        <f t="shared" ca="1" si="20"/>
        <v>1048075</v>
      </c>
      <c r="I115" s="254" t="str">
        <f t="shared" ca="1" si="21"/>
        <v>-</v>
      </c>
      <c r="J115" s="254" t="str">
        <f t="shared" ca="1" si="21"/>
        <v>-</v>
      </c>
      <c r="K115" s="254" t="str">
        <f t="shared" ca="1" si="21"/>
        <v>-</v>
      </c>
      <c r="L115" s="254" t="str">
        <f t="shared" ca="1" si="21"/>
        <v>-</v>
      </c>
      <c r="M115" s="254" t="str">
        <f t="shared" ca="1" si="21"/>
        <v>-</v>
      </c>
      <c r="N115" s="254" t="str">
        <f t="shared" ca="1" si="21"/>
        <v>-</v>
      </c>
      <c r="O115" s="254" t="str">
        <f t="shared" ca="1" si="21"/>
        <v>-</v>
      </c>
      <c r="P115" s="254" t="str">
        <f t="shared" ca="1" si="21"/>
        <v>-</v>
      </c>
      <c r="Q115" s="254" t="str">
        <f t="shared" ca="1" si="21"/>
        <v>-</v>
      </c>
      <c r="R115" s="254" t="str">
        <f t="shared" ca="1" si="21"/>
        <v>-</v>
      </c>
      <c r="S115" s="254" t="str">
        <f t="shared" ca="1" si="21"/>
        <v>-</v>
      </c>
      <c r="T115" s="254" t="str">
        <f t="shared" ca="1" si="21"/>
        <v>-</v>
      </c>
      <c r="U115" s="255" t="str">
        <f t="shared" ca="1" si="21"/>
        <v>-</v>
      </c>
      <c r="W115" s="257" t="str">
        <f t="shared" ca="1" si="16"/>
        <v/>
      </c>
    </row>
    <row r="116" spans="1:23" ht="24" customHeight="1">
      <c r="A116" s="250" t="str">
        <f t="shared" si="14"/>
        <v/>
      </c>
      <c r="B116" s="251" t="str">
        <f>IF(C116="","",IFERROR(MATCH(A116,A$1:A115,0)-1,COUNTA(C$2:C116)))</f>
        <v/>
      </c>
      <c r="C116" s="631"/>
      <c r="D116" s="252">
        <f ca="1">IF(SUM(H116:U116)&gt;0,MAX(D$1:D115)+1,"")</f>
        <v>95</v>
      </c>
      <c r="H116" s="253">
        <f t="shared" ca="1" si="20"/>
        <v>1048075</v>
      </c>
      <c r="I116" s="254" t="str">
        <f t="shared" ca="1" si="21"/>
        <v>-</v>
      </c>
      <c r="J116" s="254" t="str">
        <f t="shared" ca="1" si="21"/>
        <v>-</v>
      </c>
      <c r="K116" s="254" t="str">
        <f t="shared" ca="1" si="21"/>
        <v>-</v>
      </c>
      <c r="L116" s="254" t="str">
        <f t="shared" ca="1" si="21"/>
        <v>-</v>
      </c>
      <c r="M116" s="254" t="str">
        <f t="shared" ca="1" si="21"/>
        <v>-</v>
      </c>
      <c r="N116" s="254" t="str">
        <f t="shared" ca="1" si="21"/>
        <v>-</v>
      </c>
      <c r="O116" s="254" t="str">
        <f t="shared" ca="1" si="21"/>
        <v>-</v>
      </c>
      <c r="P116" s="254" t="str">
        <f t="shared" ca="1" si="21"/>
        <v>-</v>
      </c>
      <c r="Q116" s="254" t="str">
        <f t="shared" ca="1" si="21"/>
        <v>-</v>
      </c>
      <c r="R116" s="254" t="str">
        <f t="shared" ca="1" si="21"/>
        <v>-</v>
      </c>
      <c r="S116" s="254" t="str">
        <f t="shared" ca="1" si="21"/>
        <v>-</v>
      </c>
      <c r="T116" s="254" t="str">
        <f t="shared" ca="1" si="21"/>
        <v>-</v>
      </c>
      <c r="U116" s="255" t="str">
        <f t="shared" ca="1" si="21"/>
        <v>-</v>
      </c>
      <c r="W116" s="257" t="str">
        <f t="shared" ca="1" si="16"/>
        <v/>
      </c>
    </row>
    <row r="117" spans="1:23" ht="24" customHeight="1">
      <c r="A117" s="250" t="str">
        <f t="shared" si="14"/>
        <v/>
      </c>
      <c r="B117" s="251" t="str">
        <f>IF(C117="","",IFERROR(MATCH(A117,A$1:A116,0)-1,COUNTA(C$2:C117)))</f>
        <v/>
      </c>
      <c r="C117" s="631"/>
      <c r="D117" s="252">
        <f ca="1">IF(SUM(H117:U117)&gt;0,MAX(D$1:D116)+1,"")</f>
        <v>96</v>
      </c>
      <c r="H117" s="253">
        <f t="shared" ca="1" si="20"/>
        <v>1048075</v>
      </c>
      <c r="I117" s="254" t="str">
        <f t="shared" ca="1" si="21"/>
        <v>-</v>
      </c>
      <c r="J117" s="254" t="str">
        <f t="shared" ca="1" si="21"/>
        <v>-</v>
      </c>
      <c r="K117" s="254" t="str">
        <f t="shared" ca="1" si="21"/>
        <v>-</v>
      </c>
      <c r="L117" s="254" t="str">
        <f t="shared" ca="1" si="21"/>
        <v>-</v>
      </c>
      <c r="M117" s="254" t="str">
        <f t="shared" ca="1" si="21"/>
        <v>-</v>
      </c>
      <c r="N117" s="254" t="str">
        <f t="shared" ca="1" si="21"/>
        <v>-</v>
      </c>
      <c r="O117" s="254" t="str">
        <f t="shared" ca="1" si="21"/>
        <v>-</v>
      </c>
      <c r="P117" s="254" t="str">
        <f t="shared" ca="1" si="21"/>
        <v>-</v>
      </c>
      <c r="Q117" s="254" t="str">
        <f t="shared" ca="1" si="21"/>
        <v>-</v>
      </c>
      <c r="R117" s="254" t="str">
        <f t="shared" ca="1" si="21"/>
        <v>-</v>
      </c>
      <c r="S117" s="254" t="str">
        <f t="shared" ca="1" si="21"/>
        <v>-</v>
      </c>
      <c r="T117" s="254" t="str">
        <f t="shared" ca="1" si="21"/>
        <v>-</v>
      </c>
      <c r="U117" s="255" t="str">
        <f t="shared" ca="1" si="21"/>
        <v>-</v>
      </c>
      <c r="W117" s="257" t="str">
        <f t="shared" ca="1" si="16"/>
        <v/>
      </c>
    </row>
    <row r="118" spans="1:23" ht="24" customHeight="1">
      <c r="A118" s="250" t="str">
        <f t="shared" si="14"/>
        <v/>
      </c>
      <c r="B118" s="251" t="str">
        <f>IF(C118="","",IFERROR(MATCH(A118,A$1:A117,0)-1,COUNTA(C$2:C118)))</f>
        <v/>
      </c>
      <c r="C118" s="631"/>
      <c r="D118" s="252">
        <f ca="1">IF(SUM(H118:U118)&gt;0,MAX(D$1:D117)+1,"")</f>
        <v>97</v>
      </c>
      <c r="H118" s="253">
        <f t="shared" ca="1" si="20"/>
        <v>1048075</v>
      </c>
      <c r="I118" s="254" t="str">
        <f t="shared" ca="1" si="21"/>
        <v>-</v>
      </c>
      <c r="J118" s="254" t="str">
        <f t="shared" ca="1" si="21"/>
        <v>-</v>
      </c>
      <c r="K118" s="254" t="str">
        <f t="shared" ca="1" si="21"/>
        <v>-</v>
      </c>
      <c r="L118" s="254" t="str">
        <f t="shared" ca="1" si="21"/>
        <v>-</v>
      </c>
      <c r="M118" s="254" t="str">
        <f t="shared" ca="1" si="21"/>
        <v>-</v>
      </c>
      <c r="N118" s="254" t="str">
        <f t="shared" ca="1" si="21"/>
        <v>-</v>
      </c>
      <c r="O118" s="254" t="str">
        <f t="shared" ca="1" si="21"/>
        <v>-</v>
      </c>
      <c r="P118" s="254" t="str">
        <f t="shared" ca="1" si="21"/>
        <v>-</v>
      </c>
      <c r="Q118" s="254" t="str">
        <f t="shared" ca="1" si="21"/>
        <v>-</v>
      </c>
      <c r="R118" s="254" t="str">
        <f t="shared" ca="1" si="21"/>
        <v>-</v>
      </c>
      <c r="S118" s="254" t="str">
        <f t="shared" ca="1" si="21"/>
        <v>-</v>
      </c>
      <c r="T118" s="254" t="str">
        <f t="shared" ca="1" si="21"/>
        <v>-</v>
      </c>
      <c r="U118" s="255" t="str">
        <f t="shared" ca="1" si="21"/>
        <v>-</v>
      </c>
      <c r="W118" s="257" t="str">
        <f t="shared" ca="1" si="16"/>
        <v/>
      </c>
    </row>
    <row r="119" spans="1:23" ht="24" customHeight="1">
      <c r="A119" s="250" t="str">
        <f t="shared" si="14"/>
        <v/>
      </c>
      <c r="B119" s="251" t="str">
        <f>IF(C119="","",IFERROR(MATCH(A119,A$1:A118,0)-1,COUNTA(C$2:C119)))</f>
        <v/>
      </c>
      <c r="C119" s="631"/>
      <c r="D119" s="252">
        <f ca="1">IF(SUM(H119:U119)&gt;0,MAX(D$1:D118)+1,"")</f>
        <v>98</v>
      </c>
      <c r="H119" s="253">
        <f t="shared" ca="1" si="20"/>
        <v>1048075</v>
      </c>
      <c r="I119" s="254" t="str">
        <f t="shared" ca="1" si="21"/>
        <v>-</v>
      </c>
      <c r="J119" s="254" t="str">
        <f t="shared" ca="1" si="21"/>
        <v>-</v>
      </c>
      <c r="K119" s="254" t="str">
        <f t="shared" ca="1" si="21"/>
        <v>-</v>
      </c>
      <c r="L119" s="254" t="str">
        <f t="shared" ca="1" si="21"/>
        <v>-</v>
      </c>
      <c r="M119" s="254" t="str">
        <f t="shared" ca="1" si="21"/>
        <v>-</v>
      </c>
      <c r="N119" s="254" t="str">
        <f t="shared" ca="1" si="21"/>
        <v>-</v>
      </c>
      <c r="O119" s="254" t="str">
        <f t="shared" ca="1" si="21"/>
        <v>-</v>
      </c>
      <c r="P119" s="254" t="str">
        <f t="shared" ca="1" si="21"/>
        <v>-</v>
      </c>
      <c r="Q119" s="254" t="str">
        <f t="shared" ca="1" si="21"/>
        <v>-</v>
      </c>
      <c r="R119" s="254" t="str">
        <f t="shared" ca="1" si="21"/>
        <v>-</v>
      </c>
      <c r="S119" s="254" t="str">
        <f t="shared" ca="1" si="21"/>
        <v>-</v>
      </c>
      <c r="T119" s="254" t="str">
        <f t="shared" ca="1" si="21"/>
        <v>-</v>
      </c>
      <c r="U119" s="255" t="str">
        <f t="shared" ca="1" si="21"/>
        <v>-</v>
      </c>
      <c r="W119" s="257" t="str">
        <f t="shared" ca="1" si="16"/>
        <v/>
      </c>
    </row>
    <row r="120" spans="1:23" ht="24" customHeight="1">
      <c r="A120" s="250" t="str">
        <f t="shared" si="14"/>
        <v/>
      </c>
      <c r="B120" s="251" t="str">
        <f>IF(C120="","",IFERROR(MATCH(A120,A$1:A119,0)-1,COUNTA(C$2:C120)))</f>
        <v/>
      </c>
      <c r="C120" s="631"/>
      <c r="D120" s="252">
        <f ca="1">IF(SUM(H120:U120)&gt;0,MAX(D$1:D119)+1,"")</f>
        <v>99</v>
      </c>
      <c r="H120" s="253">
        <f t="shared" ca="1" si="20"/>
        <v>1048075</v>
      </c>
      <c r="I120" s="254" t="str">
        <f t="shared" ca="1" si="21"/>
        <v>-</v>
      </c>
      <c r="J120" s="254" t="str">
        <f t="shared" ca="1" si="21"/>
        <v>-</v>
      </c>
      <c r="K120" s="254" t="str">
        <f t="shared" ca="1" si="21"/>
        <v>-</v>
      </c>
      <c r="L120" s="254" t="str">
        <f t="shared" ca="1" si="21"/>
        <v>-</v>
      </c>
      <c r="M120" s="254" t="str">
        <f t="shared" ca="1" si="21"/>
        <v>-</v>
      </c>
      <c r="N120" s="254" t="str">
        <f t="shared" ca="1" si="21"/>
        <v>-</v>
      </c>
      <c r="O120" s="254" t="str">
        <f t="shared" ca="1" si="21"/>
        <v>-</v>
      </c>
      <c r="P120" s="254" t="str">
        <f t="shared" ca="1" si="21"/>
        <v>-</v>
      </c>
      <c r="Q120" s="254" t="str">
        <f t="shared" ca="1" si="21"/>
        <v>-</v>
      </c>
      <c r="R120" s="254" t="str">
        <f t="shared" ca="1" si="21"/>
        <v>-</v>
      </c>
      <c r="S120" s="254" t="str">
        <f t="shared" ca="1" si="21"/>
        <v>-</v>
      </c>
      <c r="T120" s="254" t="str">
        <f t="shared" ca="1" si="21"/>
        <v>-</v>
      </c>
      <c r="U120" s="255" t="str">
        <f t="shared" ca="1" si="21"/>
        <v>-</v>
      </c>
      <c r="W120" s="257" t="str">
        <f t="shared" ca="1" si="16"/>
        <v/>
      </c>
    </row>
    <row r="121" spans="1:23" ht="24" customHeight="1">
      <c r="A121" s="250" t="str">
        <f t="shared" si="14"/>
        <v/>
      </c>
      <c r="B121" s="251" t="str">
        <f>IF(C121="","",IFERROR(MATCH(A121,A$1:A120,0)-1,COUNTA(C$2:C121)))</f>
        <v/>
      </c>
      <c r="C121" s="631"/>
      <c r="D121" s="252">
        <f ca="1">IF(SUM(H121:U121)&gt;0,MAX(D$1:D120)+1,"")</f>
        <v>100</v>
      </c>
      <c r="H121" s="253">
        <f t="shared" ca="1" si="20"/>
        <v>1048075</v>
      </c>
      <c r="I121" s="254" t="str">
        <f t="shared" ca="1" si="21"/>
        <v>-</v>
      </c>
      <c r="J121" s="254" t="str">
        <f t="shared" ca="1" si="21"/>
        <v>-</v>
      </c>
      <c r="K121" s="254" t="str">
        <f t="shared" ca="1" si="21"/>
        <v>-</v>
      </c>
      <c r="L121" s="254" t="str">
        <f t="shared" ca="1" si="21"/>
        <v>-</v>
      </c>
      <c r="M121" s="254" t="str">
        <f t="shared" ca="1" si="21"/>
        <v>-</v>
      </c>
      <c r="N121" s="254" t="str">
        <f t="shared" ca="1" si="21"/>
        <v>-</v>
      </c>
      <c r="O121" s="254" t="str">
        <f t="shared" ca="1" si="21"/>
        <v>-</v>
      </c>
      <c r="P121" s="254" t="str">
        <f t="shared" ca="1" si="21"/>
        <v>-</v>
      </c>
      <c r="Q121" s="254" t="str">
        <f t="shared" ca="1" si="21"/>
        <v>-</v>
      </c>
      <c r="R121" s="254" t="str">
        <f t="shared" ca="1" si="21"/>
        <v>-</v>
      </c>
      <c r="S121" s="254" t="str">
        <f t="shared" ca="1" si="21"/>
        <v>-</v>
      </c>
      <c r="T121" s="254" t="str">
        <f t="shared" ca="1" si="21"/>
        <v>-</v>
      </c>
      <c r="U121" s="255" t="str">
        <f t="shared" ca="1" si="21"/>
        <v>-</v>
      </c>
      <c r="W121" s="257" t="str">
        <f t="shared" ca="1" si="16"/>
        <v/>
      </c>
    </row>
    <row r="122" spans="1:23" ht="24" customHeight="1">
      <c r="A122" s="250" t="str">
        <f t="shared" si="14"/>
        <v/>
      </c>
      <c r="B122" s="251" t="str">
        <f>IF(C122="","",IFERROR(MATCH(A122,A$1:A121,0)-1,COUNTA(C$2:C122)))</f>
        <v/>
      </c>
      <c r="C122" s="631"/>
      <c r="D122" s="252">
        <f ca="1">IF(SUM(H122:U122)&gt;0,MAX(D$1:D121)+1,"")</f>
        <v>101</v>
      </c>
      <c r="H122" s="253">
        <f t="shared" ca="1" si="20"/>
        <v>1048075</v>
      </c>
      <c r="I122" s="254" t="str">
        <f t="shared" ca="1" si="21"/>
        <v>-</v>
      </c>
      <c r="J122" s="254" t="str">
        <f t="shared" ca="1" si="21"/>
        <v>-</v>
      </c>
      <c r="K122" s="254" t="str">
        <f t="shared" ca="1" si="21"/>
        <v>-</v>
      </c>
      <c r="L122" s="254" t="str">
        <f t="shared" ca="1" si="21"/>
        <v>-</v>
      </c>
      <c r="M122" s="254" t="str">
        <f t="shared" ca="1" si="21"/>
        <v>-</v>
      </c>
      <c r="N122" s="254" t="str">
        <f t="shared" ca="1" si="21"/>
        <v>-</v>
      </c>
      <c r="O122" s="254" t="str">
        <f t="shared" ca="1" si="21"/>
        <v>-</v>
      </c>
      <c r="P122" s="254" t="str">
        <f t="shared" ca="1" si="21"/>
        <v>-</v>
      </c>
      <c r="Q122" s="254" t="str">
        <f t="shared" ca="1" si="21"/>
        <v>-</v>
      </c>
      <c r="R122" s="254" t="str">
        <f t="shared" ca="1" si="21"/>
        <v>-</v>
      </c>
      <c r="S122" s="254" t="str">
        <f t="shared" ca="1" si="21"/>
        <v>-</v>
      </c>
      <c r="T122" s="254" t="str">
        <f t="shared" ca="1" si="21"/>
        <v>-</v>
      </c>
      <c r="U122" s="255" t="str">
        <f t="shared" ca="1" si="21"/>
        <v>-</v>
      </c>
      <c r="W122" s="257" t="str">
        <f t="shared" ca="1" si="16"/>
        <v/>
      </c>
    </row>
    <row r="123" spans="1:23" ht="24" customHeight="1">
      <c r="A123" s="250" t="str">
        <f t="shared" si="14"/>
        <v/>
      </c>
      <c r="B123" s="251" t="str">
        <f>IF(C123="","",IFERROR(MATCH(A123,A$1:A122,0)-1,COUNTA(C$2:C123)))</f>
        <v/>
      </c>
      <c r="C123" s="631"/>
      <c r="D123" s="252">
        <f ca="1">IF(SUM(H123:U123)&gt;0,MAX(D$1:D122)+1,"")</f>
        <v>102</v>
      </c>
      <c r="H123" s="253">
        <f t="shared" ca="1" si="20"/>
        <v>1048075</v>
      </c>
      <c r="I123" s="254" t="str">
        <f t="shared" ca="1" si="21"/>
        <v>-</v>
      </c>
      <c r="J123" s="254" t="str">
        <f t="shared" ca="1" si="21"/>
        <v>-</v>
      </c>
      <c r="K123" s="254" t="str">
        <f t="shared" ca="1" si="21"/>
        <v>-</v>
      </c>
      <c r="L123" s="254" t="str">
        <f t="shared" ca="1" si="21"/>
        <v>-</v>
      </c>
      <c r="M123" s="254" t="str">
        <f t="shared" ca="1" si="21"/>
        <v>-</v>
      </c>
      <c r="N123" s="254" t="str">
        <f t="shared" ca="1" si="21"/>
        <v>-</v>
      </c>
      <c r="O123" s="254" t="str">
        <f t="shared" ca="1" si="21"/>
        <v>-</v>
      </c>
      <c r="P123" s="254" t="str">
        <f t="shared" ca="1" si="21"/>
        <v>-</v>
      </c>
      <c r="Q123" s="254" t="str">
        <f t="shared" ca="1" si="21"/>
        <v>-</v>
      </c>
      <c r="R123" s="254" t="str">
        <f t="shared" ca="1" si="21"/>
        <v>-</v>
      </c>
      <c r="S123" s="254" t="str">
        <f t="shared" ca="1" si="21"/>
        <v>-</v>
      </c>
      <c r="T123" s="254" t="str">
        <f t="shared" ca="1" si="21"/>
        <v>-</v>
      </c>
      <c r="U123" s="255" t="str">
        <f t="shared" ca="1" si="21"/>
        <v>-</v>
      </c>
      <c r="W123" s="257" t="str">
        <f t="shared" ca="1" si="16"/>
        <v/>
      </c>
    </row>
    <row r="124" spans="1:23" ht="24" customHeight="1">
      <c r="A124" s="250" t="str">
        <f t="shared" si="14"/>
        <v/>
      </c>
      <c r="B124" s="251" t="str">
        <f>IF(C124="","",IFERROR(MATCH(A124,A$1:A123,0)-1,COUNTA(C$2:C124)))</f>
        <v/>
      </c>
      <c r="C124" s="631"/>
      <c r="D124" s="252">
        <f ca="1">IF(SUM(H124:U124)&gt;0,MAX(D$1:D123)+1,"")</f>
        <v>103</v>
      </c>
      <c r="H124" s="253">
        <f t="shared" ca="1" si="20"/>
        <v>1048075</v>
      </c>
      <c r="I124" s="254" t="str">
        <f t="shared" ca="1" si="21"/>
        <v>-</v>
      </c>
      <c r="J124" s="254" t="str">
        <f t="shared" ca="1" si="21"/>
        <v>-</v>
      </c>
      <c r="K124" s="254" t="str">
        <f t="shared" ca="1" si="21"/>
        <v>-</v>
      </c>
      <c r="L124" s="254" t="str">
        <f t="shared" ca="1" si="21"/>
        <v>-</v>
      </c>
      <c r="M124" s="254" t="str">
        <f t="shared" ca="1" si="21"/>
        <v>-</v>
      </c>
      <c r="N124" s="254" t="str">
        <f t="shared" ca="1" si="21"/>
        <v>-</v>
      </c>
      <c r="O124" s="254" t="str">
        <f t="shared" ca="1" si="21"/>
        <v>-</v>
      </c>
      <c r="P124" s="254" t="str">
        <f t="shared" ca="1" si="21"/>
        <v>-</v>
      </c>
      <c r="Q124" s="254" t="str">
        <f t="shared" ca="1" si="21"/>
        <v>-</v>
      </c>
      <c r="R124" s="254" t="str">
        <f t="shared" ca="1" si="21"/>
        <v>-</v>
      </c>
      <c r="S124" s="254" t="str">
        <f t="shared" ca="1" si="21"/>
        <v>-</v>
      </c>
      <c r="T124" s="254" t="str">
        <f t="shared" ca="1" si="21"/>
        <v>-</v>
      </c>
      <c r="U124" s="255" t="str">
        <f t="shared" ca="1" si="21"/>
        <v>-</v>
      </c>
      <c r="W124" s="257" t="str">
        <f t="shared" ca="1" si="16"/>
        <v/>
      </c>
    </row>
    <row r="125" spans="1:23" ht="24" customHeight="1">
      <c r="A125" s="250" t="str">
        <f t="shared" si="14"/>
        <v/>
      </c>
      <c r="B125" s="251" t="str">
        <f>IF(C125="","",IFERROR(MATCH(A125,A$1:A124,0)-1,COUNTA(C$2:C125)))</f>
        <v/>
      </c>
      <c r="C125" s="631"/>
      <c r="D125" s="252">
        <f ca="1">IF(SUM(H125:U125)&gt;0,MAX(D$1:D124)+1,"")</f>
        <v>104</v>
      </c>
      <c r="H125" s="253">
        <f t="shared" ca="1" si="20"/>
        <v>1048075</v>
      </c>
      <c r="I125" s="254" t="str">
        <f t="shared" ca="1" si="21"/>
        <v>-</v>
      </c>
      <c r="J125" s="254" t="str">
        <f t="shared" ca="1" si="21"/>
        <v>-</v>
      </c>
      <c r="K125" s="254" t="str">
        <f t="shared" ca="1" si="21"/>
        <v>-</v>
      </c>
      <c r="L125" s="254" t="str">
        <f t="shared" ca="1" si="21"/>
        <v>-</v>
      </c>
      <c r="M125" s="254" t="str">
        <f t="shared" ca="1" si="21"/>
        <v>-</v>
      </c>
      <c r="N125" s="254" t="str">
        <f t="shared" ca="1" si="21"/>
        <v>-</v>
      </c>
      <c r="O125" s="254" t="str">
        <f t="shared" ca="1" si="21"/>
        <v>-</v>
      </c>
      <c r="P125" s="254" t="str">
        <f t="shared" ca="1" si="21"/>
        <v>-</v>
      </c>
      <c r="Q125" s="254" t="str">
        <f t="shared" ca="1" si="21"/>
        <v>-</v>
      </c>
      <c r="R125" s="254" t="str">
        <f t="shared" ca="1" si="21"/>
        <v>-</v>
      </c>
      <c r="S125" s="254" t="str">
        <f t="shared" ca="1" si="21"/>
        <v>-</v>
      </c>
      <c r="T125" s="254" t="str">
        <f t="shared" ca="1" si="21"/>
        <v>-</v>
      </c>
      <c r="U125" s="255" t="str">
        <f t="shared" ca="1" si="21"/>
        <v>-</v>
      </c>
      <c r="W125" s="257" t="str">
        <f t="shared" ca="1" si="16"/>
        <v/>
      </c>
    </row>
    <row r="126" spans="1:23" ht="24" customHeight="1">
      <c r="A126" s="250" t="str">
        <f t="shared" si="14"/>
        <v/>
      </c>
      <c r="B126" s="251" t="str">
        <f>IF(C126="","",IFERROR(MATCH(A126,A$1:A125,0)-1,COUNTA(C$2:C126)))</f>
        <v/>
      </c>
      <c r="C126" s="631"/>
      <c r="D126" s="252">
        <f ca="1">IF(SUM(H126:U126)&gt;0,MAX(D$1:D125)+1,"")</f>
        <v>105</v>
      </c>
      <c r="H126" s="253">
        <f t="shared" ca="1" si="20"/>
        <v>1048075</v>
      </c>
      <c r="I126" s="254" t="str">
        <f t="shared" ca="1" si="21"/>
        <v>-</v>
      </c>
      <c r="J126" s="254" t="str">
        <f t="shared" ca="1" si="21"/>
        <v>-</v>
      </c>
      <c r="K126" s="254" t="str">
        <f t="shared" ca="1" si="21"/>
        <v>-</v>
      </c>
      <c r="L126" s="254" t="str">
        <f t="shared" ca="1" si="21"/>
        <v>-</v>
      </c>
      <c r="M126" s="254" t="str">
        <f t="shared" ca="1" si="21"/>
        <v>-</v>
      </c>
      <c r="N126" s="254" t="str">
        <f t="shared" ca="1" si="21"/>
        <v>-</v>
      </c>
      <c r="O126" s="254" t="str">
        <f t="shared" ca="1" si="21"/>
        <v>-</v>
      </c>
      <c r="P126" s="254" t="str">
        <f t="shared" ca="1" si="21"/>
        <v>-</v>
      </c>
      <c r="Q126" s="254" t="str">
        <f t="shared" ca="1" si="21"/>
        <v>-</v>
      </c>
      <c r="R126" s="254" t="str">
        <f t="shared" ca="1" si="21"/>
        <v>-</v>
      </c>
      <c r="S126" s="254" t="str">
        <f t="shared" ca="1" si="21"/>
        <v>-</v>
      </c>
      <c r="T126" s="254" t="str">
        <f t="shared" ca="1" si="21"/>
        <v>-</v>
      </c>
      <c r="U126" s="255" t="str">
        <f t="shared" ca="1" si="21"/>
        <v>-</v>
      </c>
      <c r="W126" s="257" t="str">
        <f t="shared" ca="1" si="16"/>
        <v/>
      </c>
    </row>
    <row r="127" spans="1:23" ht="24" customHeight="1">
      <c r="A127" s="250" t="str">
        <f t="shared" si="14"/>
        <v/>
      </c>
      <c r="B127" s="251" t="str">
        <f>IF(C127="","",IFERROR(MATCH(A127,A$1:A126,0)-1,COUNTA(C$2:C127)))</f>
        <v/>
      </c>
      <c r="C127" s="631"/>
      <c r="D127" s="252">
        <f ca="1">IF(SUM(H127:U127)&gt;0,MAX(D$1:D126)+1,"")</f>
        <v>106</v>
      </c>
      <c r="H127" s="253">
        <f t="shared" ca="1" si="20"/>
        <v>1048075</v>
      </c>
      <c r="I127" s="254" t="str">
        <f t="shared" ca="1" si="21"/>
        <v>-</v>
      </c>
      <c r="J127" s="254" t="str">
        <f t="shared" ca="1" si="21"/>
        <v>-</v>
      </c>
      <c r="K127" s="254" t="str">
        <f t="shared" ca="1" si="21"/>
        <v>-</v>
      </c>
      <c r="L127" s="254" t="str">
        <f t="shared" ca="1" si="21"/>
        <v>-</v>
      </c>
      <c r="M127" s="254" t="str">
        <f t="shared" ca="1" si="21"/>
        <v>-</v>
      </c>
      <c r="N127" s="254" t="str">
        <f t="shared" ca="1" si="21"/>
        <v>-</v>
      </c>
      <c r="O127" s="254" t="str">
        <f t="shared" ca="1" si="21"/>
        <v>-</v>
      </c>
      <c r="P127" s="254" t="str">
        <f t="shared" ca="1" si="21"/>
        <v>-</v>
      </c>
      <c r="Q127" s="254" t="str">
        <f t="shared" ca="1" si="21"/>
        <v>-</v>
      </c>
      <c r="R127" s="254" t="str">
        <f t="shared" ca="1" si="21"/>
        <v>-</v>
      </c>
      <c r="S127" s="254" t="str">
        <f t="shared" ca="1" si="21"/>
        <v>-</v>
      </c>
      <c r="T127" s="254" t="str">
        <f t="shared" ca="1" si="21"/>
        <v>-</v>
      </c>
      <c r="U127" s="255" t="str">
        <f t="shared" ca="1" si="21"/>
        <v>-</v>
      </c>
      <c r="W127" s="257" t="str">
        <f t="shared" ca="1" si="16"/>
        <v/>
      </c>
    </row>
    <row r="128" spans="1:23" ht="24" customHeight="1">
      <c r="A128" s="250" t="str">
        <f t="shared" si="14"/>
        <v/>
      </c>
      <c r="B128" s="251" t="str">
        <f>IF(C128="","",IFERROR(MATCH(A128,A$1:A127,0)-1,COUNTA(C$2:C128)))</f>
        <v/>
      </c>
      <c r="C128" s="631"/>
      <c r="D128" s="252">
        <f ca="1">IF(SUM(H128:U128)&gt;0,MAX(D$1:D127)+1,"")</f>
        <v>107</v>
      </c>
      <c r="H128" s="253">
        <f t="shared" ca="1" si="20"/>
        <v>1048075</v>
      </c>
      <c r="I128" s="254" t="str">
        <f t="shared" ca="1" si="21"/>
        <v>-</v>
      </c>
      <c r="J128" s="254" t="str">
        <f t="shared" ca="1" si="21"/>
        <v>-</v>
      </c>
      <c r="K128" s="254" t="str">
        <f t="shared" ca="1" si="21"/>
        <v>-</v>
      </c>
      <c r="L128" s="254" t="str">
        <f t="shared" ca="1" si="21"/>
        <v>-</v>
      </c>
      <c r="M128" s="254" t="str">
        <f t="shared" ca="1" si="21"/>
        <v>-</v>
      </c>
      <c r="N128" s="254" t="str">
        <f t="shared" ca="1" si="21"/>
        <v>-</v>
      </c>
      <c r="O128" s="254" t="str">
        <f t="shared" ca="1" si="21"/>
        <v>-</v>
      </c>
      <c r="P128" s="254" t="str">
        <f t="shared" ca="1" si="21"/>
        <v>-</v>
      </c>
      <c r="Q128" s="254" t="str">
        <f t="shared" ca="1" si="21"/>
        <v>-</v>
      </c>
      <c r="R128" s="254" t="str">
        <f t="shared" ca="1" si="21"/>
        <v>-</v>
      </c>
      <c r="S128" s="254" t="str">
        <f t="shared" ca="1" si="21"/>
        <v>-</v>
      </c>
      <c r="T128" s="254" t="str">
        <f t="shared" ca="1" si="21"/>
        <v>-</v>
      </c>
      <c r="U128" s="255" t="str">
        <f t="shared" ca="1" si="21"/>
        <v>-</v>
      </c>
      <c r="W128" s="257" t="str">
        <f t="shared" ca="1" si="16"/>
        <v/>
      </c>
    </row>
    <row r="129" spans="1:23" ht="24" customHeight="1">
      <c r="A129" s="250" t="str">
        <f t="shared" si="14"/>
        <v/>
      </c>
      <c r="B129" s="251" t="str">
        <f>IF(C129="","",IFERROR(MATCH(A129,A$1:A128,0)-1,COUNTA(C$2:C129)))</f>
        <v/>
      </c>
      <c r="C129" s="631"/>
      <c r="D129" s="252">
        <f ca="1">IF(SUM(H129:U129)&gt;0,MAX(D$1:D128)+1,"")</f>
        <v>108</v>
      </c>
      <c r="H129" s="253">
        <f t="shared" ca="1" si="20"/>
        <v>1048075</v>
      </c>
      <c r="I129" s="254" t="str">
        <f t="shared" ref="I129:U130" ca="1" si="22">IFERROR(COUNTIF(INDIRECT("'"&amp;I$1&amp;"'!"&amp;I$204),$A129),"-")</f>
        <v>-</v>
      </c>
      <c r="J129" s="254" t="str">
        <f t="shared" ca="1" si="22"/>
        <v>-</v>
      </c>
      <c r="K129" s="254" t="str">
        <f t="shared" ca="1" si="22"/>
        <v>-</v>
      </c>
      <c r="L129" s="254" t="str">
        <f t="shared" ca="1" si="22"/>
        <v>-</v>
      </c>
      <c r="M129" s="254" t="str">
        <f t="shared" ca="1" si="22"/>
        <v>-</v>
      </c>
      <c r="N129" s="254" t="str">
        <f t="shared" ca="1" si="22"/>
        <v>-</v>
      </c>
      <c r="O129" s="254" t="str">
        <f t="shared" ca="1" si="22"/>
        <v>-</v>
      </c>
      <c r="P129" s="254" t="str">
        <f t="shared" ca="1" si="22"/>
        <v>-</v>
      </c>
      <c r="Q129" s="254" t="str">
        <f t="shared" ca="1" si="22"/>
        <v>-</v>
      </c>
      <c r="R129" s="254" t="str">
        <f t="shared" ca="1" si="22"/>
        <v>-</v>
      </c>
      <c r="S129" s="254" t="str">
        <f t="shared" ca="1" si="22"/>
        <v>-</v>
      </c>
      <c r="T129" s="254" t="str">
        <f t="shared" ca="1" si="22"/>
        <v>-</v>
      </c>
      <c r="U129" s="255" t="str">
        <f t="shared" ca="1" si="22"/>
        <v>-</v>
      </c>
      <c r="W129" s="257" t="str">
        <f t="shared" ca="1" si="16"/>
        <v/>
      </c>
    </row>
    <row r="130" spans="1:23" ht="24" customHeight="1">
      <c r="A130" s="250" t="str">
        <f t="shared" si="14"/>
        <v/>
      </c>
      <c r="B130" s="251" t="str">
        <f>IF(C130="","",IFERROR(MATCH(A130,A$1:A129,0)-1,COUNTA(C$2:C130)))</f>
        <v/>
      </c>
      <c r="C130" s="631"/>
      <c r="D130" s="252">
        <f ca="1">IF(SUM(H130:U130)&gt;0,MAX(D$1:D129)+1,"")</f>
        <v>109</v>
      </c>
      <c r="H130" s="253">
        <f t="shared" ref="H130:H161" ca="1" si="23">IFERROR(COUNTIF(INDIRECT("'"&amp;H$1&amp;"'!"&amp;H$204),$A130),"-")</f>
        <v>1048075</v>
      </c>
      <c r="I130" s="254" t="str">
        <f t="shared" ca="1" si="22"/>
        <v>-</v>
      </c>
      <c r="J130" s="254" t="str">
        <f t="shared" ca="1" si="22"/>
        <v>-</v>
      </c>
      <c r="K130" s="254" t="str">
        <f t="shared" ca="1" si="22"/>
        <v>-</v>
      </c>
      <c r="L130" s="254" t="str">
        <f t="shared" ca="1" si="22"/>
        <v>-</v>
      </c>
      <c r="M130" s="254" t="str">
        <f t="shared" ca="1" si="22"/>
        <v>-</v>
      </c>
      <c r="N130" s="254" t="str">
        <f t="shared" ca="1" si="22"/>
        <v>-</v>
      </c>
      <c r="O130" s="254" t="str">
        <f t="shared" ca="1" si="22"/>
        <v>-</v>
      </c>
      <c r="P130" s="254" t="str">
        <f t="shared" ca="1" si="22"/>
        <v>-</v>
      </c>
      <c r="Q130" s="254" t="str">
        <f t="shared" ca="1" si="22"/>
        <v>-</v>
      </c>
      <c r="R130" s="254" t="str">
        <f t="shared" ca="1" si="22"/>
        <v>-</v>
      </c>
      <c r="S130" s="254" t="str">
        <f t="shared" ca="1" si="22"/>
        <v>-</v>
      </c>
      <c r="T130" s="254" t="str">
        <f t="shared" ca="1" si="22"/>
        <v>-</v>
      </c>
      <c r="U130" s="255" t="str">
        <f t="shared" ca="1" si="22"/>
        <v>-</v>
      </c>
      <c r="W130" s="257" t="str">
        <f t="shared" ca="1" si="16"/>
        <v/>
      </c>
    </row>
    <row r="131" spans="1:23" ht="24" customHeight="1">
      <c r="A131" s="250" t="str">
        <f t="shared" ref="A131:A194" si="24">TRIM(UPPER(C131))</f>
        <v/>
      </c>
      <c r="B131" s="251" t="str">
        <f>IF(C131="","",IFERROR(MATCH(A131,A$1:A130,0)-1,COUNTA(C$2:C131)))</f>
        <v/>
      </c>
      <c r="C131" s="631"/>
      <c r="D131" s="252">
        <f ca="1">IF(SUM(H131:U131)&gt;0,MAX(D$1:D130)+1,"")</f>
        <v>110</v>
      </c>
      <c r="H131" s="253">
        <f t="shared" ca="1" si="23"/>
        <v>1048075</v>
      </c>
      <c r="I131" s="254" t="str">
        <f t="shared" ref="I131:U144" ca="1" si="25">IFERROR(COUNTIF(INDIRECT("'"&amp;I$1&amp;"'!"&amp;I$204),$A131),"-")</f>
        <v>-</v>
      </c>
      <c r="J131" s="254" t="str">
        <f t="shared" ca="1" si="25"/>
        <v>-</v>
      </c>
      <c r="K131" s="254" t="str">
        <f t="shared" ca="1" si="25"/>
        <v>-</v>
      </c>
      <c r="L131" s="254" t="str">
        <f t="shared" ca="1" si="25"/>
        <v>-</v>
      </c>
      <c r="M131" s="254" t="str">
        <f t="shared" ca="1" si="25"/>
        <v>-</v>
      </c>
      <c r="N131" s="254" t="str">
        <f t="shared" ca="1" si="25"/>
        <v>-</v>
      </c>
      <c r="O131" s="254" t="str">
        <f t="shared" ca="1" si="25"/>
        <v>-</v>
      </c>
      <c r="P131" s="254" t="str">
        <f t="shared" ca="1" si="25"/>
        <v>-</v>
      </c>
      <c r="Q131" s="254" t="str">
        <f t="shared" ca="1" si="25"/>
        <v>-</v>
      </c>
      <c r="R131" s="254" t="str">
        <f t="shared" ca="1" si="25"/>
        <v>-</v>
      </c>
      <c r="S131" s="254" t="str">
        <f t="shared" ca="1" si="25"/>
        <v>-</v>
      </c>
      <c r="T131" s="254" t="str">
        <f t="shared" ca="1" si="25"/>
        <v>-</v>
      </c>
      <c r="U131" s="255" t="str">
        <f t="shared" ca="1" si="25"/>
        <v>-</v>
      </c>
      <c r="W131" s="257" t="str">
        <f t="shared" ref="W131:W194" ca="1" si="26">IFERROR(INDIRECT("A"&amp;MATCH(ROW()-ROW(W$1),$D:$D,0)),"")</f>
        <v/>
      </c>
    </row>
    <row r="132" spans="1:23" ht="24" customHeight="1">
      <c r="A132" s="250" t="str">
        <f t="shared" si="24"/>
        <v/>
      </c>
      <c r="B132" s="251" t="str">
        <f>IF(C132="","",IFERROR(MATCH(A132,A$1:A131,0)-1,COUNTA(C$2:C132)))</f>
        <v/>
      </c>
      <c r="C132" s="631"/>
      <c r="D132" s="252">
        <f ca="1">IF(SUM(H132:U132)&gt;0,MAX(D$1:D131)+1,"")</f>
        <v>111</v>
      </c>
      <c r="H132" s="253">
        <f t="shared" ca="1" si="23"/>
        <v>1048075</v>
      </c>
      <c r="I132" s="254" t="str">
        <f t="shared" ca="1" si="25"/>
        <v>-</v>
      </c>
      <c r="J132" s="254" t="str">
        <f t="shared" ca="1" si="25"/>
        <v>-</v>
      </c>
      <c r="K132" s="254" t="str">
        <f t="shared" ca="1" si="25"/>
        <v>-</v>
      </c>
      <c r="L132" s="254" t="str">
        <f t="shared" ca="1" si="25"/>
        <v>-</v>
      </c>
      <c r="M132" s="254" t="str">
        <f t="shared" ca="1" si="25"/>
        <v>-</v>
      </c>
      <c r="N132" s="254" t="str">
        <f t="shared" ca="1" si="25"/>
        <v>-</v>
      </c>
      <c r="O132" s="254" t="str">
        <f t="shared" ca="1" si="25"/>
        <v>-</v>
      </c>
      <c r="P132" s="254" t="str">
        <f t="shared" ca="1" si="25"/>
        <v>-</v>
      </c>
      <c r="Q132" s="254" t="str">
        <f t="shared" ca="1" si="25"/>
        <v>-</v>
      </c>
      <c r="R132" s="254" t="str">
        <f t="shared" ca="1" si="25"/>
        <v>-</v>
      </c>
      <c r="S132" s="254" t="str">
        <f t="shared" ca="1" si="25"/>
        <v>-</v>
      </c>
      <c r="T132" s="254" t="str">
        <f t="shared" ca="1" si="25"/>
        <v>-</v>
      </c>
      <c r="U132" s="255" t="str">
        <f t="shared" ca="1" si="25"/>
        <v>-</v>
      </c>
      <c r="W132" s="257" t="str">
        <f t="shared" ca="1" si="26"/>
        <v/>
      </c>
    </row>
    <row r="133" spans="1:23" ht="24" customHeight="1">
      <c r="A133" s="250" t="str">
        <f t="shared" si="24"/>
        <v/>
      </c>
      <c r="B133" s="251" t="str">
        <f>IF(C133="","",IFERROR(MATCH(A133,A$1:A132,0)-1,COUNTA(C$2:C133)))</f>
        <v/>
      </c>
      <c r="C133" s="631"/>
      <c r="D133" s="252">
        <f ca="1">IF(SUM(H133:U133)&gt;0,MAX(D$1:D132)+1,"")</f>
        <v>112</v>
      </c>
      <c r="H133" s="253">
        <f t="shared" ca="1" si="23"/>
        <v>1048075</v>
      </c>
      <c r="I133" s="254" t="str">
        <f t="shared" ca="1" si="25"/>
        <v>-</v>
      </c>
      <c r="J133" s="254" t="str">
        <f t="shared" ca="1" si="25"/>
        <v>-</v>
      </c>
      <c r="K133" s="254" t="str">
        <f t="shared" ca="1" si="25"/>
        <v>-</v>
      </c>
      <c r="L133" s="254" t="str">
        <f t="shared" ca="1" si="25"/>
        <v>-</v>
      </c>
      <c r="M133" s="254" t="str">
        <f t="shared" ca="1" si="25"/>
        <v>-</v>
      </c>
      <c r="N133" s="254" t="str">
        <f t="shared" ca="1" si="25"/>
        <v>-</v>
      </c>
      <c r="O133" s="254" t="str">
        <f t="shared" ca="1" si="25"/>
        <v>-</v>
      </c>
      <c r="P133" s="254" t="str">
        <f t="shared" ca="1" si="25"/>
        <v>-</v>
      </c>
      <c r="Q133" s="254" t="str">
        <f t="shared" ca="1" si="25"/>
        <v>-</v>
      </c>
      <c r="R133" s="254" t="str">
        <f t="shared" ca="1" si="25"/>
        <v>-</v>
      </c>
      <c r="S133" s="254" t="str">
        <f t="shared" ca="1" si="25"/>
        <v>-</v>
      </c>
      <c r="T133" s="254" t="str">
        <f t="shared" ca="1" si="25"/>
        <v>-</v>
      </c>
      <c r="U133" s="255" t="str">
        <f t="shared" ca="1" si="25"/>
        <v>-</v>
      </c>
      <c r="W133" s="257" t="str">
        <f t="shared" ca="1" si="26"/>
        <v/>
      </c>
    </row>
    <row r="134" spans="1:23" ht="24" customHeight="1">
      <c r="A134" s="250" t="str">
        <f t="shared" si="24"/>
        <v/>
      </c>
      <c r="B134" s="251" t="str">
        <f>IF(C134="","",IFERROR(MATCH(A134,A$1:A133,0)-1,COUNTA(C$2:C134)))</f>
        <v/>
      </c>
      <c r="C134" s="631"/>
      <c r="D134" s="252">
        <f ca="1">IF(SUM(H134:U134)&gt;0,MAX(D$1:D133)+1,"")</f>
        <v>113</v>
      </c>
      <c r="H134" s="253">
        <f t="shared" ca="1" si="23"/>
        <v>1048075</v>
      </c>
      <c r="I134" s="254" t="str">
        <f t="shared" ca="1" si="25"/>
        <v>-</v>
      </c>
      <c r="J134" s="254" t="str">
        <f t="shared" ca="1" si="25"/>
        <v>-</v>
      </c>
      <c r="K134" s="254" t="str">
        <f t="shared" ca="1" si="25"/>
        <v>-</v>
      </c>
      <c r="L134" s="254" t="str">
        <f t="shared" ca="1" si="25"/>
        <v>-</v>
      </c>
      <c r="M134" s="254" t="str">
        <f t="shared" ca="1" si="25"/>
        <v>-</v>
      </c>
      <c r="N134" s="254" t="str">
        <f t="shared" ca="1" si="25"/>
        <v>-</v>
      </c>
      <c r="O134" s="254" t="str">
        <f t="shared" ca="1" si="25"/>
        <v>-</v>
      </c>
      <c r="P134" s="254" t="str">
        <f t="shared" ca="1" si="25"/>
        <v>-</v>
      </c>
      <c r="Q134" s="254" t="str">
        <f t="shared" ca="1" si="25"/>
        <v>-</v>
      </c>
      <c r="R134" s="254" t="str">
        <f t="shared" ca="1" si="25"/>
        <v>-</v>
      </c>
      <c r="S134" s="254" t="str">
        <f t="shared" ca="1" si="25"/>
        <v>-</v>
      </c>
      <c r="T134" s="254" t="str">
        <f t="shared" ca="1" si="25"/>
        <v>-</v>
      </c>
      <c r="U134" s="255" t="str">
        <f t="shared" ca="1" si="25"/>
        <v>-</v>
      </c>
      <c r="W134" s="257" t="str">
        <f t="shared" ca="1" si="26"/>
        <v/>
      </c>
    </row>
    <row r="135" spans="1:23" ht="24" customHeight="1">
      <c r="A135" s="250" t="str">
        <f t="shared" si="24"/>
        <v/>
      </c>
      <c r="B135" s="251" t="str">
        <f>IF(C135="","",IFERROR(MATCH(A135,A$1:A134,0)-1,COUNTA(C$2:C135)))</f>
        <v/>
      </c>
      <c r="C135" s="631"/>
      <c r="D135" s="252">
        <f ca="1">IF(SUM(H135:U135)&gt;0,MAX(D$1:D134)+1,"")</f>
        <v>114</v>
      </c>
      <c r="H135" s="253">
        <f t="shared" ca="1" si="23"/>
        <v>1048075</v>
      </c>
      <c r="I135" s="254" t="str">
        <f t="shared" ca="1" si="25"/>
        <v>-</v>
      </c>
      <c r="J135" s="254" t="str">
        <f t="shared" ca="1" si="25"/>
        <v>-</v>
      </c>
      <c r="K135" s="254" t="str">
        <f t="shared" ca="1" si="25"/>
        <v>-</v>
      </c>
      <c r="L135" s="254" t="str">
        <f t="shared" ca="1" si="25"/>
        <v>-</v>
      </c>
      <c r="M135" s="254" t="str">
        <f t="shared" ca="1" si="25"/>
        <v>-</v>
      </c>
      <c r="N135" s="254" t="str">
        <f t="shared" ca="1" si="25"/>
        <v>-</v>
      </c>
      <c r="O135" s="254" t="str">
        <f t="shared" ca="1" si="25"/>
        <v>-</v>
      </c>
      <c r="P135" s="254" t="str">
        <f t="shared" ca="1" si="25"/>
        <v>-</v>
      </c>
      <c r="Q135" s="254" t="str">
        <f t="shared" ca="1" si="25"/>
        <v>-</v>
      </c>
      <c r="R135" s="254" t="str">
        <f t="shared" ca="1" si="25"/>
        <v>-</v>
      </c>
      <c r="S135" s="254" t="str">
        <f t="shared" ca="1" si="25"/>
        <v>-</v>
      </c>
      <c r="T135" s="254" t="str">
        <f t="shared" ca="1" si="25"/>
        <v>-</v>
      </c>
      <c r="U135" s="255" t="str">
        <f t="shared" ca="1" si="25"/>
        <v>-</v>
      </c>
      <c r="W135" s="257" t="str">
        <f t="shared" ca="1" si="26"/>
        <v/>
      </c>
    </row>
    <row r="136" spans="1:23" ht="24" customHeight="1">
      <c r="A136" s="250" t="str">
        <f t="shared" si="24"/>
        <v/>
      </c>
      <c r="B136" s="251" t="str">
        <f>IF(C136="","",IFERROR(MATCH(A136,A$1:A135,0)-1,COUNTA(C$2:C136)))</f>
        <v/>
      </c>
      <c r="C136" s="631"/>
      <c r="D136" s="252">
        <f ca="1">IF(SUM(H136:U136)&gt;0,MAX(D$1:D135)+1,"")</f>
        <v>115</v>
      </c>
      <c r="H136" s="253">
        <f t="shared" ca="1" si="23"/>
        <v>1048075</v>
      </c>
      <c r="I136" s="254" t="str">
        <f t="shared" ca="1" si="25"/>
        <v>-</v>
      </c>
      <c r="J136" s="254" t="str">
        <f t="shared" ca="1" si="25"/>
        <v>-</v>
      </c>
      <c r="K136" s="254" t="str">
        <f t="shared" ca="1" si="25"/>
        <v>-</v>
      </c>
      <c r="L136" s="254" t="str">
        <f t="shared" ca="1" si="25"/>
        <v>-</v>
      </c>
      <c r="M136" s="254" t="str">
        <f t="shared" ca="1" si="25"/>
        <v>-</v>
      </c>
      <c r="N136" s="254" t="str">
        <f t="shared" ca="1" si="25"/>
        <v>-</v>
      </c>
      <c r="O136" s="254" t="str">
        <f t="shared" ca="1" si="25"/>
        <v>-</v>
      </c>
      <c r="P136" s="254" t="str">
        <f t="shared" ca="1" si="25"/>
        <v>-</v>
      </c>
      <c r="Q136" s="254" t="str">
        <f t="shared" ca="1" si="25"/>
        <v>-</v>
      </c>
      <c r="R136" s="254" t="str">
        <f t="shared" ca="1" si="25"/>
        <v>-</v>
      </c>
      <c r="S136" s="254" t="str">
        <f t="shared" ca="1" si="25"/>
        <v>-</v>
      </c>
      <c r="T136" s="254" t="str">
        <f t="shared" ca="1" si="25"/>
        <v>-</v>
      </c>
      <c r="U136" s="255" t="str">
        <f t="shared" ca="1" si="25"/>
        <v>-</v>
      </c>
      <c r="W136" s="257" t="str">
        <f t="shared" ca="1" si="26"/>
        <v/>
      </c>
    </row>
    <row r="137" spans="1:23" ht="24" customHeight="1">
      <c r="A137" s="250" t="str">
        <f t="shared" si="24"/>
        <v/>
      </c>
      <c r="B137" s="251" t="str">
        <f>IF(C137="","",IFERROR(MATCH(A137,A$1:A136,0)-1,COUNTA(C$2:C137)))</f>
        <v/>
      </c>
      <c r="C137" s="631"/>
      <c r="D137" s="252">
        <f ca="1">IF(SUM(H137:U137)&gt;0,MAX(D$1:D136)+1,"")</f>
        <v>116</v>
      </c>
      <c r="H137" s="253">
        <f t="shared" ca="1" si="23"/>
        <v>1048075</v>
      </c>
      <c r="I137" s="254" t="str">
        <f t="shared" ca="1" si="25"/>
        <v>-</v>
      </c>
      <c r="J137" s="254" t="str">
        <f t="shared" ca="1" si="25"/>
        <v>-</v>
      </c>
      <c r="K137" s="254" t="str">
        <f t="shared" ca="1" si="25"/>
        <v>-</v>
      </c>
      <c r="L137" s="254" t="str">
        <f t="shared" ca="1" si="25"/>
        <v>-</v>
      </c>
      <c r="M137" s="254" t="str">
        <f t="shared" ca="1" si="25"/>
        <v>-</v>
      </c>
      <c r="N137" s="254" t="str">
        <f t="shared" ca="1" si="25"/>
        <v>-</v>
      </c>
      <c r="O137" s="254" t="str">
        <f t="shared" ca="1" si="25"/>
        <v>-</v>
      </c>
      <c r="P137" s="254" t="str">
        <f t="shared" ca="1" si="25"/>
        <v>-</v>
      </c>
      <c r="Q137" s="254" t="str">
        <f t="shared" ca="1" si="25"/>
        <v>-</v>
      </c>
      <c r="R137" s="254" t="str">
        <f t="shared" ca="1" si="25"/>
        <v>-</v>
      </c>
      <c r="S137" s="254" t="str">
        <f t="shared" ca="1" si="25"/>
        <v>-</v>
      </c>
      <c r="T137" s="254" t="str">
        <f t="shared" ca="1" si="25"/>
        <v>-</v>
      </c>
      <c r="U137" s="255" t="str">
        <f t="shared" ca="1" si="25"/>
        <v>-</v>
      </c>
      <c r="W137" s="257" t="str">
        <f t="shared" ca="1" si="26"/>
        <v/>
      </c>
    </row>
    <row r="138" spans="1:23" ht="24" customHeight="1">
      <c r="A138" s="250" t="str">
        <f t="shared" si="24"/>
        <v/>
      </c>
      <c r="B138" s="251" t="str">
        <f>IF(C138="","",IFERROR(MATCH(A138,A$1:A137,0)-1,COUNTA(C$2:C138)))</f>
        <v/>
      </c>
      <c r="C138" s="631"/>
      <c r="D138" s="252">
        <f ca="1">IF(SUM(H138:U138)&gt;0,MAX(D$1:D137)+1,"")</f>
        <v>117</v>
      </c>
      <c r="H138" s="253">
        <f t="shared" ca="1" si="23"/>
        <v>1048075</v>
      </c>
      <c r="I138" s="254" t="str">
        <f t="shared" ca="1" si="25"/>
        <v>-</v>
      </c>
      <c r="J138" s="254" t="str">
        <f t="shared" ca="1" si="25"/>
        <v>-</v>
      </c>
      <c r="K138" s="254" t="str">
        <f t="shared" ca="1" si="25"/>
        <v>-</v>
      </c>
      <c r="L138" s="254" t="str">
        <f t="shared" ca="1" si="25"/>
        <v>-</v>
      </c>
      <c r="M138" s="254" t="str">
        <f t="shared" ca="1" si="25"/>
        <v>-</v>
      </c>
      <c r="N138" s="254" t="str">
        <f t="shared" ca="1" si="25"/>
        <v>-</v>
      </c>
      <c r="O138" s="254" t="str">
        <f t="shared" ca="1" si="25"/>
        <v>-</v>
      </c>
      <c r="P138" s="254" t="str">
        <f t="shared" ca="1" si="25"/>
        <v>-</v>
      </c>
      <c r="Q138" s="254" t="str">
        <f t="shared" ca="1" si="25"/>
        <v>-</v>
      </c>
      <c r="R138" s="254" t="str">
        <f t="shared" ca="1" si="25"/>
        <v>-</v>
      </c>
      <c r="S138" s="254" t="str">
        <f t="shared" ca="1" si="25"/>
        <v>-</v>
      </c>
      <c r="T138" s="254" t="str">
        <f t="shared" ca="1" si="25"/>
        <v>-</v>
      </c>
      <c r="U138" s="255" t="str">
        <f t="shared" ca="1" si="25"/>
        <v>-</v>
      </c>
      <c r="W138" s="257" t="str">
        <f t="shared" ca="1" si="26"/>
        <v/>
      </c>
    </row>
    <row r="139" spans="1:23" ht="24" customHeight="1">
      <c r="A139" s="250" t="str">
        <f t="shared" si="24"/>
        <v/>
      </c>
      <c r="B139" s="251" t="str">
        <f>IF(C139="","",IFERROR(MATCH(A139,A$1:A138,0)-1,COUNTA(C$2:C139)))</f>
        <v/>
      </c>
      <c r="C139" s="631"/>
      <c r="D139" s="252">
        <f ca="1">IF(SUM(H139:U139)&gt;0,MAX(D$1:D138)+1,"")</f>
        <v>118</v>
      </c>
      <c r="H139" s="253">
        <f t="shared" ca="1" si="23"/>
        <v>1048075</v>
      </c>
      <c r="I139" s="254" t="str">
        <f t="shared" ca="1" si="25"/>
        <v>-</v>
      </c>
      <c r="J139" s="254" t="str">
        <f t="shared" ca="1" si="25"/>
        <v>-</v>
      </c>
      <c r="K139" s="254" t="str">
        <f t="shared" ca="1" si="25"/>
        <v>-</v>
      </c>
      <c r="L139" s="254" t="str">
        <f t="shared" ca="1" si="25"/>
        <v>-</v>
      </c>
      <c r="M139" s="254" t="str">
        <f t="shared" ca="1" si="25"/>
        <v>-</v>
      </c>
      <c r="N139" s="254" t="str">
        <f t="shared" ca="1" si="25"/>
        <v>-</v>
      </c>
      <c r="O139" s="254" t="str">
        <f t="shared" ca="1" si="25"/>
        <v>-</v>
      </c>
      <c r="P139" s="254" t="str">
        <f t="shared" ca="1" si="25"/>
        <v>-</v>
      </c>
      <c r="Q139" s="254" t="str">
        <f t="shared" ca="1" si="25"/>
        <v>-</v>
      </c>
      <c r="R139" s="254" t="str">
        <f t="shared" ca="1" si="25"/>
        <v>-</v>
      </c>
      <c r="S139" s="254" t="str">
        <f t="shared" ca="1" si="25"/>
        <v>-</v>
      </c>
      <c r="T139" s="254" t="str">
        <f t="shared" ca="1" si="25"/>
        <v>-</v>
      </c>
      <c r="U139" s="255" t="str">
        <f t="shared" ca="1" si="25"/>
        <v>-</v>
      </c>
      <c r="W139" s="257" t="str">
        <f t="shared" ca="1" si="26"/>
        <v/>
      </c>
    </row>
    <row r="140" spans="1:23" ht="24" customHeight="1">
      <c r="A140" s="250" t="str">
        <f t="shared" si="24"/>
        <v/>
      </c>
      <c r="B140" s="251" t="str">
        <f>IF(C140="","",IFERROR(MATCH(A140,A$1:A139,0)-1,COUNTA(C$2:C140)))</f>
        <v/>
      </c>
      <c r="C140" s="631"/>
      <c r="D140" s="252">
        <f ca="1">IF(SUM(H140:U140)&gt;0,MAX(D$1:D139)+1,"")</f>
        <v>119</v>
      </c>
      <c r="H140" s="253">
        <f t="shared" ca="1" si="23"/>
        <v>1048075</v>
      </c>
      <c r="I140" s="254" t="str">
        <f t="shared" ca="1" si="25"/>
        <v>-</v>
      </c>
      <c r="J140" s="254" t="str">
        <f t="shared" ca="1" si="25"/>
        <v>-</v>
      </c>
      <c r="K140" s="254" t="str">
        <f t="shared" ca="1" si="25"/>
        <v>-</v>
      </c>
      <c r="L140" s="254" t="str">
        <f t="shared" ca="1" si="25"/>
        <v>-</v>
      </c>
      <c r="M140" s="254" t="str">
        <f t="shared" ca="1" si="25"/>
        <v>-</v>
      </c>
      <c r="N140" s="254" t="str">
        <f t="shared" ca="1" si="25"/>
        <v>-</v>
      </c>
      <c r="O140" s="254" t="str">
        <f t="shared" ca="1" si="25"/>
        <v>-</v>
      </c>
      <c r="P140" s="254" t="str">
        <f t="shared" ca="1" si="25"/>
        <v>-</v>
      </c>
      <c r="Q140" s="254" t="str">
        <f t="shared" ca="1" si="25"/>
        <v>-</v>
      </c>
      <c r="R140" s="254" t="str">
        <f t="shared" ca="1" si="25"/>
        <v>-</v>
      </c>
      <c r="S140" s="254" t="str">
        <f t="shared" ca="1" si="25"/>
        <v>-</v>
      </c>
      <c r="T140" s="254" t="str">
        <f t="shared" ca="1" si="25"/>
        <v>-</v>
      </c>
      <c r="U140" s="255" t="str">
        <f t="shared" ca="1" si="25"/>
        <v>-</v>
      </c>
      <c r="W140" s="257" t="str">
        <f t="shared" ca="1" si="26"/>
        <v/>
      </c>
    </row>
    <row r="141" spans="1:23" ht="24" customHeight="1">
      <c r="A141" s="250" t="str">
        <f t="shared" si="24"/>
        <v/>
      </c>
      <c r="B141" s="251" t="str">
        <f>IF(C141="","",IFERROR(MATCH(A141,A$1:A140,0)-1,COUNTA(C$2:C141)))</f>
        <v/>
      </c>
      <c r="C141" s="631"/>
      <c r="D141" s="252">
        <f ca="1">IF(SUM(H141:U141)&gt;0,MAX(D$1:D140)+1,"")</f>
        <v>120</v>
      </c>
      <c r="H141" s="253">
        <f t="shared" ca="1" si="23"/>
        <v>1048075</v>
      </c>
      <c r="I141" s="254" t="str">
        <f t="shared" ca="1" si="25"/>
        <v>-</v>
      </c>
      <c r="J141" s="254" t="str">
        <f t="shared" ca="1" si="25"/>
        <v>-</v>
      </c>
      <c r="K141" s="254" t="str">
        <f t="shared" ca="1" si="25"/>
        <v>-</v>
      </c>
      <c r="L141" s="254" t="str">
        <f t="shared" ca="1" si="25"/>
        <v>-</v>
      </c>
      <c r="M141" s="254" t="str">
        <f t="shared" ca="1" si="25"/>
        <v>-</v>
      </c>
      <c r="N141" s="254" t="str">
        <f t="shared" ca="1" si="25"/>
        <v>-</v>
      </c>
      <c r="O141" s="254" t="str">
        <f t="shared" ca="1" si="25"/>
        <v>-</v>
      </c>
      <c r="P141" s="254" t="str">
        <f t="shared" ca="1" si="25"/>
        <v>-</v>
      </c>
      <c r="Q141" s="254" t="str">
        <f t="shared" ca="1" si="25"/>
        <v>-</v>
      </c>
      <c r="R141" s="254" t="str">
        <f t="shared" ca="1" si="25"/>
        <v>-</v>
      </c>
      <c r="S141" s="254" t="str">
        <f t="shared" ca="1" si="25"/>
        <v>-</v>
      </c>
      <c r="T141" s="254" t="str">
        <f t="shared" ca="1" si="25"/>
        <v>-</v>
      </c>
      <c r="U141" s="255" t="str">
        <f t="shared" ca="1" si="25"/>
        <v>-</v>
      </c>
      <c r="W141" s="257" t="str">
        <f t="shared" ca="1" si="26"/>
        <v/>
      </c>
    </row>
    <row r="142" spans="1:23" ht="24" customHeight="1">
      <c r="A142" s="250" t="str">
        <f t="shared" si="24"/>
        <v/>
      </c>
      <c r="B142" s="251" t="str">
        <f>IF(C142="","",IFERROR(MATCH(A142,A$1:A141,0)-1,COUNTA(C$2:C142)))</f>
        <v/>
      </c>
      <c r="C142" s="631"/>
      <c r="D142" s="252">
        <f ca="1">IF(SUM(H142:U142)&gt;0,MAX(D$1:D141)+1,"")</f>
        <v>121</v>
      </c>
      <c r="H142" s="253">
        <f t="shared" ca="1" si="23"/>
        <v>1048075</v>
      </c>
      <c r="I142" s="254" t="str">
        <f t="shared" ca="1" si="25"/>
        <v>-</v>
      </c>
      <c r="J142" s="254" t="str">
        <f t="shared" ca="1" si="25"/>
        <v>-</v>
      </c>
      <c r="K142" s="254" t="str">
        <f t="shared" ca="1" si="25"/>
        <v>-</v>
      </c>
      <c r="L142" s="254" t="str">
        <f t="shared" ca="1" si="25"/>
        <v>-</v>
      </c>
      <c r="M142" s="254" t="str">
        <f t="shared" ca="1" si="25"/>
        <v>-</v>
      </c>
      <c r="N142" s="254" t="str">
        <f t="shared" ca="1" si="25"/>
        <v>-</v>
      </c>
      <c r="O142" s="254" t="str">
        <f t="shared" ca="1" si="25"/>
        <v>-</v>
      </c>
      <c r="P142" s="254" t="str">
        <f t="shared" ca="1" si="25"/>
        <v>-</v>
      </c>
      <c r="Q142" s="254" t="str">
        <f t="shared" ca="1" si="25"/>
        <v>-</v>
      </c>
      <c r="R142" s="254" t="str">
        <f t="shared" ca="1" si="25"/>
        <v>-</v>
      </c>
      <c r="S142" s="254" t="str">
        <f t="shared" ca="1" si="25"/>
        <v>-</v>
      </c>
      <c r="T142" s="254" t="str">
        <f t="shared" ca="1" si="25"/>
        <v>-</v>
      </c>
      <c r="U142" s="255" t="str">
        <f t="shared" ca="1" si="25"/>
        <v>-</v>
      </c>
      <c r="W142" s="257" t="str">
        <f t="shared" ca="1" si="26"/>
        <v/>
      </c>
    </row>
    <row r="143" spans="1:23" ht="24" customHeight="1">
      <c r="A143" s="250" t="str">
        <f t="shared" si="24"/>
        <v/>
      </c>
      <c r="B143" s="251" t="str">
        <f>IF(C143="","",IFERROR(MATCH(A143,A$1:A142,0)-1,COUNTA(C$2:C143)))</f>
        <v/>
      </c>
      <c r="C143" s="631"/>
      <c r="D143" s="252">
        <f ca="1">IF(SUM(H143:U143)&gt;0,MAX(D$1:D142)+1,"")</f>
        <v>122</v>
      </c>
      <c r="H143" s="253">
        <f t="shared" ca="1" si="23"/>
        <v>1048075</v>
      </c>
      <c r="I143" s="254" t="str">
        <f t="shared" ca="1" si="25"/>
        <v>-</v>
      </c>
      <c r="J143" s="254" t="str">
        <f t="shared" ca="1" si="25"/>
        <v>-</v>
      </c>
      <c r="K143" s="254" t="str">
        <f t="shared" ca="1" si="25"/>
        <v>-</v>
      </c>
      <c r="L143" s="254" t="str">
        <f t="shared" ca="1" si="25"/>
        <v>-</v>
      </c>
      <c r="M143" s="254" t="str">
        <f t="shared" ca="1" si="25"/>
        <v>-</v>
      </c>
      <c r="N143" s="254" t="str">
        <f t="shared" ca="1" si="25"/>
        <v>-</v>
      </c>
      <c r="O143" s="254" t="str">
        <f t="shared" ca="1" si="25"/>
        <v>-</v>
      </c>
      <c r="P143" s="254" t="str">
        <f t="shared" ca="1" si="25"/>
        <v>-</v>
      </c>
      <c r="Q143" s="254" t="str">
        <f t="shared" ca="1" si="25"/>
        <v>-</v>
      </c>
      <c r="R143" s="254" t="str">
        <f t="shared" ca="1" si="25"/>
        <v>-</v>
      </c>
      <c r="S143" s="254" t="str">
        <f t="shared" ca="1" si="25"/>
        <v>-</v>
      </c>
      <c r="T143" s="254" t="str">
        <f t="shared" ca="1" si="25"/>
        <v>-</v>
      </c>
      <c r="U143" s="255" t="str">
        <f t="shared" ca="1" si="25"/>
        <v>-</v>
      </c>
      <c r="W143" s="257" t="str">
        <f t="shared" ca="1" si="26"/>
        <v/>
      </c>
    </row>
    <row r="144" spans="1:23" ht="24" customHeight="1">
      <c r="A144" s="250" t="str">
        <f t="shared" si="24"/>
        <v/>
      </c>
      <c r="B144" s="251" t="str">
        <f>IF(C144="","",IFERROR(MATCH(A144,A$1:A143,0)-1,COUNTA(C$2:C144)))</f>
        <v/>
      </c>
      <c r="C144" s="631"/>
      <c r="D144" s="252">
        <f ca="1">IF(SUM(H144:U144)&gt;0,MAX(D$1:D143)+1,"")</f>
        <v>123</v>
      </c>
      <c r="H144" s="253">
        <f t="shared" ca="1" si="23"/>
        <v>1048075</v>
      </c>
      <c r="I144" s="254" t="str">
        <f t="shared" ca="1" si="25"/>
        <v>-</v>
      </c>
      <c r="J144" s="254" t="str">
        <f t="shared" ca="1" si="25"/>
        <v>-</v>
      </c>
      <c r="K144" s="254" t="str">
        <f t="shared" ca="1" si="25"/>
        <v>-</v>
      </c>
      <c r="L144" s="254" t="str">
        <f t="shared" ca="1" si="25"/>
        <v>-</v>
      </c>
      <c r="M144" s="254" t="str">
        <f t="shared" ca="1" si="25"/>
        <v>-</v>
      </c>
      <c r="N144" s="254" t="str">
        <f t="shared" ca="1" si="25"/>
        <v>-</v>
      </c>
      <c r="O144" s="254" t="str">
        <f t="shared" ca="1" si="25"/>
        <v>-</v>
      </c>
      <c r="P144" s="254" t="str">
        <f t="shared" ca="1" si="25"/>
        <v>-</v>
      </c>
      <c r="Q144" s="254" t="str">
        <f t="shared" ca="1" si="25"/>
        <v>-</v>
      </c>
      <c r="R144" s="254" t="str">
        <f t="shared" ca="1" si="25"/>
        <v>-</v>
      </c>
      <c r="S144" s="254" t="str">
        <f t="shared" ca="1" si="25"/>
        <v>-</v>
      </c>
      <c r="T144" s="254" t="str">
        <f t="shared" ca="1" si="25"/>
        <v>-</v>
      </c>
      <c r="U144" s="255" t="str">
        <f t="shared" ca="1" si="25"/>
        <v>-</v>
      </c>
      <c r="W144" s="257" t="str">
        <f t="shared" ca="1" si="26"/>
        <v/>
      </c>
    </row>
    <row r="145" spans="1:23" ht="24" customHeight="1">
      <c r="A145" s="250" t="str">
        <f t="shared" si="24"/>
        <v/>
      </c>
      <c r="B145" s="251" t="str">
        <f>IF(C145="","",IFERROR(MATCH(A145,A$1:A144,0)-1,COUNTA(C$2:C145)))</f>
        <v/>
      </c>
      <c r="C145" s="631"/>
      <c r="D145" s="252">
        <f ca="1">IF(SUM(H145:U145)&gt;0,MAX(D$1:D144)+1,"")</f>
        <v>124</v>
      </c>
      <c r="H145" s="253">
        <f t="shared" ca="1" si="23"/>
        <v>1048075</v>
      </c>
      <c r="I145" s="254" t="str">
        <f t="shared" ref="I145:Q145" ca="1" si="27">IFERROR(COUNTIF(INDIRECT("'"&amp;I$1&amp;"'!"&amp;I$204),$A145),"-")</f>
        <v>-</v>
      </c>
      <c r="J145" s="254" t="str">
        <f t="shared" ca="1" si="27"/>
        <v>-</v>
      </c>
      <c r="K145" s="254" t="str">
        <f t="shared" ca="1" si="27"/>
        <v>-</v>
      </c>
      <c r="L145" s="254" t="str">
        <f t="shared" ca="1" si="27"/>
        <v>-</v>
      </c>
      <c r="M145" s="254" t="str">
        <f t="shared" ca="1" si="27"/>
        <v>-</v>
      </c>
      <c r="N145" s="254" t="str">
        <f t="shared" ca="1" si="27"/>
        <v>-</v>
      </c>
      <c r="O145" s="254" t="str">
        <f t="shared" ca="1" si="27"/>
        <v>-</v>
      </c>
      <c r="P145" s="254" t="str">
        <f t="shared" ca="1" si="27"/>
        <v>-</v>
      </c>
      <c r="Q145" s="254" t="str">
        <f t="shared" ca="1" si="27"/>
        <v>-</v>
      </c>
      <c r="R145" s="254" t="str">
        <f t="shared" ref="I145:U160" ca="1" si="28">IFERROR(COUNTIF(INDIRECT("'"&amp;R$1&amp;"'!"&amp;R$204),$A145),"-")</f>
        <v>-</v>
      </c>
      <c r="S145" s="254" t="str">
        <f t="shared" ca="1" si="28"/>
        <v>-</v>
      </c>
      <c r="T145" s="254" t="str">
        <f t="shared" ca="1" si="28"/>
        <v>-</v>
      </c>
      <c r="U145" s="255" t="str">
        <f t="shared" ca="1" si="28"/>
        <v>-</v>
      </c>
      <c r="W145" s="257" t="str">
        <f t="shared" ca="1" si="26"/>
        <v/>
      </c>
    </row>
    <row r="146" spans="1:23" ht="24" customHeight="1">
      <c r="A146" s="250" t="str">
        <f t="shared" si="24"/>
        <v/>
      </c>
      <c r="B146" s="251" t="str">
        <f>IF(C146="","",IFERROR(MATCH(A146,A$1:A145,0)-1,COUNTA(C$2:C146)))</f>
        <v/>
      </c>
      <c r="C146" s="631"/>
      <c r="D146" s="252">
        <f ca="1">IF(SUM(H146:U146)&gt;0,MAX(D$1:D145)+1,"")</f>
        <v>125</v>
      </c>
      <c r="H146" s="253">
        <f t="shared" ca="1" si="23"/>
        <v>1048075</v>
      </c>
      <c r="I146" s="254" t="str">
        <f t="shared" ca="1" si="28"/>
        <v>-</v>
      </c>
      <c r="J146" s="254" t="str">
        <f t="shared" ca="1" si="28"/>
        <v>-</v>
      </c>
      <c r="K146" s="254" t="str">
        <f t="shared" ca="1" si="28"/>
        <v>-</v>
      </c>
      <c r="L146" s="254" t="str">
        <f t="shared" ca="1" si="28"/>
        <v>-</v>
      </c>
      <c r="M146" s="254" t="str">
        <f t="shared" ca="1" si="28"/>
        <v>-</v>
      </c>
      <c r="N146" s="254" t="str">
        <f t="shared" ca="1" si="28"/>
        <v>-</v>
      </c>
      <c r="O146" s="254" t="str">
        <f t="shared" ca="1" si="28"/>
        <v>-</v>
      </c>
      <c r="P146" s="254" t="str">
        <f t="shared" ca="1" si="28"/>
        <v>-</v>
      </c>
      <c r="Q146" s="254" t="str">
        <f t="shared" ca="1" si="28"/>
        <v>-</v>
      </c>
      <c r="R146" s="254" t="str">
        <f t="shared" ca="1" si="28"/>
        <v>-</v>
      </c>
      <c r="S146" s="254" t="str">
        <f t="shared" ca="1" si="28"/>
        <v>-</v>
      </c>
      <c r="T146" s="254" t="str">
        <f t="shared" ca="1" si="28"/>
        <v>-</v>
      </c>
      <c r="U146" s="255" t="str">
        <f t="shared" ca="1" si="28"/>
        <v>-</v>
      </c>
      <c r="W146" s="257" t="str">
        <f t="shared" ca="1" si="26"/>
        <v/>
      </c>
    </row>
    <row r="147" spans="1:23" ht="24" customHeight="1">
      <c r="A147" s="250" t="str">
        <f t="shared" si="24"/>
        <v/>
      </c>
      <c r="B147" s="251" t="str">
        <f>IF(C147="","",IFERROR(MATCH(A147,A$1:A146,0)-1,COUNTA(C$2:C147)))</f>
        <v/>
      </c>
      <c r="C147" s="631"/>
      <c r="D147" s="252">
        <f ca="1">IF(SUM(H147:U147)&gt;0,MAX(D$1:D146)+1,"")</f>
        <v>126</v>
      </c>
      <c r="H147" s="253">
        <f t="shared" ca="1" si="23"/>
        <v>1048075</v>
      </c>
      <c r="I147" s="254" t="str">
        <f t="shared" ca="1" si="28"/>
        <v>-</v>
      </c>
      <c r="J147" s="254" t="str">
        <f t="shared" ca="1" si="28"/>
        <v>-</v>
      </c>
      <c r="K147" s="254" t="str">
        <f t="shared" ca="1" si="28"/>
        <v>-</v>
      </c>
      <c r="L147" s="254" t="str">
        <f t="shared" ca="1" si="28"/>
        <v>-</v>
      </c>
      <c r="M147" s="254" t="str">
        <f t="shared" ca="1" si="28"/>
        <v>-</v>
      </c>
      <c r="N147" s="254" t="str">
        <f t="shared" ca="1" si="28"/>
        <v>-</v>
      </c>
      <c r="O147" s="254" t="str">
        <f t="shared" ca="1" si="28"/>
        <v>-</v>
      </c>
      <c r="P147" s="254" t="str">
        <f t="shared" ca="1" si="28"/>
        <v>-</v>
      </c>
      <c r="Q147" s="254" t="str">
        <f t="shared" ca="1" si="28"/>
        <v>-</v>
      </c>
      <c r="R147" s="254" t="str">
        <f t="shared" ca="1" si="28"/>
        <v>-</v>
      </c>
      <c r="S147" s="254" t="str">
        <f t="shared" ca="1" si="28"/>
        <v>-</v>
      </c>
      <c r="T147" s="254" t="str">
        <f t="shared" ca="1" si="28"/>
        <v>-</v>
      </c>
      <c r="U147" s="255" t="str">
        <f t="shared" ca="1" si="28"/>
        <v>-</v>
      </c>
      <c r="W147" s="257" t="str">
        <f t="shared" ca="1" si="26"/>
        <v/>
      </c>
    </row>
    <row r="148" spans="1:23" ht="24" customHeight="1">
      <c r="A148" s="250" t="str">
        <f t="shared" si="24"/>
        <v/>
      </c>
      <c r="B148" s="251" t="str">
        <f>IF(C148="","",IFERROR(MATCH(A148,A$1:A147,0)-1,COUNTA(C$2:C148)))</f>
        <v/>
      </c>
      <c r="C148" s="631"/>
      <c r="D148" s="252">
        <f ca="1">IF(SUM(H148:U148)&gt;0,MAX(D$1:D147)+1,"")</f>
        <v>127</v>
      </c>
      <c r="H148" s="253">
        <f t="shared" ca="1" si="23"/>
        <v>1048075</v>
      </c>
      <c r="I148" s="254" t="str">
        <f t="shared" ca="1" si="28"/>
        <v>-</v>
      </c>
      <c r="J148" s="254" t="str">
        <f t="shared" ca="1" si="28"/>
        <v>-</v>
      </c>
      <c r="K148" s="254" t="str">
        <f t="shared" ca="1" si="28"/>
        <v>-</v>
      </c>
      <c r="L148" s="254" t="str">
        <f t="shared" ca="1" si="28"/>
        <v>-</v>
      </c>
      <c r="M148" s="254" t="str">
        <f t="shared" ca="1" si="28"/>
        <v>-</v>
      </c>
      <c r="N148" s="254" t="str">
        <f t="shared" ca="1" si="28"/>
        <v>-</v>
      </c>
      <c r="O148" s="254" t="str">
        <f t="shared" ca="1" si="28"/>
        <v>-</v>
      </c>
      <c r="P148" s="254" t="str">
        <f t="shared" ca="1" si="28"/>
        <v>-</v>
      </c>
      <c r="Q148" s="254" t="str">
        <f t="shared" ca="1" si="28"/>
        <v>-</v>
      </c>
      <c r="R148" s="254" t="str">
        <f t="shared" ca="1" si="28"/>
        <v>-</v>
      </c>
      <c r="S148" s="254" t="str">
        <f t="shared" ca="1" si="28"/>
        <v>-</v>
      </c>
      <c r="T148" s="254" t="str">
        <f t="shared" ca="1" si="28"/>
        <v>-</v>
      </c>
      <c r="U148" s="255" t="str">
        <f t="shared" ca="1" si="28"/>
        <v>-</v>
      </c>
      <c r="W148" s="257" t="str">
        <f t="shared" ca="1" si="26"/>
        <v/>
      </c>
    </row>
    <row r="149" spans="1:23" ht="24" customHeight="1">
      <c r="A149" s="250" t="str">
        <f t="shared" si="24"/>
        <v/>
      </c>
      <c r="B149" s="251" t="str">
        <f>IF(C149="","",IFERROR(MATCH(A149,A$1:A148,0)-1,COUNTA(C$2:C149)))</f>
        <v/>
      </c>
      <c r="C149" s="631"/>
      <c r="D149" s="252">
        <f ca="1">IF(SUM(H149:U149)&gt;0,MAX(D$1:D148)+1,"")</f>
        <v>128</v>
      </c>
      <c r="H149" s="253">
        <f t="shared" ca="1" si="23"/>
        <v>1048075</v>
      </c>
      <c r="I149" s="254" t="str">
        <f t="shared" ca="1" si="28"/>
        <v>-</v>
      </c>
      <c r="J149" s="254" t="str">
        <f t="shared" ca="1" si="28"/>
        <v>-</v>
      </c>
      <c r="K149" s="254" t="str">
        <f t="shared" ca="1" si="28"/>
        <v>-</v>
      </c>
      <c r="L149" s="254" t="str">
        <f t="shared" ca="1" si="28"/>
        <v>-</v>
      </c>
      <c r="M149" s="254" t="str">
        <f t="shared" ca="1" si="28"/>
        <v>-</v>
      </c>
      <c r="N149" s="254" t="str">
        <f t="shared" ca="1" si="28"/>
        <v>-</v>
      </c>
      <c r="O149" s="254" t="str">
        <f t="shared" ca="1" si="28"/>
        <v>-</v>
      </c>
      <c r="P149" s="254" t="str">
        <f t="shared" ca="1" si="28"/>
        <v>-</v>
      </c>
      <c r="Q149" s="254" t="str">
        <f t="shared" ca="1" si="28"/>
        <v>-</v>
      </c>
      <c r="R149" s="254" t="str">
        <f t="shared" ca="1" si="28"/>
        <v>-</v>
      </c>
      <c r="S149" s="254" t="str">
        <f t="shared" ca="1" si="28"/>
        <v>-</v>
      </c>
      <c r="T149" s="254" t="str">
        <f t="shared" ca="1" si="28"/>
        <v>-</v>
      </c>
      <c r="U149" s="255" t="str">
        <f t="shared" ca="1" si="28"/>
        <v>-</v>
      </c>
      <c r="W149" s="257" t="str">
        <f t="shared" ca="1" si="26"/>
        <v/>
      </c>
    </row>
    <row r="150" spans="1:23" ht="24" customHeight="1">
      <c r="A150" s="250" t="str">
        <f t="shared" si="24"/>
        <v/>
      </c>
      <c r="B150" s="251" t="str">
        <f>IF(C150="","",IFERROR(MATCH(A150,A$1:A149,0)-1,COUNTA(C$2:C150)))</f>
        <v/>
      </c>
      <c r="C150" s="631"/>
      <c r="D150" s="252">
        <f ca="1">IF(SUM(H150:U150)&gt;0,MAX(D$1:D149)+1,"")</f>
        <v>129</v>
      </c>
      <c r="H150" s="253">
        <f t="shared" ca="1" si="23"/>
        <v>1048075</v>
      </c>
      <c r="I150" s="254" t="str">
        <f t="shared" ca="1" si="28"/>
        <v>-</v>
      </c>
      <c r="J150" s="254" t="str">
        <f t="shared" ca="1" si="28"/>
        <v>-</v>
      </c>
      <c r="K150" s="254" t="str">
        <f t="shared" ca="1" si="28"/>
        <v>-</v>
      </c>
      <c r="L150" s="254" t="str">
        <f t="shared" ca="1" si="28"/>
        <v>-</v>
      </c>
      <c r="M150" s="254" t="str">
        <f t="shared" ca="1" si="28"/>
        <v>-</v>
      </c>
      <c r="N150" s="254" t="str">
        <f t="shared" ca="1" si="28"/>
        <v>-</v>
      </c>
      <c r="O150" s="254" t="str">
        <f t="shared" ca="1" si="28"/>
        <v>-</v>
      </c>
      <c r="P150" s="254" t="str">
        <f t="shared" ca="1" si="28"/>
        <v>-</v>
      </c>
      <c r="Q150" s="254" t="str">
        <f t="shared" ca="1" si="28"/>
        <v>-</v>
      </c>
      <c r="R150" s="254" t="str">
        <f t="shared" ca="1" si="28"/>
        <v>-</v>
      </c>
      <c r="S150" s="254" t="str">
        <f t="shared" ca="1" si="28"/>
        <v>-</v>
      </c>
      <c r="T150" s="254" t="str">
        <f t="shared" ca="1" si="28"/>
        <v>-</v>
      </c>
      <c r="U150" s="255" t="str">
        <f t="shared" ca="1" si="28"/>
        <v>-</v>
      </c>
      <c r="W150" s="257" t="str">
        <f t="shared" ca="1" si="26"/>
        <v/>
      </c>
    </row>
    <row r="151" spans="1:23" ht="24" customHeight="1">
      <c r="A151" s="250" t="str">
        <f t="shared" si="24"/>
        <v/>
      </c>
      <c r="B151" s="251" t="str">
        <f>IF(C151="","",IFERROR(MATCH(A151,A$1:A150,0)-1,COUNTA(C$2:C151)))</f>
        <v/>
      </c>
      <c r="C151" s="631"/>
      <c r="D151" s="252">
        <f ca="1">IF(SUM(H151:U151)&gt;0,MAX(D$1:D150)+1,"")</f>
        <v>130</v>
      </c>
      <c r="H151" s="253">
        <f t="shared" ca="1" si="23"/>
        <v>1048075</v>
      </c>
      <c r="I151" s="254" t="str">
        <f t="shared" ca="1" si="28"/>
        <v>-</v>
      </c>
      <c r="J151" s="254" t="str">
        <f t="shared" ca="1" si="28"/>
        <v>-</v>
      </c>
      <c r="K151" s="254" t="str">
        <f t="shared" ca="1" si="28"/>
        <v>-</v>
      </c>
      <c r="L151" s="254" t="str">
        <f t="shared" ca="1" si="28"/>
        <v>-</v>
      </c>
      <c r="M151" s="254" t="str">
        <f t="shared" ca="1" si="28"/>
        <v>-</v>
      </c>
      <c r="N151" s="254" t="str">
        <f t="shared" ca="1" si="28"/>
        <v>-</v>
      </c>
      <c r="O151" s="254" t="str">
        <f t="shared" ca="1" si="28"/>
        <v>-</v>
      </c>
      <c r="P151" s="254" t="str">
        <f t="shared" ca="1" si="28"/>
        <v>-</v>
      </c>
      <c r="Q151" s="254" t="str">
        <f t="shared" ca="1" si="28"/>
        <v>-</v>
      </c>
      <c r="R151" s="254" t="str">
        <f t="shared" ca="1" si="28"/>
        <v>-</v>
      </c>
      <c r="S151" s="254" t="str">
        <f t="shared" ca="1" si="28"/>
        <v>-</v>
      </c>
      <c r="T151" s="254" t="str">
        <f t="shared" ca="1" si="28"/>
        <v>-</v>
      </c>
      <c r="U151" s="255" t="str">
        <f t="shared" ca="1" si="28"/>
        <v>-</v>
      </c>
      <c r="W151" s="257" t="str">
        <f t="shared" ca="1" si="26"/>
        <v/>
      </c>
    </row>
    <row r="152" spans="1:23" ht="24" customHeight="1">
      <c r="A152" s="250" t="str">
        <f t="shared" si="24"/>
        <v/>
      </c>
      <c r="B152" s="251" t="str">
        <f>IF(C152="","",IFERROR(MATCH(A152,A$1:A151,0)-1,COUNTA(C$2:C152)))</f>
        <v/>
      </c>
      <c r="C152" s="631"/>
      <c r="D152" s="252">
        <f ca="1">IF(SUM(H152:U152)&gt;0,MAX(D$1:D151)+1,"")</f>
        <v>131</v>
      </c>
      <c r="H152" s="253">
        <f t="shared" ca="1" si="23"/>
        <v>1048075</v>
      </c>
      <c r="I152" s="254" t="str">
        <f t="shared" ca="1" si="28"/>
        <v>-</v>
      </c>
      <c r="J152" s="254" t="str">
        <f t="shared" ca="1" si="28"/>
        <v>-</v>
      </c>
      <c r="K152" s="254" t="str">
        <f t="shared" ca="1" si="28"/>
        <v>-</v>
      </c>
      <c r="L152" s="254" t="str">
        <f t="shared" ca="1" si="28"/>
        <v>-</v>
      </c>
      <c r="M152" s="254" t="str">
        <f t="shared" ca="1" si="28"/>
        <v>-</v>
      </c>
      <c r="N152" s="254" t="str">
        <f t="shared" ca="1" si="28"/>
        <v>-</v>
      </c>
      <c r="O152" s="254" t="str">
        <f t="shared" ca="1" si="28"/>
        <v>-</v>
      </c>
      <c r="P152" s="254" t="str">
        <f t="shared" ca="1" si="28"/>
        <v>-</v>
      </c>
      <c r="Q152" s="254" t="str">
        <f t="shared" ca="1" si="28"/>
        <v>-</v>
      </c>
      <c r="R152" s="254" t="str">
        <f t="shared" ca="1" si="28"/>
        <v>-</v>
      </c>
      <c r="S152" s="254" t="str">
        <f t="shared" ca="1" si="28"/>
        <v>-</v>
      </c>
      <c r="T152" s="254" t="str">
        <f t="shared" ca="1" si="28"/>
        <v>-</v>
      </c>
      <c r="U152" s="255" t="str">
        <f t="shared" ca="1" si="28"/>
        <v>-</v>
      </c>
      <c r="W152" s="257" t="str">
        <f t="shared" ca="1" si="26"/>
        <v/>
      </c>
    </row>
    <row r="153" spans="1:23" ht="24" customHeight="1">
      <c r="A153" s="250" t="str">
        <f t="shared" si="24"/>
        <v/>
      </c>
      <c r="B153" s="251" t="str">
        <f>IF(C153="","",IFERROR(MATCH(A153,A$1:A152,0)-1,COUNTA(C$2:C153)))</f>
        <v/>
      </c>
      <c r="C153" s="631"/>
      <c r="D153" s="252">
        <f ca="1">IF(SUM(H153:U153)&gt;0,MAX(D$1:D152)+1,"")</f>
        <v>132</v>
      </c>
      <c r="H153" s="253">
        <f t="shared" ca="1" si="23"/>
        <v>1048075</v>
      </c>
      <c r="I153" s="254" t="str">
        <f t="shared" ca="1" si="28"/>
        <v>-</v>
      </c>
      <c r="J153" s="254" t="str">
        <f t="shared" ca="1" si="28"/>
        <v>-</v>
      </c>
      <c r="K153" s="254" t="str">
        <f t="shared" ca="1" si="28"/>
        <v>-</v>
      </c>
      <c r="L153" s="254" t="str">
        <f t="shared" ca="1" si="28"/>
        <v>-</v>
      </c>
      <c r="M153" s="254" t="str">
        <f t="shared" ca="1" si="28"/>
        <v>-</v>
      </c>
      <c r="N153" s="254" t="str">
        <f t="shared" ca="1" si="28"/>
        <v>-</v>
      </c>
      <c r="O153" s="254" t="str">
        <f t="shared" ca="1" si="28"/>
        <v>-</v>
      </c>
      <c r="P153" s="254" t="str">
        <f t="shared" ca="1" si="28"/>
        <v>-</v>
      </c>
      <c r="Q153" s="254" t="str">
        <f t="shared" ca="1" si="28"/>
        <v>-</v>
      </c>
      <c r="R153" s="254" t="str">
        <f t="shared" ca="1" si="28"/>
        <v>-</v>
      </c>
      <c r="S153" s="254" t="str">
        <f t="shared" ca="1" si="28"/>
        <v>-</v>
      </c>
      <c r="T153" s="254" t="str">
        <f t="shared" ca="1" si="28"/>
        <v>-</v>
      </c>
      <c r="U153" s="255" t="str">
        <f t="shared" ca="1" si="28"/>
        <v>-</v>
      </c>
      <c r="W153" s="257" t="str">
        <f t="shared" ca="1" si="26"/>
        <v/>
      </c>
    </row>
    <row r="154" spans="1:23" ht="24" customHeight="1">
      <c r="A154" s="250" t="str">
        <f t="shared" si="24"/>
        <v/>
      </c>
      <c r="B154" s="251" t="str">
        <f>IF(C154="","",IFERROR(MATCH(A154,A$1:A153,0)-1,COUNTA(C$2:C154)))</f>
        <v/>
      </c>
      <c r="C154" s="631"/>
      <c r="D154" s="252">
        <f ca="1">IF(SUM(H154:U154)&gt;0,MAX(D$1:D153)+1,"")</f>
        <v>133</v>
      </c>
      <c r="H154" s="253">
        <f t="shared" ca="1" si="23"/>
        <v>1048075</v>
      </c>
      <c r="I154" s="254" t="str">
        <f t="shared" ca="1" si="28"/>
        <v>-</v>
      </c>
      <c r="J154" s="254" t="str">
        <f t="shared" ca="1" si="28"/>
        <v>-</v>
      </c>
      <c r="K154" s="254" t="str">
        <f t="shared" ca="1" si="28"/>
        <v>-</v>
      </c>
      <c r="L154" s="254" t="str">
        <f t="shared" ca="1" si="28"/>
        <v>-</v>
      </c>
      <c r="M154" s="254" t="str">
        <f t="shared" ca="1" si="28"/>
        <v>-</v>
      </c>
      <c r="N154" s="254" t="str">
        <f t="shared" ca="1" si="28"/>
        <v>-</v>
      </c>
      <c r="O154" s="254" t="str">
        <f t="shared" ca="1" si="28"/>
        <v>-</v>
      </c>
      <c r="P154" s="254" t="str">
        <f t="shared" ca="1" si="28"/>
        <v>-</v>
      </c>
      <c r="Q154" s="254" t="str">
        <f t="shared" ca="1" si="28"/>
        <v>-</v>
      </c>
      <c r="R154" s="254" t="str">
        <f t="shared" ca="1" si="28"/>
        <v>-</v>
      </c>
      <c r="S154" s="254" t="str">
        <f t="shared" ca="1" si="28"/>
        <v>-</v>
      </c>
      <c r="T154" s="254" t="str">
        <f t="shared" ca="1" si="28"/>
        <v>-</v>
      </c>
      <c r="U154" s="255" t="str">
        <f t="shared" ca="1" si="28"/>
        <v>-</v>
      </c>
      <c r="W154" s="257" t="str">
        <f t="shared" ca="1" si="26"/>
        <v/>
      </c>
    </row>
    <row r="155" spans="1:23" ht="24" customHeight="1">
      <c r="A155" s="250" t="str">
        <f t="shared" si="24"/>
        <v/>
      </c>
      <c r="B155" s="251" t="str">
        <f>IF(C155="","",IFERROR(MATCH(A155,A$1:A154,0)-1,COUNTA(C$2:C155)))</f>
        <v/>
      </c>
      <c r="C155" s="631"/>
      <c r="D155" s="252">
        <f ca="1">IF(SUM(H155:U155)&gt;0,MAX(D$1:D154)+1,"")</f>
        <v>134</v>
      </c>
      <c r="H155" s="253">
        <f t="shared" ca="1" si="23"/>
        <v>1048075</v>
      </c>
      <c r="I155" s="254" t="str">
        <f t="shared" ca="1" si="28"/>
        <v>-</v>
      </c>
      <c r="J155" s="254" t="str">
        <f t="shared" ca="1" si="28"/>
        <v>-</v>
      </c>
      <c r="K155" s="254" t="str">
        <f t="shared" ca="1" si="28"/>
        <v>-</v>
      </c>
      <c r="L155" s="254" t="str">
        <f t="shared" ca="1" si="28"/>
        <v>-</v>
      </c>
      <c r="M155" s="254" t="str">
        <f t="shared" ca="1" si="28"/>
        <v>-</v>
      </c>
      <c r="N155" s="254" t="str">
        <f t="shared" ca="1" si="28"/>
        <v>-</v>
      </c>
      <c r="O155" s="254" t="str">
        <f t="shared" ca="1" si="28"/>
        <v>-</v>
      </c>
      <c r="P155" s="254" t="str">
        <f t="shared" ca="1" si="28"/>
        <v>-</v>
      </c>
      <c r="Q155" s="254" t="str">
        <f t="shared" ca="1" si="28"/>
        <v>-</v>
      </c>
      <c r="R155" s="254" t="str">
        <f t="shared" ca="1" si="28"/>
        <v>-</v>
      </c>
      <c r="S155" s="254" t="str">
        <f t="shared" ca="1" si="28"/>
        <v>-</v>
      </c>
      <c r="T155" s="254" t="str">
        <f t="shared" ca="1" si="28"/>
        <v>-</v>
      </c>
      <c r="U155" s="255" t="str">
        <f t="shared" ca="1" si="28"/>
        <v>-</v>
      </c>
      <c r="W155" s="257" t="str">
        <f t="shared" ca="1" si="26"/>
        <v/>
      </c>
    </row>
    <row r="156" spans="1:23" ht="24" customHeight="1">
      <c r="A156" s="250" t="str">
        <f t="shared" si="24"/>
        <v/>
      </c>
      <c r="B156" s="251" t="str">
        <f>IF(C156="","",IFERROR(MATCH(A156,A$1:A155,0)-1,COUNTA(C$2:C156)))</f>
        <v/>
      </c>
      <c r="C156" s="631"/>
      <c r="D156" s="252">
        <f ca="1">IF(SUM(H156:U156)&gt;0,MAX(D$1:D155)+1,"")</f>
        <v>135</v>
      </c>
      <c r="H156" s="253">
        <f t="shared" ca="1" si="23"/>
        <v>1048075</v>
      </c>
      <c r="I156" s="254" t="str">
        <f t="shared" ca="1" si="28"/>
        <v>-</v>
      </c>
      <c r="J156" s="254" t="str">
        <f t="shared" ca="1" si="28"/>
        <v>-</v>
      </c>
      <c r="K156" s="254" t="str">
        <f t="shared" ca="1" si="28"/>
        <v>-</v>
      </c>
      <c r="L156" s="254" t="str">
        <f t="shared" ca="1" si="28"/>
        <v>-</v>
      </c>
      <c r="M156" s="254" t="str">
        <f t="shared" ca="1" si="28"/>
        <v>-</v>
      </c>
      <c r="N156" s="254" t="str">
        <f t="shared" ca="1" si="28"/>
        <v>-</v>
      </c>
      <c r="O156" s="254" t="str">
        <f t="shared" ca="1" si="28"/>
        <v>-</v>
      </c>
      <c r="P156" s="254" t="str">
        <f t="shared" ca="1" si="28"/>
        <v>-</v>
      </c>
      <c r="Q156" s="254" t="str">
        <f t="shared" ca="1" si="28"/>
        <v>-</v>
      </c>
      <c r="R156" s="254" t="str">
        <f t="shared" ca="1" si="28"/>
        <v>-</v>
      </c>
      <c r="S156" s="254" t="str">
        <f t="shared" ca="1" si="28"/>
        <v>-</v>
      </c>
      <c r="T156" s="254" t="str">
        <f t="shared" ca="1" si="28"/>
        <v>-</v>
      </c>
      <c r="U156" s="255" t="str">
        <f t="shared" ca="1" si="28"/>
        <v>-</v>
      </c>
      <c r="W156" s="257" t="str">
        <f t="shared" ca="1" si="26"/>
        <v/>
      </c>
    </row>
    <row r="157" spans="1:23" ht="24" customHeight="1">
      <c r="A157" s="250" t="str">
        <f t="shared" si="24"/>
        <v/>
      </c>
      <c r="B157" s="251" t="str">
        <f>IF(C157="","",IFERROR(MATCH(A157,A$1:A156,0)-1,COUNTA(C$2:C157)))</f>
        <v/>
      </c>
      <c r="C157" s="631"/>
      <c r="D157" s="252">
        <f ca="1">IF(SUM(H157:U157)&gt;0,MAX(D$1:D156)+1,"")</f>
        <v>136</v>
      </c>
      <c r="H157" s="253">
        <f t="shared" ca="1" si="23"/>
        <v>1048075</v>
      </c>
      <c r="I157" s="254" t="str">
        <f t="shared" ca="1" si="28"/>
        <v>-</v>
      </c>
      <c r="J157" s="254" t="str">
        <f t="shared" ca="1" si="28"/>
        <v>-</v>
      </c>
      <c r="K157" s="254" t="str">
        <f t="shared" ca="1" si="28"/>
        <v>-</v>
      </c>
      <c r="L157" s="254" t="str">
        <f t="shared" ca="1" si="28"/>
        <v>-</v>
      </c>
      <c r="M157" s="254" t="str">
        <f t="shared" ca="1" si="28"/>
        <v>-</v>
      </c>
      <c r="N157" s="254" t="str">
        <f t="shared" ca="1" si="28"/>
        <v>-</v>
      </c>
      <c r="O157" s="254" t="str">
        <f t="shared" ca="1" si="28"/>
        <v>-</v>
      </c>
      <c r="P157" s="254" t="str">
        <f t="shared" ca="1" si="28"/>
        <v>-</v>
      </c>
      <c r="Q157" s="254" t="str">
        <f t="shared" ca="1" si="28"/>
        <v>-</v>
      </c>
      <c r="R157" s="254" t="str">
        <f t="shared" ca="1" si="28"/>
        <v>-</v>
      </c>
      <c r="S157" s="254" t="str">
        <f t="shared" ca="1" si="28"/>
        <v>-</v>
      </c>
      <c r="T157" s="254" t="str">
        <f t="shared" ca="1" si="28"/>
        <v>-</v>
      </c>
      <c r="U157" s="255" t="str">
        <f t="shared" ca="1" si="28"/>
        <v>-</v>
      </c>
      <c r="W157" s="257" t="str">
        <f t="shared" ca="1" si="26"/>
        <v/>
      </c>
    </row>
    <row r="158" spans="1:23" ht="24" customHeight="1">
      <c r="A158" s="250" t="str">
        <f t="shared" si="24"/>
        <v/>
      </c>
      <c r="B158" s="251" t="str">
        <f>IF(C158="","",IFERROR(MATCH(A158,A$1:A157,0)-1,COUNTA(C$2:C158)))</f>
        <v/>
      </c>
      <c r="C158" s="631"/>
      <c r="D158" s="252">
        <f ca="1">IF(SUM(H158:U158)&gt;0,MAX(D$1:D157)+1,"")</f>
        <v>137</v>
      </c>
      <c r="H158" s="253">
        <f t="shared" ca="1" si="23"/>
        <v>1048075</v>
      </c>
      <c r="I158" s="254" t="str">
        <f t="shared" ca="1" si="28"/>
        <v>-</v>
      </c>
      <c r="J158" s="254" t="str">
        <f t="shared" ca="1" si="28"/>
        <v>-</v>
      </c>
      <c r="K158" s="254" t="str">
        <f t="shared" ca="1" si="28"/>
        <v>-</v>
      </c>
      <c r="L158" s="254" t="str">
        <f t="shared" ca="1" si="28"/>
        <v>-</v>
      </c>
      <c r="M158" s="254" t="str">
        <f t="shared" ca="1" si="28"/>
        <v>-</v>
      </c>
      <c r="N158" s="254" t="str">
        <f t="shared" ca="1" si="28"/>
        <v>-</v>
      </c>
      <c r="O158" s="254" t="str">
        <f t="shared" ca="1" si="28"/>
        <v>-</v>
      </c>
      <c r="P158" s="254" t="str">
        <f t="shared" ca="1" si="28"/>
        <v>-</v>
      </c>
      <c r="Q158" s="254" t="str">
        <f t="shared" ca="1" si="28"/>
        <v>-</v>
      </c>
      <c r="R158" s="254" t="str">
        <f t="shared" ca="1" si="28"/>
        <v>-</v>
      </c>
      <c r="S158" s="254" t="str">
        <f t="shared" ca="1" si="28"/>
        <v>-</v>
      </c>
      <c r="T158" s="254" t="str">
        <f t="shared" ca="1" si="28"/>
        <v>-</v>
      </c>
      <c r="U158" s="255" t="str">
        <f t="shared" ca="1" si="28"/>
        <v>-</v>
      </c>
      <c r="W158" s="257" t="str">
        <f t="shared" ca="1" si="26"/>
        <v/>
      </c>
    </row>
    <row r="159" spans="1:23" ht="24" customHeight="1">
      <c r="A159" s="250" t="str">
        <f t="shared" si="24"/>
        <v/>
      </c>
      <c r="B159" s="251" t="str">
        <f>IF(C159="","",IFERROR(MATCH(A159,A$1:A158,0)-1,COUNTA(C$2:C159)))</f>
        <v/>
      </c>
      <c r="C159" s="631"/>
      <c r="D159" s="252">
        <f ca="1">IF(SUM(H159:U159)&gt;0,MAX(D$1:D158)+1,"")</f>
        <v>138</v>
      </c>
      <c r="H159" s="253">
        <f t="shared" ca="1" si="23"/>
        <v>1048075</v>
      </c>
      <c r="I159" s="254" t="str">
        <f t="shared" ca="1" si="28"/>
        <v>-</v>
      </c>
      <c r="J159" s="254" t="str">
        <f t="shared" ca="1" si="28"/>
        <v>-</v>
      </c>
      <c r="K159" s="254" t="str">
        <f t="shared" ca="1" si="28"/>
        <v>-</v>
      </c>
      <c r="L159" s="254" t="str">
        <f t="shared" ca="1" si="28"/>
        <v>-</v>
      </c>
      <c r="M159" s="254" t="str">
        <f t="shared" ca="1" si="28"/>
        <v>-</v>
      </c>
      <c r="N159" s="254" t="str">
        <f t="shared" ca="1" si="28"/>
        <v>-</v>
      </c>
      <c r="O159" s="254" t="str">
        <f t="shared" ca="1" si="28"/>
        <v>-</v>
      </c>
      <c r="P159" s="254" t="str">
        <f t="shared" ca="1" si="28"/>
        <v>-</v>
      </c>
      <c r="Q159" s="254" t="str">
        <f t="shared" ca="1" si="28"/>
        <v>-</v>
      </c>
      <c r="R159" s="254" t="str">
        <f t="shared" ca="1" si="28"/>
        <v>-</v>
      </c>
      <c r="S159" s="254" t="str">
        <f t="shared" ca="1" si="28"/>
        <v>-</v>
      </c>
      <c r="T159" s="254" t="str">
        <f t="shared" ca="1" si="28"/>
        <v>-</v>
      </c>
      <c r="U159" s="255" t="str">
        <f t="shared" ca="1" si="28"/>
        <v>-</v>
      </c>
      <c r="W159" s="257" t="str">
        <f t="shared" ca="1" si="26"/>
        <v/>
      </c>
    </row>
    <row r="160" spans="1:23" ht="24" customHeight="1">
      <c r="A160" s="250" t="str">
        <f t="shared" si="24"/>
        <v/>
      </c>
      <c r="B160" s="251" t="str">
        <f>IF(C160="","",IFERROR(MATCH(A160,A$1:A159,0)-1,COUNTA(C$2:C160)))</f>
        <v/>
      </c>
      <c r="C160" s="631"/>
      <c r="D160" s="252">
        <f ca="1">IF(SUM(H160:U160)&gt;0,MAX(D$1:D159)+1,"")</f>
        <v>139</v>
      </c>
      <c r="H160" s="253">
        <f t="shared" ca="1" si="23"/>
        <v>1048075</v>
      </c>
      <c r="I160" s="254" t="str">
        <f t="shared" ca="1" si="28"/>
        <v>-</v>
      </c>
      <c r="J160" s="254" t="str">
        <f t="shared" ca="1" si="28"/>
        <v>-</v>
      </c>
      <c r="K160" s="254" t="str">
        <f t="shared" ca="1" si="28"/>
        <v>-</v>
      </c>
      <c r="L160" s="254" t="str">
        <f t="shared" ca="1" si="28"/>
        <v>-</v>
      </c>
      <c r="M160" s="254" t="str">
        <f t="shared" ca="1" si="28"/>
        <v>-</v>
      </c>
      <c r="N160" s="254" t="str">
        <f t="shared" ca="1" si="28"/>
        <v>-</v>
      </c>
      <c r="O160" s="254" t="str">
        <f t="shared" ca="1" si="28"/>
        <v>-</v>
      </c>
      <c r="P160" s="254" t="str">
        <f t="shared" ca="1" si="28"/>
        <v>-</v>
      </c>
      <c r="Q160" s="254" t="str">
        <f t="shared" ca="1" si="28"/>
        <v>-</v>
      </c>
      <c r="R160" s="254" t="str">
        <f t="shared" ca="1" si="28"/>
        <v>-</v>
      </c>
      <c r="S160" s="254" t="str">
        <f t="shared" ca="1" si="28"/>
        <v>-</v>
      </c>
      <c r="T160" s="254" t="str">
        <f t="shared" ca="1" si="28"/>
        <v>-</v>
      </c>
      <c r="U160" s="255" t="str">
        <f t="shared" ca="1" si="28"/>
        <v>-</v>
      </c>
      <c r="W160" s="257" t="str">
        <f t="shared" ca="1" si="26"/>
        <v/>
      </c>
    </row>
    <row r="161" spans="1:23" ht="24" customHeight="1">
      <c r="A161" s="250" t="str">
        <f t="shared" si="24"/>
        <v/>
      </c>
      <c r="B161" s="251" t="str">
        <f>IF(C161="","",IFERROR(MATCH(A161,A$1:A160,0)-1,COUNTA(C$2:C161)))</f>
        <v/>
      </c>
      <c r="C161" s="631"/>
      <c r="D161" s="252">
        <f ca="1">IF(SUM(H161:U161)&gt;0,MAX(D$1:D160)+1,"")</f>
        <v>140</v>
      </c>
      <c r="H161" s="253">
        <f t="shared" ca="1" si="23"/>
        <v>1048075</v>
      </c>
      <c r="I161" s="254" t="str">
        <f t="shared" ref="I161:U176" ca="1" si="29">IFERROR(COUNTIF(INDIRECT("'"&amp;I$1&amp;"'!"&amp;I$204),$A161),"-")</f>
        <v>-</v>
      </c>
      <c r="J161" s="254" t="str">
        <f t="shared" ca="1" si="29"/>
        <v>-</v>
      </c>
      <c r="K161" s="254" t="str">
        <f t="shared" ca="1" si="29"/>
        <v>-</v>
      </c>
      <c r="L161" s="254" t="str">
        <f t="shared" ca="1" si="29"/>
        <v>-</v>
      </c>
      <c r="M161" s="254" t="str">
        <f t="shared" ca="1" si="29"/>
        <v>-</v>
      </c>
      <c r="N161" s="254" t="str">
        <f t="shared" ca="1" si="29"/>
        <v>-</v>
      </c>
      <c r="O161" s="254" t="str">
        <f t="shared" ca="1" si="29"/>
        <v>-</v>
      </c>
      <c r="P161" s="254" t="str">
        <f t="shared" ca="1" si="29"/>
        <v>-</v>
      </c>
      <c r="Q161" s="254" t="str">
        <f t="shared" ca="1" si="29"/>
        <v>-</v>
      </c>
      <c r="R161" s="254" t="str">
        <f t="shared" ca="1" si="29"/>
        <v>-</v>
      </c>
      <c r="S161" s="254" t="str">
        <f t="shared" ca="1" si="29"/>
        <v>-</v>
      </c>
      <c r="T161" s="254" t="str">
        <f t="shared" ca="1" si="29"/>
        <v>-</v>
      </c>
      <c r="U161" s="255" t="str">
        <f t="shared" ca="1" si="29"/>
        <v>-</v>
      </c>
      <c r="W161" s="257" t="str">
        <f t="shared" ca="1" si="26"/>
        <v/>
      </c>
    </row>
    <row r="162" spans="1:23" ht="24" customHeight="1">
      <c r="A162" s="250" t="str">
        <f t="shared" si="24"/>
        <v/>
      </c>
      <c r="B162" s="251" t="str">
        <f>IF(C162="","",IFERROR(MATCH(A162,A$1:A161,0)-1,COUNTA(C$2:C162)))</f>
        <v/>
      </c>
      <c r="C162" s="631"/>
      <c r="D162" s="252">
        <f ca="1">IF(SUM(H162:U162)&gt;0,MAX(D$1:D161)+1,"")</f>
        <v>141</v>
      </c>
      <c r="H162" s="253">
        <f t="shared" ref="H162:H194" ca="1" si="30">IFERROR(COUNTIF(INDIRECT("'"&amp;H$1&amp;"'!"&amp;H$204),$A162),"-")</f>
        <v>1048075</v>
      </c>
      <c r="I162" s="254" t="str">
        <f t="shared" ca="1" si="29"/>
        <v>-</v>
      </c>
      <c r="J162" s="254" t="str">
        <f t="shared" ca="1" si="29"/>
        <v>-</v>
      </c>
      <c r="K162" s="254" t="str">
        <f t="shared" ca="1" si="29"/>
        <v>-</v>
      </c>
      <c r="L162" s="254" t="str">
        <f t="shared" ca="1" si="29"/>
        <v>-</v>
      </c>
      <c r="M162" s="254" t="str">
        <f t="shared" ca="1" si="29"/>
        <v>-</v>
      </c>
      <c r="N162" s="254" t="str">
        <f t="shared" ca="1" si="29"/>
        <v>-</v>
      </c>
      <c r="O162" s="254" t="str">
        <f t="shared" ca="1" si="29"/>
        <v>-</v>
      </c>
      <c r="P162" s="254" t="str">
        <f t="shared" ca="1" si="29"/>
        <v>-</v>
      </c>
      <c r="Q162" s="254" t="str">
        <f t="shared" ca="1" si="29"/>
        <v>-</v>
      </c>
      <c r="R162" s="254" t="str">
        <f t="shared" ca="1" si="29"/>
        <v>-</v>
      </c>
      <c r="S162" s="254" t="str">
        <f t="shared" ca="1" si="29"/>
        <v>-</v>
      </c>
      <c r="T162" s="254" t="str">
        <f t="shared" ca="1" si="29"/>
        <v>-</v>
      </c>
      <c r="U162" s="255" t="str">
        <f t="shared" ca="1" si="29"/>
        <v>-</v>
      </c>
      <c r="W162" s="257" t="str">
        <f t="shared" ca="1" si="26"/>
        <v/>
      </c>
    </row>
    <row r="163" spans="1:23" ht="24" customHeight="1">
      <c r="A163" s="250" t="str">
        <f t="shared" si="24"/>
        <v/>
      </c>
      <c r="B163" s="251" t="str">
        <f>IF(C163="","",IFERROR(MATCH(A163,A$1:A162,0)-1,COUNTA(C$2:C163)))</f>
        <v/>
      </c>
      <c r="C163" s="631"/>
      <c r="D163" s="252">
        <f ca="1">IF(SUM(H163:U163)&gt;0,MAX(D$1:D162)+1,"")</f>
        <v>142</v>
      </c>
      <c r="H163" s="253">
        <f t="shared" ca="1" si="30"/>
        <v>1048075</v>
      </c>
      <c r="I163" s="254" t="str">
        <f t="shared" ca="1" si="29"/>
        <v>-</v>
      </c>
      <c r="J163" s="254" t="str">
        <f t="shared" ca="1" si="29"/>
        <v>-</v>
      </c>
      <c r="K163" s="254" t="str">
        <f t="shared" ca="1" si="29"/>
        <v>-</v>
      </c>
      <c r="L163" s="254" t="str">
        <f t="shared" ca="1" si="29"/>
        <v>-</v>
      </c>
      <c r="M163" s="254" t="str">
        <f t="shared" ca="1" si="29"/>
        <v>-</v>
      </c>
      <c r="N163" s="254" t="str">
        <f t="shared" ca="1" si="29"/>
        <v>-</v>
      </c>
      <c r="O163" s="254" t="str">
        <f t="shared" ca="1" si="29"/>
        <v>-</v>
      </c>
      <c r="P163" s="254" t="str">
        <f t="shared" ca="1" si="29"/>
        <v>-</v>
      </c>
      <c r="Q163" s="254" t="str">
        <f t="shared" ca="1" si="29"/>
        <v>-</v>
      </c>
      <c r="R163" s="254" t="str">
        <f t="shared" ca="1" si="29"/>
        <v>-</v>
      </c>
      <c r="S163" s="254" t="str">
        <f t="shared" ca="1" si="29"/>
        <v>-</v>
      </c>
      <c r="T163" s="254" t="str">
        <f t="shared" ca="1" si="29"/>
        <v>-</v>
      </c>
      <c r="U163" s="255" t="str">
        <f t="shared" ca="1" si="29"/>
        <v>-</v>
      </c>
      <c r="W163" s="257" t="str">
        <f t="shared" ca="1" si="26"/>
        <v/>
      </c>
    </row>
    <row r="164" spans="1:23" ht="24" customHeight="1">
      <c r="A164" s="250" t="str">
        <f t="shared" si="24"/>
        <v/>
      </c>
      <c r="B164" s="251" t="str">
        <f>IF(C164="","",IFERROR(MATCH(A164,A$1:A163,0)-1,COUNTA(C$2:C164)))</f>
        <v/>
      </c>
      <c r="C164" s="631"/>
      <c r="D164" s="252">
        <f ca="1">IF(SUM(H164:U164)&gt;0,MAX(D$1:D163)+1,"")</f>
        <v>143</v>
      </c>
      <c r="H164" s="253">
        <f t="shared" ca="1" si="30"/>
        <v>1048075</v>
      </c>
      <c r="I164" s="254" t="str">
        <f t="shared" ca="1" si="29"/>
        <v>-</v>
      </c>
      <c r="J164" s="254" t="str">
        <f t="shared" ca="1" si="29"/>
        <v>-</v>
      </c>
      <c r="K164" s="254" t="str">
        <f t="shared" ca="1" si="29"/>
        <v>-</v>
      </c>
      <c r="L164" s="254" t="str">
        <f t="shared" ca="1" si="29"/>
        <v>-</v>
      </c>
      <c r="M164" s="254" t="str">
        <f t="shared" ca="1" si="29"/>
        <v>-</v>
      </c>
      <c r="N164" s="254" t="str">
        <f t="shared" ca="1" si="29"/>
        <v>-</v>
      </c>
      <c r="O164" s="254" t="str">
        <f t="shared" ca="1" si="29"/>
        <v>-</v>
      </c>
      <c r="P164" s="254" t="str">
        <f t="shared" ca="1" si="29"/>
        <v>-</v>
      </c>
      <c r="Q164" s="254" t="str">
        <f t="shared" ca="1" si="29"/>
        <v>-</v>
      </c>
      <c r="R164" s="254" t="str">
        <f t="shared" ca="1" si="29"/>
        <v>-</v>
      </c>
      <c r="S164" s="254" t="str">
        <f t="shared" ca="1" si="29"/>
        <v>-</v>
      </c>
      <c r="T164" s="254" t="str">
        <f t="shared" ca="1" si="29"/>
        <v>-</v>
      </c>
      <c r="U164" s="255" t="str">
        <f t="shared" ca="1" si="29"/>
        <v>-</v>
      </c>
      <c r="W164" s="257" t="str">
        <f t="shared" ca="1" si="26"/>
        <v/>
      </c>
    </row>
    <row r="165" spans="1:23" ht="24" customHeight="1">
      <c r="A165" s="250" t="str">
        <f t="shared" si="24"/>
        <v/>
      </c>
      <c r="B165" s="251" t="str">
        <f>IF(C165="","",IFERROR(MATCH(A165,A$1:A164,0)-1,COUNTA(C$2:C165)))</f>
        <v/>
      </c>
      <c r="C165" s="631"/>
      <c r="D165" s="252">
        <f ca="1">IF(SUM(H165:U165)&gt;0,MAX(D$1:D164)+1,"")</f>
        <v>144</v>
      </c>
      <c r="H165" s="253">
        <f t="shared" ca="1" si="30"/>
        <v>1048075</v>
      </c>
      <c r="I165" s="254" t="str">
        <f t="shared" ca="1" si="29"/>
        <v>-</v>
      </c>
      <c r="J165" s="254" t="str">
        <f t="shared" ca="1" si="29"/>
        <v>-</v>
      </c>
      <c r="K165" s="254" t="str">
        <f t="shared" ca="1" si="29"/>
        <v>-</v>
      </c>
      <c r="L165" s="254" t="str">
        <f t="shared" ca="1" si="29"/>
        <v>-</v>
      </c>
      <c r="M165" s="254" t="str">
        <f t="shared" ca="1" si="29"/>
        <v>-</v>
      </c>
      <c r="N165" s="254" t="str">
        <f t="shared" ca="1" si="29"/>
        <v>-</v>
      </c>
      <c r="O165" s="254" t="str">
        <f t="shared" ca="1" si="29"/>
        <v>-</v>
      </c>
      <c r="P165" s="254" t="str">
        <f t="shared" ca="1" si="29"/>
        <v>-</v>
      </c>
      <c r="Q165" s="254" t="str">
        <f t="shared" ca="1" si="29"/>
        <v>-</v>
      </c>
      <c r="R165" s="254" t="str">
        <f t="shared" ca="1" si="29"/>
        <v>-</v>
      </c>
      <c r="S165" s="254" t="str">
        <f t="shared" ca="1" si="29"/>
        <v>-</v>
      </c>
      <c r="T165" s="254" t="str">
        <f t="shared" ca="1" si="29"/>
        <v>-</v>
      </c>
      <c r="U165" s="255" t="str">
        <f t="shared" ca="1" si="29"/>
        <v>-</v>
      </c>
      <c r="W165" s="257" t="str">
        <f t="shared" ca="1" si="26"/>
        <v/>
      </c>
    </row>
    <row r="166" spans="1:23" ht="24" customHeight="1">
      <c r="A166" s="250" t="str">
        <f t="shared" si="24"/>
        <v/>
      </c>
      <c r="B166" s="251" t="str">
        <f>IF(C166="","",IFERROR(MATCH(A166,A$1:A165,0)-1,COUNTA(C$2:C166)))</f>
        <v/>
      </c>
      <c r="C166" s="631"/>
      <c r="D166" s="252">
        <f ca="1">IF(SUM(H166:U166)&gt;0,MAX(D$1:D165)+1,"")</f>
        <v>145</v>
      </c>
      <c r="H166" s="253">
        <f t="shared" ca="1" si="30"/>
        <v>1048075</v>
      </c>
      <c r="I166" s="254" t="str">
        <f t="shared" ca="1" si="29"/>
        <v>-</v>
      </c>
      <c r="J166" s="254" t="str">
        <f t="shared" ca="1" si="29"/>
        <v>-</v>
      </c>
      <c r="K166" s="254" t="str">
        <f t="shared" ca="1" si="29"/>
        <v>-</v>
      </c>
      <c r="L166" s="254" t="str">
        <f t="shared" ca="1" si="29"/>
        <v>-</v>
      </c>
      <c r="M166" s="254" t="str">
        <f t="shared" ca="1" si="29"/>
        <v>-</v>
      </c>
      <c r="N166" s="254" t="str">
        <f t="shared" ca="1" si="29"/>
        <v>-</v>
      </c>
      <c r="O166" s="254" t="str">
        <f t="shared" ca="1" si="29"/>
        <v>-</v>
      </c>
      <c r="P166" s="254" t="str">
        <f t="shared" ca="1" si="29"/>
        <v>-</v>
      </c>
      <c r="Q166" s="254" t="str">
        <f t="shared" ca="1" si="29"/>
        <v>-</v>
      </c>
      <c r="R166" s="254" t="str">
        <f t="shared" ca="1" si="29"/>
        <v>-</v>
      </c>
      <c r="S166" s="254" t="str">
        <f t="shared" ca="1" si="29"/>
        <v>-</v>
      </c>
      <c r="T166" s="254" t="str">
        <f t="shared" ca="1" si="29"/>
        <v>-</v>
      </c>
      <c r="U166" s="255" t="str">
        <f t="shared" ca="1" si="29"/>
        <v>-</v>
      </c>
      <c r="W166" s="257" t="str">
        <f t="shared" ca="1" si="26"/>
        <v/>
      </c>
    </row>
    <row r="167" spans="1:23" ht="24" customHeight="1">
      <c r="A167" s="250" t="str">
        <f t="shared" si="24"/>
        <v/>
      </c>
      <c r="B167" s="251" t="str">
        <f>IF(C167="","",IFERROR(MATCH(A167,A$1:A166,0)-1,COUNTA(C$2:C167)))</f>
        <v/>
      </c>
      <c r="C167" s="631"/>
      <c r="D167" s="252">
        <f ca="1">IF(SUM(H167:U167)&gt;0,MAX(D$1:D166)+1,"")</f>
        <v>146</v>
      </c>
      <c r="H167" s="253">
        <f t="shared" ca="1" si="30"/>
        <v>1048075</v>
      </c>
      <c r="I167" s="254" t="str">
        <f t="shared" ca="1" si="29"/>
        <v>-</v>
      </c>
      <c r="J167" s="254" t="str">
        <f t="shared" ca="1" si="29"/>
        <v>-</v>
      </c>
      <c r="K167" s="254" t="str">
        <f t="shared" ca="1" si="29"/>
        <v>-</v>
      </c>
      <c r="L167" s="254" t="str">
        <f t="shared" ca="1" si="29"/>
        <v>-</v>
      </c>
      <c r="M167" s="254" t="str">
        <f t="shared" ca="1" si="29"/>
        <v>-</v>
      </c>
      <c r="N167" s="254" t="str">
        <f t="shared" ca="1" si="29"/>
        <v>-</v>
      </c>
      <c r="O167" s="254" t="str">
        <f t="shared" ca="1" si="29"/>
        <v>-</v>
      </c>
      <c r="P167" s="254" t="str">
        <f t="shared" ca="1" si="29"/>
        <v>-</v>
      </c>
      <c r="Q167" s="254" t="str">
        <f t="shared" ca="1" si="29"/>
        <v>-</v>
      </c>
      <c r="R167" s="254" t="str">
        <f t="shared" ca="1" si="29"/>
        <v>-</v>
      </c>
      <c r="S167" s="254" t="str">
        <f t="shared" ca="1" si="29"/>
        <v>-</v>
      </c>
      <c r="T167" s="254" t="str">
        <f t="shared" ca="1" si="29"/>
        <v>-</v>
      </c>
      <c r="U167" s="255" t="str">
        <f t="shared" ca="1" si="29"/>
        <v>-</v>
      </c>
      <c r="W167" s="257" t="str">
        <f t="shared" ca="1" si="26"/>
        <v/>
      </c>
    </row>
    <row r="168" spans="1:23" ht="24" customHeight="1">
      <c r="A168" s="250" t="str">
        <f t="shared" si="24"/>
        <v/>
      </c>
      <c r="B168" s="251" t="str">
        <f>IF(C168="","",IFERROR(MATCH(A168,A$1:A167,0)-1,COUNTA(C$2:C168)))</f>
        <v/>
      </c>
      <c r="C168" s="631"/>
      <c r="D168" s="252">
        <f ca="1">IF(SUM(H168:U168)&gt;0,MAX(D$1:D167)+1,"")</f>
        <v>147</v>
      </c>
      <c r="H168" s="253">
        <f t="shared" ca="1" si="30"/>
        <v>1048075</v>
      </c>
      <c r="I168" s="254" t="str">
        <f t="shared" ca="1" si="29"/>
        <v>-</v>
      </c>
      <c r="J168" s="254" t="str">
        <f t="shared" ca="1" si="29"/>
        <v>-</v>
      </c>
      <c r="K168" s="254" t="str">
        <f t="shared" ca="1" si="29"/>
        <v>-</v>
      </c>
      <c r="L168" s="254" t="str">
        <f t="shared" ca="1" si="29"/>
        <v>-</v>
      </c>
      <c r="M168" s="254" t="str">
        <f t="shared" ca="1" si="29"/>
        <v>-</v>
      </c>
      <c r="N168" s="254" t="str">
        <f t="shared" ca="1" si="29"/>
        <v>-</v>
      </c>
      <c r="O168" s="254" t="str">
        <f t="shared" ca="1" si="29"/>
        <v>-</v>
      </c>
      <c r="P168" s="254" t="str">
        <f t="shared" ca="1" si="29"/>
        <v>-</v>
      </c>
      <c r="Q168" s="254" t="str">
        <f t="shared" ca="1" si="29"/>
        <v>-</v>
      </c>
      <c r="R168" s="254" t="str">
        <f t="shared" ca="1" si="29"/>
        <v>-</v>
      </c>
      <c r="S168" s="254" t="str">
        <f t="shared" ca="1" si="29"/>
        <v>-</v>
      </c>
      <c r="T168" s="254" t="str">
        <f t="shared" ca="1" si="29"/>
        <v>-</v>
      </c>
      <c r="U168" s="255" t="str">
        <f t="shared" ca="1" si="29"/>
        <v>-</v>
      </c>
      <c r="W168" s="257" t="str">
        <f t="shared" ca="1" si="26"/>
        <v/>
      </c>
    </row>
    <row r="169" spans="1:23" ht="24" customHeight="1">
      <c r="A169" s="250" t="str">
        <f t="shared" si="24"/>
        <v/>
      </c>
      <c r="B169" s="251" t="str">
        <f>IF(C169="","",IFERROR(MATCH(A169,A$1:A168,0)-1,COUNTA(C$2:C169)))</f>
        <v/>
      </c>
      <c r="C169" s="631"/>
      <c r="D169" s="252">
        <f ca="1">IF(SUM(H169:U169)&gt;0,MAX(D$1:D168)+1,"")</f>
        <v>148</v>
      </c>
      <c r="H169" s="253">
        <f t="shared" ca="1" si="30"/>
        <v>1048075</v>
      </c>
      <c r="I169" s="254" t="str">
        <f t="shared" ca="1" si="29"/>
        <v>-</v>
      </c>
      <c r="J169" s="254" t="str">
        <f t="shared" ca="1" si="29"/>
        <v>-</v>
      </c>
      <c r="K169" s="254" t="str">
        <f t="shared" ca="1" si="29"/>
        <v>-</v>
      </c>
      <c r="L169" s="254" t="str">
        <f t="shared" ca="1" si="29"/>
        <v>-</v>
      </c>
      <c r="M169" s="254" t="str">
        <f t="shared" ca="1" si="29"/>
        <v>-</v>
      </c>
      <c r="N169" s="254" t="str">
        <f t="shared" ca="1" si="29"/>
        <v>-</v>
      </c>
      <c r="O169" s="254" t="str">
        <f t="shared" ca="1" si="29"/>
        <v>-</v>
      </c>
      <c r="P169" s="254" t="str">
        <f t="shared" ca="1" si="29"/>
        <v>-</v>
      </c>
      <c r="Q169" s="254" t="str">
        <f t="shared" ca="1" si="29"/>
        <v>-</v>
      </c>
      <c r="R169" s="254" t="str">
        <f t="shared" ca="1" si="29"/>
        <v>-</v>
      </c>
      <c r="S169" s="254" t="str">
        <f t="shared" ca="1" si="29"/>
        <v>-</v>
      </c>
      <c r="T169" s="254" t="str">
        <f t="shared" ca="1" si="29"/>
        <v>-</v>
      </c>
      <c r="U169" s="255" t="str">
        <f t="shared" ca="1" si="29"/>
        <v>-</v>
      </c>
      <c r="W169" s="257" t="str">
        <f t="shared" ca="1" si="26"/>
        <v/>
      </c>
    </row>
    <row r="170" spans="1:23" ht="24" customHeight="1">
      <c r="A170" s="250" t="str">
        <f t="shared" si="24"/>
        <v/>
      </c>
      <c r="B170" s="251" t="str">
        <f>IF(C170="","",IFERROR(MATCH(A170,A$1:A169,0)-1,COUNTA(C$2:C170)))</f>
        <v/>
      </c>
      <c r="C170" s="631"/>
      <c r="D170" s="252">
        <f ca="1">IF(SUM(H170:U170)&gt;0,MAX(D$1:D169)+1,"")</f>
        <v>149</v>
      </c>
      <c r="H170" s="253">
        <f t="shared" ca="1" si="30"/>
        <v>1048075</v>
      </c>
      <c r="I170" s="254" t="str">
        <f t="shared" ca="1" si="29"/>
        <v>-</v>
      </c>
      <c r="J170" s="254" t="str">
        <f t="shared" ca="1" si="29"/>
        <v>-</v>
      </c>
      <c r="K170" s="254" t="str">
        <f t="shared" ca="1" si="29"/>
        <v>-</v>
      </c>
      <c r="L170" s="254" t="str">
        <f t="shared" ca="1" si="29"/>
        <v>-</v>
      </c>
      <c r="M170" s="254" t="str">
        <f t="shared" ca="1" si="29"/>
        <v>-</v>
      </c>
      <c r="N170" s="254" t="str">
        <f t="shared" ca="1" si="29"/>
        <v>-</v>
      </c>
      <c r="O170" s="254" t="str">
        <f t="shared" ca="1" si="29"/>
        <v>-</v>
      </c>
      <c r="P170" s="254" t="str">
        <f t="shared" ca="1" si="29"/>
        <v>-</v>
      </c>
      <c r="Q170" s="254" t="str">
        <f t="shared" ca="1" si="29"/>
        <v>-</v>
      </c>
      <c r="R170" s="254" t="str">
        <f t="shared" ca="1" si="29"/>
        <v>-</v>
      </c>
      <c r="S170" s="254" t="str">
        <f t="shared" ca="1" si="29"/>
        <v>-</v>
      </c>
      <c r="T170" s="254" t="str">
        <f t="shared" ca="1" si="29"/>
        <v>-</v>
      </c>
      <c r="U170" s="255" t="str">
        <f t="shared" ca="1" si="29"/>
        <v>-</v>
      </c>
      <c r="W170" s="257" t="str">
        <f t="shared" ca="1" si="26"/>
        <v/>
      </c>
    </row>
    <row r="171" spans="1:23" ht="24" customHeight="1">
      <c r="A171" s="250" t="str">
        <f t="shared" si="24"/>
        <v/>
      </c>
      <c r="B171" s="251" t="str">
        <f>IF(C171="","",IFERROR(MATCH(A171,A$1:A170,0)-1,COUNTA(C$2:C171)))</f>
        <v/>
      </c>
      <c r="C171" s="631"/>
      <c r="D171" s="252">
        <f ca="1">IF(SUM(H171:U171)&gt;0,MAX(D$1:D170)+1,"")</f>
        <v>150</v>
      </c>
      <c r="H171" s="253">
        <f t="shared" ca="1" si="30"/>
        <v>1048075</v>
      </c>
      <c r="I171" s="254" t="str">
        <f t="shared" ca="1" si="29"/>
        <v>-</v>
      </c>
      <c r="J171" s="254" t="str">
        <f t="shared" ca="1" si="29"/>
        <v>-</v>
      </c>
      <c r="K171" s="254" t="str">
        <f t="shared" ca="1" si="29"/>
        <v>-</v>
      </c>
      <c r="L171" s="254" t="str">
        <f t="shared" ca="1" si="29"/>
        <v>-</v>
      </c>
      <c r="M171" s="254" t="str">
        <f t="shared" ca="1" si="29"/>
        <v>-</v>
      </c>
      <c r="N171" s="254" t="str">
        <f t="shared" ca="1" si="29"/>
        <v>-</v>
      </c>
      <c r="O171" s="254" t="str">
        <f t="shared" ca="1" si="29"/>
        <v>-</v>
      </c>
      <c r="P171" s="254" t="str">
        <f t="shared" ca="1" si="29"/>
        <v>-</v>
      </c>
      <c r="Q171" s="254" t="str">
        <f t="shared" ca="1" si="29"/>
        <v>-</v>
      </c>
      <c r="R171" s="254" t="str">
        <f t="shared" ca="1" si="29"/>
        <v>-</v>
      </c>
      <c r="S171" s="254" t="str">
        <f t="shared" ca="1" si="29"/>
        <v>-</v>
      </c>
      <c r="T171" s="254" t="str">
        <f t="shared" ca="1" si="29"/>
        <v>-</v>
      </c>
      <c r="U171" s="255" t="str">
        <f t="shared" ca="1" si="29"/>
        <v>-</v>
      </c>
      <c r="W171" s="257" t="str">
        <f t="shared" ca="1" si="26"/>
        <v/>
      </c>
    </row>
    <row r="172" spans="1:23" ht="24" customHeight="1">
      <c r="A172" s="250" t="str">
        <f t="shared" si="24"/>
        <v/>
      </c>
      <c r="B172" s="251" t="str">
        <f>IF(C172="","",IFERROR(MATCH(A172,A$1:A171,0)-1,COUNTA(C$2:C172)))</f>
        <v/>
      </c>
      <c r="C172" s="631"/>
      <c r="D172" s="252">
        <f ca="1">IF(SUM(H172:U172)&gt;0,MAX(D$1:D171)+1,"")</f>
        <v>151</v>
      </c>
      <c r="H172" s="253">
        <f t="shared" ca="1" si="30"/>
        <v>1048075</v>
      </c>
      <c r="I172" s="254" t="str">
        <f t="shared" ca="1" si="29"/>
        <v>-</v>
      </c>
      <c r="J172" s="254" t="str">
        <f t="shared" ca="1" si="29"/>
        <v>-</v>
      </c>
      <c r="K172" s="254" t="str">
        <f t="shared" ca="1" si="29"/>
        <v>-</v>
      </c>
      <c r="L172" s="254" t="str">
        <f t="shared" ca="1" si="29"/>
        <v>-</v>
      </c>
      <c r="M172" s="254" t="str">
        <f t="shared" ca="1" si="29"/>
        <v>-</v>
      </c>
      <c r="N172" s="254" t="str">
        <f t="shared" ca="1" si="29"/>
        <v>-</v>
      </c>
      <c r="O172" s="254" t="str">
        <f t="shared" ca="1" si="29"/>
        <v>-</v>
      </c>
      <c r="P172" s="254" t="str">
        <f t="shared" ca="1" si="29"/>
        <v>-</v>
      </c>
      <c r="Q172" s="254" t="str">
        <f t="shared" ca="1" si="29"/>
        <v>-</v>
      </c>
      <c r="R172" s="254" t="str">
        <f t="shared" ca="1" si="29"/>
        <v>-</v>
      </c>
      <c r="S172" s="254" t="str">
        <f t="shared" ca="1" si="29"/>
        <v>-</v>
      </c>
      <c r="T172" s="254" t="str">
        <f t="shared" ca="1" si="29"/>
        <v>-</v>
      </c>
      <c r="U172" s="255" t="str">
        <f t="shared" ca="1" si="29"/>
        <v>-</v>
      </c>
      <c r="W172" s="257" t="str">
        <f t="shared" ca="1" si="26"/>
        <v/>
      </c>
    </row>
    <row r="173" spans="1:23" ht="24" customHeight="1">
      <c r="A173" s="250" t="str">
        <f t="shared" si="24"/>
        <v/>
      </c>
      <c r="B173" s="251" t="str">
        <f>IF(C173="","",IFERROR(MATCH(A173,A$1:A172,0)-1,COUNTA(C$2:C173)))</f>
        <v/>
      </c>
      <c r="C173" s="631"/>
      <c r="D173" s="252">
        <f ca="1">IF(SUM(H173:U173)&gt;0,MAX(D$1:D172)+1,"")</f>
        <v>152</v>
      </c>
      <c r="H173" s="253">
        <f t="shared" ca="1" si="30"/>
        <v>1048075</v>
      </c>
      <c r="I173" s="254" t="str">
        <f t="shared" ca="1" si="29"/>
        <v>-</v>
      </c>
      <c r="J173" s="254" t="str">
        <f t="shared" ca="1" si="29"/>
        <v>-</v>
      </c>
      <c r="K173" s="254" t="str">
        <f t="shared" ca="1" si="29"/>
        <v>-</v>
      </c>
      <c r="L173" s="254" t="str">
        <f t="shared" ca="1" si="29"/>
        <v>-</v>
      </c>
      <c r="M173" s="254" t="str">
        <f t="shared" ca="1" si="29"/>
        <v>-</v>
      </c>
      <c r="N173" s="254" t="str">
        <f t="shared" ca="1" si="29"/>
        <v>-</v>
      </c>
      <c r="O173" s="254" t="str">
        <f t="shared" ca="1" si="29"/>
        <v>-</v>
      </c>
      <c r="P173" s="254" t="str">
        <f t="shared" ca="1" si="29"/>
        <v>-</v>
      </c>
      <c r="Q173" s="254" t="str">
        <f t="shared" ca="1" si="29"/>
        <v>-</v>
      </c>
      <c r="R173" s="254" t="str">
        <f t="shared" ca="1" si="29"/>
        <v>-</v>
      </c>
      <c r="S173" s="254" t="str">
        <f t="shared" ca="1" si="29"/>
        <v>-</v>
      </c>
      <c r="T173" s="254" t="str">
        <f t="shared" ca="1" si="29"/>
        <v>-</v>
      </c>
      <c r="U173" s="255" t="str">
        <f t="shared" ca="1" si="29"/>
        <v>-</v>
      </c>
      <c r="W173" s="257" t="str">
        <f t="shared" ca="1" si="26"/>
        <v/>
      </c>
    </row>
    <row r="174" spans="1:23" ht="24" customHeight="1">
      <c r="A174" s="250" t="str">
        <f t="shared" si="24"/>
        <v/>
      </c>
      <c r="B174" s="251" t="str">
        <f>IF(C174="","",IFERROR(MATCH(A174,A$1:A173,0)-1,COUNTA(C$2:C174)))</f>
        <v/>
      </c>
      <c r="C174" s="631"/>
      <c r="D174" s="252">
        <f ca="1">IF(SUM(H174:U174)&gt;0,MAX(D$1:D173)+1,"")</f>
        <v>153</v>
      </c>
      <c r="H174" s="253">
        <f t="shared" ca="1" si="30"/>
        <v>1048075</v>
      </c>
      <c r="I174" s="254" t="str">
        <f t="shared" ca="1" si="29"/>
        <v>-</v>
      </c>
      <c r="J174" s="254" t="str">
        <f t="shared" ca="1" si="29"/>
        <v>-</v>
      </c>
      <c r="K174" s="254" t="str">
        <f t="shared" ca="1" si="29"/>
        <v>-</v>
      </c>
      <c r="L174" s="254" t="str">
        <f t="shared" ca="1" si="29"/>
        <v>-</v>
      </c>
      <c r="M174" s="254" t="str">
        <f t="shared" ca="1" si="29"/>
        <v>-</v>
      </c>
      <c r="N174" s="254" t="str">
        <f t="shared" ca="1" si="29"/>
        <v>-</v>
      </c>
      <c r="O174" s="254" t="str">
        <f t="shared" ca="1" si="29"/>
        <v>-</v>
      </c>
      <c r="P174" s="254" t="str">
        <f t="shared" ca="1" si="29"/>
        <v>-</v>
      </c>
      <c r="Q174" s="254" t="str">
        <f t="shared" ca="1" si="29"/>
        <v>-</v>
      </c>
      <c r="R174" s="254" t="str">
        <f t="shared" ca="1" si="29"/>
        <v>-</v>
      </c>
      <c r="S174" s="254" t="str">
        <f t="shared" ca="1" si="29"/>
        <v>-</v>
      </c>
      <c r="T174" s="254" t="str">
        <f t="shared" ca="1" si="29"/>
        <v>-</v>
      </c>
      <c r="U174" s="255" t="str">
        <f t="shared" ca="1" si="29"/>
        <v>-</v>
      </c>
      <c r="W174" s="257" t="str">
        <f t="shared" ca="1" si="26"/>
        <v/>
      </c>
    </row>
    <row r="175" spans="1:23" ht="24" customHeight="1">
      <c r="A175" s="250" t="str">
        <f t="shared" si="24"/>
        <v/>
      </c>
      <c r="B175" s="251" t="str">
        <f>IF(C175="","",IFERROR(MATCH(A175,A$1:A174,0)-1,COUNTA(C$2:C175)))</f>
        <v/>
      </c>
      <c r="C175" s="631"/>
      <c r="D175" s="252">
        <f ca="1">IF(SUM(H175:U175)&gt;0,MAX(D$1:D174)+1,"")</f>
        <v>154</v>
      </c>
      <c r="H175" s="253">
        <f t="shared" ca="1" si="30"/>
        <v>1048075</v>
      </c>
      <c r="I175" s="254" t="str">
        <f t="shared" ca="1" si="29"/>
        <v>-</v>
      </c>
      <c r="J175" s="254" t="str">
        <f t="shared" ca="1" si="29"/>
        <v>-</v>
      </c>
      <c r="K175" s="254" t="str">
        <f t="shared" ca="1" si="29"/>
        <v>-</v>
      </c>
      <c r="L175" s="254" t="str">
        <f t="shared" ca="1" si="29"/>
        <v>-</v>
      </c>
      <c r="M175" s="254" t="str">
        <f t="shared" ca="1" si="29"/>
        <v>-</v>
      </c>
      <c r="N175" s="254" t="str">
        <f t="shared" ca="1" si="29"/>
        <v>-</v>
      </c>
      <c r="O175" s="254" t="str">
        <f t="shared" ca="1" si="29"/>
        <v>-</v>
      </c>
      <c r="P175" s="254" t="str">
        <f t="shared" ca="1" si="29"/>
        <v>-</v>
      </c>
      <c r="Q175" s="254" t="str">
        <f t="shared" ca="1" si="29"/>
        <v>-</v>
      </c>
      <c r="R175" s="254" t="str">
        <f t="shared" ca="1" si="29"/>
        <v>-</v>
      </c>
      <c r="S175" s="254" t="str">
        <f t="shared" ca="1" si="29"/>
        <v>-</v>
      </c>
      <c r="T175" s="254" t="str">
        <f t="shared" ca="1" si="29"/>
        <v>-</v>
      </c>
      <c r="U175" s="255" t="str">
        <f t="shared" ca="1" si="29"/>
        <v>-</v>
      </c>
      <c r="W175" s="257" t="str">
        <f t="shared" ca="1" si="26"/>
        <v/>
      </c>
    </row>
    <row r="176" spans="1:23" ht="24" customHeight="1">
      <c r="A176" s="250" t="str">
        <f t="shared" si="24"/>
        <v/>
      </c>
      <c r="B176" s="251" t="str">
        <f>IF(C176="","",IFERROR(MATCH(A176,A$1:A175,0)-1,COUNTA(C$2:C176)))</f>
        <v/>
      </c>
      <c r="C176" s="631"/>
      <c r="D176" s="252">
        <f ca="1">IF(SUM(H176:U176)&gt;0,MAX(D$1:D175)+1,"")</f>
        <v>155</v>
      </c>
      <c r="H176" s="253">
        <f t="shared" ca="1" si="30"/>
        <v>1048075</v>
      </c>
      <c r="I176" s="254" t="str">
        <f t="shared" ca="1" si="29"/>
        <v>-</v>
      </c>
      <c r="J176" s="254" t="str">
        <f t="shared" ca="1" si="29"/>
        <v>-</v>
      </c>
      <c r="K176" s="254" t="str">
        <f t="shared" ca="1" si="29"/>
        <v>-</v>
      </c>
      <c r="L176" s="254" t="str">
        <f t="shared" ca="1" si="29"/>
        <v>-</v>
      </c>
      <c r="M176" s="254" t="str">
        <f t="shared" ca="1" si="29"/>
        <v>-</v>
      </c>
      <c r="N176" s="254" t="str">
        <f t="shared" ca="1" si="29"/>
        <v>-</v>
      </c>
      <c r="O176" s="254" t="str">
        <f t="shared" ca="1" si="29"/>
        <v>-</v>
      </c>
      <c r="P176" s="254" t="str">
        <f t="shared" ca="1" si="29"/>
        <v>-</v>
      </c>
      <c r="Q176" s="254" t="str">
        <f t="shared" ca="1" si="29"/>
        <v>-</v>
      </c>
      <c r="R176" s="254" t="str">
        <f t="shared" ca="1" si="29"/>
        <v>-</v>
      </c>
      <c r="S176" s="254" t="str">
        <f t="shared" ca="1" si="29"/>
        <v>-</v>
      </c>
      <c r="T176" s="254" t="str">
        <f t="shared" ca="1" si="29"/>
        <v>-</v>
      </c>
      <c r="U176" s="255" t="str">
        <f t="shared" ca="1" si="29"/>
        <v>-</v>
      </c>
      <c r="W176" s="257" t="str">
        <f t="shared" ca="1" si="26"/>
        <v/>
      </c>
    </row>
    <row r="177" spans="1:23" ht="24" customHeight="1">
      <c r="A177" s="250" t="str">
        <f t="shared" si="24"/>
        <v/>
      </c>
      <c r="B177" s="251" t="str">
        <f>IF(C177="","",IFERROR(MATCH(A177,A$1:A176,0)-1,COUNTA(C$2:C177)))</f>
        <v/>
      </c>
      <c r="C177" s="631"/>
      <c r="D177" s="252">
        <f ca="1">IF(SUM(H177:U177)&gt;0,MAX(D$1:D176)+1,"")</f>
        <v>156</v>
      </c>
      <c r="H177" s="253">
        <f t="shared" ca="1" si="30"/>
        <v>1048075</v>
      </c>
      <c r="I177" s="254" t="str">
        <f t="shared" ref="I177:U192" ca="1" si="31">IFERROR(COUNTIF(INDIRECT("'"&amp;I$1&amp;"'!"&amp;I$204),$A177),"-")</f>
        <v>-</v>
      </c>
      <c r="J177" s="254" t="str">
        <f t="shared" ca="1" si="31"/>
        <v>-</v>
      </c>
      <c r="K177" s="254" t="str">
        <f t="shared" ca="1" si="31"/>
        <v>-</v>
      </c>
      <c r="L177" s="254" t="str">
        <f t="shared" ca="1" si="31"/>
        <v>-</v>
      </c>
      <c r="M177" s="254" t="str">
        <f t="shared" ca="1" si="31"/>
        <v>-</v>
      </c>
      <c r="N177" s="254" t="str">
        <f t="shared" ca="1" si="31"/>
        <v>-</v>
      </c>
      <c r="O177" s="254" t="str">
        <f t="shared" ca="1" si="31"/>
        <v>-</v>
      </c>
      <c r="P177" s="254" t="str">
        <f t="shared" ca="1" si="31"/>
        <v>-</v>
      </c>
      <c r="Q177" s="254" t="str">
        <f t="shared" ca="1" si="31"/>
        <v>-</v>
      </c>
      <c r="R177" s="254" t="str">
        <f t="shared" ca="1" si="31"/>
        <v>-</v>
      </c>
      <c r="S177" s="254" t="str">
        <f t="shared" ca="1" si="31"/>
        <v>-</v>
      </c>
      <c r="T177" s="254" t="str">
        <f t="shared" ca="1" si="31"/>
        <v>-</v>
      </c>
      <c r="U177" s="255" t="str">
        <f t="shared" ca="1" si="31"/>
        <v>-</v>
      </c>
      <c r="W177" s="257" t="str">
        <f t="shared" ca="1" si="26"/>
        <v/>
      </c>
    </row>
    <row r="178" spans="1:23" ht="24" customHeight="1">
      <c r="A178" s="250" t="str">
        <f t="shared" si="24"/>
        <v/>
      </c>
      <c r="B178" s="251" t="str">
        <f>IF(C178="","",IFERROR(MATCH(A178,A$1:A177,0)-1,COUNTA(C$2:C178)))</f>
        <v/>
      </c>
      <c r="C178" s="631"/>
      <c r="D178" s="252">
        <f ca="1">IF(SUM(H178:U178)&gt;0,MAX(D$1:D177)+1,"")</f>
        <v>157</v>
      </c>
      <c r="H178" s="253">
        <f t="shared" ca="1" si="30"/>
        <v>1048075</v>
      </c>
      <c r="I178" s="254" t="str">
        <f t="shared" ca="1" si="31"/>
        <v>-</v>
      </c>
      <c r="J178" s="254" t="str">
        <f t="shared" ca="1" si="31"/>
        <v>-</v>
      </c>
      <c r="K178" s="254" t="str">
        <f t="shared" ca="1" si="31"/>
        <v>-</v>
      </c>
      <c r="L178" s="254" t="str">
        <f t="shared" ca="1" si="31"/>
        <v>-</v>
      </c>
      <c r="M178" s="254" t="str">
        <f t="shared" ca="1" si="31"/>
        <v>-</v>
      </c>
      <c r="N178" s="254" t="str">
        <f t="shared" ca="1" si="31"/>
        <v>-</v>
      </c>
      <c r="O178" s="254" t="str">
        <f t="shared" ca="1" si="31"/>
        <v>-</v>
      </c>
      <c r="P178" s="254" t="str">
        <f t="shared" ca="1" si="31"/>
        <v>-</v>
      </c>
      <c r="Q178" s="254" t="str">
        <f t="shared" ca="1" si="31"/>
        <v>-</v>
      </c>
      <c r="R178" s="254" t="str">
        <f t="shared" ca="1" si="31"/>
        <v>-</v>
      </c>
      <c r="S178" s="254" t="str">
        <f t="shared" ca="1" si="31"/>
        <v>-</v>
      </c>
      <c r="T178" s="254" t="str">
        <f t="shared" ca="1" si="31"/>
        <v>-</v>
      </c>
      <c r="U178" s="255" t="str">
        <f t="shared" ca="1" si="31"/>
        <v>-</v>
      </c>
      <c r="W178" s="257" t="str">
        <f t="shared" ca="1" si="26"/>
        <v/>
      </c>
    </row>
    <row r="179" spans="1:23" ht="24" customHeight="1">
      <c r="A179" s="250" t="str">
        <f t="shared" si="24"/>
        <v/>
      </c>
      <c r="B179" s="251" t="str">
        <f>IF(C179="","",IFERROR(MATCH(A179,A$1:A178,0)-1,COUNTA(C$2:C179)))</f>
        <v/>
      </c>
      <c r="C179" s="631"/>
      <c r="D179" s="252">
        <f ca="1">IF(SUM(H179:U179)&gt;0,MAX(D$1:D178)+1,"")</f>
        <v>158</v>
      </c>
      <c r="H179" s="253">
        <f t="shared" ca="1" si="30"/>
        <v>1048075</v>
      </c>
      <c r="I179" s="254" t="str">
        <f t="shared" ca="1" si="31"/>
        <v>-</v>
      </c>
      <c r="J179" s="254" t="str">
        <f t="shared" ca="1" si="31"/>
        <v>-</v>
      </c>
      <c r="K179" s="254" t="str">
        <f t="shared" ca="1" si="31"/>
        <v>-</v>
      </c>
      <c r="L179" s="254" t="str">
        <f t="shared" ca="1" si="31"/>
        <v>-</v>
      </c>
      <c r="M179" s="254" t="str">
        <f t="shared" ca="1" si="31"/>
        <v>-</v>
      </c>
      <c r="N179" s="254" t="str">
        <f t="shared" ca="1" si="31"/>
        <v>-</v>
      </c>
      <c r="O179" s="254" t="str">
        <f t="shared" ca="1" si="31"/>
        <v>-</v>
      </c>
      <c r="P179" s="254" t="str">
        <f t="shared" ca="1" si="31"/>
        <v>-</v>
      </c>
      <c r="Q179" s="254" t="str">
        <f t="shared" ca="1" si="31"/>
        <v>-</v>
      </c>
      <c r="R179" s="254" t="str">
        <f t="shared" ca="1" si="31"/>
        <v>-</v>
      </c>
      <c r="S179" s="254" t="str">
        <f t="shared" ca="1" si="31"/>
        <v>-</v>
      </c>
      <c r="T179" s="254" t="str">
        <f t="shared" ca="1" si="31"/>
        <v>-</v>
      </c>
      <c r="U179" s="255" t="str">
        <f t="shared" ca="1" si="31"/>
        <v>-</v>
      </c>
      <c r="W179" s="257" t="str">
        <f t="shared" ca="1" si="26"/>
        <v/>
      </c>
    </row>
    <row r="180" spans="1:23" ht="24" customHeight="1">
      <c r="A180" s="250" t="str">
        <f t="shared" si="24"/>
        <v/>
      </c>
      <c r="B180" s="251" t="str">
        <f>IF(C180="","",IFERROR(MATCH(A180,A$1:A179,0)-1,COUNTA(C$2:C180)))</f>
        <v/>
      </c>
      <c r="C180" s="631"/>
      <c r="D180" s="252">
        <f ca="1">IF(SUM(H180:U180)&gt;0,MAX(D$1:D179)+1,"")</f>
        <v>159</v>
      </c>
      <c r="H180" s="253">
        <f t="shared" ca="1" si="30"/>
        <v>1048075</v>
      </c>
      <c r="I180" s="254" t="str">
        <f t="shared" ca="1" si="31"/>
        <v>-</v>
      </c>
      <c r="J180" s="254" t="str">
        <f t="shared" ca="1" si="31"/>
        <v>-</v>
      </c>
      <c r="K180" s="254" t="str">
        <f t="shared" ca="1" si="31"/>
        <v>-</v>
      </c>
      <c r="L180" s="254" t="str">
        <f t="shared" ca="1" si="31"/>
        <v>-</v>
      </c>
      <c r="M180" s="254" t="str">
        <f t="shared" ca="1" si="31"/>
        <v>-</v>
      </c>
      <c r="N180" s="254" t="str">
        <f t="shared" ca="1" si="31"/>
        <v>-</v>
      </c>
      <c r="O180" s="254" t="str">
        <f t="shared" ca="1" si="31"/>
        <v>-</v>
      </c>
      <c r="P180" s="254" t="str">
        <f t="shared" ca="1" si="31"/>
        <v>-</v>
      </c>
      <c r="Q180" s="254" t="str">
        <f t="shared" ca="1" si="31"/>
        <v>-</v>
      </c>
      <c r="R180" s="254" t="str">
        <f t="shared" ca="1" si="31"/>
        <v>-</v>
      </c>
      <c r="S180" s="254" t="str">
        <f t="shared" ca="1" si="31"/>
        <v>-</v>
      </c>
      <c r="T180" s="254" t="str">
        <f t="shared" ca="1" si="31"/>
        <v>-</v>
      </c>
      <c r="U180" s="255" t="str">
        <f t="shared" ca="1" si="31"/>
        <v>-</v>
      </c>
      <c r="W180" s="257" t="str">
        <f t="shared" ca="1" si="26"/>
        <v/>
      </c>
    </row>
    <row r="181" spans="1:23" ht="24" customHeight="1">
      <c r="A181" s="250" t="str">
        <f t="shared" si="24"/>
        <v/>
      </c>
      <c r="B181" s="251" t="str">
        <f>IF(C181="","",IFERROR(MATCH(A181,A$1:A180,0)-1,COUNTA(C$2:C181)))</f>
        <v/>
      </c>
      <c r="C181" s="631"/>
      <c r="D181" s="252">
        <f ca="1">IF(SUM(H181:U181)&gt;0,MAX(D$1:D180)+1,"")</f>
        <v>160</v>
      </c>
      <c r="H181" s="253">
        <f t="shared" ca="1" si="30"/>
        <v>1048075</v>
      </c>
      <c r="I181" s="254" t="str">
        <f t="shared" ca="1" si="31"/>
        <v>-</v>
      </c>
      <c r="J181" s="254" t="str">
        <f t="shared" ca="1" si="31"/>
        <v>-</v>
      </c>
      <c r="K181" s="254" t="str">
        <f t="shared" ca="1" si="31"/>
        <v>-</v>
      </c>
      <c r="L181" s="254" t="str">
        <f t="shared" ca="1" si="31"/>
        <v>-</v>
      </c>
      <c r="M181" s="254" t="str">
        <f t="shared" ca="1" si="31"/>
        <v>-</v>
      </c>
      <c r="N181" s="254" t="str">
        <f t="shared" ca="1" si="31"/>
        <v>-</v>
      </c>
      <c r="O181" s="254" t="str">
        <f t="shared" ca="1" si="31"/>
        <v>-</v>
      </c>
      <c r="P181" s="254" t="str">
        <f t="shared" ca="1" si="31"/>
        <v>-</v>
      </c>
      <c r="Q181" s="254" t="str">
        <f t="shared" ca="1" si="31"/>
        <v>-</v>
      </c>
      <c r="R181" s="254" t="str">
        <f t="shared" ca="1" si="31"/>
        <v>-</v>
      </c>
      <c r="S181" s="254" t="str">
        <f t="shared" ca="1" si="31"/>
        <v>-</v>
      </c>
      <c r="T181" s="254" t="str">
        <f t="shared" ca="1" si="31"/>
        <v>-</v>
      </c>
      <c r="U181" s="255" t="str">
        <f t="shared" ca="1" si="31"/>
        <v>-</v>
      </c>
      <c r="W181" s="257" t="str">
        <f t="shared" ca="1" si="26"/>
        <v/>
      </c>
    </row>
    <row r="182" spans="1:23" ht="24" customHeight="1">
      <c r="A182" s="250" t="str">
        <f t="shared" si="24"/>
        <v/>
      </c>
      <c r="B182" s="251" t="str">
        <f>IF(C182="","",IFERROR(MATCH(A182,A$1:A181,0)-1,COUNTA(C$2:C182)))</f>
        <v/>
      </c>
      <c r="C182" s="631"/>
      <c r="D182" s="252">
        <f ca="1">IF(SUM(H182:U182)&gt;0,MAX(D$1:D181)+1,"")</f>
        <v>161</v>
      </c>
      <c r="H182" s="253">
        <f t="shared" ca="1" si="30"/>
        <v>1048075</v>
      </c>
      <c r="I182" s="254" t="str">
        <f t="shared" ca="1" si="31"/>
        <v>-</v>
      </c>
      <c r="J182" s="254" t="str">
        <f t="shared" ca="1" si="31"/>
        <v>-</v>
      </c>
      <c r="K182" s="254" t="str">
        <f t="shared" ca="1" si="31"/>
        <v>-</v>
      </c>
      <c r="L182" s="254" t="str">
        <f t="shared" ca="1" si="31"/>
        <v>-</v>
      </c>
      <c r="M182" s="254" t="str">
        <f t="shared" ca="1" si="31"/>
        <v>-</v>
      </c>
      <c r="N182" s="254" t="str">
        <f t="shared" ca="1" si="31"/>
        <v>-</v>
      </c>
      <c r="O182" s="254" t="str">
        <f t="shared" ca="1" si="31"/>
        <v>-</v>
      </c>
      <c r="P182" s="254" t="str">
        <f t="shared" ca="1" si="31"/>
        <v>-</v>
      </c>
      <c r="Q182" s="254" t="str">
        <f t="shared" ca="1" si="31"/>
        <v>-</v>
      </c>
      <c r="R182" s="254" t="str">
        <f t="shared" ca="1" si="31"/>
        <v>-</v>
      </c>
      <c r="S182" s="254" t="str">
        <f t="shared" ca="1" si="31"/>
        <v>-</v>
      </c>
      <c r="T182" s="254" t="str">
        <f t="shared" ca="1" si="31"/>
        <v>-</v>
      </c>
      <c r="U182" s="255" t="str">
        <f t="shared" ca="1" si="31"/>
        <v>-</v>
      </c>
      <c r="W182" s="257" t="str">
        <f t="shared" ca="1" si="26"/>
        <v/>
      </c>
    </row>
    <row r="183" spans="1:23" ht="24" customHeight="1">
      <c r="A183" s="250" t="str">
        <f t="shared" si="24"/>
        <v/>
      </c>
      <c r="B183" s="251" t="str">
        <f>IF(C183="","",IFERROR(MATCH(A183,A$1:A182,0)-1,COUNTA(C$2:C183)))</f>
        <v/>
      </c>
      <c r="C183" s="631"/>
      <c r="D183" s="252">
        <f ca="1">IF(SUM(H183:U183)&gt;0,MAX(D$1:D182)+1,"")</f>
        <v>162</v>
      </c>
      <c r="H183" s="253">
        <f t="shared" ca="1" si="30"/>
        <v>1048075</v>
      </c>
      <c r="I183" s="254" t="str">
        <f t="shared" ca="1" si="31"/>
        <v>-</v>
      </c>
      <c r="J183" s="254" t="str">
        <f t="shared" ca="1" si="31"/>
        <v>-</v>
      </c>
      <c r="K183" s="254" t="str">
        <f t="shared" ca="1" si="31"/>
        <v>-</v>
      </c>
      <c r="L183" s="254" t="str">
        <f t="shared" ca="1" si="31"/>
        <v>-</v>
      </c>
      <c r="M183" s="254" t="str">
        <f t="shared" ca="1" si="31"/>
        <v>-</v>
      </c>
      <c r="N183" s="254" t="str">
        <f t="shared" ca="1" si="31"/>
        <v>-</v>
      </c>
      <c r="O183" s="254" t="str">
        <f t="shared" ca="1" si="31"/>
        <v>-</v>
      </c>
      <c r="P183" s="254" t="str">
        <f t="shared" ca="1" si="31"/>
        <v>-</v>
      </c>
      <c r="Q183" s="254" t="str">
        <f t="shared" ca="1" si="31"/>
        <v>-</v>
      </c>
      <c r="R183" s="254" t="str">
        <f t="shared" ca="1" si="31"/>
        <v>-</v>
      </c>
      <c r="S183" s="254" t="str">
        <f t="shared" ca="1" si="31"/>
        <v>-</v>
      </c>
      <c r="T183" s="254" t="str">
        <f t="shared" ca="1" si="31"/>
        <v>-</v>
      </c>
      <c r="U183" s="255" t="str">
        <f t="shared" ca="1" si="31"/>
        <v>-</v>
      </c>
      <c r="W183" s="257" t="str">
        <f t="shared" ca="1" si="26"/>
        <v/>
      </c>
    </row>
    <row r="184" spans="1:23" ht="24" customHeight="1">
      <c r="A184" s="250" t="str">
        <f t="shared" si="24"/>
        <v/>
      </c>
      <c r="B184" s="251" t="str">
        <f>IF(C184="","",IFERROR(MATCH(A184,A$1:A183,0)-1,COUNTA(C$2:C184)))</f>
        <v/>
      </c>
      <c r="C184" s="631"/>
      <c r="D184" s="252">
        <f ca="1">IF(SUM(H184:U184)&gt;0,MAX(D$1:D183)+1,"")</f>
        <v>163</v>
      </c>
      <c r="H184" s="253">
        <f t="shared" ca="1" si="30"/>
        <v>1048075</v>
      </c>
      <c r="I184" s="254" t="str">
        <f t="shared" ca="1" si="31"/>
        <v>-</v>
      </c>
      <c r="J184" s="254" t="str">
        <f t="shared" ca="1" si="31"/>
        <v>-</v>
      </c>
      <c r="K184" s="254" t="str">
        <f t="shared" ca="1" si="31"/>
        <v>-</v>
      </c>
      <c r="L184" s="254" t="str">
        <f t="shared" ca="1" si="31"/>
        <v>-</v>
      </c>
      <c r="M184" s="254" t="str">
        <f t="shared" ca="1" si="31"/>
        <v>-</v>
      </c>
      <c r="N184" s="254" t="str">
        <f t="shared" ca="1" si="31"/>
        <v>-</v>
      </c>
      <c r="O184" s="254" t="str">
        <f t="shared" ca="1" si="31"/>
        <v>-</v>
      </c>
      <c r="P184" s="254" t="str">
        <f t="shared" ca="1" si="31"/>
        <v>-</v>
      </c>
      <c r="Q184" s="254" t="str">
        <f t="shared" ca="1" si="31"/>
        <v>-</v>
      </c>
      <c r="R184" s="254" t="str">
        <f t="shared" ca="1" si="31"/>
        <v>-</v>
      </c>
      <c r="S184" s="254" t="str">
        <f t="shared" ca="1" si="31"/>
        <v>-</v>
      </c>
      <c r="T184" s="254" t="str">
        <f t="shared" ca="1" si="31"/>
        <v>-</v>
      </c>
      <c r="U184" s="255" t="str">
        <f t="shared" ca="1" si="31"/>
        <v>-</v>
      </c>
      <c r="W184" s="257" t="str">
        <f t="shared" ca="1" si="26"/>
        <v/>
      </c>
    </row>
    <row r="185" spans="1:23" ht="24" customHeight="1">
      <c r="A185" s="250" t="str">
        <f t="shared" si="24"/>
        <v/>
      </c>
      <c r="B185" s="251" t="str">
        <f>IF(C185="","",IFERROR(MATCH(A185,A$1:A184,0)-1,COUNTA(C$2:C185)))</f>
        <v/>
      </c>
      <c r="C185" s="631"/>
      <c r="D185" s="252">
        <f ca="1">IF(SUM(H185:U185)&gt;0,MAX(D$1:D184)+1,"")</f>
        <v>164</v>
      </c>
      <c r="H185" s="253">
        <f t="shared" ca="1" si="30"/>
        <v>1048075</v>
      </c>
      <c r="I185" s="254" t="str">
        <f t="shared" ca="1" si="31"/>
        <v>-</v>
      </c>
      <c r="J185" s="254" t="str">
        <f t="shared" ca="1" si="31"/>
        <v>-</v>
      </c>
      <c r="K185" s="254" t="str">
        <f t="shared" ca="1" si="31"/>
        <v>-</v>
      </c>
      <c r="L185" s="254" t="str">
        <f t="shared" ca="1" si="31"/>
        <v>-</v>
      </c>
      <c r="M185" s="254" t="str">
        <f t="shared" ca="1" si="31"/>
        <v>-</v>
      </c>
      <c r="N185" s="254" t="str">
        <f t="shared" ca="1" si="31"/>
        <v>-</v>
      </c>
      <c r="O185" s="254" t="str">
        <f t="shared" ca="1" si="31"/>
        <v>-</v>
      </c>
      <c r="P185" s="254" t="str">
        <f t="shared" ca="1" si="31"/>
        <v>-</v>
      </c>
      <c r="Q185" s="254" t="str">
        <f t="shared" ca="1" si="31"/>
        <v>-</v>
      </c>
      <c r="R185" s="254" t="str">
        <f t="shared" ca="1" si="31"/>
        <v>-</v>
      </c>
      <c r="S185" s="254" t="str">
        <f t="shared" ca="1" si="31"/>
        <v>-</v>
      </c>
      <c r="T185" s="254" t="str">
        <f t="shared" ca="1" si="31"/>
        <v>-</v>
      </c>
      <c r="U185" s="255" t="str">
        <f t="shared" ca="1" si="31"/>
        <v>-</v>
      </c>
      <c r="W185" s="257" t="str">
        <f t="shared" ca="1" si="26"/>
        <v/>
      </c>
    </row>
    <row r="186" spans="1:23" ht="24" customHeight="1">
      <c r="A186" s="250" t="str">
        <f t="shared" si="24"/>
        <v/>
      </c>
      <c r="B186" s="251" t="str">
        <f>IF(C186="","",IFERROR(MATCH(A186,A$1:A185,0)-1,COUNTA(C$2:C186)))</f>
        <v/>
      </c>
      <c r="C186" s="631"/>
      <c r="D186" s="252">
        <f ca="1">IF(SUM(H186:U186)&gt;0,MAX(D$1:D185)+1,"")</f>
        <v>165</v>
      </c>
      <c r="H186" s="253">
        <f t="shared" ca="1" si="30"/>
        <v>1048075</v>
      </c>
      <c r="I186" s="254" t="str">
        <f t="shared" ca="1" si="31"/>
        <v>-</v>
      </c>
      <c r="J186" s="254" t="str">
        <f t="shared" ca="1" si="31"/>
        <v>-</v>
      </c>
      <c r="K186" s="254" t="str">
        <f t="shared" ca="1" si="31"/>
        <v>-</v>
      </c>
      <c r="L186" s="254" t="str">
        <f t="shared" ca="1" si="31"/>
        <v>-</v>
      </c>
      <c r="M186" s="254" t="str">
        <f t="shared" ca="1" si="31"/>
        <v>-</v>
      </c>
      <c r="N186" s="254" t="str">
        <f t="shared" ca="1" si="31"/>
        <v>-</v>
      </c>
      <c r="O186" s="254" t="str">
        <f t="shared" ca="1" si="31"/>
        <v>-</v>
      </c>
      <c r="P186" s="254" t="str">
        <f t="shared" ca="1" si="31"/>
        <v>-</v>
      </c>
      <c r="Q186" s="254" t="str">
        <f t="shared" ca="1" si="31"/>
        <v>-</v>
      </c>
      <c r="R186" s="254" t="str">
        <f t="shared" ca="1" si="31"/>
        <v>-</v>
      </c>
      <c r="S186" s="254" t="str">
        <f t="shared" ca="1" si="31"/>
        <v>-</v>
      </c>
      <c r="T186" s="254" t="str">
        <f t="shared" ca="1" si="31"/>
        <v>-</v>
      </c>
      <c r="U186" s="255" t="str">
        <f t="shared" ca="1" si="31"/>
        <v>-</v>
      </c>
      <c r="W186" s="257" t="str">
        <f t="shared" ca="1" si="26"/>
        <v/>
      </c>
    </row>
    <row r="187" spans="1:23" ht="24" customHeight="1">
      <c r="A187" s="250" t="str">
        <f t="shared" si="24"/>
        <v/>
      </c>
      <c r="B187" s="251" t="str">
        <f>IF(C187="","",IFERROR(MATCH(A187,A$1:A186,0)-1,COUNTA(C$2:C187)))</f>
        <v/>
      </c>
      <c r="C187" s="631"/>
      <c r="D187" s="252">
        <f ca="1">IF(SUM(H187:U187)&gt;0,MAX(D$1:D186)+1,"")</f>
        <v>166</v>
      </c>
      <c r="H187" s="253">
        <f t="shared" ca="1" si="30"/>
        <v>1048075</v>
      </c>
      <c r="I187" s="254" t="str">
        <f t="shared" ca="1" si="31"/>
        <v>-</v>
      </c>
      <c r="J187" s="254" t="str">
        <f t="shared" ca="1" si="31"/>
        <v>-</v>
      </c>
      <c r="K187" s="254" t="str">
        <f t="shared" ca="1" si="31"/>
        <v>-</v>
      </c>
      <c r="L187" s="254" t="str">
        <f t="shared" ca="1" si="31"/>
        <v>-</v>
      </c>
      <c r="M187" s="254" t="str">
        <f t="shared" ca="1" si="31"/>
        <v>-</v>
      </c>
      <c r="N187" s="254" t="str">
        <f t="shared" ca="1" si="31"/>
        <v>-</v>
      </c>
      <c r="O187" s="254" t="str">
        <f t="shared" ca="1" si="31"/>
        <v>-</v>
      </c>
      <c r="P187" s="254" t="str">
        <f t="shared" ca="1" si="31"/>
        <v>-</v>
      </c>
      <c r="Q187" s="254" t="str">
        <f t="shared" ca="1" si="31"/>
        <v>-</v>
      </c>
      <c r="R187" s="254" t="str">
        <f t="shared" ca="1" si="31"/>
        <v>-</v>
      </c>
      <c r="S187" s="254" t="str">
        <f t="shared" ca="1" si="31"/>
        <v>-</v>
      </c>
      <c r="T187" s="254" t="str">
        <f t="shared" ca="1" si="31"/>
        <v>-</v>
      </c>
      <c r="U187" s="255" t="str">
        <f t="shared" ca="1" si="31"/>
        <v>-</v>
      </c>
      <c r="W187" s="257" t="str">
        <f t="shared" ca="1" si="26"/>
        <v/>
      </c>
    </row>
    <row r="188" spans="1:23" ht="24" customHeight="1">
      <c r="A188" s="250" t="str">
        <f t="shared" si="24"/>
        <v/>
      </c>
      <c r="B188" s="251" t="str">
        <f>IF(C188="","",IFERROR(MATCH(A188,A$1:A187,0)-1,COUNTA(C$2:C188)))</f>
        <v/>
      </c>
      <c r="C188" s="631"/>
      <c r="D188" s="252">
        <f ca="1">IF(SUM(H188:U188)&gt;0,MAX(D$1:D187)+1,"")</f>
        <v>167</v>
      </c>
      <c r="H188" s="253">
        <f t="shared" ca="1" si="30"/>
        <v>1048075</v>
      </c>
      <c r="I188" s="254" t="str">
        <f t="shared" ca="1" si="31"/>
        <v>-</v>
      </c>
      <c r="J188" s="254" t="str">
        <f t="shared" ca="1" si="31"/>
        <v>-</v>
      </c>
      <c r="K188" s="254" t="str">
        <f t="shared" ca="1" si="31"/>
        <v>-</v>
      </c>
      <c r="L188" s="254" t="str">
        <f t="shared" ca="1" si="31"/>
        <v>-</v>
      </c>
      <c r="M188" s="254" t="str">
        <f t="shared" ca="1" si="31"/>
        <v>-</v>
      </c>
      <c r="N188" s="254" t="str">
        <f t="shared" ca="1" si="31"/>
        <v>-</v>
      </c>
      <c r="O188" s="254" t="str">
        <f t="shared" ca="1" si="31"/>
        <v>-</v>
      </c>
      <c r="P188" s="254" t="str">
        <f t="shared" ca="1" si="31"/>
        <v>-</v>
      </c>
      <c r="Q188" s="254" t="str">
        <f t="shared" ca="1" si="31"/>
        <v>-</v>
      </c>
      <c r="R188" s="254" t="str">
        <f t="shared" ca="1" si="31"/>
        <v>-</v>
      </c>
      <c r="S188" s="254" t="str">
        <f t="shared" ca="1" si="31"/>
        <v>-</v>
      </c>
      <c r="T188" s="254" t="str">
        <f t="shared" ca="1" si="31"/>
        <v>-</v>
      </c>
      <c r="U188" s="255" t="str">
        <f t="shared" ca="1" si="31"/>
        <v>-</v>
      </c>
      <c r="W188" s="257" t="str">
        <f t="shared" ca="1" si="26"/>
        <v/>
      </c>
    </row>
    <row r="189" spans="1:23" ht="24" customHeight="1">
      <c r="A189" s="250" t="str">
        <f t="shared" si="24"/>
        <v/>
      </c>
      <c r="B189" s="251" t="str">
        <f>IF(C189="","",IFERROR(MATCH(A189,A$1:A188,0)-1,COUNTA(C$2:C189)))</f>
        <v/>
      </c>
      <c r="C189" s="631"/>
      <c r="D189" s="252">
        <f ca="1">IF(SUM(H189:U189)&gt;0,MAX(D$1:D188)+1,"")</f>
        <v>168</v>
      </c>
      <c r="H189" s="253">
        <f t="shared" ca="1" si="30"/>
        <v>1048075</v>
      </c>
      <c r="I189" s="254" t="str">
        <f t="shared" ca="1" si="31"/>
        <v>-</v>
      </c>
      <c r="J189" s="254" t="str">
        <f t="shared" ca="1" si="31"/>
        <v>-</v>
      </c>
      <c r="K189" s="254" t="str">
        <f t="shared" ca="1" si="31"/>
        <v>-</v>
      </c>
      <c r="L189" s="254" t="str">
        <f t="shared" ca="1" si="31"/>
        <v>-</v>
      </c>
      <c r="M189" s="254" t="str">
        <f t="shared" ca="1" si="31"/>
        <v>-</v>
      </c>
      <c r="N189" s="254" t="str">
        <f t="shared" ca="1" si="31"/>
        <v>-</v>
      </c>
      <c r="O189" s="254" t="str">
        <f t="shared" ca="1" si="31"/>
        <v>-</v>
      </c>
      <c r="P189" s="254" t="str">
        <f t="shared" ca="1" si="31"/>
        <v>-</v>
      </c>
      <c r="Q189" s="254" t="str">
        <f t="shared" ca="1" si="31"/>
        <v>-</v>
      </c>
      <c r="R189" s="254" t="str">
        <f t="shared" ca="1" si="31"/>
        <v>-</v>
      </c>
      <c r="S189" s="254" t="str">
        <f t="shared" ca="1" si="31"/>
        <v>-</v>
      </c>
      <c r="T189" s="254" t="str">
        <f t="shared" ca="1" si="31"/>
        <v>-</v>
      </c>
      <c r="U189" s="255" t="str">
        <f t="shared" ca="1" si="31"/>
        <v>-</v>
      </c>
      <c r="W189" s="257" t="str">
        <f t="shared" ca="1" si="26"/>
        <v/>
      </c>
    </row>
    <row r="190" spans="1:23" ht="24" customHeight="1">
      <c r="A190" s="250" t="str">
        <f t="shared" si="24"/>
        <v/>
      </c>
      <c r="B190" s="251" t="str">
        <f>IF(C190="","",IFERROR(MATCH(A190,A$1:A189,0)-1,COUNTA(C$2:C190)))</f>
        <v/>
      </c>
      <c r="C190" s="631"/>
      <c r="D190" s="252">
        <f ca="1">IF(SUM(H190:U190)&gt;0,MAX(D$1:D189)+1,"")</f>
        <v>169</v>
      </c>
      <c r="H190" s="253">
        <f t="shared" ca="1" si="30"/>
        <v>1048075</v>
      </c>
      <c r="I190" s="254" t="str">
        <f t="shared" ca="1" si="31"/>
        <v>-</v>
      </c>
      <c r="J190" s="254" t="str">
        <f t="shared" ca="1" si="31"/>
        <v>-</v>
      </c>
      <c r="K190" s="254" t="str">
        <f t="shared" ca="1" si="31"/>
        <v>-</v>
      </c>
      <c r="L190" s="254" t="str">
        <f t="shared" ca="1" si="31"/>
        <v>-</v>
      </c>
      <c r="M190" s="254" t="str">
        <f t="shared" ca="1" si="31"/>
        <v>-</v>
      </c>
      <c r="N190" s="254" t="str">
        <f t="shared" ca="1" si="31"/>
        <v>-</v>
      </c>
      <c r="O190" s="254" t="str">
        <f t="shared" ca="1" si="31"/>
        <v>-</v>
      </c>
      <c r="P190" s="254" t="str">
        <f t="shared" ca="1" si="31"/>
        <v>-</v>
      </c>
      <c r="Q190" s="254" t="str">
        <f t="shared" ca="1" si="31"/>
        <v>-</v>
      </c>
      <c r="R190" s="254" t="str">
        <f t="shared" ca="1" si="31"/>
        <v>-</v>
      </c>
      <c r="S190" s="254" t="str">
        <f t="shared" ca="1" si="31"/>
        <v>-</v>
      </c>
      <c r="T190" s="254" t="str">
        <f t="shared" ca="1" si="31"/>
        <v>-</v>
      </c>
      <c r="U190" s="255" t="str">
        <f t="shared" ca="1" si="31"/>
        <v>-</v>
      </c>
      <c r="W190" s="257" t="str">
        <f t="shared" ca="1" si="26"/>
        <v/>
      </c>
    </row>
    <row r="191" spans="1:23" ht="24" customHeight="1">
      <c r="A191" s="250" t="str">
        <f t="shared" si="24"/>
        <v/>
      </c>
      <c r="B191" s="251" t="str">
        <f>IF(C191="","",IFERROR(MATCH(A191,A$1:A190,0)-1,COUNTA(C$2:C191)))</f>
        <v/>
      </c>
      <c r="C191" s="631"/>
      <c r="D191" s="252">
        <f ca="1">IF(SUM(H191:U191)&gt;0,MAX(D$1:D190)+1,"")</f>
        <v>170</v>
      </c>
      <c r="H191" s="253">
        <f t="shared" ca="1" si="30"/>
        <v>1048075</v>
      </c>
      <c r="I191" s="254" t="str">
        <f t="shared" ca="1" si="31"/>
        <v>-</v>
      </c>
      <c r="J191" s="254" t="str">
        <f t="shared" ca="1" si="31"/>
        <v>-</v>
      </c>
      <c r="K191" s="254" t="str">
        <f t="shared" ca="1" si="31"/>
        <v>-</v>
      </c>
      <c r="L191" s="254" t="str">
        <f t="shared" ca="1" si="31"/>
        <v>-</v>
      </c>
      <c r="M191" s="254" t="str">
        <f t="shared" ca="1" si="31"/>
        <v>-</v>
      </c>
      <c r="N191" s="254" t="str">
        <f t="shared" ca="1" si="31"/>
        <v>-</v>
      </c>
      <c r="O191" s="254" t="str">
        <f t="shared" ca="1" si="31"/>
        <v>-</v>
      </c>
      <c r="P191" s="254" t="str">
        <f t="shared" ca="1" si="31"/>
        <v>-</v>
      </c>
      <c r="Q191" s="254" t="str">
        <f t="shared" ca="1" si="31"/>
        <v>-</v>
      </c>
      <c r="R191" s="254" t="str">
        <f t="shared" ca="1" si="31"/>
        <v>-</v>
      </c>
      <c r="S191" s="254" t="str">
        <f t="shared" ca="1" si="31"/>
        <v>-</v>
      </c>
      <c r="T191" s="254" t="str">
        <f t="shared" ca="1" si="31"/>
        <v>-</v>
      </c>
      <c r="U191" s="255" t="str">
        <f t="shared" ca="1" si="31"/>
        <v>-</v>
      </c>
      <c r="W191" s="257" t="str">
        <f t="shared" ca="1" si="26"/>
        <v/>
      </c>
    </row>
    <row r="192" spans="1:23" ht="24" customHeight="1">
      <c r="A192" s="250" t="str">
        <f t="shared" si="24"/>
        <v/>
      </c>
      <c r="B192" s="251" t="str">
        <f>IF(C192="","",IFERROR(MATCH(A192,A$1:A191,0)-1,COUNTA(C$2:C192)))</f>
        <v/>
      </c>
      <c r="C192" s="631"/>
      <c r="D192" s="252">
        <f ca="1">IF(SUM(H192:U192)&gt;0,MAX(D$1:D191)+1,"")</f>
        <v>171</v>
      </c>
      <c r="H192" s="253">
        <f t="shared" ca="1" si="30"/>
        <v>1048075</v>
      </c>
      <c r="I192" s="254" t="str">
        <f t="shared" ca="1" si="31"/>
        <v>-</v>
      </c>
      <c r="J192" s="254" t="str">
        <f t="shared" ca="1" si="31"/>
        <v>-</v>
      </c>
      <c r="K192" s="254" t="str">
        <f t="shared" ca="1" si="31"/>
        <v>-</v>
      </c>
      <c r="L192" s="254" t="str">
        <f t="shared" ca="1" si="31"/>
        <v>-</v>
      </c>
      <c r="M192" s="254" t="str">
        <f t="shared" ca="1" si="31"/>
        <v>-</v>
      </c>
      <c r="N192" s="254" t="str">
        <f t="shared" ca="1" si="31"/>
        <v>-</v>
      </c>
      <c r="O192" s="254" t="str">
        <f t="shared" ca="1" si="31"/>
        <v>-</v>
      </c>
      <c r="P192" s="254" t="str">
        <f t="shared" ca="1" si="31"/>
        <v>-</v>
      </c>
      <c r="Q192" s="254" t="str">
        <f t="shared" ca="1" si="31"/>
        <v>-</v>
      </c>
      <c r="R192" s="254" t="str">
        <f t="shared" ca="1" si="31"/>
        <v>-</v>
      </c>
      <c r="S192" s="254" t="str">
        <f t="shared" ca="1" si="31"/>
        <v>-</v>
      </c>
      <c r="T192" s="254" t="str">
        <f t="shared" ca="1" si="31"/>
        <v>-</v>
      </c>
      <c r="U192" s="255" t="str">
        <f t="shared" ca="1" si="31"/>
        <v>-</v>
      </c>
      <c r="W192" s="257" t="str">
        <f t="shared" ca="1" si="26"/>
        <v/>
      </c>
    </row>
    <row r="193" spans="1:23" ht="24" customHeight="1">
      <c r="A193" s="250" t="str">
        <f t="shared" si="24"/>
        <v/>
      </c>
      <c r="B193" s="251" t="str">
        <f>IF(C193="","",IFERROR(MATCH(A193,A$1:A192,0)-1,COUNTA(C$2:C193)))</f>
        <v/>
      </c>
      <c r="C193" s="631"/>
      <c r="D193" s="252">
        <f ca="1">IF(SUM(H193:U193)&gt;0,MAX(D$1:D192)+1,"")</f>
        <v>172</v>
      </c>
      <c r="H193" s="253">
        <f t="shared" ca="1" si="30"/>
        <v>1048075</v>
      </c>
      <c r="I193" s="254" t="str">
        <f t="shared" ref="I193:U194" ca="1" si="32">IFERROR(COUNTIF(INDIRECT("'"&amp;I$1&amp;"'!"&amp;I$204),$A193),"-")</f>
        <v>-</v>
      </c>
      <c r="J193" s="254" t="str">
        <f t="shared" ca="1" si="32"/>
        <v>-</v>
      </c>
      <c r="K193" s="254" t="str">
        <f t="shared" ca="1" si="32"/>
        <v>-</v>
      </c>
      <c r="L193" s="254" t="str">
        <f t="shared" ca="1" si="32"/>
        <v>-</v>
      </c>
      <c r="M193" s="254" t="str">
        <f t="shared" ca="1" si="32"/>
        <v>-</v>
      </c>
      <c r="N193" s="254" t="str">
        <f t="shared" ca="1" si="32"/>
        <v>-</v>
      </c>
      <c r="O193" s="254" t="str">
        <f t="shared" ca="1" si="32"/>
        <v>-</v>
      </c>
      <c r="P193" s="254" t="str">
        <f t="shared" ca="1" si="32"/>
        <v>-</v>
      </c>
      <c r="Q193" s="254" t="str">
        <f t="shared" ca="1" si="32"/>
        <v>-</v>
      </c>
      <c r="R193" s="254" t="str">
        <f t="shared" ca="1" si="32"/>
        <v>-</v>
      </c>
      <c r="S193" s="254" t="str">
        <f t="shared" ca="1" si="32"/>
        <v>-</v>
      </c>
      <c r="T193" s="254" t="str">
        <f t="shared" ca="1" si="32"/>
        <v>-</v>
      </c>
      <c r="U193" s="255" t="str">
        <f t="shared" ca="1" si="32"/>
        <v>-</v>
      </c>
      <c r="W193" s="257" t="str">
        <f t="shared" ca="1" si="26"/>
        <v/>
      </c>
    </row>
    <row r="194" spans="1:23" ht="24" customHeight="1">
      <c r="A194" s="250" t="str">
        <f t="shared" si="24"/>
        <v/>
      </c>
      <c r="B194" s="251" t="str">
        <f>IF(C194="","",IFERROR(MATCH(A194,A$1:A193,0)-1,COUNTA(C$2:C194)))</f>
        <v/>
      </c>
      <c r="C194" s="631"/>
      <c r="D194" s="252">
        <f ca="1">IF(SUM(H194:U194)&gt;0,MAX(D$1:D193)+1,"")</f>
        <v>173</v>
      </c>
      <c r="H194" s="253">
        <f t="shared" ca="1" si="30"/>
        <v>1048075</v>
      </c>
      <c r="I194" s="254" t="str">
        <f t="shared" ca="1" si="32"/>
        <v>-</v>
      </c>
      <c r="J194" s="254" t="str">
        <f t="shared" ca="1" si="32"/>
        <v>-</v>
      </c>
      <c r="K194" s="254" t="str">
        <f t="shared" ca="1" si="32"/>
        <v>-</v>
      </c>
      <c r="L194" s="254" t="str">
        <f t="shared" ca="1" si="32"/>
        <v>-</v>
      </c>
      <c r="M194" s="254" t="str">
        <f t="shared" ca="1" si="32"/>
        <v>-</v>
      </c>
      <c r="N194" s="254" t="str">
        <f t="shared" ca="1" si="32"/>
        <v>-</v>
      </c>
      <c r="O194" s="254" t="str">
        <f t="shared" ca="1" si="32"/>
        <v>-</v>
      </c>
      <c r="P194" s="254" t="str">
        <f t="shared" ca="1" si="32"/>
        <v>-</v>
      </c>
      <c r="Q194" s="254" t="str">
        <f t="shared" ca="1" si="32"/>
        <v>-</v>
      </c>
      <c r="R194" s="254" t="str">
        <f t="shared" ca="1" si="32"/>
        <v>-</v>
      </c>
      <c r="S194" s="254" t="str">
        <f t="shared" ca="1" si="32"/>
        <v>-</v>
      </c>
      <c r="T194" s="254" t="str">
        <f t="shared" ca="1" si="32"/>
        <v>-</v>
      </c>
      <c r="U194" s="255" t="str">
        <f t="shared" ca="1" si="32"/>
        <v>-</v>
      </c>
      <c r="W194" s="257" t="str">
        <f t="shared" ca="1" si="26"/>
        <v/>
      </c>
    </row>
    <row r="195" spans="1:23" ht="24" customHeight="1">
      <c r="A195" s="250" t="str">
        <f t="shared" ref="A195:A201" si="33">TRIM(UPPER(C195))</f>
        <v/>
      </c>
      <c r="B195" s="251" t="str">
        <f>IF(C195="","",IFERROR(MATCH(A195,A$1:A194,0)-1,COUNTA(C$2:C195)))</f>
        <v/>
      </c>
      <c r="C195" s="631"/>
      <c r="D195" s="252">
        <f ca="1">IF(SUM(H195:U195)&gt;0,MAX(D$1:D194)+1,"")</f>
        <v>174</v>
      </c>
      <c r="H195" s="253">
        <f t="shared" ref="H195:U201" ca="1" si="34">IFERROR(COUNTIF(INDIRECT("'"&amp;H$1&amp;"'!"&amp;H$204),$A195),"-")</f>
        <v>1048075</v>
      </c>
      <c r="I195" s="254" t="str">
        <f t="shared" ca="1" si="34"/>
        <v>-</v>
      </c>
      <c r="J195" s="254" t="str">
        <f t="shared" ca="1" si="34"/>
        <v>-</v>
      </c>
      <c r="K195" s="254" t="str">
        <f t="shared" ca="1" si="34"/>
        <v>-</v>
      </c>
      <c r="L195" s="254" t="str">
        <f t="shared" ca="1" si="34"/>
        <v>-</v>
      </c>
      <c r="M195" s="254" t="str">
        <f t="shared" ca="1" si="34"/>
        <v>-</v>
      </c>
      <c r="N195" s="254" t="str">
        <f t="shared" ca="1" si="34"/>
        <v>-</v>
      </c>
      <c r="O195" s="254" t="str">
        <f t="shared" ca="1" si="34"/>
        <v>-</v>
      </c>
      <c r="P195" s="254" t="str">
        <f t="shared" ca="1" si="34"/>
        <v>-</v>
      </c>
      <c r="Q195" s="254" t="str">
        <f t="shared" ca="1" si="34"/>
        <v>-</v>
      </c>
      <c r="R195" s="254" t="str">
        <f t="shared" ca="1" si="34"/>
        <v>-</v>
      </c>
      <c r="S195" s="254" t="str">
        <f t="shared" ca="1" si="34"/>
        <v>-</v>
      </c>
      <c r="T195" s="254" t="str">
        <f t="shared" ca="1" si="34"/>
        <v>-</v>
      </c>
      <c r="U195" s="255" t="str">
        <f t="shared" ca="1" si="34"/>
        <v>-</v>
      </c>
      <c r="W195" s="257" t="str">
        <f t="shared" ref="W195:W201" ca="1" si="35">IFERROR(INDIRECT("A"&amp;MATCH(ROW()-ROW(W$1),$D:$D,0)),"")</f>
        <v/>
      </c>
    </row>
    <row r="196" spans="1:23" ht="24" customHeight="1">
      <c r="A196" s="250" t="str">
        <f t="shared" si="33"/>
        <v/>
      </c>
      <c r="B196" s="251" t="str">
        <f>IF(C196="","",IFERROR(MATCH(A196,A$1:A195,0)-1,COUNTA(C$2:C196)))</f>
        <v/>
      </c>
      <c r="C196" s="631"/>
      <c r="D196" s="252">
        <f ca="1">IF(SUM(H196:U196)&gt;0,MAX(D$1:D195)+1,"")</f>
        <v>175</v>
      </c>
      <c r="H196" s="253">
        <f t="shared" ca="1" si="34"/>
        <v>1048075</v>
      </c>
      <c r="I196" s="254" t="str">
        <f t="shared" ca="1" si="34"/>
        <v>-</v>
      </c>
      <c r="J196" s="254" t="str">
        <f t="shared" ca="1" si="34"/>
        <v>-</v>
      </c>
      <c r="K196" s="254" t="str">
        <f t="shared" ca="1" si="34"/>
        <v>-</v>
      </c>
      <c r="L196" s="254" t="str">
        <f t="shared" ca="1" si="34"/>
        <v>-</v>
      </c>
      <c r="M196" s="254" t="str">
        <f t="shared" ca="1" si="34"/>
        <v>-</v>
      </c>
      <c r="N196" s="254" t="str">
        <f t="shared" ca="1" si="34"/>
        <v>-</v>
      </c>
      <c r="O196" s="254" t="str">
        <f t="shared" ca="1" si="34"/>
        <v>-</v>
      </c>
      <c r="P196" s="254" t="str">
        <f t="shared" ca="1" si="34"/>
        <v>-</v>
      </c>
      <c r="Q196" s="254" t="str">
        <f t="shared" ca="1" si="34"/>
        <v>-</v>
      </c>
      <c r="R196" s="254" t="str">
        <f t="shared" ca="1" si="34"/>
        <v>-</v>
      </c>
      <c r="S196" s="254" t="str">
        <f t="shared" ca="1" si="34"/>
        <v>-</v>
      </c>
      <c r="T196" s="254" t="str">
        <f t="shared" ca="1" si="34"/>
        <v>-</v>
      </c>
      <c r="U196" s="255" t="str">
        <f t="shared" ca="1" si="34"/>
        <v>-</v>
      </c>
      <c r="W196" s="257" t="str">
        <f t="shared" ca="1" si="35"/>
        <v/>
      </c>
    </row>
    <row r="197" spans="1:23" ht="24" customHeight="1">
      <c r="A197" s="250" t="str">
        <f t="shared" si="33"/>
        <v/>
      </c>
      <c r="B197" s="251" t="str">
        <f>IF(C197="","",IFERROR(MATCH(A197,A$1:A196,0)-1,COUNTA(C$2:C197)))</f>
        <v/>
      </c>
      <c r="C197" s="631"/>
      <c r="D197" s="252">
        <f ca="1">IF(SUM(H197:U197)&gt;0,MAX(D$1:D196)+1,"")</f>
        <v>176</v>
      </c>
      <c r="H197" s="253">
        <f t="shared" ca="1" si="34"/>
        <v>1048075</v>
      </c>
      <c r="I197" s="254" t="str">
        <f t="shared" ca="1" si="34"/>
        <v>-</v>
      </c>
      <c r="J197" s="254" t="str">
        <f t="shared" ca="1" si="34"/>
        <v>-</v>
      </c>
      <c r="K197" s="254" t="str">
        <f t="shared" ca="1" si="34"/>
        <v>-</v>
      </c>
      <c r="L197" s="254" t="str">
        <f t="shared" ca="1" si="34"/>
        <v>-</v>
      </c>
      <c r="M197" s="254" t="str">
        <f t="shared" ca="1" si="34"/>
        <v>-</v>
      </c>
      <c r="N197" s="254" t="str">
        <f t="shared" ca="1" si="34"/>
        <v>-</v>
      </c>
      <c r="O197" s="254" t="str">
        <f t="shared" ca="1" si="34"/>
        <v>-</v>
      </c>
      <c r="P197" s="254" t="str">
        <f t="shared" ca="1" si="34"/>
        <v>-</v>
      </c>
      <c r="Q197" s="254" t="str">
        <f t="shared" ca="1" si="34"/>
        <v>-</v>
      </c>
      <c r="R197" s="254" t="str">
        <f t="shared" ca="1" si="34"/>
        <v>-</v>
      </c>
      <c r="S197" s="254" t="str">
        <f t="shared" ca="1" si="34"/>
        <v>-</v>
      </c>
      <c r="T197" s="254" t="str">
        <f t="shared" ca="1" si="34"/>
        <v>-</v>
      </c>
      <c r="U197" s="255" t="str">
        <f t="shared" ca="1" si="34"/>
        <v>-</v>
      </c>
      <c r="W197" s="257" t="str">
        <f t="shared" ca="1" si="35"/>
        <v/>
      </c>
    </row>
    <row r="198" spans="1:23" ht="24" customHeight="1">
      <c r="A198" s="250" t="str">
        <f t="shared" si="33"/>
        <v/>
      </c>
      <c r="B198" s="251" t="str">
        <f>IF(C198="","",IFERROR(MATCH(A198,A$1:A197,0)-1,COUNTA(C$2:C198)))</f>
        <v/>
      </c>
      <c r="C198" s="631"/>
      <c r="D198" s="252">
        <f ca="1">IF(SUM(H198:U198)&gt;0,MAX(D$1:D197)+1,"")</f>
        <v>177</v>
      </c>
      <c r="H198" s="253">
        <f t="shared" ca="1" si="34"/>
        <v>1048075</v>
      </c>
      <c r="I198" s="254" t="str">
        <f t="shared" ca="1" si="34"/>
        <v>-</v>
      </c>
      <c r="J198" s="254" t="str">
        <f t="shared" ca="1" si="34"/>
        <v>-</v>
      </c>
      <c r="K198" s="254" t="str">
        <f t="shared" ca="1" si="34"/>
        <v>-</v>
      </c>
      <c r="L198" s="254" t="str">
        <f t="shared" ca="1" si="34"/>
        <v>-</v>
      </c>
      <c r="M198" s="254" t="str">
        <f t="shared" ca="1" si="34"/>
        <v>-</v>
      </c>
      <c r="N198" s="254" t="str">
        <f t="shared" ca="1" si="34"/>
        <v>-</v>
      </c>
      <c r="O198" s="254" t="str">
        <f t="shared" ca="1" si="34"/>
        <v>-</v>
      </c>
      <c r="P198" s="254" t="str">
        <f t="shared" ca="1" si="34"/>
        <v>-</v>
      </c>
      <c r="Q198" s="254" t="str">
        <f t="shared" ca="1" si="34"/>
        <v>-</v>
      </c>
      <c r="R198" s="254" t="str">
        <f t="shared" ca="1" si="34"/>
        <v>-</v>
      </c>
      <c r="S198" s="254" t="str">
        <f t="shared" ca="1" si="34"/>
        <v>-</v>
      </c>
      <c r="T198" s="254" t="str">
        <f t="shared" ca="1" si="34"/>
        <v>-</v>
      </c>
      <c r="U198" s="255" t="str">
        <f t="shared" ca="1" si="34"/>
        <v>-</v>
      </c>
      <c r="W198" s="257" t="str">
        <f t="shared" ca="1" si="35"/>
        <v/>
      </c>
    </row>
    <row r="199" spans="1:23" ht="24" customHeight="1">
      <c r="A199" s="250" t="str">
        <f t="shared" si="33"/>
        <v/>
      </c>
      <c r="B199" s="251" t="str">
        <f>IF(C199="","",IFERROR(MATCH(A199,A$1:A198,0)-1,COUNTA(C$2:C199)))</f>
        <v/>
      </c>
      <c r="C199" s="631"/>
      <c r="D199" s="252">
        <f ca="1">IF(SUM(H199:U199)&gt;0,MAX(D$1:D198)+1,"")</f>
        <v>178</v>
      </c>
      <c r="H199" s="253">
        <f t="shared" ca="1" si="34"/>
        <v>1048075</v>
      </c>
      <c r="I199" s="254" t="str">
        <f t="shared" ca="1" si="34"/>
        <v>-</v>
      </c>
      <c r="J199" s="254" t="str">
        <f t="shared" ca="1" si="34"/>
        <v>-</v>
      </c>
      <c r="K199" s="254" t="str">
        <f t="shared" ca="1" si="34"/>
        <v>-</v>
      </c>
      <c r="L199" s="254" t="str">
        <f t="shared" ca="1" si="34"/>
        <v>-</v>
      </c>
      <c r="M199" s="254" t="str">
        <f t="shared" ca="1" si="34"/>
        <v>-</v>
      </c>
      <c r="N199" s="254" t="str">
        <f t="shared" ca="1" si="34"/>
        <v>-</v>
      </c>
      <c r="O199" s="254" t="str">
        <f t="shared" ca="1" si="34"/>
        <v>-</v>
      </c>
      <c r="P199" s="254" t="str">
        <f t="shared" ca="1" si="34"/>
        <v>-</v>
      </c>
      <c r="Q199" s="254" t="str">
        <f t="shared" ca="1" si="34"/>
        <v>-</v>
      </c>
      <c r="R199" s="254" t="str">
        <f t="shared" ca="1" si="34"/>
        <v>-</v>
      </c>
      <c r="S199" s="254" t="str">
        <f t="shared" ca="1" si="34"/>
        <v>-</v>
      </c>
      <c r="T199" s="254" t="str">
        <f t="shared" ca="1" si="34"/>
        <v>-</v>
      </c>
      <c r="U199" s="255" t="str">
        <f t="shared" ca="1" si="34"/>
        <v>-</v>
      </c>
      <c r="W199" s="257" t="str">
        <f t="shared" ca="1" si="35"/>
        <v/>
      </c>
    </row>
    <row r="200" spans="1:23" ht="24" customHeight="1">
      <c r="A200" s="250" t="str">
        <f t="shared" si="33"/>
        <v/>
      </c>
      <c r="B200" s="251" t="str">
        <f>IF(C200="","",IFERROR(MATCH(A200,A$1:A199,0)-1,COUNTA(C$2:C200)))</f>
        <v/>
      </c>
      <c r="C200" s="631"/>
      <c r="D200" s="252">
        <f ca="1">IF(SUM(H200:U200)&gt;0,MAX(D$1:D199)+1,"")</f>
        <v>179</v>
      </c>
      <c r="H200" s="253">
        <f t="shared" ca="1" si="34"/>
        <v>1048075</v>
      </c>
      <c r="I200" s="254" t="str">
        <f t="shared" ca="1" si="34"/>
        <v>-</v>
      </c>
      <c r="J200" s="254" t="str">
        <f t="shared" ca="1" si="34"/>
        <v>-</v>
      </c>
      <c r="K200" s="254" t="str">
        <f t="shared" ca="1" si="34"/>
        <v>-</v>
      </c>
      <c r="L200" s="254" t="str">
        <f t="shared" ca="1" si="34"/>
        <v>-</v>
      </c>
      <c r="M200" s="254" t="str">
        <f t="shared" ca="1" si="34"/>
        <v>-</v>
      </c>
      <c r="N200" s="254" t="str">
        <f t="shared" ca="1" si="34"/>
        <v>-</v>
      </c>
      <c r="O200" s="254" t="str">
        <f t="shared" ca="1" si="34"/>
        <v>-</v>
      </c>
      <c r="P200" s="254" t="str">
        <f t="shared" ca="1" si="34"/>
        <v>-</v>
      </c>
      <c r="Q200" s="254" t="str">
        <f t="shared" ca="1" si="34"/>
        <v>-</v>
      </c>
      <c r="R200" s="254" t="str">
        <f t="shared" ca="1" si="34"/>
        <v>-</v>
      </c>
      <c r="S200" s="254" t="str">
        <f t="shared" ca="1" si="34"/>
        <v>-</v>
      </c>
      <c r="T200" s="254" t="str">
        <f t="shared" ca="1" si="34"/>
        <v>-</v>
      </c>
      <c r="U200" s="255" t="str">
        <f t="shared" ca="1" si="34"/>
        <v>-</v>
      </c>
      <c r="W200" s="257" t="str">
        <f t="shared" ca="1" si="35"/>
        <v/>
      </c>
    </row>
    <row r="201" spans="1:23" ht="24" customHeight="1" thickBot="1">
      <c r="A201" s="250" t="str">
        <f t="shared" si="33"/>
        <v/>
      </c>
      <c r="B201" s="260" t="str">
        <f>IF(C201="","",IFERROR(MATCH(A201,A$1:A200,0)-1,COUNTA(C$2:C201)))</f>
        <v/>
      </c>
      <c r="C201" s="633"/>
      <c r="D201" s="252">
        <f ca="1">IF(SUM(H201:U201)&gt;0,MAX(D$1:D200)+1,"")</f>
        <v>180</v>
      </c>
      <c r="H201" s="261">
        <f t="shared" ca="1" si="34"/>
        <v>1048075</v>
      </c>
      <c r="I201" s="262" t="str">
        <f t="shared" ca="1" si="34"/>
        <v>-</v>
      </c>
      <c r="J201" s="262" t="str">
        <f t="shared" ca="1" si="34"/>
        <v>-</v>
      </c>
      <c r="K201" s="262" t="str">
        <f t="shared" ca="1" si="34"/>
        <v>-</v>
      </c>
      <c r="L201" s="262" t="str">
        <f t="shared" ca="1" si="34"/>
        <v>-</v>
      </c>
      <c r="M201" s="262" t="str">
        <f t="shared" ca="1" si="34"/>
        <v>-</v>
      </c>
      <c r="N201" s="262" t="str">
        <f t="shared" ca="1" si="34"/>
        <v>-</v>
      </c>
      <c r="O201" s="262" t="str">
        <f t="shared" ca="1" si="34"/>
        <v>-</v>
      </c>
      <c r="P201" s="262" t="str">
        <f t="shared" ca="1" si="34"/>
        <v>-</v>
      </c>
      <c r="Q201" s="262" t="str">
        <f t="shared" ca="1" si="34"/>
        <v>-</v>
      </c>
      <c r="R201" s="262" t="str">
        <f t="shared" ca="1" si="34"/>
        <v>-</v>
      </c>
      <c r="S201" s="262" t="str">
        <f t="shared" ca="1" si="34"/>
        <v>-</v>
      </c>
      <c r="T201" s="262" t="str">
        <f t="shared" ca="1" si="34"/>
        <v>-</v>
      </c>
      <c r="U201" s="263" t="str">
        <f t="shared" ca="1" si="34"/>
        <v>-</v>
      </c>
      <c r="W201" s="264" t="str">
        <f t="shared" ca="1" si="35"/>
        <v/>
      </c>
    </row>
    <row r="202" spans="1:23" ht="25.5" customHeight="1" thickTop="1">
      <c r="H202" s="266">
        <f ca="1">MATCH("測試種類",INDIRECT("'"&amp;H$1&amp;"'!3:3"),0)</f>
        <v>3</v>
      </c>
      <c r="I202" s="267" t="e">
        <f t="shared" ref="I202:U202" ca="1" si="36">MATCH("測試種類",INDIRECT("'"&amp;I$1&amp;"'!3:3"),0)</f>
        <v>#REF!</v>
      </c>
      <c r="J202" s="267" t="e">
        <f t="shared" ca="1" si="36"/>
        <v>#REF!</v>
      </c>
      <c r="K202" s="267" t="e">
        <f t="shared" ca="1" si="36"/>
        <v>#REF!</v>
      </c>
      <c r="L202" s="267" t="e">
        <f t="shared" ca="1" si="36"/>
        <v>#REF!</v>
      </c>
      <c r="M202" s="267" t="e">
        <f t="shared" ca="1" si="36"/>
        <v>#REF!</v>
      </c>
      <c r="N202" s="267" t="e">
        <f t="shared" ca="1" si="36"/>
        <v>#REF!</v>
      </c>
      <c r="O202" s="267" t="e">
        <f t="shared" ca="1" si="36"/>
        <v>#REF!</v>
      </c>
      <c r="P202" s="267" t="e">
        <f t="shared" ca="1" si="36"/>
        <v>#REF!</v>
      </c>
      <c r="Q202" s="267" t="e">
        <f t="shared" ca="1" si="36"/>
        <v>#REF!</v>
      </c>
      <c r="R202" s="267" t="e">
        <f t="shared" ca="1" si="36"/>
        <v>#REF!</v>
      </c>
      <c r="S202" s="267" t="e">
        <f t="shared" ca="1" si="36"/>
        <v>#REF!</v>
      </c>
      <c r="T202" s="267" t="e">
        <f t="shared" ca="1" si="36"/>
        <v>#REF!</v>
      </c>
      <c r="U202" s="268" t="e">
        <f t="shared" ca="1" si="36"/>
        <v>#REF!</v>
      </c>
      <c r="V202" s="269"/>
    </row>
    <row r="203" spans="1:23" ht="23.25" customHeight="1">
      <c r="H203" s="271" t="str">
        <f ca="1">IFERROR(IF(H202&lt;=26,CHAR(H202+64),IF(MOD(H202,26)=0,CHAR((H202/26)+63)&amp;"Z",CHAR((H202/26)+64)&amp;CHAR(MOD(H202,26)+64))),"")</f>
        <v>C</v>
      </c>
      <c r="I203" s="272" t="str">
        <f t="shared" ref="I203:U203" ca="1" si="37">IFERROR(IF(I202&lt;=26,CHAR(I202+64),IF(MOD(I202,26)=0,CHAR((I202/26)+63)&amp;"Z",CHAR((I202/26)+64)&amp;CHAR(MOD(I202,26)+64))),"")</f>
        <v/>
      </c>
      <c r="J203" s="272" t="str">
        <f t="shared" ca="1" si="37"/>
        <v/>
      </c>
      <c r="K203" s="272" t="str">
        <f t="shared" ca="1" si="37"/>
        <v/>
      </c>
      <c r="L203" s="272" t="str">
        <f t="shared" ca="1" si="37"/>
        <v/>
      </c>
      <c r="M203" s="272" t="str">
        <f t="shared" ca="1" si="37"/>
        <v/>
      </c>
      <c r="N203" s="272" t="str">
        <f t="shared" ca="1" si="37"/>
        <v/>
      </c>
      <c r="O203" s="272" t="str">
        <f t="shared" ca="1" si="37"/>
        <v/>
      </c>
      <c r="P203" s="272" t="str">
        <f t="shared" ca="1" si="37"/>
        <v/>
      </c>
      <c r="Q203" s="272" t="str">
        <f t="shared" ca="1" si="37"/>
        <v/>
      </c>
      <c r="R203" s="272" t="str">
        <f t="shared" ca="1" si="37"/>
        <v/>
      </c>
      <c r="S203" s="272" t="str">
        <f t="shared" ca="1" si="37"/>
        <v/>
      </c>
      <c r="T203" s="272" t="str">
        <f t="shared" ca="1" si="37"/>
        <v/>
      </c>
      <c r="U203" s="273" t="str">
        <f t="shared" ca="1" si="37"/>
        <v/>
      </c>
      <c r="V203" s="269"/>
    </row>
    <row r="204" spans="1:23" ht="18.75" thickBot="1">
      <c r="H204" s="274" t="str">
        <f ca="1">H203&amp;":"&amp;H203</f>
        <v>C:C</v>
      </c>
      <c r="I204" s="275" t="str">
        <f t="shared" ref="I204:U204" ca="1" si="38">I203&amp;":"&amp;I203</f>
        <v>:</v>
      </c>
      <c r="J204" s="275" t="str">
        <f t="shared" ca="1" si="38"/>
        <v>:</v>
      </c>
      <c r="K204" s="275" t="str">
        <f t="shared" ca="1" si="38"/>
        <v>:</v>
      </c>
      <c r="L204" s="275" t="str">
        <f t="shared" ca="1" si="38"/>
        <v>:</v>
      </c>
      <c r="M204" s="275" t="str">
        <f t="shared" ca="1" si="38"/>
        <v>:</v>
      </c>
      <c r="N204" s="275" t="str">
        <f t="shared" ca="1" si="38"/>
        <v>:</v>
      </c>
      <c r="O204" s="275" t="str">
        <f t="shared" ca="1" si="38"/>
        <v>:</v>
      </c>
      <c r="P204" s="275" t="str">
        <f t="shared" ca="1" si="38"/>
        <v>:</v>
      </c>
      <c r="Q204" s="275" t="str">
        <f t="shared" ca="1" si="38"/>
        <v>:</v>
      </c>
      <c r="R204" s="275" t="str">
        <f t="shared" ca="1" si="38"/>
        <v>:</v>
      </c>
      <c r="S204" s="275" t="str">
        <f t="shared" ca="1" si="38"/>
        <v>:</v>
      </c>
      <c r="T204" s="275" t="str">
        <f t="shared" ca="1" si="38"/>
        <v>:</v>
      </c>
      <c r="U204" s="276" t="str">
        <f t="shared" ca="1" si="38"/>
        <v>:</v>
      </c>
      <c r="V204" s="269"/>
    </row>
    <row r="205" spans="1:23" ht="18.75" thickTop="1"/>
  </sheetData>
  <sheetProtection password="CCF2" sheet="1" formatColumns="0" formatRows="0" insertHyperlinks="0" sort="0" autoFilter="0" pivotTables="0"/>
  <protectedRanges>
    <protectedRange sqref="C2:C201" name="範圍1" securityDescriptor="O:WDG:WDD:(A;;CC;;;S-1-5-21-1844237615-1604221776-725345543-1182)"/>
  </protectedRanges>
  <autoFilter ref="C1:C201"/>
  <phoneticPr fontId="7" type="noConversion"/>
  <conditionalFormatting sqref="B2:C202">
    <cfRule type="expression" dxfId="31" priority="2">
      <formula>(COUNTIF($B2,B:B)&gt;1)</formula>
    </cfRule>
  </conditionalFormatting>
  <conditionalFormatting sqref="B2:B202">
    <cfRule type="expression" dxfId="30" priority="5">
      <formula>($B2&lt;&gt;(ROW()-ROW(B$1)))</formula>
    </cfRule>
  </conditionalFormatting>
  <conditionalFormatting sqref="C2:C202">
    <cfRule type="expression" dxfId="29" priority="3">
      <formula>ISNUMBER(MATCH(A2,$A$1:$A1,0))</formula>
    </cfRule>
  </conditionalFormatting>
  <conditionalFormatting sqref="C2:C201">
    <cfRule type="expression" dxfId="28" priority="6">
      <formula>MOD(ROW(),2)=1</formula>
    </cfRule>
  </conditionalFormatting>
  <conditionalFormatting sqref="F2:F11">
    <cfRule type="expression" dxfId="27" priority="1">
      <formula>MOD(ROW(),2)=1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15">
    <tabColor rgb="FFFFFF00"/>
  </sheetPr>
  <dimension ref="A1:S221"/>
  <sheetViews>
    <sheetView zoomScale="85" zoomScaleNormal="85" workbookViewId="0">
      <selection activeCell="D13" sqref="D13:H13"/>
    </sheetView>
  </sheetViews>
  <sheetFormatPr defaultColWidth="9" defaultRowHeight="15.75"/>
  <cols>
    <col min="1" max="1" width="2.625" style="56" customWidth="1"/>
    <col min="2" max="2" width="4.25" style="180" customWidth="1"/>
    <col min="3" max="3" width="63.5" style="56" customWidth="1"/>
    <col min="4" max="6" width="12.75" style="62" customWidth="1"/>
    <col min="7" max="7" width="12.75" style="63" customWidth="1"/>
    <col min="8" max="10" width="12.75" style="62" customWidth="1"/>
    <col min="11" max="11" width="12.75" style="63" customWidth="1"/>
    <col min="12" max="14" width="12.75" style="62" customWidth="1"/>
    <col min="15" max="15" width="12.75" style="63" customWidth="1"/>
    <col min="16" max="18" width="12.75" style="62" customWidth="1"/>
    <col min="19" max="19" width="12.75" style="64" customWidth="1"/>
    <col min="20" max="20" width="17.25" style="56" customWidth="1"/>
    <col min="21" max="16384" width="9" style="56"/>
  </cols>
  <sheetData>
    <row r="1" spans="2:19" ht="60" customHeight="1" thickTop="1">
      <c r="B1" s="445" t="str">
        <f ca="1">IF(Q20&gt;0,"測試計畫執行報告","測試計畫管制表")</f>
        <v>測試計畫執行報告</v>
      </c>
      <c r="C1" s="446"/>
      <c r="D1" s="446"/>
      <c r="E1" s="446"/>
      <c r="F1" s="446"/>
      <c r="G1" s="446"/>
      <c r="H1" s="446"/>
      <c r="I1" s="446"/>
      <c r="J1" s="446"/>
      <c r="K1" s="446"/>
      <c r="L1" s="446"/>
      <c r="M1" s="446"/>
      <c r="N1" s="446"/>
      <c r="O1" s="446"/>
      <c r="P1" s="446"/>
      <c r="Q1" s="446"/>
      <c r="R1" s="446"/>
      <c r="S1" s="447"/>
    </row>
    <row r="2" spans="2:19" ht="22.15" customHeight="1">
      <c r="B2" s="448" t="s">
        <v>57</v>
      </c>
      <c r="C2" s="449"/>
      <c r="D2" s="450"/>
      <c r="E2" s="450"/>
      <c r="F2" s="450"/>
      <c r="G2" s="450"/>
      <c r="H2" s="450"/>
      <c r="I2" s="450"/>
      <c r="J2" s="450"/>
      <c r="K2" s="450"/>
      <c r="L2" s="450"/>
      <c r="M2" s="450"/>
      <c r="N2" s="450"/>
      <c r="O2" s="451"/>
      <c r="P2" s="452" t="str">
        <f ca="1">"測試涵蓋率："&amp;TEXT(S20*100,"0.00")&amp;"%"</f>
        <v>測試涵蓋率：89.66%</v>
      </c>
      <c r="Q2" s="453"/>
      <c r="R2" s="453"/>
      <c r="S2" s="454"/>
    </row>
    <row r="3" spans="2:19" ht="22.15" customHeight="1">
      <c r="B3" s="458" t="s">
        <v>58</v>
      </c>
      <c r="C3" s="459"/>
      <c r="D3" s="460"/>
      <c r="E3" s="460"/>
      <c r="F3" s="460"/>
      <c r="G3" s="460"/>
      <c r="H3" s="460"/>
      <c r="I3" s="460"/>
      <c r="J3" s="460"/>
      <c r="K3" s="460"/>
      <c r="L3" s="460"/>
      <c r="M3" s="460"/>
      <c r="N3" s="460"/>
      <c r="O3" s="461"/>
      <c r="P3" s="455"/>
      <c r="Q3" s="456"/>
      <c r="R3" s="456"/>
      <c r="S3" s="457"/>
    </row>
    <row r="4" spans="2:19" ht="22.15" customHeight="1" thickBot="1">
      <c r="B4" s="462" t="s">
        <v>59</v>
      </c>
      <c r="C4" s="463"/>
      <c r="D4" s="464"/>
      <c r="E4" s="465"/>
      <c r="F4" s="465"/>
      <c r="G4" s="465"/>
      <c r="H4" s="465"/>
      <c r="I4" s="465"/>
      <c r="J4" s="465"/>
      <c r="K4" s="465"/>
      <c r="L4" s="465"/>
      <c r="M4" s="465"/>
      <c r="N4" s="465"/>
      <c r="O4" s="466"/>
      <c r="P4" s="455"/>
      <c r="Q4" s="456"/>
      <c r="R4" s="456"/>
      <c r="S4" s="457"/>
    </row>
    <row r="5" spans="2:19" s="57" customFormat="1" ht="44.45" customHeight="1" thickTop="1">
      <c r="B5" s="467" t="s">
        <v>60</v>
      </c>
      <c r="C5" s="468"/>
      <c r="D5" s="468"/>
      <c r="E5" s="468"/>
      <c r="F5" s="468"/>
      <c r="G5" s="468"/>
      <c r="H5" s="469"/>
      <c r="I5" s="470" t="s">
        <v>61</v>
      </c>
      <c r="J5" s="471"/>
      <c r="K5" s="471"/>
      <c r="L5" s="471"/>
      <c r="M5" s="471"/>
      <c r="N5" s="471"/>
      <c r="O5" s="472"/>
      <c r="P5" s="65"/>
      <c r="Q5" s="65"/>
      <c r="R5" s="65"/>
      <c r="S5" s="66"/>
    </row>
    <row r="6" spans="2:19" s="58" customFormat="1" ht="27" customHeight="1">
      <c r="B6" s="473" t="s">
        <v>41</v>
      </c>
      <c r="C6" s="474"/>
      <c r="D6" s="475"/>
      <c r="E6" s="475"/>
      <c r="F6" s="475"/>
      <c r="G6" s="475"/>
      <c r="H6" s="476"/>
      <c r="I6" s="477" t="s">
        <v>62</v>
      </c>
      <c r="J6" s="478"/>
      <c r="K6" s="478"/>
      <c r="L6" s="479"/>
      <c r="M6" s="480"/>
      <c r="N6" s="480"/>
      <c r="O6" s="481"/>
      <c r="P6" s="67"/>
      <c r="Q6" s="67"/>
      <c r="R6" s="67"/>
      <c r="S6" s="68"/>
    </row>
    <row r="7" spans="2:19" ht="22.15" customHeight="1">
      <c r="B7" s="482" t="s">
        <v>1</v>
      </c>
      <c r="C7" s="483"/>
      <c r="D7" s="484"/>
      <c r="E7" s="484"/>
      <c r="F7" s="484"/>
      <c r="G7" s="484"/>
      <c r="H7" s="485"/>
      <c r="I7" s="486" t="s">
        <v>63</v>
      </c>
      <c r="J7" s="487"/>
      <c r="K7" s="487"/>
      <c r="L7" s="488"/>
      <c r="M7" s="488"/>
      <c r="N7" s="488"/>
      <c r="O7" s="489"/>
      <c r="P7" s="69"/>
      <c r="Q7" s="69" t="s">
        <v>42</v>
      </c>
      <c r="R7" s="69">
        <f ca="1">Q20</f>
        <v>26</v>
      </c>
      <c r="S7" s="70"/>
    </row>
    <row r="8" spans="2:19" ht="22.15" customHeight="1">
      <c r="B8" s="482" t="s">
        <v>64</v>
      </c>
      <c r="C8" s="483"/>
      <c r="D8" s="484"/>
      <c r="E8" s="484"/>
      <c r="F8" s="484"/>
      <c r="G8" s="484"/>
      <c r="H8" s="485"/>
      <c r="I8" s="490" t="s">
        <v>65</v>
      </c>
      <c r="J8" s="491"/>
      <c r="K8" s="491"/>
      <c r="L8" s="488"/>
      <c r="M8" s="488"/>
      <c r="N8" s="488"/>
      <c r="O8" s="489"/>
      <c r="P8" s="69"/>
      <c r="Q8" s="69" t="s">
        <v>66</v>
      </c>
      <c r="R8" s="69">
        <f ca="1">R20</f>
        <v>0</v>
      </c>
      <c r="S8" s="70"/>
    </row>
    <row r="9" spans="2:19" ht="22.15" customHeight="1">
      <c r="B9" s="482" t="s">
        <v>12</v>
      </c>
      <c r="C9" s="483"/>
      <c r="D9" s="484"/>
      <c r="E9" s="484"/>
      <c r="F9" s="484"/>
      <c r="G9" s="484"/>
      <c r="H9" s="485"/>
      <c r="I9" s="490" t="s">
        <v>67</v>
      </c>
      <c r="J9" s="491"/>
      <c r="K9" s="491"/>
      <c r="L9" s="488"/>
      <c r="M9" s="488"/>
      <c r="N9" s="488"/>
      <c r="O9" s="489"/>
      <c r="P9" s="69"/>
      <c r="Q9" s="69" t="s">
        <v>43</v>
      </c>
      <c r="R9" s="69">
        <f ca="1">P20-Q20-R20</f>
        <v>3</v>
      </c>
      <c r="S9" s="70"/>
    </row>
    <row r="10" spans="2:19" ht="22.15" customHeight="1">
      <c r="B10" s="482" t="s">
        <v>2</v>
      </c>
      <c r="C10" s="483"/>
      <c r="D10" s="484"/>
      <c r="E10" s="484"/>
      <c r="F10" s="484"/>
      <c r="G10" s="484"/>
      <c r="H10" s="485"/>
      <c r="I10" s="490" t="s">
        <v>68</v>
      </c>
      <c r="J10" s="491"/>
      <c r="K10" s="491"/>
      <c r="L10" s="488"/>
      <c r="M10" s="488"/>
      <c r="N10" s="488"/>
      <c r="O10" s="489"/>
      <c r="P10" s="69"/>
      <c r="Q10" s="69"/>
      <c r="R10" s="69"/>
      <c r="S10" s="70"/>
    </row>
    <row r="11" spans="2:19" ht="22.15" customHeight="1" thickBot="1">
      <c r="B11" s="492" t="s">
        <v>69</v>
      </c>
      <c r="C11" s="493"/>
      <c r="D11" s="494"/>
      <c r="E11" s="494"/>
      <c r="F11" s="494"/>
      <c r="G11" s="494"/>
      <c r="H11" s="495"/>
      <c r="I11" s="496" t="s">
        <v>70</v>
      </c>
      <c r="J11" s="496"/>
      <c r="K11" s="497"/>
      <c r="L11" s="498"/>
      <c r="M11" s="498"/>
      <c r="N11" s="498"/>
      <c r="O11" s="499"/>
      <c r="P11" s="69"/>
      <c r="Q11" s="69"/>
      <c r="R11" s="69"/>
      <c r="S11" s="70"/>
    </row>
    <row r="12" spans="2:19" s="59" customFormat="1" ht="47.45" customHeight="1" thickTop="1" thickBot="1">
      <c r="B12" s="500" t="s">
        <v>71</v>
      </c>
      <c r="C12" s="501"/>
      <c r="D12" s="501"/>
      <c r="E12" s="501"/>
      <c r="F12" s="501"/>
      <c r="G12" s="501"/>
      <c r="H12" s="502"/>
      <c r="I12" s="503" t="s">
        <v>72</v>
      </c>
      <c r="J12" s="504"/>
      <c r="K12" s="504"/>
      <c r="L12" s="504"/>
      <c r="M12" s="504"/>
      <c r="N12" s="504"/>
      <c r="O12" s="505"/>
      <c r="P12" s="71"/>
      <c r="Q12" s="71"/>
      <c r="R12" s="71"/>
      <c r="S12" s="72"/>
    </row>
    <row r="13" spans="2:19" ht="22.15" customHeight="1" thickTop="1">
      <c r="B13" s="506" t="s">
        <v>73</v>
      </c>
      <c r="C13" s="507"/>
      <c r="D13" s="508"/>
      <c r="E13" s="509"/>
      <c r="F13" s="509"/>
      <c r="G13" s="509"/>
      <c r="H13" s="510"/>
      <c r="I13" s="511"/>
      <c r="J13" s="512"/>
      <c r="K13" s="512"/>
      <c r="L13" s="512"/>
      <c r="M13" s="512"/>
      <c r="N13" s="512"/>
      <c r="O13" s="513"/>
      <c r="P13" s="69"/>
      <c r="Q13" s="69"/>
      <c r="R13" s="69"/>
      <c r="S13" s="70"/>
    </row>
    <row r="14" spans="2:19" ht="22.15" customHeight="1">
      <c r="B14" s="514" t="s">
        <v>74</v>
      </c>
      <c r="C14" s="515"/>
      <c r="D14" s="516"/>
      <c r="E14" s="517"/>
      <c r="F14" s="517"/>
      <c r="G14" s="517"/>
      <c r="H14" s="518"/>
      <c r="I14" s="511"/>
      <c r="J14" s="512"/>
      <c r="K14" s="512"/>
      <c r="L14" s="512"/>
      <c r="M14" s="512"/>
      <c r="N14" s="512"/>
      <c r="O14" s="513"/>
      <c r="P14" s="69"/>
      <c r="Q14" s="69"/>
      <c r="R14" s="69"/>
      <c r="S14" s="70"/>
    </row>
    <row r="15" spans="2:19" ht="22.15" customHeight="1">
      <c r="B15" s="514" t="s">
        <v>75</v>
      </c>
      <c r="C15" s="515"/>
      <c r="D15" s="519"/>
      <c r="E15" s="517"/>
      <c r="F15" s="517"/>
      <c r="G15" s="517"/>
      <c r="H15" s="518"/>
      <c r="I15" s="511"/>
      <c r="J15" s="512"/>
      <c r="K15" s="512"/>
      <c r="L15" s="512"/>
      <c r="M15" s="512"/>
      <c r="N15" s="512"/>
      <c r="O15" s="513"/>
      <c r="P15" s="69"/>
      <c r="Q15" s="69"/>
      <c r="R15" s="69"/>
      <c r="S15" s="70"/>
    </row>
    <row r="16" spans="2:19" ht="22.15" customHeight="1" thickBot="1">
      <c r="B16" s="520" t="s">
        <v>76</v>
      </c>
      <c r="C16" s="521"/>
      <c r="D16" s="522"/>
      <c r="E16" s="523"/>
      <c r="F16" s="523"/>
      <c r="G16" s="523"/>
      <c r="H16" s="524"/>
      <c r="I16" s="525"/>
      <c r="J16" s="526"/>
      <c r="K16" s="526"/>
      <c r="L16" s="526"/>
      <c r="M16" s="526"/>
      <c r="N16" s="526"/>
      <c r="O16" s="527"/>
      <c r="P16" s="73"/>
      <c r="Q16" s="73"/>
      <c r="R16" s="73"/>
      <c r="S16" s="74"/>
    </row>
    <row r="17" spans="2:19" s="60" customFormat="1" ht="28.5" customHeight="1" thickTop="1">
      <c r="B17" s="536" t="s">
        <v>120</v>
      </c>
      <c r="C17" s="537"/>
      <c r="D17" s="542" t="s">
        <v>116</v>
      </c>
      <c r="E17" s="543"/>
      <c r="F17" s="543"/>
      <c r="G17" s="544"/>
      <c r="H17" s="542" t="s">
        <v>117</v>
      </c>
      <c r="I17" s="543"/>
      <c r="J17" s="543"/>
      <c r="K17" s="545"/>
      <c r="L17" s="542" t="s">
        <v>118</v>
      </c>
      <c r="M17" s="543"/>
      <c r="N17" s="543"/>
      <c r="O17" s="545"/>
      <c r="P17" s="542" t="s">
        <v>119</v>
      </c>
      <c r="Q17" s="543"/>
      <c r="R17" s="543"/>
      <c r="S17" s="546"/>
    </row>
    <row r="18" spans="2:19" s="60" customFormat="1" ht="19.5" customHeight="1">
      <c r="B18" s="538"/>
      <c r="C18" s="539"/>
      <c r="D18" s="399" t="s">
        <v>115</v>
      </c>
      <c r="E18" s="533" t="s">
        <v>77</v>
      </c>
      <c r="F18" s="534"/>
      <c r="G18" s="547"/>
      <c r="H18" s="399" t="s">
        <v>115</v>
      </c>
      <c r="I18" s="533" t="s">
        <v>77</v>
      </c>
      <c r="J18" s="534"/>
      <c r="K18" s="547"/>
      <c r="L18" s="399" t="s">
        <v>115</v>
      </c>
      <c r="M18" s="528" t="s">
        <v>77</v>
      </c>
      <c r="N18" s="529"/>
      <c r="O18" s="530"/>
      <c r="P18" s="531" t="s">
        <v>115</v>
      </c>
      <c r="Q18" s="533" t="s">
        <v>78</v>
      </c>
      <c r="R18" s="534"/>
      <c r="S18" s="535"/>
    </row>
    <row r="19" spans="2:19" s="60" customFormat="1" ht="18.75" customHeight="1">
      <c r="B19" s="540"/>
      <c r="C19" s="541"/>
      <c r="D19" s="400">
        <f ca="1">D20/$P20</f>
        <v>1</v>
      </c>
      <c r="E19" s="365" t="s">
        <v>42</v>
      </c>
      <c r="F19" s="366" t="s">
        <v>66</v>
      </c>
      <c r="G19" s="367" t="s">
        <v>56</v>
      </c>
      <c r="H19" s="400">
        <f ca="1">H20/$P20</f>
        <v>0</v>
      </c>
      <c r="I19" s="370" t="s">
        <v>42</v>
      </c>
      <c r="J19" s="366" t="s">
        <v>66</v>
      </c>
      <c r="K19" s="371" t="s">
        <v>56</v>
      </c>
      <c r="L19" s="400">
        <f ca="1">L20/$P20</f>
        <v>0</v>
      </c>
      <c r="M19" s="370" t="s">
        <v>42</v>
      </c>
      <c r="N19" s="366" t="s">
        <v>66</v>
      </c>
      <c r="O19" s="367" t="s">
        <v>56</v>
      </c>
      <c r="P19" s="532"/>
      <c r="Q19" s="393" t="s">
        <v>42</v>
      </c>
      <c r="R19" s="394" t="s">
        <v>66</v>
      </c>
      <c r="S19" s="396" t="s">
        <v>56</v>
      </c>
    </row>
    <row r="20" spans="2:19" s="60" customFormat="1" ht="30" customHeight="1" thickBot="1">
      <c r="B20" s="397"/>
      <c r="C20" s="398" t="s">
        <v>121</v>
      </c>
      <c r="D20" s="380">
        <f ca="1">SUM(D21:D60)</f>
        <v>29</v>
      </c>
      <c r="E20" s="381">
        <f ca="1">SUM(E21:E60)</f>
        <v>26</v>
      </c>
      <c r="F20" s="382">
        <f ca="1">SUM(F21:F60)</f>
        <v>0</v>
      </c>
      <c r="G20" s="383">
        <f ca="1">IF(D20=0,"-",(E20+F20)/D20)</f>
        <v>0.89655172413793105</v>
      </c>
      <c r="H20" s="380">
        <f ca="1">SUM(H21:H60)</f>
        <v>0</v>
      </c>
      <c r="I20" s="384">
        <f ca="1">SUM(I21:I60)</f>
        <v>0</v>
      </c>
      <c r="J20" s="382">
        <f ca="1">SUM(J21:J60)</f>
        <v>0</v>
      </c>
      <c r="K20" s="385" t="str">
        <f ca="1">IF(H20=0,"-",(I20+J20)/H20)</f>
        <v>-</v>
      </c>
      <c r="L20" s="386">
        <f ca="1">SUM(L21:L60)</f>
        <v>0</v>
      </c>
      <c r="M20" s="384">
        <f ca="1">SUM(M21:M60)</f>
        <v>0</v>
      </c>
      <c r="N20" s="382">
        <f ca="1">SUM(N21:N60)</f>
        <v>0</v>
      </c>
      <c r="O20" s="387" t="str">
        <f ca="1">IF(L20=0,"-",(M20+N20)/L20)</f>
        <v>-</v>
      </c>
      <c r="P20" s="380">
        <f ca="1">SUM(P21:P60)</f>
        <v>29</v>
      </c>
      <c r="Q20" s="384">
        <f ca="1">SUM(Q21:Q60)</f>
        <v>26</v>
      </c>
      <c r="R20" s="395">
        <f ca="1">SUM(R21:R60)</f>
        <v>0</v>
      </c>
      <c r="S20" s="389">
        <f ca="1">IF(P20=0,"-",(Q20+R20)/P20)</f>
        <v>0.89655172413793105</v>
      </c>
    </row>
    <row r="21" spans="2:19" s="60" customFormat="1" ht="22.35" customHeight="1">
      <c r="B21" s="372">
        <f>ROW()-ROW(B$20)</f>
        <v>1</v>
      </c>
      <c r="C21" s="373" t="str">
        <f t="shared" ref="C21:C52" ca="1" si="0">IFERROR(INDEX(validTestCategories,ROW()-ROW(B$20),1),"")</f>
        <v>接收距離測試</v>
      </c>
      <c r="D21" s="374">
        <f ca="1">IF($C21="","",Result!D10)</f>
        <v>1</v>
      </c>
      <c r="E21" s="375">
        <f ca="1">IF($C21="","",Result!E10)</f>
        <v>1</v>
      </c>
      <c r="F21" s="376">
        <f ca="1">IF($C21="","",Result!F10)</f>
        <v>0</v>
      </c>
      <c r="G21" s="377">
        <f ca="1">IF(OR($C21="",D21=0),"-",(E21+F21)/D21)</f>
        <v>1</v>
      </c>
      <c r="H21" s="374">
        <f ca="1">IF($C21="","",Result!G10)</f>
        <v>0</v>
      </c>
      <c r="I21" s="378">
        <f ca="1">IF($C21="","",Result!H10)</f>
        <v>0</v>
      </c>
      <c r="J21" s="376">
        <f ca="1">IF($C21="","",Result!I10)</f>
        <v>0</v>
      </c>
      <c r="K21" s="379" t="str">
        <f ca="1">IF(OR($C21="",H21=0),"-",(I21+J21)/H21)</f>
        <v>-</v>
      </c>
      <c r="L21" s="378">
        <f ca="1">IF($C21="","",Result!J10)</f>
        <v>0</v>
      </c>
      <c r="M21" s="378">
        <f ca="1">IF($C21="","",Result!K10)</f>
        <v>0</v>
      </c>
      <c r="N21" s="376">
        <f ca="1">IF($C21="","",Result!L10)</f>
        <v>0</v>
      </c>
      <c r="O21" s="377" t="str">
        <f ca="1">IF(OR($C21="",L21=0),"-",(M21+N21)/L21)</f>
        <v>-</v>
      </c>
      <c r="P21" s="374">
        <f ca="1">IF($C21="","",SUM(D21,H21,L21))</f>
        <v>1</v>
      </c>
      <c r="Q21" s="378">
        <f ca="1">IF($C21="","",SUM(E21,I21,M21))</f>
        <v>1</v>
      </c>
      <c r="R21" s="376">
        <f ca="1">IF($C21="","",SUM(F21,J21,N21))</f>
        <v>0</v>
      </c>
      <c r="S21" s="390">
        <f ca="1">IFERROR((Q21+R21)/P21,"-")</f>
        <v>1</v>
      </c>
    </row>
    <row r="22" spans="2:19" s="60" customFormat="1" ht="22.35" customHeight="1">
      <c r="B22" s="181">
        <f t="shared" ref="B22:B85" si="1">ROW()-ROW(B$20)</f>
        <v>2</v>
      </c>
      <c r="C22" s="176" t="str">
        <f t="shared" ca="1" si="0"/>
        <v>美聲音效模式</v>
      </c>
      <c r="D22" s="61">
        <f ca="1">IF($C22="","",Result!D11)</f>
        <v>6</v>
      </c>
      <c r="E22" s="359">
        <f ca="1">IF($C22="","",Result!E11)</f>
        <v>6</v>
      </c>
      <c r="F22" s="363">
        <f ca="1">IF($C22="","",Result!F11)</f>
        <v>0</v>
      </c>
      <c r="G22" s="361">
        <f t="shared" ref="G22:G85" ca="1" si="2">IF(OR($C22="",D22=0),"-",(E22+F22)/D22)</f>
        <v>1</v>
      </c>
      <c r="H22" s="61">
        <f ca="1">IF($C22="","",Result!G11)</f>
        <v>0</v>
      </c>
      <c r="I22" s="61">
        <f ca="1">IF($C22="","",Result!H11)</f>
        <v>0</v>
      </c>
      <c r="J22" s="363">
        <f ca="1">IF($C22="","",Result!I11)</f>
        <v>0</v>
      </c>
      <c r="K22" s="368" t="str">
        <f t="shared" ref="K22:K85" ca="1" si="3">IF(OR($C22="",H22=0),"-",(I22+J22)/H22)</f>
        <v>-</v>
      </c>
      <c r="L22" s="61">
        <f ca="1">IF($C22="","",Result!J11)</f>
        <v>0</v>
      </c>
      <c r="M22" s="61">
        <f ca="1">IF($C22="","",Result!K11)</f>
        <v>0</v>
      </c>
      <c r="N22" s="363">
        <f ca="1">IF($C22="","",Result!L11)</f>
        <v>0</v>
      </c>
      <c r="O22" s="361" t="str">
        <f t="shared" ref="O22:O85" ca="1" si="4">IF(OR($C22="",L22=0),"-",(M22+N22)/L22)</f>
        <v>-</v>
      </c>
      <c r="P22" s="358">
        <f t="shared" ref="P22:P85" ca="1" si="5">IF($C22="","",SUM(D22,H22,L22))</f>
        <v>6</v>
      </c>
      <c r="Q22" s="61">
        <f t="shared" ref="Q22:Q85" ca="1" si="6">IF($C22="","",SUM(E22,I22,M22))</f>
        <v>6</v>
      </c>
      <c r="R22" s="363">
        <f t="shared" ref="R22:R85" ca="1" si="7">IF($C22="","",SUM(F22,J22,N22))</f>
        <v>0</v>
      </c>
      <c r="S22" s="391">
        <f t="shared" ref="S22:S85" ca="1" si="8">IFERROR((Q22+R22)/P22,"-")</f>
        <v>1</v>
      </c>
    </row>
    <row r="23" spans="2:19" s="60" customFormat="1" ht="22.35" customHeight="1">
      <c r="B23" s="181">
        <f t="shared" si="1"/>
        <v>3</v>
      </c>
      <c r="C23" s="176" t="str">
        <f t="shared" ca="1" si="0"/>
        <v>麥克風音量鍵</v>
      </c>
      <c r="D23" s="61">
        <f ca="1">IF($C23="","",Result!D12)</f>
        <v>3</v>
      </c>
      <c r="E23" s="359">
        <f ca="1">IF($C23="","",Result!E12)</f>
        <v>3</v>
      </c>
      <c r="F23" s="363">
        <f ca="1">IF($C23="","",Result!F12)</f>
        <v>0</v>
      </c>
      <c r="G23" s="361">
        <f t="shared" ca="1" si="2"/>
        <v>1</v>
      </c>
      <c r="H23" s="61">
        <f ca="1">IF($C23="","",Result!G12)</f>
        <v>0</v>
      </c>
      <c r="I23" s="61">
        <f ca="1">IF($C23="","",Result!H12)</f>
        <v>0</v>
      </c>
      <c r="J23" s="363">
        <f ca="1">IF($C23="","",Result!I12)</f>
        <v>0</v>
      </c>
      <c r="K23" s="368" t="str">
        <f t="shared" ca="1" si="3"/>
        <v>-</v>
      </c>
      <c r="L23" s="61">
        <f ca="1">IF($C23="","",Result!J12)</f>
        <v>0</v>
      </c>
      <c r="M23" s="61">
        <f ca="1">IF($C23="","",Result!K12)</f>
        <v>0</v>
      </c>
      <c r="N23" s="363">
        <f ca="1">IF($C23="","",Result!L12)</f>
        <v>0</v>
      </c>
      <c r="O23" s="361" t="str">
        <f t="shared" ca="1" si="4"/>
        <v>-</v>
      </c>
      <c r="P23" s="358">
        <f t="shared" ca="1" si="5"/>
        <v>3</v>
      </c>
      <c r="Q23" s="61">
        <f t="shared" ca="1" si="6"/>
        <v>3</v>
      </c>
      <c r="R23" s="363">
        <f t="shared" ca="1" si="7"/>
        <v>0</v>
      </c>
      <c r="S23" s="391">
        <f t="shared" ca="1" si="8"/>
        <v>1</v>
      </c>
    </row>
    <row r="24" spans="2:19" s="60" customFormat="1" ht="22.35" customHeight="1">
      <c r="B24" s="181">
        <f t="shared" si="1"/>
        <v>4</v>
      </c>
      <c r="C24" s="176" t="str">
        <f t="shared" ca="1" si="0"/>
        <v>麥克風電源鍵</v>
      </c>
      <c r="D24" s="61">
        <f ca="1">IF($C24="","",Result!D13)</f>
        <v>2</v>
      </c>
      <c r="E24" s="359">
        <f ca="1">IF($C24="","",Result!E13)</f>
        <v>2</v>
      </c>
      <c r="F24" s="363">
        <f ca="1">IF($C24="","",Result!F13)</f>
        <v>0</v>
      </c>
      <c r="G24" s="361">
        <f t="shared" ca="1" si="2"/>
        <v>1</v>
      </c>
      <c r="H24" s="61">
        <f ca="1">IF($C24="","",Result!G13)</f>
        <v>0</v>
      </c>
      <c r="I24" s="61">
        <f ca="1">IF($C24="","",Result!H13)</f>
        <v>0</v>
      </c>
      <c r="J24" s="363">
        <f ca="1">IF($C24="","",Result!I13)</f>
        <v>0</v>
      </c>
      <c r="K24" s="368" t="str">
        <f t="shared" ca="1" si="3"/>
        <v>-</v>
      </c>
      <c r="L24" s="61">
        <f ca="1">IF($C24="","",Result!J13)</f>
        <v>0</v>
      </c>
      <c r="M24" s="61">
        <f ca="1">IF($C24="","",Result!K13)</f>
        <v>0</v>
      </c>
      <c r="N24" s="363">
        <f ca="1">IF($C24="","",Result!L13)</f>
        <v>0</v>
      </c>
      <c r="O24" s="361" t="str">
        <f t="shared" ca="1" si="4"/>
        <v>-</v>
      </c>
      <c r="P24" s="358">
        <f t="shared" ca="1" si="5"/>
        <v>2</v>
      </c>
      <c r="Q24" s="61">
        <f t="shared" ca="1" si="6"/>
        <v>2</v>
      </c>
      <c r="R24" s="363">
        <f t="shared" ca="1" si="7"/>
        <v>0</v>
      </c>
      <c r="S24" s="391">
        <f t="shared" ca="1" si="8"/>
        <v>1</v>
      </c>
    </row>
    <row r="25" spans="2:19" s="60" customFormat="1" ht="22.35" customHeight="1">
      <c r="B25" s="181">
        <f t="shared" si="1"/>
        <v>5</v>
      </c>
      <c r="C25" s="176" t="str">
        <f t="shared" ca="1" si="0"/>
        <v>藍芽功能測試</v>
      </c>
      <c r="D25" s="61">
        <f ca="1">IF($C25="","",Result!D14)</f>
        <v>1</v>
      </c>
      <c r="E25" s="359">
        <f ca="1">IF($C25="","",Result!E14)</f>
        <v>1</v>
      </c>
      <c r="F25" s="363">
        <f ca="1">IF($C25="","",Result!F14)</f>
        <v>0</v>
      </c>
      <c r="G25" s="361">
        <f t="shared" ca="1" si="2"/>
        <v>1</v>
      </c>
      <c r="H25" s="61">
        <f ca="1">IF($C25="","",Result!G14)</f>
        <v>0</v>
      </c>
      <c r="I25" s="61">
        <f ca="1">IF($C25="","",Result!H14)</f>
        <v>0</v>
      </c>
      <c r="J25" s="363">
        <f ca="1">IF($C25="","",Result!I14)</f>
        <v>0</v>
      </c>
      <c r="K25" s="368" t="str">
        <f t="shared" ca="1" si="3"/>
        <v>-</v>
      </c>
      <c r="L25" s="61">
        <f ca="1">IF($C25="","",Result!J14)</f>
        <v>0</v>
      </c>
      <c r="M25" s="61">
        <f ca="1">IF($C25="","",Result!K14)</f>
        <v>0</v>
      </c>
      <c r="N25" s="363">
        <f ca="1">IF($C25="","",Result!L14)</f>
        <v>0</v>
      </c>
      <c r="O25" s="361" t="str">
        <f t="shared" ca="1" si="4"/>
        <v>-</v>
      </c>
      <c r="P25" s="358">
        <f t="shared" ca="1" si="5"/>
        <v>1</v>
      </c>
      <c r="Q25" s="61">
        <f t="shared" ca="1" si="6"/>
        <v>1</v>
      </c>
      <c r="R25" s="363">
        <f t="shared" ca="1" si="7"/>
        <v>0</v>
      </c>
      <c r="S25" s="391">
        <f t="shared" ca="1" si="8"/>
        <v>1</v>
      </c>
    </row>
    <row r="26" spans="2:19" s="60" customFormat="1" ht="22.35" customHeight="1">
      <c r="B26" s="181">
        <f t="shared" si="1"/>
        <v>6</v>
      </c>
      <c r="C26" s="176" t="str">
        <f t="shared" ca="1" si="0"/>
        <v>K歌混音功能</v>
      </c>
      <c r="D26" s="61">
        <f ca="1">IF($C26="","",Result!D15)</f>
        <v>1</v>
      </c>
      <c r="E26" s="359">
        <f ca="1">IF($C26="","",Result!E15)</f>
        <v>1</v>
      </c>
      <c r="F26" s="363">
        <f ca="1">IF($C26="","",Result!F15)</f>
        <v>0</v>
      </c>
      <c r="G26" s="361">
        <f t="shared" ca="1" si="2"/>
        <v>1</v>
      </c>
      <c r="H26" s="61">
        <f ca="1">IF($C26="","",Result!G15)</f>
        <v>0</v>
      </c>
      <c r="I26" s="61">
        <f ca="1">IF($C26="","",Result!H15)</f>
        <v>0</v>
      </c>
      <c r="J26" s="363">
        <f ca="1">IF($C26="","",Result!I15)</f>
        <v>0</v>
      </c>
      <c r="K26" s="368" t="str">
        <f t="shared" ca="1" si="3"/>
        <v>-</v>
      </c>
      <c r="L26" s="61">
        <f ca="1">IF($C26="","",Result!J15)</f>
        <v>0</v>
      </c>
      <c r="M26" s="61">
        <f ca="1">IF($C26="","",Result!K15)</f>
        <v>0</v>
      </c>
      <c r="N26" s="363">
        <f ca="1">IF($C26="","",Result!L15)</f>
        <v>0</v>
      </c>
      <c r="O26" s="361" t="str">
        <f t="shared" ca="1" si="4"/>
        <v>-</v>
      </c>
      <c r="P26" s="358">
        <f t="shared" ca="1" si="5"/>
        <v>1</v>
      </c>
      <c r="Q26" s="61">
        <f t="shared" ca="1" si="6"/>
        <v>1</v>
      </c>
      <c r="R26" s="363">
        <f t="shared" ca="1" si="7"/>
        <v>0</v>
      </c>
      <c r="S26" s="391">
        <f t="shared" ca="1" si="8"/>
        <v>1</v>
      </c>
    </row>
    <row r="27" spans="2:19" s="60" customFormat="1" ht="22.35" customHeight="1">
      <c r="B27" s="181">
        <f t="shared" si="1"/>
        <v>7</v>
      </c>
      <c r="C27" s="176" t="str">
        <f t="shared" ca="1" si="0"/>
        <v>智能省電功能</v>
      </c>
      <c r="D27" s="61">
        <f ca="1">IF($C27="","",Result!D16)</f>
        <v>3</v>
      </c>
      <c r="E27" s="359">
        <f ca="1">IF($C27="","",Result!E16)</f>
        <v>0</v>
      </c>
      <c r="F27" s="363">
        <f ca="1">IF($C27="","",Result!F16)</f>
        <v>0</v>
      </c>
      <c r="G27" s="361">
        <f t="shared" ca="1" si="2"/>
        <v>0</v>
      </c>
      <c r="H27" s="61">
        <f ca="1">IF($C27="","",Result!G16)</f>
        <v>0</v>
      </c>
      <c r="I27" s="61">
        <f ca="1">IF($C27="","",Result!H16)</f>
        <v>0</v>
      </c>
      <c r="J27" s="363">
        <f ca="1">IF($C27="","",Result!I16)</f>
        <v>0</v>
      </c>
      <c r="K27" s="368" t="str">
        <f t="shared" ca="1" si="3"/>
        <v>-</v>
      </c>
      <c r="L27" s="61">
        <f ca="1">IF($C27="","",Result!J16)</f>
        <v>0</v>
      </c>
      <c r="M27" s="61">
        <f ca="1">IF($C27="","",Result!K16)</f>
        <v>0</v>
      </c>
      <c r="N27" s="363">
        <f ca="1">IF($C27="","",Result!L16)</f>
        <v>0</v>
      </c>
      <c r="O27" s="361" t="str">
        <f t="shared" ca="1" si="4"/>
        <v>-</v>
      </c>
      <c r="P27" s="358">
        <f t="shared" ca="1" si="5"/>
        <v>3</v>
      </c>
      <c r="Q27" s="61">
        <f t="shared" ca="1" si="6"/>
        <v>0</v>
      </c>
      <c r="R27" s="363">
        <f t="shared" ca="1" si="7"/>
        <v>0</v>
      </c>
      <c r="S27" s="391">
        <f t="shared" ca="1" si="8"/>
        <v>0</v>
      </c>
    </row>
    <row r="28" spans="2:19" s="60" customFormat="1" ht="22.35" customHeight="1">
      <c r="B28" s="181">
        <f t="shared" si="1"/>
        <v>8</v>
      </c>
      <c r="C28" s="176" t="str">
        <f t="shared" ca="1" si="0"/>
        <v>USB DONGLE指示燈號</v>
      </c>
      <c r="D28" s="61">
        <f ca="1">IF($C28="","",Result!D17)</f>
        <v>2</v>
      </c>
      <c r="E28" s="359">
        <f ca="1">IF($C28="","",Result!E17)</f>
        <v>2</v>
      </c>
      <c r="F28" s="363">
        <f ca="1">IF($C28="","",Result!F17)</f>
        <v>0</v>
      </c>
      <c r="G28" s="361">
        <f t="shared" ca="1" si="2"/>
        <v>1</v>
      </c>
      <c r="H28" s="61">
        <f ca="1">IF($C28="","",Result!G17)</f>
        <v>0</v>
      </c>
      <c r="I28" s="61">
        <f ca="1">IF($C28="","",Result!H17)</f>
        <v>0</v>
      </c>
      <c r="J28" s="363">
        <f ca="1">IF($C28="","",Result!I17)</f>
        <v>0</v>
      </c>
      <c r="K28" s="368" t="str">
        <f t="shared" ca="1" si="3"/>
        <v>-</v>
      </c>
      <c r="L28" s="61">
        <f ca="1">IF($C28="","",Result!J17)</f>
        <v>0</v>
      </c>
      <c r="M28" s="61">
        <f ca="1">IF($C28="","",Result!K17)</f>
        <v>0</v>
      </c>
      <c r="N28" s="363">
        <f ca="1">IF($C28="","",Result!L17)</f>
        <v>0</v>
      </c>
      <c r="O28" s="361" t="str">
        <f t="shared" ca="1" si="4"/>
        <v>-</v>
      </c>
      <c r="P28" s="358">
        <f t="shared" ca="1" si="5"/>
        <v>2</v>
      </c>
      <c r="Q28" s="61">
        <f t="shared" ca="1" si="6"/>
        <v>2</v>
      </c>
      <c r="R28" s="363">
        <f t="shared" ca="1" si="7"/>
        <v>0</v>
      </c>
      <c r="S28" s="391">
        <f t="shared" ca="1" si="8"/>
        <v>1</v>
      </c>
    </row>
    <row r="29" spans="2:19" s="60" customFormat="1" ht="22.35" customHeight="1">
      <c r="B29" s="181">
        <f t="shared" si="1"/>
        <v>9</v>
      </c>
      <c r="C29" s="176" t="str">
        <f t="shared" ca="1" si="0"/>
        <v>麥克風指示燈號</v>
      </c>
      <c r="D29" s="61">
        <f ca="1">IF($C29="","",Result!D18)</f>
        <v>4</v>
      </c>
      <c r="E29" s="359">
        <f ca="1">IF($C29="","",Result!E18)</f>
        <v>4</v>
      </c>
      <c r="F29" s="363">
        <f ca="1">IF($C29="","",Result!F18)</f>
        <v>0</v>
      </c>
      <c r="G29" s="361">
        <f t="shared" ca="1" si="2"/>
        <v>1</v>
      </c>
      <c r="H29" s="61">
        <f ca="1">IF($C29="","",Result!G18)</f>
        <v>0</v>
      </c>
      <c r="I29" s="61">
        <f ca="1">IF($C29="","",Result!H18)</f>
        <v>0</v>
      </c>
      <c r="J29" s="363">
        <f ca="1">IF($C29="","",Result!I18)</f>
        <v>0</v>
      </c>
      <c r="K29" s="368" t="str">
        <f t="shared" ca="1" si="3"/>
        <v>-</v>
      </c>
      <c r="L29" s="61">
        <f ca="1">IF($C29="","",Result!J18)</f>
        <v>0</v>
      </c>
      <c r="M29" s="61">
        <f ca="1">IF($C29="","",Result!K18)</f>
        <v>0</v>
      </c>
      <c r="N29" s="363">
        <f ca="1">IF($C29="","",Result!L18)</f>
        <v>0</v>
      </c>
      <c r="O29" s="361" t="str">
        <f t="shared" ca="1" si="4"/>
        <v>-</v>
      </c>
      <c r="P29" s="358">
        <f t="shared" ca="1" si="5"/>
        <v>4</v>
      </c>
      <c r="Q29" s="61">
        <f t="shared" ca="1" si="6"/>
        <v>4</v>
      </c>
      <c r="R29" s="363">
        <f t="shared" ca="1" si="7"/>
        <v>0</v>
      </c>
      <c r="S29" s="391">
        <f t="shared" ca="1" si="8"/>
        <v>1</v>
      </c>
    </row>
    <row r="30" spans="2:19" s="60" customFormat="1" ht="22.35" customHeight="1">
      <c r="B30" s="181">
        <f t="shared" si="1"/>
        <v>10</v>
      </c>
      <c r="C30" s="176" t="str">
        <f t="shared" ca="1" si="0"/>
        <v>連接PC測試</v>
      </c>
      <c r="D30" s="61">
        <f ca="1">IF($C30="","",Result!D19)</f>
        <v>4</v>
      </c>
      <c r="E30" s="359">
        <f ca="1">IF($C30="","",Result!E19)</f>
        <v>4</v>
      </c>
      <c r="F30" s="363">
        <f ca="1">IF($C30="","",Result!F19)</f>
        <v>0</v>
      </c>
      <c r="G30" s="361">
        <f t="shared" ca="1" si="2"/>
        <v>1</v>
      </c>
      <c r="H30" s="61">
        <f ca="1">IF($C30="","",Result!G19)</f>
        <v>0</v>
      </c>
      <c r="I30" s="61">
        <f ca="1">IF($C30="","",Result!H19)</f>
        <v>0</v>
      </c>
      <c r="J30" s="363">
        <f ca="1">IF($C30="","",Result!I19)</f>
        <v>0</v>
      </c>
      <c r="K30" s="368" t="str">
        <f t="shared" ca="1" si="3"/>
        <v>-</v>
      </c>
      <c r="L30" s="61">
        <f ca="1">IF($C30="","",Result!J19)</f>
        <v>0</v>
      </c>
      <c r="M30" s="61">
        <f ca="1">IF($C30="","",Result!K19)</f>
        <v>0</v>
      </c>
      <c r="N30" s="363">
        <f ca="1">IF($C30="","",Result!L19)</f>
        <v>0</v>
      </c>
      <c r="O30" s="361" t="str">
        <f t="shared" ca="1" si="4"/>
        <v>-</v>
      </c>
      <c r="P30" s="358">
        <f t="shared" ca="1" si="5"/>
        <v>4</v>
      </c>
      <c r="Q30" s="61">
        <f t="shared" ca="1" si="6"/>
        <v>4</v>
      </c>
      <c r="R30" s="363">
        <f t="shared" ca="1" si="7"/>
        <v>0</v>
      </c>
      <c r="S30" s="391">
        <f t="shared" ca="1" si="8"/>
        <v>1</v>
      </c>
    </row>
    <row r="31" spans="2:19" s="60" customFormat="1" ht="22.35" customHeight="1">
      <c r="B31" s="181">
        <f t="shared" si="1"/>
        <v>11</v>
      </c>
      <c r="C31" s="176" t="str">
        <f t="shared" ca="1" si="0"/>
        <v>耐壓性測試</v>
      </c>
      <c r="D31" s="61">
        <f ca="1">IF($C31="","",Result!D20)</f>
        <v>2</v>
      </c>
      <c r="E31" s="359">
        <f ca="1">IF($C31="","",Result!E20)</f>
        <v>2</v>
      </c>
      <c r="F31" s="363">
        <f ca="1">IF($C31="","",Result!F20)</f>
        <v>0</v>
      </c>
      <c r="G31" s="361">
        <f t="shared" ca="1" si="2"/>
        <v>1</v>
      </c>
      <c r="H31" s="61">
        <f ca="1">IF($C31="","",Result!G20)</f>
        <v>0</v>
      </c>
      <c r="I31" s="61">
        <f ca="1">IF($C31="","",Result!H20)</f>
        <v>0</v>
      </c>
      <c r="J31" s="363">
        <f ca="1">IF($C31="","",Result!I20)</f>
        <v>0</v>
      </c>
      <c r="K31" s="368" t="str">
        <f t="shared" ca="1" si="3"/>
        <v>-</v>
      </c>
      <c r="L31" s="61">
        <f ca="1">IF($C31="","",Result!J20)</f>
        <v>0</v>
      </c>
      <c r="M31" s="61">
        <f ca="1">IF($C31="","",Result!K20)</f>
        <v>0</v>
      </c>
      <c r="N31" s="363">
        <f ca="1">IF($C31="","",Result!L20)</f>
        <v>0</v>
      </c>
      <c r="O31" s="361" t="str">
        <f t="shared" ca="1" si="4"/>
        <v>-</v>
      </c>
      <c r="P31" s="358">
        <f t="shared" ca="1" si="5"/>
        <v>2</v>
      </c>
      <c r="Q31" s="61">
        <f t="shared" ca="1" si="6"/>
        <v>2</v>
      </c>
      <c r="R31" s="363">
        <f t="shared" ca="1" si="7"/>
        <v>0</v>
      </c>
      <c r="S31" s="391">
        <f t="shared" ca="1" si="8"/>
        <v>1</v>
      </c>
    </row>
    <row r="32" spans="2:19" s="60" customFormat="1" ht="22.35" customHeight="1">
      <c r="B32" s="181">
        <f t="shared" si="1"/>
        <v>12</v>
      </c>
      <c r="C32" s="176" t="str">
        <f t="shared" ca="1" si="0"/>
        <v/>
      </c>
      <c r="D32" s="61" t="str">
        <f ca="1">IF($C32="","",Result!D21)</f>
        <v/>
      </c>
      <c r="E32" s="359" t="str">
        <f ca="1">IF($C32="","",Result!E21)</f>
        <v/>
      </c>
      <c r="F32" s="363" t="str">
        <f ca="1">IF($C32="","",Result!F21)</f>
        <v/>
      </c>
      <c r="G32" s="361" t="str">
        <f t="shared" ca="1" si="2"/>
        <v>-</v>
      </c>
      <c r="H32" s="61" t="str">
        <f ca="1">IF($C32="","",Result!G21)</f>
        <v/>
      </c>
      <c r="I32" s="61" t="str">
        <f ca="1">IF($C32="","",Result!H21)</f>
        <v/>
      </c>
      <c r="J32" s="363" t="str">
        <f ca="1">IF($C32="","",Result!I21)</f>
        <v/>
      </c>
      <c r="K32" s="368" t="str">
        <f t="shared" ca="1" si="3"/>
        <v>-</v>
      </c>
      <c r="L32" s="61" t="str">
        <f ca="1">IF($C32="","",Result!J21)</f>
        <v/>
      </c>
      <c r="M32" s="61" t="str">
        <f ca="1">IF($C32="","",Result!K21)</f>
        <v/>
      </c>
      <c r="N32" s="363" t="str">
        <f ca="1">IF($C32="","",Result!L21)</f>
        <v/>
      </c>
      <c r="O32" s="361" t="str">
        <f t="shared" ca="1" si="4"/>
        <v>-</v>
      </c>
      <c r="P32" s="358" t="str">
        <f t="shared" ca="1" si="5"/>
        <v/>
      </c>
      <c r="Q32" s="61" t="str">
        <f t="shared" ca="1" si="6"/>
        <v/>
      </c>
      <c r="R32" s="363" t="str">
        <f t="shared" ca="1" si="7"/>
        <v/>
      </c>
      <c r="S32" s="391" t="str">
        <f t="shared" ca="1" si="8"/>
        <v>-</v>
      </c>
    </row>
    <row r="33" spans="2:19" s="60" customFormat="1" ht="22.35" customHeight="1">
      <c r="B33" s="181">
        <f t="shared" si="1"/>
        <v>13</v>
      </c>
      <c r="C33" s="176" t="str">
        <f t="shared" ca="1" si="0"/>
        <v/>
      </c>
      <c r="D33" s="61" t="str">
        <f ca="1">IF($C33="","",Result!D22)</f>
        <v/>
      </c>
      <c r="E33" s="359" t="str">
        <f ca="1">IF($C33="","",Result!E22)</f>
        <v/>
      </c>
      <c r="F33" s="363" t="str">
        <f ca="1">IF($C33="","",Result!F22)</f>
        <v/>
      </c>
      <c r="G33" s="361" t="str">
        <f t="shared" ca="1" si="2"/>
        <v>-</v>
      </c>
      <c r="H33" s="61" t="str">
        <f ca="1">IF($C33="","",Result!G22)</f>
        <v/>
      </c>
      <c r="I33" s="61" t="str">
        <f ca="1">IF($C33="","",Result!H22)</f>
        <v/>
      </c>
      <c r="J33" s="363" t="str">
        <f ca="1">IF($C33="","",Result!I22)</f>
        <v/>
      </c>
      <c r="K33" s="368" t="str">
        <f t="shared" ca="1" si="3"/>
        <v>-</v>
      </c>
      <c r="L33" s="61" t="str">
        <f ca="1">IF($C33="","",Result!J22)</f>
        <v/>
      </c>
      <c r="M33" s="61" t="str">
        <f ca="1">IF($C33="","",Result!K22)</f>
        <v/>
      </c>
      <c r="N33" s="363" t="str">
        <f ca="1">IF($C33="","",Result!L22)</f>
        <v/>
      </c>
      <c r="O33" s="361" t="str">
        <f t="shared" ca="1" si="4"/>
        <v>-</v>
      </c>
      <c r="P33" s="358" t="str">
        <f t="shared" ca="1" si="5"/>
        <v/>
      </c>
      <c r="Q33" s="61" t="str">
        <f t="shared" ca="1" si="6"/>
        <v/>
      </c>
      <c r="R33" s="363" t="str">
        <f t="shared" ca="1" si="7"/>
        <v/>
      </c>
      <c r="S33" s="391" t="str">
        <f t="shared" ca="1" si="8"/>
        <v>-</v>
      </c>
    </row>
    <row r="34" spans="2:19" s="60" customFormat="1" ht="22.35" customHeight="1">
      <c r="B34" s="181">
        <f t="shared" si="1"/>
        <v>14</v>
      </c>
      <c r="C34" s="176" t="str">
        <f t="shared" ca="1" si="0"/>
        <v/>
      </c>
      <c r="D34" s="61" t="str">
        <f ca="1">IF($C34="","",Result!D23)</f>
        <v/>
      </c>
      <c r="E34" s="359" t="str">
        <f ca="1">IF($C34="","",Result!E23)</f>
        <v/>
      </c>
      <c r="F34" s="363" t="str">
        <f ca="1">IF($C34="","",Result!F23)</f>
        <v/>
      </c>
      <c r="G34" s="361" t="str">
        <f t="shared" ca="1" si="2"/>
        <v>-</v>
      </c>
      <c r="H34" s="61" t="str">
        <f ca="1">IF($C34="","",Result!G23)</f>
        <v/>
      </c>
      <c r="I34" s="61" t="str">
        <f ca="1">IF($C34="","",Result!H23)</f>
        <v/>
      </c>
      <c r="J34" s="363" t="str">
        <f ca="1">IF($C34="","",Result!I23)</f>
        <v/>
      </c>
      <c r="K34" s="368" t="str">
        <f t="shared" ca="1" si="3"/>
        <v>-</v>
      </c>
      <c r="L34" s="61" t="str">
        <f ca="1">IF($C34="","",Result!J23)</f>
        <v/>
      </c>
      <c r="M34" s="61" t="str">
        <f ca="1">IF($C34="","",Result!K23)</f>
        <v/>
      </c>
      <c r="N34" s="363" t="str">
        <f ca="1">IF($C34="","",Result!L23)</f>
        <v/>
      </c>
      <c r="O34" s="361" t="str">
        <f t="shared" ca="1" si="4"/>
        <v>-</v>
      </c>
      <c r="P34" s="358" t="str">
        <f t="shared" ca="1" si="5"/>
        <v/>
      </c>
      <c r="Q34" s="61" t="str">
        <f t="shared" ca="1" si="6"/>
        <v/>
      </c>
      <c r="R34" s="363" t="str">
        <f t="shared" ca="1" si="7"/>
        <v/>
      </c>
      <c r="S34" s="391" t="str">
        <f t="shared" ca="1" si="8"/>
        <v>-</v>
      </c>
    </row>
    <row r="35" spans="2:19" s="60" customFormat="1" ht="22.35" customHeight="1">
      <c r="B35" s="181">
        <f t="shared" si="1"/>
        <v>15</v>
      </c>
      <c r="C35" s="176" t="str">
        <f t="shared" ca="1" si="0"/>
        <v/>
      </c>
      <c r="D35" s="61" t="str">
        <f ca="1">IF($C35="","",Result!D24)</f>
        <v/>
      </c>
      <c r="E35" s="359" t="str">
        <f ca="1">IF($C35="","",Result!E24)</f>
        <v/>
      </c>
      <c r="F35" s="363" t="str">
        <f ca="1">IF($C35="","",Result!F24)</f>
        <v/>
      </c>
      <c r="G35" s="361" t="str">
        <f t="shared" ca="1" si="2"/>
        <v>-</v>
      </c>
      <c r="H35" s="61" t="str">
        <f ca="1">IF($C35="","",Result!G24)</f>
        <v/>
      </c>
      <c r="I35" s="61" t="str">
        <f ca="1">IF($C35="","",Result!H24)</f>
        <v/>
      </c>
      <c r="J35" s="363" t="str">
        <f ca="1">IF($C35="","",Result!I24)</f>
        <v/>
      </c>
      <c r="K35" s="368" t="str">
        <f t="shared" ca="1" si="3"/>
        <v>-</v>
      </c>
      <c r="L35" s="61" t="str">
        <f ca="1">IF($C35="","",Result!J24)</f>
        <v/>
      </c>
      <c r="M35" s="61" t="str">
        <f ca="1">IF($C35="","",Result!K24)</f>
        <v/>
      </c>
      <c r="N35" s="363" t="str">
        <f ca="1">IF($C35="","",Result!L24)</f>
        <v/>
      </c>
      <c r="O35" s="361" t="str">
        <f t="shared" ca="1" si="4"/>
        <v>-</v>
      </c>
      <c r="P35" s="358" t="str">
        <f t="shared" ca="1" si="5"/>
        <v/>
      </c>
      <c r="Q35" s="61" t="str">
        <f t="shared" ca="1" si="6"/>
        <v/>
      </c>
      <c r="R35" s="363" t="str">
        <f t="shared" ca="1" si="7"/>
        <v/>
      </c>
      <c r="S35" s="391" t="str">
        <f t="shared" ca="1" si="8"/>
        <v>-</v>
      </c>
    </row>
    <row r="36" spans="2:19" s="60" customFormat="1" ht="22.35" customHeight="1">
      <c r="B36" s="181">
        <f t="shared" si="1"/>
        <v>16</v>
      </c>
      <c r="C36" s="176" t="str">
        <f t="shared" ca="1" si="0"/>
        <v/>
      </c>
      <c r="D36" s="61" t="str">
        <f ca="1">IF($C36="","",Result!D25)</f>
        <v/>
      </c>
      <c r="E36" s="359" t="str">
        <f ca="1">IF($C36="","",Result!E25)</f>
        <v/>
      </c>
      <c r="F36" s="363" t="str">
        <f ca="1">IF($C36="","",Result!F25)</f>
        <v/>
      </c>
      <c r="G36" s="361" t="str">
        <f t="shared" ca="1" si="2"/>
        <v>-</v>
      </c>
      <c r="H36" s="61" t="str">
        <f ca="1">IF($C36="","",Result!G25)</f>
        <v/>
      </c>
      <c r="I36" s="61" t="str">
        <f ca="1">IF($C36="","",Result!H25)</f>
        <v/>
      </c>
      <c r="J36" s="363" t="str">
        <f ca="1">IF($C36="","",Result!I25)</f>
        <v/>
      </c>
      <c r="K36" s="368" t="str">
        <f t="shared" ca="1" si="3"/>
        <v>-</v>
      </c>
      <c r="L36" s="61" t="str">
        <f ca="1">IF($C36="","",Result!J25)</f>
        <v/>
      </c>
      <c r="M36" s="61" t="str">
        <f ca="1">IF($C36="","",Result!K25)</f>
        <v/>
      </c>
      <c r="N36" s="363" t="str">
        <f ca="1">IF($C36="","",Result!L25)</f>
        <v/>
      </c>
      <c r="O36" s="361" t="str">
        <f t="shared" ca="1" si="4"/>
        <v>-</v>
      </c>
      <c r="P36" s="358" t="str">
        <f t="shared" ca="1" si="5"/>
        <v/>
      </c>
      <c r="Q36" s="61" t="str">
        <f t="shared" ca="1" si="6"/>
        <v/>
      </c>
      <c r="R36" s="363" t="str">
        <f t="shared" ca="1" si="7"/>
        <v/>
      </c>
      <c r="S36" s="391" t="str">
        <f t="shared" ca="1" si="8"/>
        <v>-</v>
      </c>
    </row>
    <row r="37" spans="2:19" s="60" customFormat="1" ht="22.35" customHeight="1">
      <c r="B37" s="181">
        <f t="shared" si="1"/>
        <v>17</v>
      </c>
      <c r="C37" s="176" t="str">
        <f t="shared" ca="1" si="0"/>
        <v/>
      </c>
      <c r="D37" s="61" t="str">
        <f ca="1">IF($C37="","",Result!D26)</f>
        <v/>
      </c>
      <c r="E37" s="359" t="str">
        <f ca="1">IF($C37="","",Result!E26)</f>
        <v/>
      </c>
      <c r="F37" s="363" t="str">
        <f ca="1">IF($C37="","",Result!F26)</f>
        <v/>
      </c>
      <c r="G37" s="361" t="str">
        <f t="shared" ca="1" si="2"/>
        <v>-</v>
      </c>
      <c r="H37" s="61" t="str">
        <f ca="1">IF($C37="","",Result!G26)</f>
        <v/>
      </c>
      <c r="I37" s="61" t="str">
        <f ca="1">IF($C37="","",Result!H26)</f>
        <v/>
      </c>
      <c r="J37" s="363" t="str">
        <f ca="1">IF($C37="","",Result!I26)</f>
        <v/>
      </c>
      <c r="K37" s="368" t="str">
        <f t="shared" ca="1" si="3"/>
        <v>-</v>
      </c>
      <c r="L37" s="61" t="str">
        <f ca="1">IF($C37="","",Result!J26)</f>
        <v/>
      </c>
      <c r="M37" s="61" t="str">
        <f ca="1">IF($C37="","",Result!K26)</f>
        <v/>
      </c>
      <c r="N37" s="363" t="str">
        <f ca="1">IF($C37="","",Result!L26)</f>
        <v/>
      </c>
      <c r="O37" s="361" t="str">
        <f t="shared" ca="1" si="4"/>
        <v>-</v>
      </c>
      <c r="P37" s="358" t="str">
        <f t="shared" ca="1" si="5"/>
        <v/>
      </c>
      <c r="Q37" s="61" t="str">
        <f t="shared" ca="1" si="6"/>
        <v/>
      </c>
      <c r="R37" s="363" t="str">
        <f t="shared" ca="1" si="7"/>
        <v/>
      </c>
      <c r="S37" s="391" t="str">
        <f t="shared" ca="1" si="8"/>
        <v>-</v>
      </c>
    </row>
    <row r="38" spans="2:19" s="60" customFormat="1" ht="22.35" customHeight="1">
      <c r="B38" s="181">
        <f t="shared" si="1"/>
        <v>18</v>
      </c>
      <c r="C38" s="176" t="str">
        <f t="shared" ca="1" si="0"/>
        <v/>
      </c>
      <c r="D38" s="61" t="str">
        <f ca="1">IF($C38="","",Result!D27)</f>
        <v/>
      </c>
      <c r="E38" s="359" t="str">
        <f ca="1">IF($C38="","",Result!E27)</f>
        <v/>
      </c>
      <c r="F38" s="363" t="str">
        <f ca="1">IF($C38="","",Result!F27)</f>
        <v/>
      </c>
      <c r="G38" s="361" t="str">
        <f t="shared" ca="1" si="2"/>
        <v>-</v>
      </c>
      <c r="H38" s="61" t="str">
        <f ca="1">IF($C38="","",Result!G27)</f>
        <v/>
      </c>
      <c r="I38" s="61" t="str">
        <f ca="1">IF($C38="","",Result!H27)</f>
        <v/>
      </c>
      <c r="J38" s="363" t="str">
        <f ca="1">IF($C38="","",Result!I27)</f>
        <v/>
      </c>
      <c r="K38" s="368" t="str">
        <f t="shared" ca="1" si="3"/>
        <v>-</v>
      </c>
      <c r="L38" s="61" t="str">
        <f ca="1">IF($C38="","",Result!J27)</f>
        <v/>
      </c>
      <c r="M38" s="61" t="str">
        <f ca="1">IF($C38="","",Result!K27)</f>
        <v/>
      </c>
      <c r="N38" s="363" t="str">
        <f ca="1">IF($C38="","",Result!L27)</f>
        <v/>
      </c>
      <c r="O38" s="361" t="str">
        <f t="shared" ca="1" si="4"/>
        <v>-</v>
      </c>
      <c r="P38" s="358" t="str">
        <f t="shared" ca="1" si="5"/>
        <v/>
      </c>
      <c r="Q38" s="61" t="str">
        <f t="shared" ca="1" si="6"/>
        <v/>
      </c>
      <c r="R38" s="363" t="str">
        <f t="shared" ca="1" si="7"/>
        <v/>
      </c>
      <c r="S38" s="391" t="str">
        <f t="shared" ca="1" si="8"/>
        <v>-</v>
      </c>
    </row>
    <row r="39" spans="2:19" s="60" customFormat="1" ht="22.35" customHeight="1">
      <c r="B39" s="181">
        <f t="shared" si="1"/>
        <v>19</v>
      </c>
      <c r="C39" s="176" t="str">
        <f t="shared" ca="1" si="0"/>
        <v/>
      </c>
      <c r="D39" s="61" t="str">
        <f ca="1">IF($C39="","",Result!D28)</f>
        <v/>
      </c>
      <c r="E39" s="359" t="str">
        <f ca="1">IF($C39="","",Result!E28)</f>
        <v/>
      </c>
      <c r="F39" s="363" t="str">
        <f ca="1">IF($C39="","",Result!F28)</f>
        <v/>
      </c>
      <c r="G39" s="361" t="str">
        <f t="shared" ca="1" si="2"/>
        <v>-</v>
      </c>
      <c r="H39" s="61" t="str">
        <f ca="1">IF($C39="","",Result!G28)</f>
        <v/>
      </c>
      <c r="I39" s="61" t="str">
        <f ca="1">IF($C39="","",Result!H28)</f>
        <v/>
      </c>
      <c r="J39" s="363" t="str">
        <f ca="1">IF($C39="","",Result!I28)</f>
        <v/>
      </c>
      <c r="K39" s="368" t="str">
        <f t="shared" ca="1" si="3"/>
        <v>-</v>
      </c>
      <c r="L39" s="61" t="str">
        <f ca="1">IF($C39="","",Result!J28)</f>
        <v/>
      </c>
      <c r="M39" s="61" t="str">
        <f ca="1">IF($C39="","",Result!K28)</f>
        <v/>
      </c>
      <c r="N39" s="363" t="str">
        <f ca="1">IF($C39="","",Result!L28)</f>
        <v/>
      </c>
      <c r="O39" s="361" t="str">
        <f t="shared" ca="1" si="4"/>
        <v>-</v>
      </c>
      <c r="P39" s="358" t="str">
        <f t="shared" ca="1" si="5"/>
        <v/>
      </c>
      <c r="Q39" s="61" t="str">
        <f t="shared" ca="1" si="6"/>
        <v/>
      </c>
      <c r="R39" s="363" t="str">
        <f t="shared" ca="1" si="7"/>
        <v/>
      </c>
      <c r="S39" s="391" t="str">
        <f t="shared" ca="1" si="8"/>
        <v>-</v>
      </c>
    </row>
    <row r="40" spans="2:19" s="60" customFormat="1" ht="22.35" customHeight="1">
      <c r="B40" s="181">
        <f t="shared" si="1"/>
        <v>20</v>
      </c>
      <c r="C40" s="176" t="str">
        <f t="shared" ca="1" si="0"/>
        <v/>
      </c>
      <c r="D40" s="61" t="str">
        <f ca="1">IF($C40="","",Result!D29)</f>
        <v/>
      </c>
      <c r="E40" s="359" t="str">
        <f ca="1">IF($C40="","",Result!E29)</f>
        <v/>
      </c>
      <c r="F40" s="363" t="str">
        <f ca="1">IF($C40="","",Result!F29)</f>
        <v/>
      </c>
      <c r="G40" s="361" t="str">
        <f t="shared" ca="1" si="2"/>
        <v>-</v>
      </c>
      <c r="H40" s="61" t="str">
        <f ca="1">IF($C40="","",Result!G29)</f>
        <v/>
      </c>
      <c r="I40" s="61" t="str">
        <f ca="1">IF($C40="","",Result!H29)</f>
        <v/>
      </c>
      <c r="J40" s="363" t="str">
        <f ca="1">IF($C40="","",Result!I29)</f>
        <v/>
      </c>
      <c r="K40" s="368" t="str">
        <f t="shared" ca="1" si="3"/>
        <v>-</v>
      </c>
      <c r="L40" s="61" t="str">
        <f ca="1">IF($C40="","",Result!J29)</f>
        <v/>
      </c>
      <c r="M40" s="61" t="str">
        <f ca="1">IF($C40="","",Result!K29)</f>
        <v/>
      </c>
      <c r="N40" s="363" t="str">
        <f ca="1">IF($C40="","",Result!L29)</f>
        <v/>
      </c>
      <c r="O40" s="361" t="str">
        <f t="shared" ca="1" si="4"/>
        <v>-</v>
      </c>
      <c r="P40" s="358" t="str">
        <f t="shared" ca="1" si="5"/>
        <v/>
      </c>
      <c r="Q40" s="61" t="str">
        <f t="shared" ca="1" si="6"/>
        <v/>
      </c>
      <c r="R40" s="363" t="str">
        <f t="shared" ca="1" si="7"/>
        <v/>
      </c>
      <c r="S40" s="391" t="str">
        <f t="shared" ca="1" si="8"/>
        <v>-</v>
      </c>
    </row>
    <row r="41" spans="2:19" s="60" customFormat="1" ht="22.35" customHeight="1">
      <c r="B41" s="181">
        <f t="shared" si="1"/>
        <v>21</v>
      </c>
      <c r="C41" s="176" t="str">
        <f t="shared" ca="1" si="0"/>
        <v/>
      </c>
      <c r="D41" s="61" t="str">
        <f ca="1">IF($C41="","",Result!D30)</f>
        <v/>
      </c>
      <c r="E41" s="359" t="str">
        <f ca="1">IF($C41="","",Result!E30)</f>
        <v/>
      </c>
      <c r="F41" s="363" t="str">
        <f ca="1">IF($C41="","",Result!F30)</f>
        <v/>
      </c>
      <c r="G41" s="361" t="str">
        <f t="shared" ca="1" si="2"/>
        <v>-</v>
      </c>
      <c r="H41" s="61" t="str">
        <f ca="1">IF($C41="","",Result!G30)</f>
        <v/>
      </c>
      <c r="I41" s="61" t="str">
        <f ca="1">IF($C41="","",Result!H30)</f>
        <v/>
      </c>
      <c r="J41" s="363" t="str">
        <f ca="1">IF($C41="","",Result!I30)</f>
        <v/>
      </c>
      <c r="K41" s="368" t="str">
        <f t="shared" ca="1" si="3"/>
        <v>-</v>
      </c>
      <c r="L41" s="61" t="str">
        <f ca="1">IF($C41="","",Result!J30)</f>
        <v/>
      </c>
      <c r="M41" s="61" t="str">
        <f ca="1">IF($C41="","",Result!K30)</f>
        <v/>
      </c>
      <c r="N41" s="363" t="str">
        <f ca="1">IF($C41="","",Result!L30)</f>
        <v/>
      </c>
      <c r="O41" s="361" t="str">
        <f t="shared" ca="1" si="4"/>
        <v>-</v>
      </c>
      <c r="P41" s="358" t="str">
        <f t="shared" ca="1" si="5"/>
        <v/>
      </c>
      <c r="Q41" s="61" t="str">
        <f t="shared" ca="1" si="6"/>
        <v/>
      </c>
      <c r="R41" s="363" t="str">
        <f t="shared" ca="1" si="7"/>
        <v/>
      </c>
      <c r="S41" s="391" t="str">
        <f t="shared" ca="1" si="8"/>
        <v>-</v>
      </c>
    </row>
    <row r="42" spans="2:19" s="60" customFormat="1" ht="22.35" customHeight="1">
      <c r="B42" s="181">
        <f t="shared" si="1"/>
        <v>22</v>
      </c>
      <c r="C42" s="176" t="str">
        <f t="shared" ca="1" si="0"/>
        <v/>
      </c>
      <c r="D42" s="61" t="str">
        <f ca="1">IF($C42="","",Result!D31)</f>
        <v/>
      </c>
      <c r="E42" s="359" t="str">
        <f ca="1">IF($C42="","",Result!E31)</f>
        <v/>
      </c>
      <c r="F42" s="363" t="str">
        <f ca="1">IF($C42="","",Result!F31)</f>
        <v/>
      </c>
      <c r="G42" s="361" t="str">
        <f t="shared" ca="1" si="2"/>
        <v>-</v>
      </c>
      <c r="H42" s="61" t="str">
        <f ca="1">IF($C42="","",Result!G31)</f>
        <v/>
      </c>
      <c r="I42" s="61" t="str">
        <f ca="1">IF($C42="","",Result!H31)</f>
        <v/>
      </c>
      <c r="J42" s="363" t="str">
        <f ca="1">IF($C42="","",Result!I31)</f>
        <v/>
      </c>
      <c r="K42" s="368" t="str">
        <f t="shared" ca="1" si="3"/>
        <v>-</v>
      </c>
      <c r="L42" s="61" t="str">
        <f ca="1">IF($C42="","",Result!J31)</f>
        <v/>
      </c>
      <c r="M42" s="61" t="str">
        <f ca="1">IF($C42="","",Result!K31)</f>
        <v/>
      </c>
      <c r="N42" s="363" t="str">
        <f ca="1">IF($C42="","",Result!L31)</f>
        <v/>
      </c>
      <c r="O42" s="361" t="str">
        <f t="shared" ca="1" si="4"/>
        <v>-</v>
      </c>
      <c r="P42" s="358" t="str">
        <f t="shared" ca="1" si="5"/>
        <v/>
      </c>
      <c r="Q42" s="61" t="str">
        <f t="shared" ca="1" si="6"/>
        <v/>
      </c>
      <c r="R42" s="363" t="str">
        <f t="shared" ca="1" si="7"/>
        <v/>
      </c>
      <c r="S42" s="391" t="str">
        <f t="shared" ca="1" si="8"/>
        <v>-</v>
      </c>
    </row>
    <row r="43" spans="2:19" s="60" customFormat="1" ht="22.35" customHeight="1">
      <c r="B43" s="181">
        <f t="shared" si="1"/>
        <v>23</v>
      </c>
      <c r="C43" s="176" t="str">
        <f t="shared" ca="1" si="0"/>
        <v/>
      </c>
      <c r="D43" s="61" t="str">
        <f ca="1">IF($C43="","",Result!D32)</f>
        <v/>
      </c>
      <c r="E43" s="359" t="str">
        <f ca="1">IF($C43="","",Result!E32)</f>
        <v/>
      </c>
      <c r="F43" s="363" t="str">
        <f ca="1">IF($C43="","",Result!F32)</f>
        <v/>
      </c>
      <c r="G43" s="361" t="str">
        <f t="shared" ca="1" si="2"/>
        <v>-</v>
      </c>
      <c r="H43" s="61" t="str">
        <f ca="1">IF($C43="","",Result!G32)</f>
        <v/>
      </c>
      <c r="I43" s="61" t="str">
        <f ca="1">IF($C43="","",Result!H32)</f>
        <v/>
      </c>
      <c r="J43" s="363" t="str">
        <f ca="1">IF($C43="","",Result!I32)</f>
        <v/>
      </c>
      <c r="K43" s="368" t="str">
        <f t="shared" ca="1" si="3"/>
        <v>-</v>
      </c>
      <c r="L43" s="61" t="str">
        <f ca="1">IF($C43="","",Result!J32)</f>
        <v/>
      </c>
      <c r="M43" s="61" t="str">
        <f ca="1">IF($C43="","",Result!K32)</f>
        <v/>
      </c>
      <c r="N43" s="363" t="str">
        <f ca="1">IF($C43="","",Result!L32)</f>
        <v/>
      </c>
      <c r="O43" s="361" t="str">
        <f t="shared" ca="1" si="4"/>
        <v>-</v>
      </c>
      <c r="P43" s="358" t="str">
        <f t="shared" ca="1" si="5"/>
        <v/>
      </c>
      <c r="Q43" s="61" t="str">
        <f t="shared" ca="1" si="6"/>
        <v/>
      </c>
      <c r="R43" s="363" t="str">
        <f t="shared" ca="1" si="7"/>
        <v/>
      </c>
      <c r="S43" s="391" t="str">
        <f t="shared" ca="1" si="8"/>
        <v>-</v>
      </c>
    </row>
    <row r="44" spans="2:19" s="60" customFormat="1" ht="22.35" customHeight="1">
      <c r="B44" s="181">
        <f t="shared" si="1"/>
        <v>24</v>
      </c>
      <c r="C44" s="176" t="str">
        <f t="shared" ca="1" si="0"/>
        <v/>
      </c>
      <c r="D44" s="61" t="str">
        <f ca="1">IF($C44="","",Result!D33)</f>
        <v/>
      </c>
      <c r="E44" s="359" t="str">
        <f ca="1">IF($C44="","",Result!E33)</f>
        <v/>
      </c>
      <c r="F44" s="363" t="str">
        <f ca="1">IF($C44="","",Result!F33)</f>
        <v/>
      </c>
      <c r="G44" s="361" t="str">
        <f t="shared" ca="1" si="2"/>
        <v>-</v>
      </c>
      <c r="H44" s="61" t="str">
        <f ca="1">IF($C44="","",Result!G33)</f>
        <v/>
      </c>
      <c r="I44" s="61" t="str">
        <f ca="1">IF($C44="","",Result!H33)</f>
        <v/>
      </c>
      <c r="J44" s="363" t="str">
        <f ca="1">IF($C44="","",Result!I33)</f>
        <v/>
      </c>
      <c r="K44" s="368" t="str">
        <f t="shared" ca="1" si="3"/>
        <v>-</v>
      </c>
      <c r="L44" s="61" t="str">
        <f ca="1">IF($C44="","",Result!J33)</f>
        <v/>
      </c>
      <c r="M44" s="61" t="str">
        <f ca="1">IF($C44="","",Result!K33)</f>
        <v/>
      </c>
      <c r="N44" s="363" t="str">
        <f ca="1">IF($C44="","",Result!L33)</f>
        <v/>
      </c>
      <c r="O44" s="361" t="str">
        <f t="shared" ca="1" si="4"/>
        <v>-</v>
      </c>
      <c r="P44" s="358" t="str">
        <f t="shared" ca="1" si="5"/>
        <v/>
      </c>
      <c r="Q44" s="61" t="str">
        <f t="shared" ca="1" si="6"/>
        <v/>
      </c>
      <c r="R44" s="363" t="str">
        <f t="shared" ca="1" si="7"/>
        <v/>
      </c>
      <c r="S44" s="391" t="str">
        <f t="shared" ca="1" si="8"/>
        <v>-</v>
      </c>
    </row>
    <row r="45" spans="2:19" s="60" customFormat="1" ht="22.35" customHeight="1">
      <c r="B45" s="181">
        <f t="shared" si="1"/>
        <v>25</v>
      </c>
      <c r="C45" s="176" t="str">
        <f t="shared" ca="1" si="0"/>
        <v/>
      </c>
      <c r="D45" s="61" t="str">
        <f ca="1">IF($C45="","",Result!D34)</f>
        <v/>
      </c>
      <c r="E45" s="359" t="str">
        <f ca="1">IF($C45="","",Result!E34)</f>
        <v/>
      </c>
      <c r="F45" s="363" t="str">
        <f ca="1">IF($C45="","",Result!F34)</f>
        <v/>
      </c>
      <c r="G45" s="361" t="str">
        <f t="shared" ca="1" si="2"/>
        <v>-</v>
      </c>
      <c r="H45" s="61" t="str">
        <f ca="1">IF($C45="","",Result!G34)</f>
        <v/>
      </c>
      <c r="I45" s="61" t="str">
        <f ca="1">IF($C45="","",Result!H34)</f>
        <v/>
      </c>
      <c r="J45" s="363" t="str">
        <f ca="1">IF($C45="","",Result!I34)</f>
        <v/>
      </c>
      <c r="K45" s="368" t="str">
        <f t="shared" ca="1" si="3"/>
        <v>-</v>
      </c>
      <c r="L45" s="61" t="str">
        <f ca="1">IF($C45="","",Result!J34)</f>
        <v/>
      </c>
      <c r="M45" s="61" t="str">
        <f ca="1">IF($C45="","",Result!K34)</f>
        <v/>
      </c>
      <c r="N45" s="363" t="str">
        <f ca="1">IF($C45="","",Result!L34)</f>
        <v/>
      </c>
      <c r="O45" s="361" t="str">
        <f t="shared" ca="1" si="4"/>
        <v>-</v>
      </c>
      <c r="P45" s="358" t="str">
        <f t="shared" ca="1" si="5"/>
        <v/>
      </c>
      <c r="Q45" s="61" t="str">
        <f t="shared" ca="1" si="6"/>
        <v/>
      </c>
      <c r="R45" s="363" t="str">
        <f t="shared" ca="1" si="7"/>
        <v/>
      </c>
      <c r="S45" s="391" t="str">
        <f t="shared" ca="1" si="8"/>
        <v>-</v>
      </c>
    </row>
    <row r="46" spans="2:19" s="60" customFormat="1" ht="22.35" customHeight="1">
      <c r="B46" s="181">
        <f t="shared" si="1"/>
        <v>26</v>
      </c>
      <c r="C46" s="176" t="str">
        <f t="shared" ca="1" si="0"/>
        <v/>
      </c>
      <c r="D46" s="61" t="str">
        <f ca="1">IF($C46="","",Result!D35)</f>
        <v/>
      </c>
      <c r="E46" s="359" t="str">
        <f ca="1">IF($C46="","",Result!E35)</f>
        <v/>
      </c>
      <c r="F46" s="363" t="str">
        <f ca="1">IF($C46="","",Result!F35)</f>
        <v/>
      </c>
      <c r="G46" s="361" t="str">
        <f t="shared" ca="1" si="2"/>
        <v>-</v>
      </c>
      <c r="H46" s="61" t="str">
        <f ca="1">IF($C46="","",Result!G35)</f>
        <v/>
      </c>
      <c r="I46" s="61" t="str">
        <f ca="1">IF($C46="","",Result!H35)</f>
        <v/>
      </c>
      <c r="J46" s="363" t="str">
        <f ca="1">IF($C46="","",Result!I35)</f>
        <v/>
      </c>
      <c r="K46" s="368" t="str">
        <f t="shared" ca="1" si="3"/>
        <v>-</v>
      </c>
      <c r="L46" s="61" t="str">
        <f ca="1">IF($C46="","",Result!J35)</f>
        <v/>
      </c>
      <c r="M46" s="61" t="str">
        <f ca="1">IF($C46="","",Result!K35)</f>
        <v/>
      </c>
      <c r="N46" s="363" t="str">
        <f ca="1">IF($C46="","",Result!L35)</f>
        <v/>
      </c>
      <c r="O46" s="361" t="str">
        <f t="shared" ca="1" si="4"/>
        <v>-</v>
      </c>
      <c r="P46" s="358" t="str">
        <f t="shared" ca="1" si="5"/>
        <v/>
      </c>
      <c r="Q46" s="61" t="str">
        <f t="shared" ca="1" si="6"/>
        <v/>
      </c>
      <c r="R46" s="363" t="str">
        <f t="shared" ca="1" si="7"/>
        <v/>
      </c>
      <c r="S46" s="391" t="str">
        <f t="shared" ca="1" si="8"/>
        <v>-</v>
      </c>
    </row>
    <row r="47" spans="2:19" s="60" customFormat="1" ht="22.35" customHeight="1">
      <c r="B47" s="181">
        <f t="shared" si="1"/>
        <v>27</v>
      </c>
      <c r="C47" s="176" t="str">
        <f t="shared" ca="1" si="0"/>
        <v/>
      </c>
      <c r="D47" s="61" t="str">
        <f ca="1">IF($C47="","",Result!D36)</f>
        <v/>
      </c>
      <c r="E47" s="359" t="str">
        <f ca="1">IF($C47="","",Result!E36)</f>
        <v/>
      </c>
      <c r="F47" s="363" t="str">
        <f ca="1">IF($C47="","",Result!F36)</f>
        <v/>
      </c>
      <c r="G47" s="361" t="str">
        <f t="shared" ca="1" si="2"/>
        <v>-</v>
      </c>
      <c r="H47" s="61" t="str">
        <f ca="1">IF($C47="","",Result!G36)</f>
        <v/>
      </c>
      <c r="I47" s="61" t="str">
        <f ca="1">IF($C47="","",Result!H36)</f>
        <v/>
      </c>
      <c r="J47" s="363" t="str">
        <f ca="1">IF($C47="","",Result!I36)</f>
        <v/>
      </c>
      <c r="K47" s="368" t="str">
        <f t="shared" ca="1" si="3"/>
        <v>-</v>
      </c>
      <c r="L47" s="61" t="str">
        <f ca="1">IF($C47="","",Result!J36)</f>
        <v/>
      </c>
      <c r="M47" s="61" t="str">
        <f ca="1">IF($C47="","",Result!K36)</f>
        <v/>
      </c>
      <c r="N47" s="363" t="str">
        <f ca="1">IF($C47="","",Result!L36)</f>
        <v/>
      </c>
      <c r="O47" s="361" t="str">
        <f t="shared" ca="1" si="4"/>
        <v>-</v>
      </c>
      <c r="P47" s="358" t="str">
        <f t="shared" ca="1" si="5"/>
        <v/>
      </c>
      <c r="Q47" s="61" t="str">
        <f t="shared" ca="1" si="6"/>
        <v/>
      </c>
      <c r="R47" s="363" t="str">
        <f t="shared" ca="1" si="7"/>
        <v/>
      </c>
      <c r="S47" s="391" t="str">
        <f t="shared" ca="1" si="8"/>
        <v>-</v>
      </c>
    </row>
    <row r="48" spans="2:19" s="60" customFormat="1" ht="22.35" customHeight="1">
      <c r="B48" s="181">
        <f t="shared" si="1"/>
        <v>28</v>
      </c>
      <c r="C48" s="176" t="str">
        <f t="shared" ca="1" si="0"/>
        <v/>
      </c>
      <c r="D48" s="61" t="str">
        <f ca="1">IF($C48="","",Result!D37)</f>
        <v/>
      </c>
      <c r="E48" s="359" t="str">
        <f ca="1">IF($C48="","",Result!E37)</f>
        <v/>
      </c>
      <c r="F48" s="363" t="str">
        <f ca="1">IF($C48="","",Result!F37)</f>
        <v/>
      </c>
      <c r="G48" s="361" t="str">
        <f t="shared" ca="1" si="2"/>
        <v>-</v>
      </c>
      <c r="H48" s="61" t="str">
        <f ca="1">IF($C48="","",Result!G37)</f>
        <v/>
      </c>
      <c r="I48" s="61" t="str">
        <f ca="1">IF($C48="","",Result!H37)</f>
        <v/>
      </c>
      <c r="J48" s="363" t="str">
        <f ca="1">IF($C48="","",Result!I37)</f>
        <v/>
      </c>
      <c r="K48" s="368" t="str">
        <f t="shared" ca="1" si="3"/>
        <v>-</v>
      </c>
      <c r="L48" s="61" t="str">
        <f ca="1">IF($C48="","",Result!J37)</f>
        <v/>
      </c>
      <c r="M48" s="61" t="str">
        <f ca="1">IF($C48="","",Result!K37)</f>
        <v/>
      </c>
      <c r="N48" s="363" t="str">
        <f ca="1">IF($C48="","",Result!L37)</f>
        <v/>
      </c>
      <c r="O48" s="361" t="str">
        <f t="shared" ca="1" si="4"/>
        <v>-</v>
      </c>
      <c r="P48" s="358" t="str">
        <f t="shared" ca="1" si="5"/>
        <v/>
      </c>
      <c r="Q48" s="61" t="str">
        <f t="shared" ca="1" si="6"/>
        <v/>
      </c>
      <c r="R48" s="363" t="str">
        <f t="shared" ca="1" si="7"/>
        <v/>
      </c>
      <c r="S48" s="391" t="str">
        <f t="shared" ca="1" si="8"/>
        <v>-</v>
      </c>
    </row>
    <row r="49" spans="1:19" s="60" customFormat="1" ht="22.35" customHeight="1">
      <c r="B49" s="181">
        <f t="shared" si="1"/>
        <v>29</v>
      </c>
      <c r="C49" s="176" t="str">
        <f t="shared" ca="1" si="0"/>
        <v/>
      </c>
      <c r="D49" s="61" t="str">
        <f ca="1">IF($C49="","",Result!D38)</f>
        <v/>
      </c>
      <c r="E49" s="359" t="str">
        <f ca="1">IF($C49="","",Result!E38)</f>
        <v/>
      </c>
      <c r="F49" s="363" t="str">
        <f ca="1">IF($C49="","",Result!F38)</f>
        <v/>
      </c>
      <c r="G49" s="361" t="str">
        <f t="shared" ca="1" si="2"/>
        <v>-</v>
      </c>
      <c r="H49" s="61" t="str">
        <f ca="1">IF($C49="","",Result!G38)</f>
        <v/>
      </c>
      <c r="I49" s="61" t="str">
        <f ca="1">IF($C49="","",Result!H38)</f>
        <v/>
      </c>
      <c r="J49" s="363" t="str">
        <f ca="1">IF($C49="","",Result!I38)</f>
        <v/>
      </c>
      <c r="K49" s="368" t="str">
        <f t="shared" ca="1" si="3"/>
        <v>-</v>
      </c>
      <c r="L49" s="61" t="str">
        <f ca="1">IF($C49="","",Result!J38)</f>
        <v/>
      </c>
      <c r="M49" s="61" t="str">
        <f ca="1">IF($C49="","",Result!K38)</f>
        <v/>
      </c>
      <c r="N49" s="363" t="str">
        <f ca="1">IF($C49="","",Result!L38)</f>
        <v/>
      </c>
      <c r="O49" s="361" t="str">
        <f t="shared" ca="1" si="4"/>
        <v>-</v>
      </c>
      <c r="P49" s="358" t="str">
        <f t="shared" ca="1" si="5"/>
        <v/>
      </c>
      <c r="Q49" s="61" t="str">
        <f t="shared" ca="1" si="6"/>
        <v/>
      </c>
      <c r="R49" s="363" t="str">
        <f t="shared" ca="1" si="7"/>
        <v/>
      </c>
      <c r="S49" s="391" t="str">
        <f t="shared" ca="1" si="8"/>
        <v>-</v>
      </c>
    </row>
    <row r="50" spans="1:19" s="60" customFormat="1" ht="22.35" customHeight="1">
      <c r="B50" s="181">
        <f t="shared" si="1"/>
        <v>30</v>
      </c>
      <c r="C50" s="176" t="str">
        <f t="shared" ca="1" si="0"/>
        <v/>
      </c>
      <c r="D50" s="61" t="str">
        <f ca="1">IF($C50="","",Result!D39)</f>
        <v/>
      </c>
      <c r="E50" s="359" t="str">
        <f ca="1">IF($C50="","",Result!E39)</f>
        <v/>
      </c>
      <c r="F50" s="363" t="str">
        <f ca="1">IF($C50="","",Result!F39)</f>
        <v/>
      </c>
      <c r="G50" s="361" t="str">
        <f t="shared" ca="1" si="2"/>
        <v>-</v>
      </c>
      <c r="H50" s="61" t="str">
        <f ca="1">IF($C50="","",Result!G39)</f>
        <v/>
      </c>
      <c r="I50" s="61" t="str">
        <f ca="1">IF($C50="","",Result!H39)</f>
        <v/>
      </c>
      <c r="J50" s="363" t="str">
        <f ca="1">IF($C50="","",Result!I39)</f>
        <v/>
      </c>
      <c r="K50" s="368" t="str">
        <f t="shared" ca="1" si="3"/>
        <v>-</v>
      </c>
      <c r="L50" s="61" t="str">
        <f ca="1">IF($C50="","",Result!J39)</f>
        <v/>
      </c>
      <c r="M50" s="61" t="str">
        <f ca="1">IF($C50="","",Result!K39)</f>
        <v/>
      </c>
      <c r="N50" s="363" t="str">
        <f ca="1">IF($C50="","",Result!L39)</f>
        <v/>
      </c>
      <c r="O50" s="361" t="str">
        <f t="shared" ca="1" si="4"/>
        <v>-</v>
      </c>
      <c r="P50" s="358" t="str">
        <f t="shared" ca="1" si="5"/>
        <v/>
      </c>
      <c r="Q50" s="61" t="str">
        <f t="shared" ca="1" si="6"/>
        <v/>
      </c>
      <c r="R50" s="363" t="str">
        <f t="shared" ca="1" si="7"/>
        <v/>
      </c>
      <c r="S50" s="391" t="str">
        <f t="shared" ca="1" si="8"/>
        <v>-</v>
      </c>
    </row>
    <row r="51" spans="1:19" s="60" customFormat="1" ht="22.35" customHeight="1">
      <c r="B51" s="181">
        <f t="shared" si="1"/>
        <v>31</v>
      </c>
      <c r="C51" s="176" t="str">
        <f t="shared" ca="1" si="0"/>
        <v/>
      </c>
      <c r="D51" s="61" t="str">
        <f ca="1">IF($C51="","",Result!D40)</f>
        <v/>
      </c>
      <c r="E51" s="359" t="str">
        <f ca="1">IF($C51="","",Result!E40)</f>
        <v/>
      </c>
      <c r="F51" s="363" t="str">
        <f ca="1">IF($C51="","",Result!F40)</f>
        <v/>
      </c>
      <c r="G51" s="361" t="str">
        <f t="shared" ca="1" si="2"/>
        <v>-</v>
      </c>
      <c r="H51" s="61" t="str">
        <f ca="1">IF($C51="","",Result!G40)</f>
        <v/>
      </c>
      <c r="I51" s="61" t="str">
        <f ca="1">IF($C51="","",Result!H40)</f>
        <v/>
      </c>
      <c r="J51" s="363" t="str">
        <f ca="1">IF($C51="","",Result!I40)</f>
        <v/>
      </c>
      <c r="K51" s="368" t="str">
        <f t="shared" ca="1" si="3"/>
        <v>-</v>
      </c>
      <c r="L51" s="61" t="str">
        <f ca="1">IF($C51="","",Result!J40)</f>
        <v/>
      </c>
      <c r="M51" s="61" t="str">
        <f ca="1">IF($C51="","",Result!K40)</f>
        <v/>
      </c>
      <c r="N51" s="363" t="str">
        <f ca="1">IF($C51="","",Result!L40)</f>
        <v/>
      </c>
      <c r="O51" s="361" t="str">
        <f t="shared" ca="1" si="4"/>
        <v>-</v>
      </c>
      <c r="P51" s="358" t="str">
        <f t="shared" ca="1" si="5"/>
        <v/>
      </c>
      <c r="Q51" s="61" t="str">
        <f t="shared" ca="1" si="6"/>
        <v/>
      </c>
      <c r="R51" s="363" t="str">
        <f t="shared" ca="1" si="7"/>
        <v/>
      </c>
      <c r="S51" s="391" t="str">
        <f t="shared" ca="1" si="8"/>
        <v>-</v>
      </c>
    </row>
    <row r="52" spans="1:19" s="60" customFormat="1" ht="22.35" customHeight="1">
      <c r="B52" s="181">
        <f t="shared" si="1"/>
        <v>32</v>
      </c>
      <c r="C52" s="176" t="str">
        <f t="shared" ca="1" si="0"/>
        <v/>
      </c>
      <c r="D52" s="61" t="str">
        <f ca="1">IF($C52="","",Result!D41)</f>
        <v/>
      </c>
      <c r="E52" s="359" t="str">
        <f ca="1">IF($C52="","",Result!E41)</f>
        <v/>
      </c>
      <c r="F52" s="363" t="str">
        <f ca="1">IF($C52="","",Result!F41)</f>
        <v/>
      </c>
      <c r="G52" s="361" t="str">
        <f t="shared" ca="1" si="2"/>
        <v>-</v>
      </c>
      <c r="H52" s="61" t="str">
        <f ca="1">IF($C52="","",Result!G41)</f>
        <v/>
      </c>
      <c r="I52" s="61" t="str">
        <f ca="1">IF($C52="","",Result!H41)</f>
        <v/>
      </c>
      <c r="J52" s="363" t="str">
        <f ca="1">IF($C52="","",Result!I41)</f>
        <v/>
      </c>
      <c r="K52" s="368" t="str">
        <f t="shared" ca="1" si="3"/>
        <v>-</v>
      </c>
      <c r="L52" s="61" t="str">
        <f ca="1">IF($C52="","",Result!J41)</f>
        <v/>
      </c>
      <c r="M52" s="61" t="str">
        <f ca="1">IF($C52="","",Result!K41)</f>
        <v/>
      </c>
      <c r="N52" s="363" t="str">
        <f ca="1">IF($C52="","",Result!L41)</f>
        <v/>
      </c>
      <c r="O52" s="361" t="str">
        <f t="shared" ca="1" si="4"/>
        <v>-</v>
      </c>
      <c r="P52" s="358" t="str">
        <f t="shared" ca="1" si="5"/>
        <v/>
      </c>
      <c r="Q52" s="61" t="str">
        <f t="shared" ca="1" si="6"/>
        <v/>
      </c>
      <c r="R52" s="363" t="str">
        <f t="shared" ca="1" si="7"/>
        <v/>
      </c>
      <c r="S52" s="391" t="str">
        <f t="shared" ca="1" si="8"/>
        <v>-</v>
      </c>
    </row>
    <row r="53" spans="1:19" s="60" customFormat="1" ht="22.35" customHeight="1">
      <c r="B53" s="181">
        <f t="shared" si="1"/>
        <v>33</v>
      </c>
      <c r="C53" s="176" t="str">
        <f t="shared" ref="C53:C84" ca="1" si="9">IFERROR(INDEX(validTestCategories,ROW()-ROW(B$20),1),"")</f>
        <v/>
      </c>
      <c r="D53" s="61" t="str">
        <f ca="1">IF($C53="","",Result!D42)</f>
        <v/>
      </c>
      <c r="E53" s="359" t="str">
        <f ca="1">IF($C53="","",Result!E42)</f>
        <v/>
      </c>
      <c r="F53" s="363" t="str">
        <f ca="1">IF($C53="","",Result!F42)</f>
        <v/>
      </c>
      <c r="G53" s="361" t="str">
        <f t="shared" ca="1" si="2"/>
        <v>-</v>
      </c>
      <c r="H53" s="61" t="str">
        <f ca="1">IF($C53="","",Result!G42)</f>
        <v/>
      </c>
      <c r="I53" s="61" t="str">
        <f ca="1">IF($C53="","",Result!H42)</f>
        <v/>
      </c>
      <c r="J53" s="363" t="str">
        <f ca="1">IF($C53="","",Result!I42)</f>
        <v/>
      </c>
      <c r="K53" s="368" t="str">
        <f t="shared" ca="1" si="3"/>
        <v>-</v>
      </c>
      <c r="L53" s="61" t="str">
        <f ca="1">IF($C53="","",Result!J42)</f>
        <v/>
      </c>
      <c r="M53" s="61" t="str">
        <f ca="1">IF($C53="","",Result!K42)</f>
        <v/>
      </c>
      <c r="N53" s="363" t="str">
        <f ca="1">IF($C53="","",Result!L42)</f>
        <v/>
      </c>
      <c r="O53" s="361" t="str">
        <f t="shared" ca="1" si="4"/>
        <v>-</v>
      </c>
      <c r="P53" s="358" t="str">
        <f t="shared" ca="1" si="5"/>
        <v/>
      </c>
      <c r="Q53" s="61" t="str">
        <f t="shared" ca="1" si="6"/>
        <v/>
      </c>
      <c r="R53" s="363" t="str">
        <f t="shared" ca="1" si="7"/>
        <v/>
      </c>
      <c r="S53" s="391" t="str">
        <f t="shared" ca="1" si="8"/>
        <v>-</v>
      </c>
    </row>
    <row r="54" spans="1:19" s="60" customFormat="1" ht="22.35" customHeight="1">
      <c r="B54" s="181">
        <f t="shared" si="1"/>
        <v>34</v>
      </c>
      <c r="C54" s="176" t="str">
        <f t="shared" ca="1" si="9"/>
        <v/>
      </c>
      <c r="D54" s="61" t="str">
        <f ca="1">IF($C54="","",Result!D43)</f>
        <v/>
      </c>
      <c r="E54" s="359" t="str">
        <f ca="1">IF($C54="","",Result!E43)</f>
        <v/>
      </c>
      <c r="F54" s="363" t="str">
        <f ca="1">IF($C54="","",Result!F43)</f>
        <v/>
      </c>
      <c r="G54" s="361" t="str">
        <f t="shared" ca="1" si="2"/>
        <v>-</v>
      </c>
      <c r="H54" s="61" t="str">
        <f ca="1">IF($C54="","",Result!G43)</f>
        <v/>
      </c>
      <c r="I54" s="61" t="str">
        <f ca="1">IF($C54="","",Result!H43)</f>
        <v/>
      </c>
      <c r="J54" s="363" t="str">
        <f ca="1">IF($C54="","",Result!I43)</f>
        <v/>
      </c>
      <c r="K54" s="368" t="str">
        <f t="shared" ca="1" si="3"/>
        <v>-</v>
      </c>
      <c r="L54" s="61" t="str">
        <f ca="1">IF($C54="","",Result!J43)</f>
        <v/>
      </c>
      <c r="M54" s="61" t="str">
        <f ca="1">IF($C54="","",Result!K43)</f>
        <v/>
      </c>
      <c r="N54" s="363" t="str">
        <f ca="1">IF($C54="","",Result!L43)</f>
        <v/>
      </c>
      <c r="O54" s="361" t="str">
        <f t="shared" ca="1" si="4"/>
        <v>-</v>
      </c>
      <c r="P54" s="358" t="str">
        <f t="shared" ca="1" si="5"/>
        <v/>
      </c>
      <c r="Q54" s="61" t="str">
        <f t="shared" ca="1" si="6"/>
        <v/>
      </c>
      <c r="R54" s="363" t="str">
        <f t="shared" ca="1" si="7"/>
        <v/>
      </c>
      <c r="S54" s="391" t="str">
        <f t="shared" ca="1" si="8"/>
        <v>-</v>
      </c>
    </row>
    <row r="55" spans="1:19" s="60" customFormat="1" ht="22.35" customHeight="1">
      <c r="B55" s="181">
        <f t="shared" si="1"/>
        <v>35</v>
      </c>
      <c r="C55" s="176" t="str">
        <f t="shared" ca="1" si="9"/>
        <v/>
      </c>
      <c r="D55" s="61" t="str">
        <f ca="1">IF($C55="","",Result!D44)</f>
        <v/>
      </c>
      <c r="E55" s="359" t="str">
        <f ca="1">IF($C55="","",Result!E44)</f>
        <v/>
      </c>
      <c r="F55" s="363" t="str">
        <f ca="1">IF($C55="","",Result!F44)</f>
        <v/>
      </c>
      <c r="G55" s="361" t="str">
        <f t="shared" ca="1" si="2"/>
        <v>-</v>
      </c>
      <c r="H55" s="61" t="str">
        <f ca="1">IF($C55="","",Result!G44)</f>
        <v/>
      </c>
      <c r="I55" s="61" t="str">
        <f ca="1">IF($C55="","",Result!H44)</f>
        <v/>
      </c>
      <c r="J55" s="363" t="str">
        <f ca="1">IF($C55="","",Result!I44)</f>
        <v/>
      </c>
      <c r="K55" s="368" t="str">
        <f t="shared" ca="1" si="3"/>
        <v>-</v>
      </c>
      <c r="L55" s="61" t="str">
        <f ca="1">IF($C55="","",Result!J44)</f>
        <v/>
      </c>
      <c r="M55" s="61" t="str">
        <f ca="1">IF($C55="","",Result!K44)</f>
        <v/>
      </c>
      <c r="N55" s="363" t="str">
        <f ca="1">IF($C55="","",Result!L44)</f>
        <v/>
      </c>
      <c r="O55" s="361" t="str">
        <f t="shared" ca="1" si="4"/>
        <v>-</v>
      </c>
      <c r="P55" s="358" t="str">
        <f t="shared" ca="1" si="5"/>
        <v/>
      </c>
      <c r="Q55" s="61" t="str">
        <f t="shared" ca="1" si="6"/>
        <v/>
      </c>
      <c r="R55" s="363" t="str">
        <f t="shared" ca="1" si="7"/>
        <v/>
      </c>
      <c r="S55" s="391" t="str">
        <f t="shared" ca="1" si="8"/>
        <v>-</v>
      </c>
    </row>
    <row r="56" spans="1:19" s="60" customFormat="1" ht="22.35" customHeight="1">
      <c r="B56" s="181">
        <f t="shared" si="1"/>
        <v>36</v>
      </c>
      <c r="C56" s="176" t="str">
        <f t="shared" ca="1" si="9"/>
        <v/>
      </c>
      <c r="D56" s="61" t="str">
        <f ca="1">IF($C56="","",Result!D45)</f>
        <v/>
      </c>
      <c r="E56" s="359" t="str">
        <f ca="1">IF($C56="","",Result!E45)</f>
        <v/>
      </c>
      <c r="F56" s="363" t="str">
        <f ca="1">IF($C56="","",Result!F45)</f>
        <v/>
      </c>
      <c r="G56" s="361" t="str">
        <f t="shared" ca="1" si="2"/>
        <v>-</v>
      </c>
      <c r="H56" s="61" t="str">
        <f ca="1">IF($C56="","",Result!G45)</f>
        <v/>
      </c>
      <c r="I56" s="61" t="str">
        <f ca="1">IF($C56="","",Result!H45)</f>
        <v/>
      </c>
      <c r="J56" s="363" t="str">
        <f ca="1">IF($C56="","",Result!I45)</f>
        <v/>
      </c>
      <c r="K56" s="368" t="str">
        <f t="shared" ca="1" si="3"/>
        <v>-</v>
      </c>
      <c r="L56" s="61" t="str">
        <f ca="1">IF($C56="","",Result!J45)</f>
        <v/>
      </c>
      <c r="M56" s="61" t="str">
        <f ca="1">IF($C56="","",Result!K45)</f>
        <v/>
      </c>
      <c r="N56" s="363" t="str">
        <f ca="1">IF($C56="","",Result!L45)</f>
        <v/>
      </c>
      <c r="O56" s="361" t="str">
        <f t="shared" ca="1" si="4"/>
        <v>-</v>
      </c>
      <c r="P56" s="358" t="str">
        <f t="shared" ca="1" si="5"/>
        <v/>
      </c>
      <c r="Q56" s="61" t="str">
        <f t="shared" ca="1" si="6"/>
        <v/>
      </c>
      <c r="R56" s="363" t="str">
        <f t="shared" ca="1" si="7"/>
        <v/>
      </c>
      <c r="S56" s="391" t="str">
        <f t="shared" ca="1" si="8"/>
        <v>-</v>
      </c>
    </row>
    <row r="57" spans="1:19" s="60" customFormat="1" ht="22.35" customHeight="1">
      <c r="B57" s="181">
        <f t="shared" si="1"/>
        <v>37</v>
      </c>
      <c r="C57" s="176" t="str">
        <f t="shared" ca="1" si="9"/>
        <v/>
      </c>
      <c r="D57" s="61" t="str">
        <f ca="1">IF($C57="","",Result!D46)</f>
        <v/>
      </c>
      <c r="E57" s="359" t="str">
        <f ca="1">IF($C57="","",Result!E46)</f>
        <v/>
      </c>
      <c r="F57" s="363" t="str">
        <f ca="1">IF($C57="","",Result!F46)</f>
        <v/>
      </c>
      <c r="G57" s="361" t="str">
        <f t="shared" ca="1" si="2"/>
        <v>-</v>
      </c>
      <c r="H57" s="61" t="str">
        <f ca="1">IF($C57="","",Result!G46)</f>
        <v/>
      </c>
      <c r="I57" s="61" t="str">
        <f ca="1">IF($C57="","",Result!H46)</f>
        <v/>
      </c>
      <c r="J57" s="363" t="str">
        <f ca="1">IF($C57="","",Result!I46)</f>
        <v/>
      </c>
      <c r="K57" s="368" t="str">
        <f t="shared" ca="1" si="3"/>
        <v>-</v>
      </c>
      <c r="L57" s="61" t="str">
        <f ca="1">IF($C57="","",Result!J46)</f>
        <v/>
      </c>
      <c r="M57" s="61" t="str">
        <f ca="1">IF($C57="","",Result!K46)</f>
        <v/>
      </c>
      <c r="N57" s="363" t="str">
        <f ca="1">IF($C57="","",Result!L46)</f>
        <v/>
      </c>
      <c r="O57" s="361" t="str">
        <f t="shared" ca="1" si="4"/>
        <v>-</v>
      </c>
      <c r="P57" s="358" t="str">
        <f t="shared" ca="1" si="5"/>
        <v/>
      </c>
      <c r="Q57" s="61" t="str">
        <f t="shared" ca="1" si="6"/>
        <v/>
      </c>
      <c r="R57" s="363" t="str">
        <f t="shared" ca="1" si="7"/>
        <v/>
      </c>
      <c r="S57" s="391" t="str">
        <f t="shared" ca="1" si="8"/>
        <v>-</v>
      </c>
    </row>
    <row r="58" spans="1:19" s="60" customFormat="1" ht="22.35" customHeight="1">
      <c r="B58" s="181">
        <f t="shared" si="1"/>
        <v>38</v>
      </c>
      <c r="C58" s="176" t="str">
        <f t="shared" ca="1" si="9"/>
        <v/>
      </c>
      <c r="D58" s="61" t="str">
        <f ca="1">IF($C58="","",Result!D47)</f>
        <v/>
      </c>
      <c r="E58" s="359" t="str">
        <f ca="1">IF($C58="","",Result!E47)</f>
        <v/>
      </c>
      <c r="F58" s="363" t="str">
        <f ca="1">IF($C58="","",Result!F47)</f>
        <v/>
      </c>
      <c r="G58" s="361" t="str">
        <f t="shared" ca="1" si="2"/>
        <v>-</v>
      </c>
      <c r="H58" s="61" t="str">
        <f ca="1">IF($C58="","",Result!G47)</f>
        <v/>
      </c>
      <c r="I58" s="61" t="str">
        <f ca="1">IF($C58="","",Result!H47)</f>
        <v/>
      </c>
      <c r="J58" s="363" t="str">
        <f ca="1">IF($C58="","",Result!I47)</f>
        <v/>
      </c>
      <c r="K58" s="368" t="str">
        <f t="shared" ca="1" si="3"/>
        <v>-</v>
      </c>
      <c r="L58" s="61" t="str">
        <f ca="1">IF($C58="","",Result!J47)</f>
        <v/>
      </c>
      <c r="M58" s="61" t="str">
        <f ca="1">IF($C58="","",Result!K47)</f>
        <v/>
      </c>
      <c r="N58" s="363" t="str">
        <f ca="1">IF($C58="","",Result!L47)</f>
        <v/>
      </c>
      <c r="O58" s="361" t="str">
        <f t="shared" ca="1" si="4"/>
        <v>-</v>
      </c>
      <c r="P58" s="358" t="str">
        <f t="shared" ca="1" si="5"/>
        <v/>
      </c>
      <c r="Q58" s="61" t="str">
        <f t="shared" ca="1" si="6"/>
        <v/>
      </c>
      <c r="R58" s="363" t="str">
        <f t="shared" ca="1" si="7"/>
        <v/>
      </c>
      <c r="S58" s="391" t="str">
        <f t="shared" ca="1" si="8"/>
        <v>-</v>
      </c>
    </row>
    <row r="59" spans="1:19" s="60" customFormat="1" ht="22.35" customHeight="1">
      <c r="B59" s="181">
        <f t="shared" si="1"/>
        <v>39</v>
      </c>
      <c r="C59" s="176" t="str">
        <f t="shared" ca="1" si="9"/>
        <v/>
      </c>
      <c r="D59" s="61" t="str">
        <f ca="1">IF($C59="","",Result!D48)</f>
        <v/>
      </c>
      <c r="E59" s="359" t="str">
        <f ca="1">IF($C59="","",Result!E48)</f>
        <v/>
      </c>
      <c r="F59" s="363" t="str">
        <f ca="1">IF($C59="","",Result!F48)</f>
        <v/>
      </c>
      <c r="G59" s="361" t="str">
        <f t="shared" ca="1" si="2"/>
        <v>-</v>
      </c>
      <c r="H59" s="61" t="str">
        <f ca="1">IF($C59="","",Result!G48)</f>
        <v/>
      </c>
      <c r="I59" s="61" t="str">
        <f ca="1">IF($C59="","",Result!H48)</f>
        <v/>
      </c>
      <c r="J59" s="363" t="str">
        <f ca="1">IF($C59="","",Result!I48)</f>
        <v/>
      </c>
      <c r="K59" s="368" t="str">
        <f t="shared" ca="1" si="3"/>
        <v>-</v>
      </c>
      <c r="L59" s="61" t="str">
        <f ca="1">IF($C59="","",Result!J48)</f>
        <v/>
      </c>
      <c r="M59" s="61" t="str">
        <f ca="1">IF($C59="","",Result!K48)</f>
        <v/>
      </c>
      <c r="N59" s="363" t="str">
        <f ca="1">IF($C59="","",Result!L48)</f>
        <v/>
      </c>
      <c r="O59" s="361" t="str">
        <f t="shared" ca="1" si="4"/>
        <v>-</v>
      </c>
      <c r="P59" s="358" t="str">
        <f t="shared" ca="1" si="5"/>
        <v/>
      </c>
      <c r="Q59" s="61" t="str">
        <f t="shared" ca="1" si="6"/>
        <v/>
      </c>
      <c r="R59" s="363" t="str">
        <f t="shared" ca="1" si="7"/>
        <v/>
      </c>
      <c r="S59" s="391" t="str">
        <f t="shared" ca="1" si="8"/>
        <v>-</v>
      </c>
    </row>
    <row r="60" spans="1:19" s="86" customFormat="1" ht="22.35" customHeight="1">
      <c r="A60" s="60"/>
      <c r="B60" s="181">
        <f t="shared" si="1"/>
        <v>40</v>
      </c>
      <c r="C60" s="176" t="str">
        <f t="shared" ca="1" si="9"/>
        <v/>
      </c>
      <c r="D60" s="61" t="str">
        <f ca="1">IF($C60="","",Result!D49)</f>
        <v/>
      </c>
      <c r="E60" s="359" t="str">
        <f ca="1">IF($C60="","",Result!E49)</f>
        <v/>
      </c>
      <c r="F60" s="363" t="str">
        <f ca="1">IF($C60="","",Result!F49)</f>
        <v/>
      </c>
      <c r="G60" s="361" t="str">
        <f t="shared" ca="1" si="2"/>
        <v>-</v>
      </c>
      <c r="H60" s="61" t="str">
        <f ca="1">IF($C60="","",Result!G49)</f>
        <v/>
      </c>
      <c r="I60" s="61" t="str">
        <f ca="1">IF($C60="","",Result!H49)</f>
        <v/>
      </c>
      <c r="J60" s="363" t="str">
        <f ca="1">IF($C60="","",Result!I49)</f>
        <v/>
      </c>
      <c r="K60" s="368" t="str">
        <f t="shared" ca="1" si="3"/>
        <v>-</v>
      </c>
      <c r="L60" s="61" t="str">
        <f ca="1">IF($C60="","",Result!J49)</f>
        <v/>
      </c>
      <c r="M60" s="61" t="str">
        <f ca="1">IF($C60="","",Result!K49)</f>
        <v/>
      </c>
      <c r="N60" s="363" t="str">
        <f ca="1">IF($C60="","",Result!L49)</f>
        <v/>
      </c>
      <c r="O60" s="361" t="str">
        <f t="shared" ca="1" si="4"/>
        <v>-</v>
      </c>
      <c r="P60" s="358" t="str">
        <f t="shared" ca="1" si="5"/>
        <v/>
      </c>
      <c r="Q60" s="61" t="str">
        <f t="shared" ca="1" si="6"/>
        <v/>
      </c>
      <c r="R60" s="363" t="str">
        <f t="shared" ca="1" si="7"/>
        <v/>
      </c>
      <c r="S60" s="391" t="str">
        <f t="shared" ca="1" si="8"/>
        <v>-</v>
      </c>
    </row>
    <row r="61" spans="1:19" ht="22.35" customHeight="1">
      <c r="B61" s="181">
        <f t="shared" si="1"/>
        <v>41</v>
      </c>
      <c r="C61" s="176" t="str">
        <f t="shared" ca="1" si="9"/>
        <v/>
      </c>
      <c r="D61" s="61" t="str">
        <f ca="1">IF($C61="","",Result!D50)</f>
        <v/>
      </c>
      <c r="E61" s="359" t="str">
        <f ca="1">IF($C61="","",Result!E50)</f>
        <v/>
      </c>
      <c r="F61" s="363" t="str">
        <f ca="1">IF($C61="","",Result!F50)</f>
        <v/>
      </c>
      <c r="G61" s="361" t="str">
        <f t="shared" ca="1" si="2"/>
        <v>-</v>
      </c>
      <c r="H61" s="61" t="str">
        <f ca="1">IF($C61="","",Result!G50)</f>
        <v/>
      </c>
      <c r="I61" s="61" t="str">
        <f ca="1">IF($C61="","",Result!H50)</f>
        <v/>
      </c>
      <c r="J61" s="363" t="str">
        <f ca="1">IF($C61="","",Result!I50)</f>
        <v/>
      </c>
      <c r="K61" s="368" t="str">
        <f t="shared" ca="1" si="3"/>
        <v>-</v>
      </c>
      <c r="L61" s="61" t="str">
        <f ca="1">IF($C61="","",Result!J50)</f>
        <v/>
      </c>
      <c r="M61" s="61" t="str">
        <f ca="1">IF($C61="","",Result!K50)</f>
        <v/>
      </c>
      <c r="N61" s="363" t="str">
        <f ca="1">IF($C61="","",Result!L50)</f>
        <v/>
      </c>
      <c r="O61" s="361" t="str">
        <f t="shared" ca="1" si="4"/>
        <v>-</v>
      </c>
      <c r="P61" s="358" t="str">
        <f t="shared" ca="1" si="5"/>
        <v/>
      </c>
      <c r="Q61" s="61" t="str">
        <f t="shared" ca="1" si="6"/>
        <v/>
      </c>
      <c r="R61" s="363" t="str">
        <f t="shared" ca="1" si="7"/>
        <v/>
      </c>
      <c r="S61" s="391" t="str">
        <f t="shared" ca="1" si="8"/>
        <v>-</v>
      </c>
    </row>
    <row r="62" spans="1:19" ht="22.35" customHeight="1">
      <c r="B62" s="181">
        <f t="shared" si="1"/>
        <v>42</v>
      </c>
      <c r="C62" s="176" t="str">
        <f t="shared" ca="1" si="9"/>
        <v/>
      </c>
      <c r="D62" s="61" t="str">
        <f ca="1">IF($C62="","",Result!D51)</f>
        <v/>
      </c>
      <c r="E62" s="359" t="str">
        <f ca="1">IF($C62="","",Result!E51)</f>
        <v/>
      </c>
      <c r="F62" s="363" t="str">
        <f ca="1">IF($C62="","",Result!F51)</f>
        <v/>
      </c>
      <c r="G62" s="361" t="str">
        <f t="shared" ca="1" si="2"/>
        <v>-</v>
      </c>
      <c r="H62" s="61" t="str">
        <f ca="1">IF($C62="","",Result!G51)</f>
        <v/>
      </c>
      <c r="I62" s="61" t="str">
        <f ca="1">IF($C62="","",Result!H51)</f>
        <v/>
      </c>
      <c r="J62" s="363" t="str">
        <f ca="1">IF($C62="","",Result!I51)</f>
        <v/>
      </c>
      <c r="K62" s="368" t="str">
        <f t="shared" ca="1" si="3"/>
        <v>-</v>
      </c>
      <c r="L62" s="61" t="str">
        <f ca="1">IF($C62="","",Result!J51)</f>
        <v/>
      </c>
      <c r="M62" s="61" t="str">
        <f ca="1">IF($C62="","",Result!K51)</f>
        <v/>
      </c>
      <c r="N62" s="363" t="str">
        <f ca="1">IF($C62="","",Result!L51)</f>
        <v/>
      </c>
      <c r="O62" s="361" t="str">
        <f t="shared" ca="1" si="4"/>
        <v>-</v>
      </c>
      <c r="P62" s="358" t="str">
        <f t="shared" ca="1" si="5"/>
        <v/>
      </c>
      <c r="Q62" s="61" t="str">
        <f t="shared" ca="1" si="6"/>
        <v/>
      </c>
      <c r="R62" s="363" t="str">
        <f t="shared" ca="1" si="7"/>
        <v/>
      </c>
      <c r="S62" s="391" t="str">
        <f t="shared" ca="1" si="8"/>
        <v>-</v>
      </c>
    </row>
    <row r="63" spans="1:19" ht="22.35" customHeight="1">
      <c r="B63" s="181">
        <f t="shared" si="1"/>
        <v>43</v>
      </c>
      <c r="C63" s="176" t="str">
        <f t="shared" ca="1" si="9"/>
        <v/>
      </c>
      <c r="D63" s="61" t="str">
        <f ca="1">IF($C63="","",Result!D52)</f>
        <v/>
      </c>
      <c r="E63" s="359" t="str">
        <f ca="1">IF($C63="","",Result!E52)</f>
        <v/>
      </c>
      <c r="F63" s="363" t="str">
        <f ca="1">IF($C63="","",Result!F52)</f>
        <v/>
      </c>
      <c r="G63" s="361" t="str">
        <f t="shared" ca="1" si="2"/>
        <v>-</v>
      </c>
      <c r="H63" s="61" t="str">
        <f ca="1">IF($C63="","",Result!G52)</f>
        <v/>
      </c>
      <c r="I63" s="61" t="str">
        <f ca="1">IF($C63="","",Result!H52)</f>
        <v/>
      </c>
      <c r="J63" s="363" t="str">
        <f ca="1">IF($C63="","",Result!I52)</f>
        <v/>
      </c>
      <c r="K63" s="368" t="str">
        <f t="shared" ca="1" si="3"/>
        <v>-</v>
      </c>
      <c r="L63" s="61" t="str">
        <f ca="1">IF($C63="","",Result!J52)</f>
        <v/>
      </c>
      <c r="M63" s="61" t="str">
        <f ca="1">IF($C63="","",Result!K52)</f>
        <v/>
      </c>
      <c r="N63" s="363" t="str">
        <f ca="1">IF($C63="","",Result!L52)</f>
        <v/>
      </c>
      <c r="O63" s="361" t="str">
        <f t="shared" ca="1" si="4"/>
        <v>-</v>
      </c>
      <c r="P63" s="358" t="str">
        <f t="shared" ca="1" si="5"/>
        <v/>
      </c>
      <c r="Q63" s="61" t="str">
        <f t="shared" ca="1" si="6"/>
        <v/>
      </c>
      <c r="R63" s="363" t="str">
        <f t="shared" ca="1" si="7"/>
        <v/>
      </c>
      <c r="S63" s="391" t="str">
        <f t="shared" ca="1" si="8"/>
        <v>-</v>
      </c>
    </row>
    <row r="64" spans="1:19" ht="22.35" customHeight="1">
      <c r="B64" s="181">
        <f t="shared" si="1"/>
        <v>44</v>
      </c>
      <c r="C64" s="176" t="str">
        <f t="shared" ca="1" si="9"/>
        <v/>
      </c>
      <c r="D64" s="61" t="str">
        <f ca="1">IF($C64="","",Result!D53)</f>
        <v/>
      </c>
      <c r="E64" s="359" t="str">
        <f ca="1">IF($C64="","",Result!E53)</f>
        <v/>
      </c>
      <c r="F64" s="363" t="str">
        <f ca="1">IF($C64="","",Result!F53)</f>
        <v/>
      </c>
      <c r="G64" s="361" t="str">
        <f t="shared" ca="1" si="2"/>
        <v>-</v>
      </c>
      <c r="H64" s="61" t="str">
        <f ca="1">IF($C64="","",Result!G53)</f>
        <v/>
      </c>
      <c r="I64" s="61" t="str">
        <f ca="1">IF($C64="","",Result!H53)</f>
        <v/>
      </c>
      <c r="J64" s="363" t="str">
        <f ca="1">IF($C64="","",Result!I53)</f>
        <v/>
      </c>
      <c r="K64" s="368" t="str">
        <f t="shared" ca="1" si="3"/>
        <v>-</v>
      </c>
      <c r="L64" s="61" t="str">
        <f ca="1">IF($C64="","",Result!J53)</f>
        <v/>
      </c>
      <c r="M64" s="61" t="str">
        <f ca="1">IF($C64="","",Result!K53)</f>
        <v/>
      </c>
      <c r="N64" s="363" t="str">
        <f ca="1">IF($C64="","",Result!L53)</f>
        <v/>
      </c>
      <c r="O64" s="361" t="str">
        <f t="shared" ca="1" si="4"/>
        <v>-</v>
      </c>
      <c r="P64" s="358" t="str">
        <f t="shared" ca="1" si="5"/>
        <v/>
      </c>
      <c r="Q64" s="61" t="str">
        <f t="shared" ca="1" si="6"/>
        <v/>
      </c>
      <c r="R64" s="363" t="str">
        <f t="shared" ca="1" si="7"/>
        <v/>
      </c>
      <c r="S64" s="391" t="str">
        <f t="shared" ca="1" si="8"/>
        <v>-</v>
      </c>
    </row>
    <row r="65" spans="2:19" ht="22.35" customHeight="1">
      <c r="B65" s="181">
        <f t="shared" si="1"/>
        <v>45</v>
      </c>
      <c r="C65" s="176" t="str">
        <f t="shared" ca="1" si="9"/>
        <v/>
      </c>
      <c r="D65" s="61" t="str">
        <f ca="1">IF($C65="","",Result!D54)</f>
        <v/>
      </c>
      <c r="E65" s="359" t="str">
        <f ca="1">IF($C65="","",Result!E54)</f>
        <v/>
      </c>
      <c r="F65" s="363" t="str">
        <f ca="1">IF($C65="","",Result!F54)</f>
        <v/>
      </c>
      <c r="G65" s="361" t="str">
        <f t="shared" ca="1" si="2"/>
        <v>-</v>
      </c>
      <c r="H65" s="61" t="str">
        <f ca="1">IF($C65="","",Result!G54)</f>
        <v/>
      </c>
      <c r="I65" s="61" t="str">
        <f ca="1">IF($C65="","",Result!H54)</f>
        <v/>
      </c>
      <c r="J65" s="363" t="str">
        <f ca="1">IF($C65="","",Result!I54)</f>
        <v/>
      </c>
      <c r="K65" s="368" t="str">
        <f t="shared" ca="1" si="3"/>
        <v>-</v>
      </c>
      <c r="L65" s="61" t="str">
        <f ca="1">IF($C65="","",Result!J54)</f>
        <v/>
      </c>
      <c r="M65" s="61" t="str">
        <f ca="1">IF($C65="","",Result!K54)</f>
        <v/>
      </c>
      <c r="N65" s="363" t="str">
        <f ca="1">IF($C65="","",Result!L54)</f>
        <v/>
      </c>
      <c r="O65" s="361" t="str">
        <f t="shared" ca="1" si="4"/>
        <v>-</v>
      </c>
      <c r="P65" s="358" t="str">
        <f t="shared" ca="1" si="5"/>
        <v/>
      </c>
      <c r="Q65" s="61" t="str">
        <f t="shared" ca="1" si="6"/>
        <v/>
      </c>
      <c r="R65" s="363" t="str">
        <f t="shared" ca="1" si="7"/>
        <v/>
      </c>
      <c r="S65" s="391" t="str">
        <f t="shared" ca="1" si="8"/>
        <v>-</v>
      </c>
    </row>
    <row r="66" spans="2:19" ht="22.35" customHeight="1">
      <c r="B66" s="181">
        <f t="shared" si="1"/>
        <v>46</v>
      </c>
      <c r="C66" s="176" t="str">
        <f t="shared" ca="1" si="9"/>
        <v/>
      </c>
      <c r="D66" s="61" t="str">
        <f ca="1">IF($C66="","",Result!D55)</f>
        <v/>
      </c>
      <c r="E66" s="359" t="str">
        <f ca="1">IF($C66="","",Result!E55)</f>
        <v/>
      </c>
      <c r="F66" s="363" t="str">
        <f ca="1">IF($C66="","",Result!F55)</f>
        <v/>
      </c>
      <c r="G66" s="361" t="str">
        <f t="shared" ca="1" si="2"/>
        <v>-</v>
      </c>
      <c r="H66" s="61" t="str">
        <f ca="1">IF($C66="","",Result!G55)</f>
        <v/>
      </c>
      <c r="I66" s="61" t="str">
        <f ca="1">IF($C66="","",Result!H55)</f>
        <v/>
      </c>
      <c r="J66" s="363" t="str">
        <f ca="1">IF($C66="","",Result!I55)</f>
        <v/>
      </c>
      <c r="K66" s="368" t="str">
        <f t="shared" ca="1" si="3"/>
        <v>-</v>
      </c>
      <c r="L66" s="61" t="str">
        <f ca="1">IF($C66="","",Result!J55)</f>
        <v/>
      </c>
      <c r="M66" s="61" t="str">
        <f ca="1">IF($C66="","",Result!K55)</f>
        <v/>
      </c>
      <c r="N66" s="363" t="str">
        <f ca="1">IF($C66="","",Result!L55)</f>
        <v/>
      </c>
      <c r="O66" s="361" t="str">
        <f t="shared" ca="1" si="4"/>
        <v>-</v>
      </c>
      <c r="P66" s="358" t="str">
        <f t="shared" ca="1" si="5"/>
        <v/>
      </c>
      <c r="Q66" s="61" t="str">
        <f t="shared" ca="1" si="6"/>
        <v/>
      </c>
      <c r="R66" s="363" t="str">
        <f t="shared" ca="1" si="7"/>
        <v/>
      </c>
      <c r="S66" s="391" t="str">
        <f t="shared" ca="1" si="8"/>
        <v>-</v>
      </c>
    </row>
    <row r="67" spans="2:19" ht="22.35" customHeight="1">
      <c r="B67" s="181">
        <f t="shared" si="1"/>
        <v>47</v>
      </c>
      <c r="C67" s="176" t="str">
        <f t="shared" ca="1" si="9"/>
        <v/>
      </c>
      <c r="D67" s="61" t="str">
        <f ca="1">IF($C67="","",Result!D56)</f>
        <v/>
      </c>
      <c r="E67" s="359" t="str">
        <f ca="1">IF($C67="","",Result!E56)</f>
        <v/>
      </c>
      <c r="F67" s="363" t="str">
        <f ca="1">IF($C67="","",Result!F56)</f>
        <v/>
      </c>
      <c r="G67" s="361" t="str">
        <f t="shared" ca="1" si="2"/>
        <v>-</v>
      </c>
      <c r="H67" s="61" t="str">
        <f ca="1">IF($C67="","",Result!G56)</f>
        <v/>
      </c>
      <c r="I67" s="61" t="str">
        <f ca="1">IF($C67="","",Result!H56)</f>
        <v/>
      </c>
      <c r="J67" s="363" t="str">
        <f ca="1">IF($C67="","",Result!I56)</f>
        <v/>
      </c>
      <c r="K67" s="368" t="str">
        <f t="shared" ca="1" si="3"/>
        <v>-</v>
      </c>
      <c r="L67" s="61" t="str">
        <f ca="1">IF($C67="","",Result!J56)</f>
        <v/>
      </c>
      <c r="M67" s="61" t="str">
        <f ca="1">IF($C67="","",Result!K56)</f>
        <v/>
      </c>
      <c r="N67" s="363" t="str">
        <f ca="1">IF($C67="","",Result!L56)</f>
        <v/>
      </c>
      <c r="O67" s="361" t="str">
        <f t="shared" ca="1" si="4"/>
        <v>-</v>
      </c>
      <c r="P67" s="358" t="str">
        <f t="shared" ca="1" si="5"/>
        <v/>
      </c>
      <c r="Q67" s="61" t="str">
        <f t="shared" ca="1" si="6"/>
        <v/>
      </c>
      <c r="R67" s="363" t="str">
        <f t="shared" ca="1" si="7"/>
        <v/>
      </c>
      <c r="S67" s="391" t="str">
        <f t="shared" ca="1" si="8"/>
        <v>-</v>
      </c>
    </row>
    <row r="68" spans="2:19" ht="22.35" customHeight="1">
      <c r="B68" s="181">
        <f t="shared" si="1"/>
        <v>48</v>
      </c>
      <c r="C68" s="176" t="str">
        <f t="shared" ca="1" si="9"/>
        <v/>
      </c>
      <c r="D68" s="61" t="str">
        <f ca="1">IF($C68="","",Result!D57)</f>
        <v/>
      </c>
      <c r="E68" s="359" t="str">
        <f ca="1">IF($C68="","",Result!E57)</f>
        <v/>
      </c>
      <c r="F68" s="363" t="str">
        <f ca="1">IF($C68="","",Result!F57)</f>
        <v/>
      </c>
      <c r="G68" s="361" t="str">
        <f t="shared" ca="1" si="2"/>
        <v>-</v>
      </c>
      <c r="H68" s="61" t="str">
        <f ca="1">IF($C68="","",Result!G57)</f>
        <v/>
      </c>
      <c r="I68" s="61" t="str">
        <f ca="1">IF($C68="","",Result!H57)</f>
        <v/>
      </c>
      <c r="J68" s="363" t="str">
        <f ca="1">IF($C68="","",Result!I57)</f>
        <v/>
      </c>
      <c r="K68" s="368" t="str">
        <f t="shared" ca="1" si="3"/>
        <v>-</v>
      </c>
      <c r="L68" s="61" t="str">
        <f ca="1">IF($C68="","",Result!J57)</f>
        <v/>
      </c>
      <c r="M68" s="61" t="str">
        <f ca="1">IF($C68="","",Result!K57)</f>
        <v/>
      </c>
      <c r="N68" s="363" t="str">
        <f ca="1">IF($C68="","",Result!L57)</f>
        <v/>
      </c>
      <c r="O68" s="361" t="str">
        <f t="shared" ca="1" si="4"/>
        <v>-</v>
      </c>
      <c r="P68" s="358" t="str">
        <f t="shared" ca="1" si="5"/>
        <v/>
      </c>
      <c r="Q68" s="61" t="str">
        <f t="shared" ca="1" si="6"/>
        <v/>
      </c>
      <c r="R68" s="363" t="str">
        <f t="shared" ca="1" si="7"/>
        <v/>
      </c>
      <c r="S68" s="391" t="str">
        <f t="shared" ca="1" si="8"/>
        <v>-</v>
      </c>
    </row>
    <row r="69" spans="2:19" ht="22.35" customHeight="1">
      <c r="B69" s="181">
        <f t="shared" si="1"/>
        <v>49</v>
      </c>
      <c r="C69" s="176" t="str">
        <f t="shared" ca="1" si="9"/>
        <v/>
      </c>
      <c r="D69" s="61" t="str">
        <f ca="1">IF($C69="","",Result!D58)</f>
        <v/>
      </c>
      <c r="E69" s="359" t="str">
        <f ca="1">IF($C69="","",Result!E58)</f>
        <v/>
      </c>
      <c r="F69" s="363" t="str">
        <f ca="1">IF($C69="","",Result!F58)</f>
        <v/>
      </c>
      <c r="G69" s="361" t="str">
        <f t="shared" ca="1" si="2"/>
        <v>-</v>
      </c>
      <c r="H69" s="61" t="str">
        <f ca="1">IF($C69="","",Result!G58)</f>
        <v/>
      </c>
      <c r="I69" s="61" t="str">
        <f ca="1">IF($C69="","",Result!H58)</f>
        <v/>
      </c>
      <c r="J69" s="363" t="str">
        <f ca="1">IF($C69="","",Result!I58)</f>
        <v/>
      </c>
      <c r="K69" s="368" t="str">
        <f t="shared" ca="1" si="3"/>
        <v>-</v>
      </c>
      <c r="L69" s="61" t="str">
        <f ca="1">IF($C69="","",Result!J58)</f>
        <v/>
      </c>
      <c r="M69" s="61" t="str">
        <f ca="1">IF($C69="","",Result!K58)</f>
        <v/>
      </c>
      <c r="N69" s="363" t="str">
        <f ca="1">IF($C69="","",Result!L58)</f>
        <v/>
      </c>
      <c r="O69" s="361" t="str">
        <f t="shared" ca="1" si="4"/>
        <v>-</v>
      </c>
      <c r="P69" s="358" t="str">
        <f t="shared" ca="1" si="5"/>
        <v/>
      </c>
      <c r="Q69" s="61" t="str">
        <f t="shared" ca="1" si="6"/>
        <v/>
      </c>
      <c r="R69" s="363" t="str">
        <f t="shared" ca="1" si="7"/>
        <v/>
      </c>
      <c r="S69" s="391" t="str">
        <f t="shared" ca="1" si="8"/>
        <v>-</v>
      </c>
    </row>
    <row r="70" spans="2:19" ht="22.35" customHeight="1">
      <c r="B70" s="181">
        <f t="shared" si="1"/>
        <v>50</v>
      </c>
      <c r="C70" s="176" t="str">
        <f t="shared" ca="1" si="9"/>
        <v/>
      </c>
      <c r="D70" s="61" t="str">
        <f ca="1">IF($C70="","",Result!D59)</f>
        <v/>
      </c>
      <c r="E70" s="359" t="str">
        <f ca="1">IF($C70="","",Result!E59)</f>
        <v/>
      </c>
      <c r="F70" s="363" t="str">
        <f ca="1">IF($C70="","",Result!F59)</f>
        <v/>
      </c>
      <c r="G70" s="361" t="str">
        <f t="shared" ca="1" si="2"/>
        <v>-</v>
      </c>
      <c r="H70" s="61" t="str">
        <f ca="1">IF($C70="","",Result!G59)</f>
        <v/>
      </c>
      <c r="I70" s="61" t="str">
        <f ca="1">IF($C70="","",Result!H59)</f>
        <v/>
      </c>
      <c r="J70" s="363" t="str">
        <f ca="1">IF($C70="","",Result!I59)</f>
        <v/>
      </c>
      <c r="K70" s="368" t="str">
        <f t="shared" ca="1" si="3"/>
        <v>-</v>
      </c>
      <c r="L70" s="61" t="str">
        <f ca="1">IF($C70="","",Result!J59)</f>
        <v/>
      </c>
      <c r="M70" s="61" t="str">
        <f ca="1">IF($C70="","",Result!K59)</f>
        <v/>
      </c>
      <c r="N70" s="363" t="str">
        <f ca="1">IF($C70="","",Result!L59)</f>
        <v/>
      </c>
      <c r="O70" s="361" t="str">
        <f t="shared" ca="1" si="4"/>
        <v>-</v>
      </c>
      <c r="P70" s="358" t="str">
        <f t="shared" ca="1" si="5"/>
        <v/>
      </c>
      <c r="Q70" s="61" t="str">
        <f t="shared" ca="1" si="6"/>
        <v/>
      </c>
      <c r="R70" s="363" t="str">
        <f t="shared" ca="1" si="7"/>
        <v/>
      </c>
      <c r="S70" s="391" t="str">
        <f t="shared" ca="1" si="8"/>
        <v>-</v>
      </c>
    </row>
    <row r="71" spans="2:19" ht="22.35" customHeight="1">
      <c r="B71" s="181">
        <f t="shared" si="1"/>
        <v>51</v>
      </c>
      <c r="C71" s="176" t="str">
        <f t="shared" ca="1" si="9"/>
        <v/>
      </c>
      <c r="D71" s="61" t="str">
        <f ca="1">IF($C71="","",Result!D60)</f>
        <v/>
      </c>
      <c r="E71" s="359" t="str">
        <f ca="1">IF($C71="","",Result!E60)</f>
        <v/>
      </c>
      <c r="F71" s="363" t="str">
        <f ca="1">IF($C71="","",Result!F60)</f>
        <v/>
      </c>
      <c r="G71" s="361" t="str">
        <f t="shared" ca="1" si="2"/>
        <v>-</v>
      </c>
      <c r="H71" s="61" t="str">
        <f ca="1">IF($C71="","",Result!G60)</f>
        <v/>
      </c>
      <c r="I71" s="61" t="str">
        <f ca="1">IF($C71="","",Result!H60)</f>
        <v/>
      </c>
      <c r="J71" s="363" t="str">
        <f ca="1">IF($C71="","",Result!I60)</f>
        <v/>
      </c>
      <c r="K71" s="368" t="str">
        <f t="shared" ca="1" si="3"/>
        <v>-</v>
      </c>
      <c r="L71" s="61" t="str">
        <f ca="1">IF($C71="","",Result!J60)</f>
        <v/>
      </c>
      <c r="M71" s="61" t="str">
        <f ca="1">IF($C71="","",Result!K60)</f>
        <v/>
      </c>
      <c r="N71" s="363" t="str">
        <f ca="1">IF($C71="","",Result!L60)</f>
        <v/>
      </c>
      <c r="O71" s="361" t="str">
        <f t="shared" ca="1" si="4"/>
        <v>-</v>
      </c>
      <c r="P71" s="358" t="str">
        <f t="shared" ca="1" si="5"/>
        <v/>
      </c>
      <c r="Q71" s="61" t="str">
        <f t="shared" ca="1" si="6"/>
        <v/>
      </c>
      <c r="R71" s="363" t="str">
        <f t="shared" ca="1" si="7"/>
        <v/>
      </c>
      <c r="S71" s="391" t="str">
        <f t="shared" ca="1" si="8"/>
        <v>-</v>
      </c>
    </row>
    <row r="72" spans="2:19" ht="22.35" customHeight="1">
      <c r="B72" s="181">
        <f t="shared" si="1"/>
        <v>52</v>
      </c>
      <c r="C72" s="176" t="str">
        <f t="shared" ca="1" si="9"/>
        <v/>
      </c>
      <c r="D72" s="61" t="str">
        <f ca="1">IF($C72="","",Result!D61)</f>
        <v/>
      </c>
      <c r="E72" s="359" t="str">
        <f ca="1">IF($C72="","",Result!E61)</f>
        <v/>
      </c>
      <c r="F72" s="363" t="str">
        <f ca="1">IF($C72="","",Result!F61)</f>
        <v/>
      </c>
      <c r="G72" s="361" t="str">
        <f t="shared" ca="1" si="2"/>
        <v>-</v>
      </c>
      <c r="H72" s="61" t="str">
        <f ca="1">IF($C72="","",Result!G61)</f>
        <v/>
      </c>
      <c r="I72" s="61" t="str">
        <f ca="1">IF($C72="","",Result!H61)</f>
        <v/>
      </c>
      <c r="J72" s="363" t="str">
        <f ca="1">IF($C72="","",Result!I61)</f>
        <v/>
      </c>
      <c r="K72" s="368" t="str">
        <f t="shared" ca="1" si="3"/>
        <v>-</v>
      </c>
      <c r="L72" s="61" t="str">
        <f ca="1">IF($C72="","",Result!J61)</f>
        <v/>
      </c>
      <c r="M72" s="61" t="str">
        <f ca="1">IF($C72="","",Result!K61)</f>
        <v/>
      </c>
      <c r="N72" s="363" t="str">
        <f ca="1">IF($C72="","",Result!L61)</f>
        <v/>
      </c>
      <c r="O72" s="361" t="str">
        <f t="shared" ca="1" si="4"/>
        <v>-</v>
      </c>
      <c r="P72" s="358" t="str">
        <f t="shared" ca="1" si="5"/>
        <v/>
      </c>
      <c r="Q72" s="61" t="str">
        <f t="shared" ca="1" si="6"/>
        <v/>
      </c>
      <c r="R72" s="363" t="str">
        <f t="shared" ca="1" si="7"/>
        <v/>
      </c>
      <c r="S72" s="391" t="str">
        <f t="shared" ca="1" si="8"/>
        <v>-</v>
      </c>
    </row>
    <row r="73" spans="2:19" ht="22.35" customHeight="1">
      <c r="B73" s="181">
        <f t="shared" si="1"/>
        <v>53</v>
      </c>
      <c r="C73" s="176" t="str">
        <f t="shared" ca="1" si="9"/>
        <v/>
      </c>
      <c r="D73" s="61" t="str">
        <f ca="1">IF($C73="","",Result!D62)</f>
        <v/>
      </c>
      <c r="E73" s="359" t="str">
        <f ca="1">IF($C73="","",Result!E62)</f>
        <v/>
      </c>
      <c r="F73" s="363" t="str">
        <f ca="1">IF($C73="","",Result!F62)</f>
        <v/>
      </c>
      <c r="G73" s="361" t="str">
        <f t="shared" ca="1" si="2"/>
        <v>-</v>
      </c>
      <c r="H73" s="61" t="str">
        <f ca="1">IF($C73="","",Result!G62)</f>
        <v/>
      </c>
      <c r="I73" s="61" t="str">
        <f ca="1">IF($C73="","",Result!H62)</f>
        <v/>
      </c>
      <c r="J73" s="363" t="str">
        <f ca="1">IF($C73="","",Result!I62)</f>
        <v/>
      </c>
      <c r="K73" s="368" t="str">
        <f t="shared" ca="1" si="3"/>
        <v>-</v>
      </c>
      <c r="L73" s="61" t="str">
        <f ca="1">IF($C73="","",Result!J62)</f>
        <v/>
      </c>
      <c r="M73" s="61" t="str">
        <f ca="1">IF($C73="","",Result!K62)</f>
        <v/>
      </c>
      <c r="N73" s="363" t="str">
        <f ca="1">IF($C73="","",Result!L62)</f>
        <v/>
      </c>
      <c r="O73" s="361" t="str">
        <f t="shared" ca="1" si="4"/>
        <v>-</v>
      </c>
      <c r="P73" s="358" t="str">
        <f t="shared" ca="1" si="5"/>
        <v/>
      </c>
      <c r="Q73" s="61" t="str">
        <f t="shared" ca="1" si="6"/>
        <v/>
      </c>
      <c r="R73" s="363" t="str">
        <f t="shared" ca="1" si="7"/>
        <v/>
      </c>
      <c r="S73" s="391" t="str">
        <f t="shared" ca="1" si="8"/>
        <v>-</v>
      </c>
    </row>
    <row r="74" spans="2:19" ht="22.35" customHeight="1">
      <c r="B74" s="181">
        <f t="shared" si="1"/>
        <v>54</v>
      </c>
      <c r="C74" s="176" t="str">
        <f t="shared" ca="1" si="9"/>
        <v/>
      </c>
      <c r="D74" s="61" t="str">
        <f ca="1">IF($C74="","",Result!D63)</f>
        <v/>
      </c>
      <c r="E74" s="359" t="str">
        <f ca="1">IF($C74="","",Result!E63)</f>
        <v/>
      </c>
      <c r="F74" s="363" t="str">
        <f ca="1">IF($C74="","",Result!F63)</f>
        <v/>
      </c>
      <c r="G74" s="361" t="str">
        <f t="shared" ca="1" si="2"/>
        <v>-</v>
      </c>
      <c r="H74" s="61" t="str">
        <f ca="1">IF($C74="","",Result!G63)</f>
        <v/>
      </c>
      <c r="I74" s="61" t="str">
        <f ca="1">IF($C74="","",Result!H63)</f>
        <v/>
      </c>
      <c r="J74" s="363" t="str">
        <f ca="1">IF($C74="","",Result!I63)</f>
        <v/>
      </c>
      <c r="K74" s="368" t="str">
        <f t="shared" ca="1" si="3"/>
        <v>-</v>
      </c>
      <c r="L74" s="61" t="str">
        <f ca="1">IF($C74="","",Result!J63)</f>
        <v/>
      </c>
      <c r="M74" s="61" t="str">
        <f ca="1">IF($C74="","",Result!K63)</f>
        <v/>
      </c>
      <c r="N74" s="363" t="str">
        <f ca="1">IF($C74="","",Result!L63)</f>
        <v/>
      </c>
      <c r="O74" s="361" t="str">
        <f t="shared" ca="1" si="4"/>
        <v>-</v>
      </c>
      <c r="P74" s="358" t="str">
        <f t="shared" ca="1" si="5"/>
        <v/>
      </c>
      <c r="Q74" s="61" t="str">
        <f t="shared" ca="1" si="6"/>
        <v/>
      </c>
      <c r="R74" s="363" t="str">
        <f t="shared" ca="1" si="7"/>
        <v/>
      </c>
      <c r="S74" s="391" t="str">
        <f t="shared" ca="1" si="8"/>
        <v>-</v>
      </c>
    </row>
    <row r="75" spans="2:19" ht="22.35" customHeight="1">
      <c r="B75" s="181">
        <f t="shared" si="1"/>
        <v>55</v>
      </c>
      <c r="C75" s="176" t="str">
        <f t="shared" ca="1" si="9"/>
        <v/>
      </c>
      <c r="D75" s="61" t="str">
        <f ca="1">IF($C75="","",Result!D64)</f>
        <v/>
      </c>
      <c r="E75" s="359" t="str">
        <f ca="1">IF($C75="","",Result!E64)</f>
        <v/>
      </c>
      <c r="F75" s="363" t="str">
        <f ca="1">IF($C75="","",Result!F64)</f>
        <v/>
      </c>
      <c r="G75" s="361" t="str">
        <f t="shared" ca="1" si="2"/>
        <v>-</v>
      </c>
      <c r="H75" s="61" t="str">
        <f ca="1">IF($C75="","",Result!G64)</f>
        <v/>
      </c>
      <c r="I75" s="61" t="str">
        <f ca="1">IF($C75="","",Result!H64)</f>
        <v/>
      </c>
      <c r="J75" s="363" t="str">
        <f ca="1">IF($C75="","",Result!I64)</f>
        <v/>
      </c>
      <c r="K75" s="368" t="str">
        <f t="shared" ca="1" si="3"/>
        <v>-</v>
      </c>
      <c r="L75" s="61" t="str">
        <f ca="1">IF($C75="","",Result!J64)</f>
        <v/>
      </c>
      <c r="M75" s="61" t="str">
        <f ca="1">IF($C75="","",Result!K64)</f>
        <v/>
      </c>
      <c r="N75" s="363" t="str">
        <f ca="1">IF($C75="","",Result!L64)</f>
        <v/>
      </c>
      <c r="O75" s="361" t="str">
        <f t="shared" ca="1" si="4"/>
        <v>-</v>
      </c>
      <c r="P75" s="358" t="str">
        <f t="shared" ca="1" si="5"/>
        <v/>
      </c>
      <c r="Q75" s="61" t="str">
        <f t="shared" ca="1" si="6"/>
        <v/>
      </c>
      <c r="R75" s="363" t="str">
        <f t="shared" ca="1" si="7"/>
        <v/>
      </c>
      <c r="S75" s="391" t="str">
        <f t="shared" ca="1" si="8"/>
        <v>-</v>
      </c>
    </row>
    <row r="76" spans="2:19" ht="22.35" customHeight="1">
      <c r="B76" s="181">
        <f t="shared" si="1"/>
        <v>56</v>
      </c>
      <c r="C76" s="176" t="str">
        <f t="shared" ca="1" si="9"/>
        <v/>
      </c>
      <c r="D76" s="61" t="str">
        <f ca="1">IF($C76="","",Result!D65)</f>
        <v/>
      </c>
      <c r="E76" s="359" t="str">
        <f ca="1">IF($C76="","",Result!E65)</f>
        <v/>
      </c>
      <c r="F76" s="363" t="str">
        <f ca="1">IF($C76="","",Result!F65)</f>
        <v/>
      </c>
      <c r="G76" s="361" t="str">
        <f t="shared" ca="1" si="2"/>
        <v>-</v>
      </c>
      <c r="H76" s="61" t="str">
        <f ca="1">IF($C76="","",Result!G65)</f>
        <v/>
      </c>
      <c r="I76" s="61" t="str">
        <f ca="1">IF($C76="","",Result!H65)</f>
        <v/>
      </c>
      <c r="J76" s="363" t="str">
        <f ca="1">IF($C76="","",Result!I65)</f>
        <v/>
      </c>
      <c r="K76" s="368" t="str">
        <f t="shared" ca="1" si="3"/>
        <v>-</v>
      </c>
      <c r="L76" s="61" t="str">
        <f ca="1">IF($C76="","",Result!J65)</f>
        <v/>
      </c>
      <c r="M76" s="61" t="str">
        <f ca="1">IF($C76="","",Result!K65)</f>
        <v/>
      </c>
      <c r="N76" s="363" t="str">
        <f ca="1">IF($C76="","",Result!L65)</f>
        <v/>
      </c>
      <c r="O76" s="361" t="str">
        <f t="shared" ca="1" si="4"/>
        <v>-</v>
      </c>
      <c r="P76" s="358" t="str">
        <f t="shared" ca="1" si="5"/>
        <v/>
      </c>
      <c r="Q76" s="61" t="str">
        <f t="shared" ca="1" si="6"/>
        <v/>
      </c>
      <c r="R76" s="363" t="str">
        <f t="shared" ca="1" si="7"/>
        <v/>
      </c>
      <c r="S76" s="391" t="str">
        <f t="shared" ca="1" si="8"/>
        <v>-</v>
      </c>
    </row>
    <row r="77" spans="2:19" ht="22.35" customHeight="1">
      <c r="B77" s="181">
        <f t="shared" si="1"/>
        <v>57</v>
      </c>
      <c r="C77" s="176" t="str">
        <f t="shared" ca="1" si="9"/>
        <v/>
      </c>
      <c r="D77" s="61" t="str">
        <f ca="1">IF($C77="","",Result!D66)</f>
        <v/>
      </c>
      <c r="E77" s="359" t="str">
        <f ca="1">IF($C77="","",Result!E66)</f>
        <v/>
      </c>
      <c r="F77" s="363" t="str">
        <f ca="1">IF($C77="","",Result!F66)</f>
        <v/>
      </c>
      <c r="G77" s="361" t="str">
        <f t="shared" ca="1" si="2"/>
        <v>-</v>
      </c>
      <c r="H77" s="61" t="str">
        <f ca="1">IF($C77="","",Result!G66)</f>
        <v/>
      </c>
      <c r="I77" s="61" t="str">
        <f ca="1">IF($C77="","",Result!H66)</f>
        <v/>
      </c>
      <c r="J77" s="363" t="str">
        <f ca="1">IF($C77="","",Result!I66)</f>
        <v/>
      </c>
      <c r="K77" s="368" t="str">
        <f t="shared" ca="1" si="3"/>
        <v>-</v>
      </c>
      <c r="L77" s="61" t="str">
        <f ca="1">IF($C77="","",Result!J66)</f>
        <v/>
      </c>
      <c r="M77" s="61" t="str">
        <f ca="1">IF($C77="","",Result!K66)</f>
        <v/>
      </c>
      <c r="N77" s="363" t="str">
        <f ca="1">IF($C77="","",Result!L66)</f>
        <v/>
      </c>
      <c r="O77" s="361" t="str">
        <f t="shared" ca="1" si="4"/>
        <v>-</v>
      </c>
      <c r="P77" s="358" t="str">
        <f t="shared" ca="1" si="5"/>
        <v/>
      </c>
      <c r="Q77" s="61" t="str">
        <f t="shared" ca="1" si="6"/>
        <v/>
      </c>
      <c r="R77" s="363" t="str">
        <f t="shared" ca="1" si="7"/>
        <v/>
      </c>
      <c r="S77" s="391" t="str">
        <f t="shared" ca="1" si="8"/>
        <v>-</v>
      </c>
    </row>
    <row r="78" spans="2:19" ht="22.35" customHeight="1">
      <c r="B78" s="181">
        <f t="shared" si="1"/>
        <v>58</v>
      </c>
      <c r="C78" s="176" t="str">
        <f t="shared" ca="1" si="9"/>
        <v/>
      </c>
      <c r="D78" s="61" t="str">
        <f ca="1">IF($C78="","",Result!D67)</f>
        <v/>
      </c>
      <c r="E78" s="359" t="str">
        <f ca="1">IF($C78="","",Result!E67)</f>
        <v/>
      </c>
      <c r="F78" s="363" t="str">
        <f ca="1">IF($C78="","",Result!F67)</f>
        <v/>
      </c>
      <c r="G78" s="361" t="str">
        <f t="shared" ca="1" si="2"/>
        <v>-</v>
      </c>
      <c r="H78" s="61" t="str">
        <f ca="1">IF($C78="","",Result!G67)</f>
        <v/>
      </c>
      <c r="I78" s="61" t="str">
        <f ca="1">IF($C78="","",Result!H67)</f>
        <v/>
      </c>
      <c r="J78" s="363" t="str">
        <f ca="1">IF($C78="","",Result!I67)</f>
        <v/>
      </c>
      <c r="K78" s="368" t="str">
        <f t="shared" ca="1" si="3"/>
        <v>-</v>
      </c>
      <c r="L78" s="61" t="str">
        <f ca="1">IF($C78="","",Result!J67)</f>
        <v/>
      </c>
      <c r="M78" s="61" t="str">
        <f ca="1">IF($C78="","",Result!K67)</f>
        <v/>
      </c>
      <c r="N78" s="363" t="str">
        <f ca="1">IF($C78="","",Result!L67)</f>
        <v/>
      </c>
      <c r="O78" s="361" t="str">
        <f t="shared" ca="1" si="4"/>
        <v>-</v>
      </c>
      <c r="P78" s="358" t="str">
        <f t="shared" ca="1" si="5"/>
        <v/>
      </c>
      <c r="Q78" s="61" t="str">
        <f t="shared" ca="1" si="6"/>
        <v/>
      </c>
      <c r="R78" s="363" t="str">
        <f t="shared" ca="1" si="7"/>
        <v/>
      </c>
      <c r="S78" s="391" t="str">
        <f t="shared" ca="1" si="8"/>
        <v>-</v>
      </c>
    </row>
    <row r="79" spans="2:19" ht="22.35" customHeight="1">
      <c r="B79" s="181">
        <f t="shared" si="1"/>
        <v>59</v>
      </c>
      <c r="C79" s="176" t="str">
        <f t="shared" ca="1" si="9"/>
        <v/>
      </c>
      <c r="D79" s="61" t="str">
        <f ca="1">IF($C79="","",Result!D68)</f>
        <v/>
      </c>
      <c r="E79" s="359" t="str">
        <f ca="1">IF($C79="","",Result!E68)</f>
        <v/>
      </c>
      <c r="F79" s="363" t="str">
        <f ca="1">IF($C79="","",Result!F68)</f>
        <v/>
      </c>
      <c r="G79" s="361" t="str">
        <f t="shared" ca="1" si="2"/>
        <v>-</v>
      </c>
      <c r="H79" s="61" t="str">
        <f ca="1">IF($C79="","",Result!G68)</f>
        <v/>
      </c>
      <c r="I79" s="61" t="str">
        <f ca="1">IF($C79="","",Result!H68)</f>
        <v/>
      </c>
      <c r="J79" s="363" t="str">
        <f ca="1">IF($C79="","",Result!I68)</f>
        <v/>
      </c>
      <c r="K79" s="368" t="str">
        <f t="shared" ca="1" si="3"/>
        <v>-</v>
      </c>
      <c r="L79" s="61" t="str">
        <f ca="1">IF($C79="","",Result!J68)</f>
        <v/>
      </c>
      <c r="M79" s="61" t="str">
        <f ca="1">IF($C79="","",Result!K68)</f>
        <v/>
      </c>
      <c r="N79" s="363" t="str">
        <f ca="1">IF($C79="","",Result!L68)</f>
        <v/>
      </c>
      <c r="O79" s="361" t="str">
        <f t="shared" ca="1" si="4"/>
        <v>-</v>
      </c>
      <c r="P79" s="358" t="str">
        <f t="shared" ca="1" si="5"/>
        <v/>
      </c>
      <c r="Q79" s="61" t="str">
        <f t="shared" ca="1" si="6"/>
        <v/>
      </c>
      <c r="R79" s="363" t="str">
        <f t="shared" ca="1" si="7"/>
        <v/>
      </c>
      <c r="S79" s="391" t="str">
        <f t="shared" ca="1" si="8"/>
        <v>-</v>
      </c>
    </row>
    <row r="80" spans="2:19" ht="22.35" customHeight="1">
      <c r="B80" s="181">
        <f t="shared" si="1"/>
        <v>60</v>
      </c>
      <c r="C80" s="176" t="str">
        <f t="shared" ca="1" si="9"/>
        <v/>
      </c>
      <c r="D80" s="61" t="str">
        <f ca="1">IF($C80="","",Result!D69)</f>
        <v/>
      </c>
      <c r="E80" s="359" t="str">
        <f ca="1">IF($C80="","",Result!E69)</f>
        <v/>
      </c>
      <c r="F80" s="363" t="str">
        <f ca="1">IF($C80="","",Result!F69)</f>
        <v/>
      </c>
      <c r="G80" s="361" t="str">
        <f t="shared" ca="1" si="2"/>
        <v>-</v>
      </c>
      <c r="H80" s="61" t="str">
        <f ca="1">IF($C80="","",Result!G69)</f>
        <v/>
      </c>
      <c r="I80" s="61" t="str">
        <f ca="1">IF($C80="","",Result!H69)</f>
        <v/>
      </c>
      <c r="J80" s="363" t="str">
        <f ca="1">IF($C80="","",Result!I69)</f>
        <v/>
      </c>
      <c r="K80" s="368" t="str">
        <f t="shared" ca="1" si="3"/>
        <v>-</v>
      </c>
      <c r="L80" s="61" t="str">
        <f ca="1">IF($C80="","",Result!J69)</f>
        <v/>
      </c>
      <c r="M80" s="61" t="str">
        <f ca="1">IF($C80="","",Result!K69)</f>
        <v/>
      </c>
      <c r="N80" s="363" t="str">
        <f ca="1">IF($C80="","",Result!L69)</f>
        <v/>
      </c>
      <c r="O80" s="361" t="str">
        <f t="shared" ca="1" si="4"/>
        <v>-</v>
      </c>
      <c r="P80" s="358" t="str">
        <f t="shared" ca="1" si="5"/>
        <v/>
      </c>
      <c r="Q80" s="61" t="str">
        <f t="shared" ca="1" si="6"/>
        <v/>
      </c>
      <c r="R80" s="363" t="str">
        <f t="shared" ca="1" si="7"/>
        <v/>
      </c>
      <c r="S80" s="391" t="str">
        <f t="shared" ca="1" si="8"/>
        <v>-</v>
      </c>
    </row>
    <row r="81" spans="2:19" ht="22.35" customHeight="1">
      <c r="B81" s="181">
        <f t="shared" si="1"/>
        <v>61</v>
      </c>
      <c r="C81" s="176" t="str">
        <f t="shared" ca="1" si="9"/>
        <v/>
      </c>
      <c r="D81" s="61" t="str">
        <f ca="1">IF($C81="","",Result!D70)</f>
        <v/>
      </c>
      <c r="E81" s="359" t="str">
        <f ca="1">IF($C81="","",Result!E70)</f>
        <v/>
      </c>
      <c r="F81" s="363" t="str">
        <f ca="1">IF($C81="","",Result!F70)</f>
        <v/>
      </c>
      <c r="G81" s="361" t="str">
        <f t="shared" ca="1" si="2"/>
        <v>-</v>
      </c>
      <c r="H81" s="61" t="str">
        <f ca="1">IF($C81="","",Result!G70)</f>
        <v/>
      </c>
      <c r="I81" s="61" t="str">
        <f ca="1">IF($C81="","",Result!H70)</f>
        <v/>
      </c>
      <c r="J81" s="363" t="str">
        <f ca="1">IF($C81="","",Result!I70)</f>
        <v/>
      </c>
      <c r="K81" s="368" t="str">
        <f t="shared" ca="1" si="3"/>
        <v>-</v>
      </c>
      <c r="L81" s="61" t="str">
        <f ca="1">IF($C81="","",Result!J70)</f>
        <v/>
      </c>
      <c r="M81" s="61" t="str">
        <f ca="1">IF($C81="","",Result!K70)</f>
        <v/>
      </c>
      <c r="N81" s="363" t="str">
        <f ca="1">IF($C81="","",Result!L70)</f>
        <v/>
      </c>
      <c r="O81" s="361" t="str">
        <f t="shared" ca="1" si="4"/>
        <v>-</v>
      </c>
      <c r="P81" s="358" t="str">
        <f t="shared" ca="1" si="5"/>
        <v/>
      </c>
      <c r="Q81" s="61" t="str">
        <f t="shared" ca="1" si="6"/>
        <v/>
      </c>
      <c r="R81" s="363" t="str">
        <f t="shared" ca="1" si="7"/>
        <v/>
      </c>
      <c r="S81" s="391" t="str">
        <f t="shared" ca="1" si="8"/>
        <v>-</v>
      </c>
    </row>
    <row r="82" spans="2:19" ht="22.35" customHeight="1">
      <c r="B82" s="181">
        <f t="shared" si="1"/>
        <v>62</v>
      </c>
      <c r="C82" s="176" t="str">
        <f t="shared" ca="1" si="9"/>
        <v/>
      </c>
      <c r="D82" s="61" t="str">
        <f ca="1">IF($C82="","",Result!D71)</f>
        <v/>
      </c>
      <c r="E82" s="359" t="str">
        <f ca="1">IF($C82="","",Result!E71)</f>
        <v/>
      </c>
      <c r="F82" s="363" t="str">
        <f ca="1">IF($C82="","",Result!F71)</f>
        <v/>
      </c>
      <c r="G82" s="361" t="str">
        <f t="shared" ca="1" si="2"/>
        <v>-</v>
      </c>
      <c r="H82" s="61" t="str">
        <f ca="1">IF($C82="","",Result!G71)</f>
        <v/>
      </c>
      <c r="I82" s="61" t="str">
        <f ca="1">IF($C82="","",Result!H71)</f>
        <v/>
      </c>
      <c r="J82" s="363" t="str">
        <f ca="1">IF($C82="","",Result!I71)</f>
        <v/>
      </c>
      <c r="K82" s="368" t="str">
        <f t="shared" ca="1" si="3"/>
        <v>-</v>
      </c>
      <c r="L82" s="61" t="str">
        <f ca="1">IF($C82="","",Result!J71)</f>
        <v/>
      </c>
      <c r="M82" s="61" t="str">
        <f ca="1">IF($C82="","",Result!K71)</f>
        <v/>
      </c>
      <c r="N82" s="363" t="str">
        <f ca="1">IF($C82="","",Result!L71)</f>
        <v/>
      </c>
      <c r="O82" s="361" t="str">
        <f t="shared" ca="1" si="4"/>
        <v>-</v>
      </c>
      <c r="P82" s="358" t="str">
        <f t="shared" ca="1" si="5"/>
        <v/>
      </c>
      <c r="Q82" s="61" t="str">
        <f t="shared" ca="1" si="6"/>
        <v/>
      </c>
      <c r="R82" s="363" t="str">
        <f t="shared" ca="1" si="7"/>
        <v/>
      </c>
      <c r="S82" s="391" t="str">
        <f t="shared" ca="1" si="8"/>
        <v>-</v>
      </c>
    </row>
    <row r="83" spans="2:19" ht="22.35" customHeight="1">
      <c r="B83" s="181">
        <f t="shared" si="1"/>
        <v>63</v>
      </c>
      <c r="C83" s="176" t="str">
        <f t="shared" ca="1" si="9"/>
        <v/>
      </c>
      <c r="D83" s="61" t="str">
        <f ca="1">IF($C83="","",Result!D72)</f>
        <v/>
      </c>
      <c r="E83" s="359" t="str">
        <f ca="1">IF($C83="","",Result!E72)</f>
        <v/>
      </c>
      <c r="F83" s="363" t="str">
        <f ca="1">IF($C83="","",Result!F72)</f>
        <v/>
      </c>
      <c r="G83" s="361" t="str">
        <f t="shared" ca="1" si="2"/>
        <v>-</v>
      </c>
      <c r="H83" s="61" t="str">
        <f ca="1">IF($C83="","",Result!G72)</f>
        <v/>
      </c>
      <c r="I83" s="61" t="str">
        <f ca="1">IF($C83="","",Result!H72)</f>
        <v/>
      </c>
      <c r="J83" s="363" t="str">
        <f ca="1">IF($C83="","",Result!I72)</f>
        <v/>
      </c>
      <c r="K83" s="368" t="str">
        <f t="shared" ca="1" si="3"/>
        <v>-</v>
      </c>
      <c r="L83" s="61" t="str">
        <f ca="1">IF($C83="","",Result!J72)</f>
        <v/>
      </c>
      <c r="M83" s="61" t="str">
        <f ca="1">IF($C83="","",Result!K72)</f>
        <v/>
      </c>
      <c r="N83" s="363" t="str">
        <f ca="1">IF($C83="","",Result!L72)</f>
        <v/>
      </c>
      <c r="O83" s="361" t="str">
        <f t="shared" ca="1" si="4"/>
        <v>-</v>
      </c>
      <c r="P83" s="358" t="str">
        <f t="shared" ca="1" si="5"/>
        <v/>
      </c>
      <c r="Q83" s="61" t="str">
        <f t="shared" ca="1" si="6"/>
        <v/>
      </c>
      <c r="R83" s="363" t="str">
        <f t="shared" ca="1" si="7"/>
        <v/>
      </c>
      <c r="S83" s="391" t="str">
        <f t="shared" ca="1" si="8"/>
        <v>-</v>
      </c>
    </row>
    <row r="84" spans="2:19" ht="22.35" customHeight="1">
      <c r="B84" s="181">
        <f t="shared" si="1"/>
        <v>64</v>
      </c>
      <c r="C84" s="176" t="str">
        <f t="shared" ca="1" si="9"/>
        <v/>
      </c>
      <c r="D84" s="61" t="str">
        <f ca="1">IF($C84="","",Result!D73)</f>
        <v/>
      </c>
      <c r="E84" s="359" t="str">
        <f ca="1">IF($C84="","",Result!E73)</f>
        <v/>
      </c>
      <c r="F84" s="363" t="str">
        <f ca="1">IF($C84="","",Result!F73)</f>
        <v/>
      </c>
      <c r="G84" s="361" t="str">
        <f t="shared" ca="1" si="2"/>
        <v>-</v>
      </c>
      <c r="H84" s="61" t="str">
        <f ca="1">IF($C84="","",Result!G73)</f>
        <v/>
      </c>
      <c r="I84" s="61" t="str">
        <f ca="1">IF($C84="","",Result!H73)</f>
        <v/>
      </c>
      <c r="J84" s="363" t="str">
        <f ca="1">IF($C84="","",Result!I73)</f>
        <v/>
      </c>
      <c r="K84" s="368" t="str">
        <f t="shared" ca="1" si="3"/>
        <v>-</v>
      </c>
      <c r="L84" s="61" t="str">
        <f ca="1">IF($C84="","",Result!J73)</f>
        <v/>
      </c>
      <c r="M84" s="61" t="str">
        <f ca="1">IF($C84="","",Result!K73)</f>
        <v/>
      </c>
      <c r="N84" s="363" t="str">
        <f ca="1">IF($C84="","",Result!L73)</f>
        <v/>
      </c>
      <c r="O84" s="361" t="str">
        <f t="shared" ca="1" si="4"/>
        <v>-</v>
      </c>
      <c r="P84" s="358" t="str">
        <f t="shared" ca="1" si="5"/>
        <v/>
      </c>
      <c r="Q84" s="61" t="str">
        <f t="shared" ca="1" si="6"/>
        <v/>
      </c>
      <c r="R84" s="363" t="str">
        <f t="shared" ca="1" si="7"/>
        <v/>
      </c>
      <c r="S84" s="391" t="str">
        <f t="shared" ca="1" si="8"/>
        <v>-</v>
      </c>
    </row>
    <row r="85" spans="2:19" ht="22.35" customHeight="1">
      <c r="B85" s="181">
        <f t="shared" si="1"/>
        <v>65</v>
      </c>
      <c r="C85" s="176" t="str">
        <f t="shared" ref="C85:C116" ca="1" si="10">IFERROR(INDEX(validTestCategories,ROW()-ROW(B$20),1),"")</f>
        <v/>
      </c>
      <c r="D85" s="61" t="str">
        <f ca="1">IF($C85="","",Result!D74)</f>
        <v/>
      </c>
      <c r="E85" s="359" t="str">
        <f ca="1">IF($C85="","",Result!E74)</f>
        <v/>
      </c>
      <c r="F85" s="363" t="str">
        <f ca="1">IF($C85="","",Result!F74)</f>
        <v/>
      </c>
      <c r="G85" s="361" t="str">
        <f t="shared" ca="1" si="2"/>
        <v>-</v>
      </c>
      <c r="H85" s="61" t="str">
        <f ca="1">IF($C85="","",Result!G74)</f>
        <v/>
      </c>
      <c r="I85" s="61" t="str">
        <f ca="1">IF($C85="","",Result!H74)</f>
        <v/>
      </c>
      <c r="J85" s="363" t="str">
        <f ca="1">IF($C85="","",Result!I74)</f>
        <v/>
      </c>
      <c r="K85" s="368" t="str">
        <f t="shared" ca="1" si="3"/>
        <v>-</v>
      </c>
      <c r="L85" s="61" t="str">
        <f ca="1">IF($C85="","",Result!J74)</f>
        <v/>
      </c>
      <c r="M85" s="61" t="str">
        <f ca="1">IF($C85="","",Result!K74)</f>
        <v/>
      </c>
      <c r="N85" s="363" t="str">
        <f ca="1">IF($C85="","",Result!L74)</f>
        <v/>
      </c>
      <c r="O85" s="361" t="str">
        <f t="shared" ca="1" si="4"/>
        <v>-</v>
      </c>
      <c r="P85" s="358" t="str">
        <f t="shared" ca="1" si="5"/>
        <v/>
      </c>
      <c r="Q85" s="61" t="str">
        <f t="shared" ca="1" si="6"/>
        <v/>
      </c>
      <c r="R85" s="363" t="str">
        <f t="shared" ca="1" si="7"/>
        <v/>
      </c>
      <c r="S85" s="391" t="str">
        <f t="shared" ca="1" si="8"/>
        <v>-</v>
      </c>
    </row>
    <row r="86" spans="2:19" ht="22.35" customHeight="1">
      <c r="B86" s="181">
        <f t="shared" ref="B86:B149" si="11">ROW()-ROW(B$20)</f>
        <v>66</v>
      </c>
      <c r="C86" s="176" t="str">
        <f t="shared" ca="1" si="10"/>
        <v/>
      </c>
      <c r="D86" s="61" t="str">
        <f ca="1">IF($C86="","",Result!D75)</f>
        <v/>
      </c>
      <c r="E86" s="359" t="str">
        <f ca="1">IF($C86="","",Result!E75)</f>
        <v/>
      </c>
      <c r="F86" s="363" t="str">
        <f ca="1">IF($C86="","",Result!F75)</f>
        <v/>
      </c>
      <c r="G86" s="361" t="str">
        <f t="shared" ref="G86:G149" ca="1" si="12">IF(OR($C86="",D86=0),"-",(E86+F86)/D86)</f>
        <v>-</v>
      </c>
      <c r="H86" s="61" t="str">
        <f ca="1">IF($C86="","",Result!G75)</f>
        <v/>
      </c>
      <c r="I86" s="61" t="str">
        <f ca="1">IF($C86="","",Result!H75)</f>
        <v/>
      </c>
      <c r="J86" s="363" t="str">
        <f ca="1">IF($C86="","",Result!I75)</f>
        <v/>
      </c>
      <c r="K86" s="368" t="str">
        <f t="shared" ref="K86:K149" ca="1" si="13">IF(OR($C86="",H86=0),"-",(I86+J86)/H86)</f>
        <v>-</v>
      </c>
      <c r="L86" s="61" t="str">
        <f ca="1">IF($C86="","",Result!J75)</f>
        <v/>
      </c>
      <c r="M86" s="61" t="str">
        <f ca="1">IF($C86="","",Result!K75)</f>
        <v/>
      </c>
      <c r="N86" s="363" t="str">
        <f ca="1">IF($C86="","",Result!L75)</f>
        <v/>
      </c>
      <c r="O86" s="361" t="str">
        <f t="shared" ref="O86:O149" ca="1" si="14">IF(OR($C86="",L86=0),"-",(M86+N86)/L86)</f>
        <v>-</v>
      </c>
      <c r="P86" s="358" t="str">
        <f t="shared" ref="P86:P149" ca="1" si="15">IF($C86="","",SUM(D86,H86,L86))</f>
        <v/>
      </c>
      <c r="Q86" s="61" t="str">
        <f t="shared" ref="Q86:Q149" ca="1" si="16">IF($C86="","",SUM(E86,I86,M86))</f>
        <v/>
      </c>
      <c r="R86" s="363" t="str">
        <f t="shared" ref="R86:R149" ca="1" si="17">IF($C86="","",SUM(F86,J86,N86))</f>
        <v/>
      </c>
      <c r="S86" s="391" t="str">
        <f t="shared" ref="S86:S149" ca="1" si="18">IFERROR((Q86+R86)/P86,"-")</f>
        <v>-</v>
      </c>
    </row>
    <row r="87" spans="2:19" ht="22.35" customHeight="1">
      <c r="B87" s="181">
        <f t="shared" si="11"/>
        <v>67</v>
      </c>
      <c r="C87" s="176" t="str">
        <f t="shared" ca="1" si="10"/>
        <v/>
      </c>
      <c r="D87" s="61" t="str">
        <f ca="1">IF($C87="","",Result!D76)</f>
        <v/>
      </c>
      <c r="E87" s="359" t="str">
        <f ca="1">IF($C87="","",Result!E76)</f>
        <v/>
      </c>
      <c r="F87" s="363" t="str">
        <f ca="1">IF($C87="","",Result!F76)</f>
        <v/>
      </c>
      <c r="G87" s="361" t="str">
        <f t="shared" ca="1" si="12"/>
        <v>-</v>
      </c>
      <c r="H87" s="61" t="str">
        <f ca="1">IF($C87="","",Result!G76)</f>
        <v/>
      </c>
      <c r="I87" s="61" t="str">
        <f ca="1">IF($C87="","",Result!H76)</f>
        <v/>
      </c>
      <c r="J87" s="363" t="str">
        <f ca="1">IF($C87="","",Result!I76)</f>
        <v/>
      </c>
      <c r="K87" s="368" t="str">
        <f t="shared" ca="1" si="13"/>
        <v>-</v>
      </c>
      <c r="L87" s="61" t="str">
        <f ca="1">IF($C87="","",Result!J76)</f>
        <v/>
      </c>
      <c r="M87" s="61" t="str">
        <f ca="1">IF($C87="","",Result!K76)</f>
        <v/>
      </c>
      <c r="N87" s="363" t="str">
        <f ca="1">IF($C87="","",Result!L76)</f>
        <v/>
      </c>
      <c r="O87" s="361" t="str">
        <f t="shared" ca="1" si="14"/>
        <v>-</v>
      </c>
      <c r="P87" s="358" t="str">
        <f t="shared" ca="1" si="15"/>
        <v/>
      </c>
      <c r="Q87" s="61" t="str">
        <f t="shared" ca="1" si="16"/>
        <v/>
      </c>
      <c r="R87" s="363" t="str">
        <f t="shared" ca="1" si="17"/>
        <v/>
      </c>
      <c r="S87" s="391" t="str">
        <f t="shared" ca="1" si="18"/>
        <v>-</v>
      </c>
    </row>
    <row r="88" spans="2:19" ht="22.35" customHeight="1">
      <c r="B88" s="181">
        <f t="shared" si="11"/>
        <v>68</v>
      </c>
      <c r="C88" s="176" t="str">
        <f t="shared" ca="1" si="10"/>
        <v/>
      </c>
      <c r="D88" s="61" t="str">
        <f ca="1">IF($C88="","",Result!D77)</f>
        <v/>
      </c>
      <c r="E88" s="359" t="str">
        <f ca="1">IF($C88="","",Result!E77)</f>
        <v/>
      </c>
      <c r="F88" s="363" t="str">
        <f ca="1">IF($C88="","",Result!F77)</f>
        <v/>
      </c>
      <c r="G88" s="361" t="str">
        <f t="shared" ca="1" si="12"/>
        <v>-</v>
      </c>
      <c r="H88" s="61" t="str">
        <f ca="1">IF($C88="","",Result!G77)</f>
        <v/>
      </c>
      <c r="I88" s="61" t="str">
        <f ca="1">IF($C88="","",Result!H77)</f>
        <v/>
      </c>
      <c r="J88" s="363" t="str">
        <f ca="1">IF($C88="","",Result!I77)</f>
        <v/>
      </c>
      <c r="K88" s="368" t="str">
        <f t="shared" ca="1" si="13"/>
        <v>-</v>
      </c>
      <c r="L88" s="61" t="str">
        <f ca="1">IF($C88="","",Result!J77)</f>
        <v/>
      </c>
      <c r="M88" s="61" t="str">
        <f ca="1">IF($C88="","",Result!K77)</f>
        <v/>
      </c>
      <c r="N88" s="363" t="str">
        <f ca="1">IF($C88="","",Result!L77)</f>
        <v/>
      </c>
      <c r="O88" s="361" t="str">
        <f t="shared" ca="1" si="14"/>
        <v>-</v>
      </c>
      <c r="P88" s="358" t="str">
        <f t="shared" ca="1" si="15"/>
        <v/>
      </c>
      <c r="Q88" s="61" t="str">
        <f t="shared" ca="1" si="16"/>
        <v/>
      </c>
      <c r="R88" s="363" t="str">
        <f t="shared" ca="1" si="17"/>
        <v/>
      </c>
      <c r="S88" s="391" t="str">
        <f t="shared" ca="1" si="18"/>
        <v>-</v>
      </c>
    </row>
    <row r="89" spans="2:19" ht="22.35" customHeight="1">
      <c r="B89" s="181">
        <f t="shared" si="11"/>
        <v>69</v>
      </c>
      <c r="C89" s="176" t="str">
        <f t="shared" ca="1" si="10"/>
        <v/>
      </c>
      <c r="D89" s="61" t="str">
        <f ca="1">IF($C89="","",Result!D78)</f>
        <v/>
      </c>
      <c r="E89" s="359" t="str">
        <f ca="1">IF($C89="","",Result!E78)</f>
        <v/>
      </c>
      <c r="F89" s="363" t="str">
        <f ca="1">IF($C89="","",Result!F78)</f>
        <v/>
      </c>
      <c r="G89" s="361" t="str">
        <f t="shared" ca="1" si="12"/>
        <v>-</v>
      </c>
      <c r="H89" s="61" t="str">
        <f ca="1">IF($C89="","",Result!G78)</f>
        <v/>
      </c>
      <c r="I89" s="61" t="str">
        <f ca="1">IF($C89="","",Result!H78)</f>
        <v/>
      </c>
      <c r="J89" s="363" t="str">
        <f ca="1">IF($C89="","",Result!I78)</f>
        <v/>
      </c>
      <c r="K89" s="368" t="str">
        <f t="shared" ca="1" si="13"/>
        <v>-</v>
      </c>
      <c r="L89" s="61" t="str">
        <f ca="1">IF($C89="","",Result!J78)</f>
        <v/>
      </c>
      <c r="M89" s="61" t="str">
        <f ca="1">IF($C89="","",Result!K78)</f>
        <v/>
      </c>
      <c r="N89" s="363" t="str">
        <f ca="1">IF($C89="","",Result!L78)</f>
        <v/>
      </c>
      <c r="O89" s="361" t="str">
        <f t="shared" ca="1" si="14"/>
        <v>-</v>
      </c>
      <c r="P89" s="358" t="str">
        <f t="shared" ca="1" si="15"/>
        <v/>
      </c>
      <c r="Q89" s="61" t="str">
        <f t="shared" ca="1" si="16"/>
        <v/>
      </c>
      <c r="R89" s="363" t="str">
        <f t="shared" ca="1" si="17"/>
        <v/>
      </c>
      <c r="S89" s="391" t="str">
        <f t="shared" ca="1" si="18"/>
        <v>-</v>
      </c>
    </row>
    <row r="90" spans="2:19" ht="22.35" customHeight="1">
      <c r="B90" s="181">
        <f t="shared" si="11"/>
        <v>70</v>
      </c>
      <c r="C90" s="176" t="str">
        <f t="shared" ca="1" si="10"/>
        <v/>
      </c>
      <c r="D90" s="61" t="str">
        <f ca="1">IF($C90="","",Result!D79)</f>
        <v/>
      </c>
      <c r="E90" s="359" t="str">
        <f ca="1">IF($C90="","",Result!E79)</f>
        <v/>
      </c>
      <c r="F90" s="363" t="str">
        <f ca="1">IF($C90="","",Result!F79)</f>
        <v/>
      </c>
      <c r="G90" s="361" t="str">
        <f t="shared" ca="1" si="12"/>
        <v>-</v>
      </c>
      <c r="H90" s="61" t="str">
        <f ca="1">IF($C90="","",Result!G79)</f>
        <v/>
      </c>
      <c r="I90" s="61" t="str">
        <f ca="1">IF($C90="","",Result!H79)</f>
        <v/>
      </c>
      <c r="J90" s="363" t="str">
        <f ca="1">IF($C90="","",Result!I79)</f>
        <v/>
      </c>
      <c r="K90" s="368" t="str">
        <f t="shared" ca="1" si="13"/>
        <v>-</v>
      </c>
      <c r="L90" s="61" t="str">
        <f ca="1">IF($C90="","",Result!J79)</f>
        <v/>
      </c>
      <c r="M90" s="61" t="str">
        <f ca="1">IF($C90="","",Result!K79)</f>
        <v/>
      </c>
      <c r="N90" s="363" t="str">
        <f ca="1">IF($C90="","",Result!L79)</f>
        <v/>
      </c>
      <c r="O90" s="361" t="str">
        <f t="shared" ca="1" si="14"/>
        <v>-</v>
      </c>
      <c r="P90" s="358" t="str">
        <f t="shared" ca="1" si="15"/>
        <v/>
      </c>
      <c r="Q90" s="61" t="str">
        <f t="shared" ca="1" si="16"/>
        <v/>
      </c>
      <c r="R90" s="363" t="str">
        <f t="shared" ca="1" si="17"/>
        <v/>
      </c>
      <c r="S90" s="391" t="str">
        <f t="shared" ca="1" si="18"/>
        <v>-</v>
      </c>
    </row>
    <row r="91" spans="2:19" ht="22.35" customHeight="1">
      <c r="B91" s="181">
        <f t="shared" si="11"/>
        <v>71</v>
      </c>
      <c r="C91" s="176" t="str">
        <f t="shared" ca="1" si="10"/>
        <v/>
      </c>
      <c r="D91" s="61" t="str">
        <f ca="1">IF($C91="","",Result!D80)</f>
        <v/>
      </c>
      <c r="E91" s="359" t="str">
        <f ca="1">IF($C91="","",Result!E80)</f>
        <v/>
      </c>
      <c r="F91" s="363" t="str">
        <f ca="1">IF($C91="","",Result!F80)</f>
        <v/>
      </c>
      <c r="G91" s="361" t="str">
        <f t="shared" ca="1" si="12"/>
        <v>-</v>
      </c>
      <c r="H91" s="61" t="str">
        <f ca="1">IF($C91="","",Result!G80)</f>
        <v/>
      </c>
      <c r="I91" s="61" t="str">
        <f ca="1">IF($C91="","",Result!H80)</f>
        <v/>
      </c>
      <c r="J91" s="363" t="str">
        <f ca="1">IF($C91="","",Result!I80)</f>
        <v/>
      </c>
      <c r="K91" s="368" t="str">
        <f t="shared" ca="1" si="13"/>
        <v>-</v>
      </c>
      <c r="L91" s="61" t="str">
        <f ca="1">IF($C91="","",Result!J80)</f>
        <v/>
      </c>
      <c r="M91" s="61" t="str">
        <f ca="1">IF($C91="","",Result!K80)</f>
        <v/>
      </c>
      <c r="N91" s="363" t="str">
        <f ca="1">IF($C91="","",Result!L80)</f>
        <v/>
      </c>
      <c r="O91" s="361" t="str">
        <f t="shared" ca="1" si="14"/>
        <v>-</v>
      </c>
      <c r="P91" s="358" t="str">
        <f t="shared" ca="1" si="15"/>
        <v/>
      </c>
      <c r="Q91" s="61" t="str">
        <f t="shared" ca="1" si="16"/>
        <v/>
      </c>
      <c r="R91" s="363" t="str">
        <f t="shared" ca="1" si="17"/>
        <v/>
      </c>
      <c r="S91" s="391" t="str">
        <f t="shared" ca="1" si="18"/>
        <v>-</v>
      </c>
    </row>
    <row r="92" spans="2:19" ht="22.35" customHeight="1">
      <c r="B92" s="181">
        <f t="shared" si="11"/>
        <v>72</v>
      </c>
      <c r="C92" s="176" t="str">
        <f t="shared" ca="1" si="10"/>
        <v/>
      </c>
      <c r="D92" s="61" t="str">
        <f ca="1">IF($C92="","",Result!D81)</f>
        <v/>
      </c>
      <c r="E92" s="359" t="str">
        <f ca="1">IF($C92="","",Result!E81)</f>
        <v/>
      </c>
      <c r="F92" s="363" t="str">
        <f ca="1">IF($C92="","",Result!F81)</f>
        <v/>
      </c>
      <c r="G92" s="361" t="str">
        <f t="shared" ca="1" si="12"/>
        <v>-</v>
      </c>
      <c r="H92" s="61" t="str">
        <f ca="1">IF($C92="","",Result!G81)</f>
        <v/>
      </c>
      <c r="I92" s="61" t="str">
        <f ca="1">IF($C92="","",Result!H81)</f>
        <v/>
      </c>
      <c r="J92" s="363" t="str">
        <f ca="1">IF($C92="","",Result!I81)</f>
        <v/>
      </c>
      <c r="K92" s="368" t="str">
        <f t="shared" ca="1" si="13"/>
        <v>-</v>
      </c>
      <c r="L92" s="61" t="str">
        <f ca="1">IF($C92="","",Result!J81)</f>
        <v/>
      </c>
      <c r="M92" s="61" t="str">
        <f ca="1">IF($C92="","",Result!K81)</f>
        <v/>
      </c>
      <c r="N92" s="363" t="str">
        <f ca="1">IF($C92="","",Result!L81)</f>
        <v/>
      </c>
      <c r="O92" s="361" t="str">
        <f t="shared" ca="1" si="14"/>
        <v>-</v>
      </c>
      <c r="P92" s="358" t="str">
        <f t="shared" ca="1" si="15"/>
        <v/>
      </c>
      <c r="Q92" s="61" t="str">
        <f t="shared" ca="1" si="16"/>
        <v/>
      </c>
      <c r="R92" s="363" t="str">
        <f t="shared" ca="1" si="17"/>
        <v/>
      </c>
      <c r="S92" s="391" t="str">
        <f t="shared" ca="1" si="18"/>
        <v>-</v>
      </c>
    </row>
    <row r="93" spans="2:19" ht="22.35" customHeight="1">
      <c r="B93" s="181">
        <f t="shared" si="11"/>
        <v>73</v>
      </c>
      <c r="C93" s="176" t="str">
        <f t="shared" ca="1" si="10"/>
        <v/>
      </c>
      <c r="D93" s="61" t="str">
        <f ca="1">IF($C93="","",Result!D82)</f>
        <v/>
      </c>
      <c r="E93" s="359" t="str">
        <f ca="1">IF($C93="","",Result!E82)</f>
        <v/>
      </c>
      <c r="F93" s="363" t="str">
        <f ca="1">IF($C93="","",Result!F82)</f>
        <v/>
      </c>
      <c r="G93" s="361" t="str">
        <f t="shared" ca="1" si="12"/>
        <v>-</v>
      </c>
      <c r="H93" s="61" t="str">
        <f ca="1">IF($C93="","",Result!G82)</f>
        <v/>
      </c>
      <c r="I93" s="61" t="str">
        <f ca="1">IF($C93="","",Result!H82)</f>
        <v/>
      </c>
      <c r="J93" s="363" t="str">
        <f ca="1">IF($C93="","",Result!I82)</f>
        <v/>
      </c>
      <c r="K93" s="368" t="str">
        <f t="shared" ca="1" si="13"/>
        <v>-</v>
      </c>
      <c r="L93" s="61" t="str">
        <f ca="1">IF($C93="","",Result!J82)</f>
        <v/>
      </c>
      <c r="M93" s="61" t="str">
        <f ca="1">IF($C93="","",Result!K82)</f>
        <v/>
      </c>
      <c r="N93" s="363" t="str">
        <f ca="1">IF($C93="","",Result!L82)</f>
        <v/>
      </c>
      <c r="O93" s="361" t="str">
        <f t="shared" ca="1" si="14"/>
        <v>-</v>
      </c>
      <c r="P93" s="358" t="str">
        <f t="shared" ca="1" si="15"/>
        <v/>
      </c>
      <c r="Q93" s="61" t="str">
        <f t="shared" ca="1" si="16"/>
        <v/>
      </c>
      <c r="R93" s="363" t="str">
        <f t="shared" ca="1" si="17"/>
        <v/>
      </c>
      <c r="S93" s="391" t="str">
        <f t="shared" ca="1" si="18"/>
        <v>-</v>
      </c>
    </row>
    <row r="94" spans="2:19" ht="22.35" customHeight="1">
      <c r="B94" s="181">
        <f t="shared" si="11"/>
        <v>74</v>
      </c>
      <c r="C94" s="176" t="str">
        <f t="shared" ca="1" si="10"/>
        <v/>
      </c>
      <c r="D94" s="61" t="str">
        <f ca="1">IF($C94="","",Result!D83)</f>
        <v/>
      </c>
      <c r="E94" s="359" t="str">
        <f ca="1">IF($C94="","",Result!E83)</f>
        <v/>
      </c>
      <c r="F94" s="363" t="str">
        <f ca="1">IF($C94="","",Result!F83)</f>
        <v/>
      </c>
      <c r="G94" s="361" t="str">
        <f t="shared" ca="1" si="12"/>
        <v>-</v>
      </c>
      <c r="H94" s="61" t="str">
        <f ca="1">IF($C94="","",Result!G83)</f>
        <v/>
      </c>
      <c r="I94" s="61" t="str">
        <f ca="1">IF($C94="","",Result!H83)</f>
        <v/>
      </c>
      <c r="J94" s="363" t="str">
        <f ca="1">IF($C94="","",Result!I83)</f>
        <v/>
      </c>
      <c r="K94" s="368" t="str">
        <f t="shared" ca="1" si="13"/>
        <v>-</v>
      </c>
      <c r="L94" s="61" t="str">
        <f ca="1">IF($C94="","",Result!J83)</f>
        <v/>
      </c>
      <c r="M94" s="61" t="str">
        <f ca="1">IF($C94="","",Result!K83)</f>
        <v/>
      </c>
      <c r="N94" s="363" t="str">
        <f ca="1">IF($C94="","",Result!L83)</f>
        <v/>
      </c>
      <c r="O94" s="361" t="str">
        <f t="shared" ca="1" si="14"/>
        <v>-</v>
      </c>
      <c r="P94" s="358" t="str">
        <f t="shared" ca="1" si="15"/>
        <v/>
      </c>
      <c r="Q94" s="61" t="str">
        <f t="shared" ca="1" si="16"/>
        <v/>
      </c>
      <c r="R94" s="363" t="str">
        <f t="shared" ca="1" si="17"/>
        <v/>
      </c>
      <c r="S94" s="391" t="str">
        <f t="shared" ca="1" si="18"/>
        <v>-</v>
      </c>
    </row>
    <row r="95" spans="2:19" ht="22.35" customHeight="1">
      <c r="B95" s="181">
        <f t="shared" si="11"/>
        <v>75</v>
      </c>
      <c r="C95" s="176" t="str">
        <f t="shared" ca="1" si="10"/>
        <v/>
      </c>
      <c r="D95" s="61" t="str">
        <f ca="1">IF($C95="","",Result!D84)</f>
        <v/>
      </c>
      <c r="E95" s="359" t="str">
        <f ca="1">IF($C95="","",Result!E84)</f>
        <v/>
      </c>
      <c r="F95" s="363" t="str">
        <f ca="1">IF($C95="","",Result!F84)</f>
        <v/>
      </c>
      <c r="G95" s="361" t="str">
        <f t="shared" ca="1" si="12"/>
        <v>-</v>
      </c>
      <c r="H95" s="61" t="str">
        <f ca="1">IF($C95="","",Result!G84)</f>
        <v/>
      </c>
      <c r="I95" s="61" t="str">
        <f ca="1">IF($C95="","",Result!H84)</f>
        <v/>
      </c>
      <c r="J95" s="363" t="str">
        <f ca="1">IF($C95="","",Result!I84)</f>
        <v/>
      </c>
      <c r="K95" s="368" t="str">
        <f t="shared" ca="1" si="13"/>
        <v>-</v>
      </c>
      <c r="L95" s="61" t="str">
        <f ca="1">IF($C95="","",Result!J84)</f>
        <v/>
      </c>
      <c r="M95" s="61" t="str">
        <f ca="1">IF($C95="","",Result!K84)</f>
        <v/>
      </c>
      <c r="N95" s="363" t="str">
        <f ca="1">IF($C95="","",Result!L84)</f>
        <v/>
      </c>
      <c r="O95" s="361" t="str">
        <f t="shared" ca="1" si="14"/>
        <v>-</v>
      </c>
      <c r="P95" s="358" t="str">
        <f t="shared" ca="1" si="15"/>
        <v/>
      </c>
      <c r="Q95" s="61" t="str">
        <f t="shared" ca="1" si="16"/>
        <v/>
      </c>
      <c r="R95" s="363" t="str">
        <f t="shared" ca="1" si="17"/>
        <v/>
      </c>
      <c r="S95" s="391" t="str">
        <f t="shared" ca="1" si="18"/>
        <v>-</v>
      </c>
    </row>
    <row r="96" spans="2:19" ht="22.35" customHeight="1">
      <c r="B96" s="181">
        <f t="shared" si="11"/>
        <v>76</v>
      </c>
      <c r="C96" s="176" t="str">
        <f t="shared" ca="1" si="10"/>
        <v/>
      </c>
      <c r="D96" s="61" t="str">
        <f ca="1">IF($C96="","",Result!D85)</f>
        <v/>
      </c>
      <c r="E96" s="359" t="str">
        <f ca="1">IF($C96="","",Result!E85)</f>
        <v/>
      </c>
      <c r="F96" s="363" t="str">
        <f ca="1">IF($C96="","",Result!F85)</f>
        <v/>
      </c>
      <c r="G96" s="361" t="str">
        <f t="shared" ca="1" si="12"/>
        <v>-</v>
      </c>
      <c r="H96" s="61" t="str">
        <f ca="1">IF($C96="","",Result!G85)</f>
        <v/>
      </c>
      <c r="I96" s="61" t="str">
        <f ca="1">IF($C96="","",Result!H85)</f>
        <v/>
      </c>
      <c r="J96" s="363" t="str">
        <f ca="1">IF($C96="","",Result!I85)</f>
        <v/>
      </c>
      <c r="K96" s="368" t="str">
        <f t="shared" ca="1" si="13"/>
        <v>-</v>
      </c>
      <c r="L96" s="61" t="str">
        <f ca="1">IF($C96="","",Result!J85)</f>
        <v/>
      </c>
      <c r="M96" s="61" t="str">
        <f ca="1">IF($C96="","",Result!K85)</f>
        <v/>
      </c>
      <c r="N96" s="363" t="str">
        <f ca="1">IF($C96="","",Result!L85)</f>
        <v/>
      </c>
      <c r="O96" s="361" t="str">
        <f t="shared" ca="1" si="14"/>
        <v>-</v>
      </c>
      <c r="P96" s="358" t="str">
        <f t="shared" ca="1" si="15"/>
        <v/>
      </c>
      <c r="Q96" s="61" t="str">
        <f t="shared" ca="1" si="16"/>
        <v/>
      </c>
      <c r="R96" s="363" t="str">
        <f t="shared" ca="1" si="17"/>
        <v/>
      </c>
      <c r="S96" s="391" t="str">
        <f t="shared" ca="1" si="18"/>
        <v>-</v>
      </c>
    </row>
    <row r="97" spans="2:19" ht="22.35" customHeight="1">
      <c r="B97" s="181">
        <f t="shared" si="11"/>
        <v>77</v>
      </c>
      <c r="C97" s="176" t="str">
        <f t="shared" ca="1" si="10"/>
        <v/>
      </c>
      <c r="D97" s="61" t="str">
        <f ca="1">IF($C97="","",Result!D86)</f>
        <v/>
      </c>
      <c r="E97" s="359" t="str">
        <f ca="1">IF($C97="","",Result!E86)</f>
        <v/>
      </c>
      <c r="F97" s="363" t="str">
        <f ca="1">IF($C97="","",Result!F86)</f>
        <v/>
      </c>
      <c r="G97" s="361" t="str">
        <f t="shared" ca="1" si="12"/>
        <v>-</v>
      </c>
      <c r="H97" s="61" t="str">
        <f ca="1">IF($C97="","",Result!G86)</f>
        <v/>
      </c>
      <c r="I97" s="61" t="str">
        <f ca="1">IF($C97="","",Result!H86)</f>
        <v/>
      </c>
      <c r="J97" s="363" t="str">
        <f ca="1">IF($C97="","",Result!I86)</f>
        <v/>
      </c>
      <c r="K97" s="368" t="str">
        <f t="shared" ca="1" si="13"/>
        <v>-</v>
      </c>
      <c r="L97" s="61" t="str">
        <f ca="1">IF($C97="","",Result!J86)</f>
        <v/>
      </c>
      <c r="M97" s="61" t="str">
        <f ca="1">IF($C97="","",Result!K86)</f>
        <v/>
      </c>
      <c r="N97" s="363" t="str">
        <f ca="1">IF($C97="","",Result!L86)</f>
        <v/>
      </c>
      <c r="O97" s="361" t="str">
        <f t="shared" ca="1" si="14"/>
        <v>-</v>
      </c>
      <c r="P97" s="358" t="str">
        <f t="shared" ca="1" si="15"/>
        <v/>
      </c>
      <c r="Q97" s="61" t="str">
        <f t="shared" ca="1" si="16"/>
        <v/>
      </c>
      <c r="R97" s="363" t="str">
        <f t="shared" ca="1" si="17"/>
        <v/>
      </c>
      <c r="S97" s="391" t="str">
        <f t="shared" ca="1" si="18"/>
        <v>-</v>
      </c>
    </row>
    <row r="98" spans="2:19" ht="22.35" customHeight="1">
      <c r="B98" s="181">
        <f t="shared" si="11"/>
        <v>78</v>
      </c>
      <c r="C98" s="176" t="str">
        <f t="shared" ca="1" si="10"/>
        <v/>
      </c>
      <c r="D98" s="61" t="str">
        <f ca="1">IF($C98="","",Result!D87)</f>
        <v/>
      </c>
      <c r="E98" s="359" t="str">
        <f ca="1">IF($C98="","",Result!E87)</f>
        <v/>
      </c>
      <c r="F98" s="363" t="str">
        <f ca="1">IF($C98="","",Result!F87)</f>
        <v/>
      </c>
      <c r="G98" s="361" t="str">
        <f t="shared" ca="1" si="12"/>
        <v>-</v>
      </c>
      <c r="H98" s="61" t="str">
        <f ca="1">IF($C98="","",Result!G87)</f>
        <v/>
      </c>
      <c r="I98" s="61" t="str">
        <f ca="1">IF($C98="","",Result!H87)</f>
        <v/>
      </c>
      <c r="J98" s="363" t="str">
        <f ca="1">IF($C98="","",Result!I87)</f>
        <v/>
      </c>
      <c r="K98" s="368" t="str">
        <f t="shared" ca="1" si="13"/>
        <v>-</v>
      </c>
      <c r="L98" s="61" t="str">
        <f ca="1">IF($C98="","",Result!J87)</f>
        <v/>
      </c>
      <c r="M98" s="61" t="str">
        <f ca="1">IF($C98="","",Result!K87)</f>
        <v/>
      </c>
      <c r="N98" s="363" t="str">
        <f ca="1">IF($C98="","",Result!L87)</f>
        <v/>
      </c>
      <c r="O98" s="361" t="str">
        <f t="shared" ca="1" si="14"/>
        <v>-</v>
      </c>
      <c r="P98" s="358" t="str">
        <f t="shared" ca="1" si="15"/>
        <v/>
      </c>
      <c r="Q98" s="61" t="str">
        <f t="shared" ca="1" si="16"/>
        <v/>
      </c>
      <c r="R98" s="363" t="str">
        <f t="shared" ca="1" si="17"/>
        <v/>
      </c>
      <c r="S98" s="391" t="str">
        <f t="shared" ca="1" si="18"/>
        <v>-</v>
      </c>
    </row>
    <row r="99" spans="2:19" ht="22.35" customHeight="1">
      <c r="B99" s="181">
        <f t="shared" si="11"/>
        <v>79</v>
      </c>
      <c r="C99" s="176" t="str">
        <f t="shared" ca="1" si="10"/>
        <v/>
      </c>
      <c r="D99" s="61" t="str">
        <f ca="1">IF($C99="","",Result!D88)</f>
        <v/>
      </c>
      <c r="E99" s="359" t="str">
        <f ca="1">IF($C99="","",Result!E88)</f>
        <v/>
      </c>
      <c r="F99" s="363" t="str">
        <f ca="1">IF($C99="","",Result!F88)</f>
        <v/>
      </c>
      <c r="G99" s="361" t="str">
        <f t="shared" ca="1" si="12"/>
        <v>-</v>
      </c>
      <c r="H99" s="61" t="str">
        <f ca="1">IF($C99="","",Result!G88)</f>
        <v/>
      </c>
      <c r="I99" s="61" t="str">
        <f ca="1">IF($C99="","",Result!H88)</f>
        <v/>
      </c>
      <c r="J99" s="363" t="str">
        <f ca="1">IF($C99="","",Result!I88)</f>
        <v/>
      </c>
      <c r="K99" s="368" t="str">
        <f t="shared" ca="1" si="13"/>
        <v>-</v>
      </c>
      <c r="L99" s="61" t="str">
        <f ca="1">IF($C99="","",Result!J88)</f>
        <v/>
      </c>
      <c r="M99" s="61" t="str">
        <f ca="1">IF($C99="","",Result!K88)</f>
        <v/>
      </c>
      <c r="N99" s="363" t="str">
        <f ca="1">IF($C99="","",Result!L88)</f>
        <v/>
      </c>
      <c r="O99" s="361" t="str">
        <f t="shared" ca="1" si="14"/>
        <v>-</v>
      </c>
      <c r="P99" s="358" t="str">
        <f t="shared" ca="1" si="15"/>
        <v/>
      </c>
      <c r="Q99" s="61" t="str">
        <f t="shared" ca="1" si="16"/>
        <v/>
      </c>
      <c r="R99" s="363" t="str">
        <f t="shared" ca="1" si="17"/>
        <v/>
      </c>
      <c r="S99" s="391" t="str">
        <f t="shared" ca="1" si="18"/>
        <v>-</v>
      </c>
    </row>
    <row r="100" spans="2:19" ht="22.35" customHeight="1">
      <c r="B100" s="181">
        <f t="shared" si="11"/>
        <v>80</v>
      </c>
      <c r="C100" s="176" t="str">
        <f t="shared" ca="1" si="10"/>
        <v/>
      </c>
      <c r="D100" s="61" t="str">
        <f ca="1">IF($C100="","",Result!D89)</f>
        <v/>
      </c>
      <c r="E100" s="359" t="str">
        <f ca="1">IF($C100="","",Result!E89)</f>
        <v/>
      </c>
      <c r="F100" s="363" t="str">
        <f ca="1">IF($C100="","",Result!F89)</f>
        <v/>
      </c>
      <c r="G100" s="361" t="str">
        <f t="shared" ca="1" si="12"/>
        <v>-</v>
      </c>
      <c r="H100" s="61" t="str">
        <f ca="1">IF($C100="","",Result!G89)</f>
        <v/>
      </c>
      <c r="I100" s="61" t="str">
        <f ca="1">IF($C100="","",Result!H89)</f>
        <v/>
      </c>
      <c r="J100" s="363" t="str">
        <f ca="1">IF($C100="","",Result!I89)</f>
        <v/>
      </c>
      <c r="K100" s="368" t="str">
        <f t="shared" ca="1" si="13"/>
        <v>-</v>
      </c>
      <c r="L100" s="61" t="str">
        <f ca="1">IF($C100="","",Result!J89)</f>
        <v/>
      </c>
      <c r="M100" s="61" t="str">
        <f ca="1">IF($C100="","",Result!K89)</f>
        <v/>
      </c>
      <c r="N100" s="363" t="str">
        <f ca="1">IF($C100="","",Result!L89)</f>
        <v/>
      </c>
      <c r="O100" s="361" t="str">
        <f t="shared" ca="1" si="14"/>
        <v>-</v>
      </c>
      <c r="P100" s="358" t="str">
        <f t="shared" ca="1" si="15"/>
        <v/>
      </c>
      <c r="Q100" s="61" t="str">
        <f t="shared" ca="1" si="16"/>
        <v/>
      </c>
      <c r="R100" s="363" t="str">
        <f t="shared" ca="1" si="17"/>
        <v/>
      </c>
      <c r="S100" s="391" t="str">
        <f t="shared" ca="1" si="18"/>
        <v>-</v>
      </c>
    </row>
    <row r="101" spans="2:19" ht="22.35" customHeight="1">
      <c r="B101" s="181">
        <f t="shared" si="11"/>
        <v>81</v>
      </c>
      <c r="C101" s="176" t="str">
        <f t="shared" ca="1" si="10"/>
        <v/>
      </c>
      <c r="D101" s="61" t="str">
        <f ca="1">IF($C101="","",Result!D90)</f>
        <v/>
      </c>
      <c r="E101" s="359" t="str">
        <f ca="1">IF($C101="","",Result!E90)</f>
        <v/>
      </c>
      <c r="F101" s="363" t="str">
        <f ca="1">IF($C101="","",Result!F90)</f>
        <v/>
      </c>
      <c r="G101" s="361" t="str">
        <f t="shared" ca="1" si="12"/>
        <v>-</v>
      </c>
      <c r="H101" s="61" t="str">
        <f ca="1">IF($C101="","",Result!G90)</f>
        <v/>
      </c>
      <c r="I101" s="61" t="str">
        <f ca="1">IF($C101="","",Result!H90)</f>
        <v/>
      </c>
      <c r="J101" s="363" t="str">
        <f ca="1">IF($C101="","",Result!I90)</f>
        <v/>
      </c>
      <c r="K101" s="368" t="str">
        <f t="shared" ca="1" si="13"/>
        <v>-</v>
      </c>
      <c r="L101" s="61" t="str">
        <f ca="1">IF($C101="","",Result!J90)</f>
        <v/>
      </c>
      <c r="M101" s="61" t="str">
        <f ca="1">IF($C101="","",Result!K90)</f>
        <v/>
      </c>
      <c r="N101" s="363" t="str">
        <f ca="1">IF($C101="","",Result!L90)</f>
        <v/>
      </c>
      <c r="O101" s="361" t="str">
        <f t="shared" ca="1" si="14"/>
        <v>-</v>
      </c>
      <c r="P101" s="358" t="str">
        <f t="shared" ca="1" si="15"/>
        <v/>
      </c>
      <c r="Q101" s="61" t="str">
        <f t="shared" ca="1" si="16"/>
        <v/>
      </c>
      <c r="R101" s="363" t="str">
        <f t="shared" ca="1" si="17"/>
        <v/>
      </c>
      <c r="S101" s="391" t="str">
        <f t="shared" ca="1" si="18"/>
        <v>-</v>
      </c>
    </row>
    <row r="102" spans="2:19" ht="22.35" customHeight="1">
      <c r="B102" s="181">
        <f t="shared" si="11"/>
        <v>82</v>
      </c>
      <c r="C102" s="176" t="str">
        <f t="shared" ca="1" si="10"/>
        <v/>
      </c>
      <c r="D102" s="61" t="str">
        <f ca="1">IF($C102="","",Result!D91)</f>
        <v/>
      </c>
      <c r="E102" s="359" t="str">
        <f ca="1">IF($C102="","",Result!E91)</f>
        <v/>
      </c>
      <c r="F102" s="363" t="str">
        <f ca="1">IF($C102="","",Result!F91)</f>
        <v/>
      </c>
      <c r="G102" s="361" t="str">
        <f t="shared" ca="1" si="12"/>
        <v>-</v>
      </c>
      <c r="H102" s="61" t="str">
        <f ca="1">IF($C102="","",Result!G91)</f>
        <v/>
      </c>
      <c r="I102" s="61" t="str">
        <f ca="1">IF($C102="","",Result!H91)</f>
        <v/>
      </c>
      <c r="J102" s="363" t="str">
        <f ca="1">IF($C102="","",Result!I91)</f>
        <v/>
      </c>
      <c r="K102" s="368" t="str">
        <f t="shared" ca="1" si="13"/>
        <v>-</v>
      </c>
      <c r="L102" s="61" t="str">
        <f ca="1">IF($C102="","",Result!J91)</f>
        <v/>
      </c>
      <c r="M102" s="61" t="str">
        <f ca="1">IF($C102="","",Result!K91)</f>
        <v/>
      </c>
      <c r="N102" s="363" t="str">
        <f ca="1">IF($C102="","",Result!L91)</f>
        <v/>
      </c>
      <c r="O102" s="361" t="str">
        <f t="shared" ca="1" si="14"/>
        <v>-</v>
      </c>
      <c r="P102" s="358" t="str">
        <f t="shared" ca="1" si="15"/>
        <v/>
      </c>
      <c r="Q102" s="61" t="str">
        <f t="shared" ca="1" si="16"/>
        <v/>
      </c>
      <c r="R102" s="363" t="str">
        <f t="shared" ca="1" si="17"/>
        <v/>
      </c>
      <c r="S102" s="391" t="str">
        <f t="shared" ca="1" si="18"/>
        <v>-</v>
      </c>
    </row>
    <row r="103" spans="2:19" ht="22.35" customHeight="1">
      <c r="B103" s="181">
        <f t="shared" si="11"/>
        <v>83</v>
      </c>
      <c r="C103" s="176" t="str">
        <f t="shared" ca="1" si="10"/>
        <v/>
      </c>
      <c r="D103" s="61" t="str">
        <f ca="1">IF($C103="","",Result!D92)</f>
        <v/>
      </c>
      <c r="E103" s="359" t="str">
        <f ca="1">IF($C103="","",Result!E92)</f>
        <v/>
      </c>
      <c r="F103" s="363" t="str">
        <f ca="1">IF($C103="","",Result!F92)</f>
        <v/>
      </c>
      <c r="G103" s="361" t="str">
        <f t="shared" ca="1" si="12"/>
        <v>-</v>
      </c>
      <c r="H103" s="61" t="str">
        <f ca="1">IF($C103="","",Result!G92)</f>
        <v/>
      </c>
      <c r="I103" s="61" t="str">
        <f ca="1">IF($C103="","",Result!H92)</f>
        <v/>
      </c>
      <c r="J103" s="363" t="str">
        <f ca="1">IF($C103="","",Result!I92)</f>
        <v/>
      </c>
      <c r="K103" s="368" t="str">
        <f t="shared" ca="1" si="13"/>
        <v>-</v>
      </c>
      <c r="L103" s="61" t="str">
        <f ca="1">IF($C103="","",Result!J92)</f>
        <v/>
      </c>
      <c r="M103" s="61" t="str">
        <f ca="1">IF($C103="","",Result!K92)</f>
        <v/>
      </c>
      <c r="N103" s="363" t="str">
        <f ca="1">IF($C103="","",Result!L92)</f>
        <v/>
      </c>
      <c r="O103" s="361" t="str">
        <f t="shared" ca="1" si="14"/>
        <v>-</v>
      </c>
      <c r="P103" s="358" t="str">
        <f t="shared" ca="1" si="15"/>
        <v/>
      </c>
      <c r="Q103" s="61" t="str">
        <f t="shared" ca="1" si="16"/>
        <v/>
      </c>
      <c r="R103" s="363" t="str">
        <f t="shared" ca="1" si="17"/>
        <v/>
      </c>
      <c r="S103" s="391" t="str">
        <f t="shared" ca="1" si="18"/>
        <v>-</v>
      </c>
    </row>
    <row r="104" spans="2:19" ht="22.35" customHeight="1">
      <c r="B104" s="181">
        <f t="shared" si="11"/>
        <v>84</v>
      </c>
      <c r="C104" s="176" t="str">
        <f t="shared" ca="1" si="10"/>
        <v/>
      </c>
      <c r="D104" s="61" t="str">
        <f ca="1">IF($C104="","",Result!D93)</f>
        <v/>
      </c>
      <c r="E104" s="359" t="str">
        <f ca="1">IF($C104="","",Result!E93)</f>
        <v/>
      </c>
      <c r="F104" s="363" t="str">
        <f ca="1">IF($C104="","",Result!F93)</f>
        <v/>
      </c>
      <c r="G104" s="361" t="str">
        <f t="shared" ca="1" si="12"/>
        <v>-</v>
      </c>
      <c r="H104" s="61" t="str">
        <f ca="1">IF($C104="","",Result!G93)</f>
        <v/>
      </c>
      <c r="I104" s="61" t="str">
        <f ca="1">IF($C104="","",Result!H93)</f>
        <v/>
      </c>
      <c r="J104" s="363" t="str">
        <f ca="1">IF($C104="","",Result!I93)</f>
        <v/>
      </c>
      <c r="K104" s="368" t="str">
        <f t="shared" ca="1" si="13"/>
        <v>-</v>
      </c>
      <c r="L104" s="61" t="str">
        <f ca="1">IF($C104="","",Result!J93)</f>
        <v/>
      </c>
      <c r="M104" s="61" t="str">
        <f ca="1">IF($C104="","",Result!K93)</f>
        <v/>
      </c>
      <c r="N104" s="363" t="str">
        <f ca="1">IF($C104="","",Result!L93)</f>
        <v/>
      </c>
      <c r="O104" s="361" t="str">
        <f t="shared" ca="1" si="14"/>
        <v>-</v>
      </c>
      <c r="P104" s="358" t="str">
        <f t="shared" ca="1" si="15"/>
        <v/>
      </c>
      <c r="Q104" s="61" t="str">
        <f t="shared" ca="1" si="16"/>
        <v/>
      </c>
      <c r="R104" s="363" t="str">
        <f t="shared" ca="1" si="17"/>
        <v/>
      </c>
      <c r="S104" s="391" t="str">
        <f t="shared" ca="1" si="18"/>
        <v>-</v>
      </c>
    </row>
    <row r="105" spans="2:19" ht="22.35" customHeight="1">
      <c r="B105" s="181">
        <f t="shared" si="11"/>
        <v>85</v>
      </c>
      <c r="C105" s="176" t="str">
        <f t="shared" ca="1" si="10"/>
        <v/>
      </c>
      <c r="D105" s="61" t="str">
        <f ca="1">IF($C105="","",Result!D94)</f>
        <v/>
      </c>
      <c r="E105" s="359" t="str">
        <f ca="1">IF($C105="","",Result!E94)</f>
        <v/>
      </c>
      <c r="F105" s="363" t="str">
        <f ca="1">IF($C105="","",Result!F94)</f>
        <v/>
      </c>
      <c r="G105" s="361" t="str">
        <f t="shared" ca="1" si="12"/>
        <v>-</v>
      </c>
      <c r="H105" s="61" t="str">
        <f ca="1">IF($C105="","",Result!G94)</f>
        <v/>
      </c>
      <c r="I105" s="61" t="str">
        <f ca="1">IF($C105="","",Result!H94)</f>
        <v/>
      </c>
      <c r="J105" s="363" t="str">
        <f ca="1">IF($C105="","",Result!I94)</f>
        <v/>
      </c>
      <c r="K105" s="368" t="str">
        <f t="shared" ca="1" si="13"/>
        <v>-</v>
      </c>
      <c r="L105" s="61" t="str">
        <f ca="1">IF($C105="","",Result!J94)</f>
        <v/>
      </c>
      <c r="M105" s="61" t="str">
        <f ca="1">IF($C105="","",Result!K94)</f>
        <v/>
      </c>
      <c r="N105" s="363" t="str">
        <f ca="1">IF($C105="","",Result!L94)</f>
        <v/>
      </c>
      <c r="O105" s="361" t="str">
        <f t="shared" ca="1" si="14"/>
        <v>-</v>
      </c>
      <c r="P105" s="358" t="str">
        <f t="shared" ca="1" si="15"/>
        <v/>
      </c>
      <c r="Q105" s="61" t="str">
        <f t="shared" ca="1" si="16"/>
        <v/>
      </c>
      <c r="R105" s="363" t="str">
        <f t="shared" ca="1" si="17"/>
        <v/>
      </c>
      <c r="S105" s="391" t="str">
        <f t="shared" ca="1" si="18"/>
        <v>-</v>
      </c>
    </row>
    <row r="106" spans="2:19" ht="22.35" customHeight="1">
      <c r="B106" s="181">
        <f t="shared" si="11"/>
        <v>86</v>
      </c>
      <c r="C106" s="176" t="str">
        <f t="shared" ca="1" si="10"/>
        <v/>
      </c>
      <c r="D106" s="61" t="str">
        <f ca="1">IF($C106="","",Result!D95)</f>
        <v/>
      </c>
      <c r="E106" s="359" t="str">
        <f ca="1">IF($C106="","",Result!E95)</f>
        <v/>
      </c>
      <c r="F106" s="363" t="str">
        <f ca="1">IF($C106="","",Result!F95)</f>
        <v/>
      </c>
      <c r="G106" s="361" t="str">
        <f t="shared" ca="1" si="12"/>
        <v>-</v>
      </c>
      <c r="H106" s="61" t="str">
        <f ca="1">IF($C106="","",Result!G95)</f>
        <v/>
      </c>
      <c r="I106" s="61" t="str">
        <f ca="1">IF($C106="","",Result!H95)</f>
        <v/>
      </c>
      <c r="J106" s="363" t="str">
        <f ca="1">IF($C106="","",Result!I95)</f>
        <v/>
      </c>
      <c r="K106" s="368" t="str">
        <f t="shared" ca="1" si="13"/>
        <v>-</v>
      </c>
      <c r="L106" s="61" t="str">
        <f ca="1">IF($C106="","",Result!J95)</f>
        <v/>
      </c>
      <c r="M106" s="61" t="str">
        <f ca="1">IF($C106="","",Result!K95)</f>
        <v/>
      </c>
      <c r="N106" s="363" t="str">
        <f ca="1">IF($C106="","",Result!L95)</f>
        <v/>
      </c>
      <c r="O106" s="361" t="str">
        <f t="shared" ca="1" si="14"/>
        <v>-</v>
      </c>
      <c r="P106" s="358" t="str">
        <f t="shared" ca="1" si="15"/>
        <v/>
      </c>
      <c r="Q106" s="61" t="str">
        <f t="shared" ca="1" si="16"/>
        <v/>
      </c>
      <c r="R106" s="363" t="str">
        <f t="shared" ca="1" si="17"/>
        <v/>
      </c>
      <c r="S106" s="391" t="str">
        <f t="shared" ca="1" si="18"/>
        <v>-</v>
      </c>
    </row>
    <row r="107" spans="2:19" ht="22.35" customHeight="1">
      <c r="B107" s="181">
        <f t="shared" si="11"/>
        <v>87</v>
      </c>
      <c r="C107" s="176" t="str">
        <f t="shared" ca="1" si="10"/>
        <v/>
      </c>
      <c r="D107" s="61" t="str">
        <f ca="1">IF($C107="","",Result!D96)</f>
        <v/>
      </c>
      <c r="E107" s="359" t="str">
        <f ca="1">IF($C107="","",Result!E96)</f>
        <v/>
      </c>
      <c r="F107" s="363" t="str">
        <f ca="1">IF($C107="","",Result!F96)</f>
        <v/>
      </c>
      <c r="G107" s="361" t="str">
        <f t="shared" ca="1" si="12"/>
        <v>-</v>
      </c>
      <c r="H107" s="61" t="str">
        <f ca="1">IF($C107="","",Result!G96)</f>
        <v/>
      </c>
      <c r="I107" s="61" t="str">
        <f ca="1">IF($C107="","",Result!H96)</f>
        <v/>
      </c>
      <c r="J107" s="363" t="str">
        <f ca="1">IF($C107="","",Result!I96)</f>
        <v/>
      </c>
      <c r="K107" s="368" t="str">
        <f t="shared" ca="1" si="13"/>
        <v>-</v>
      </c>
      <c r="L107" s="61" t="str">
        <f ca="1">IF($C107="","",Result!J96)</f>
        <v/>
      </c>
      <c r="M107" s="61" t="str">
        <f ca="1">IF($C107="","",Result!K96)</f>
        <v/>
      </c>
      <c r="N107" s="363" t="str">
        <f ca="1">IF($C107="","",Result!L96)</f>
        <v/>
      </c>
      <c r="O107" s="361" t="str">
        <f t="shared" ca="1" si="14"/>
        <v>-</v>
      </c>
      <c r="P107" s="358" t="str">
        <f t="shared" ca="1" si="15"/>
        <v/>
      </c>
      <c r="Q107" s="61" t="str">
        <f t="shared" ca="1" si="16"/>
        <v/>
      </c>
      <c r="R107" s="363" t="str">
        <f t="shared" ca="1" si="17"/>
        <v/>
      </c>
      <c r="S107" s="391" t="str">
        <f t="shared" ca="1" si="18"/>
        <v>-</v>
      </c>
    </row>
    <row r="108" spans="2:19" ht="22.35" customHeight="1">
      <c r="B108" s="181">
        <f t="shared" si="11"/>
        <v>88</v>
      </c>
      <c r="C108" s="176" t="str">
        <f t="shared" ca="1" si="10"/>
        <v/>
      </c>
      <c r="D108" s="61" t="str">
        <f ca="1">IF($C108="","",Result!D97)</f>
        <v/>
      </c>
      <c r="E108" s="359" t="str">
        <f ca="1">IF($C108="","",Result!E97)</f>
        <v/>
      </c>
      <c r="F108" s="363" t="str">
        <f ca="1">IF($C108="","",Result!F97)</f>
        <v/>
      </c>
      <c r="G108" s="361" t="str">
        <f t="shared" ca="1" si="12"/>
        <v>-</v>
      </c>
      <c r="H108" s="61" t="str">
        <f ca="1">IF($C108="","",Result!G97)</f>
        <v/>
      </c>
      <c r="I108" s="61" t="str">
        <f ca="1">IF($C108="","",Result!H97)</f>
        <v/>
      </c>
      <c r="J108" s="363" t="str">
        <f ca="1">IF($C108="","",Result!I97)</f>
        <v/>
      </c>
      <c r="K108" s="368" t="str">
        <f t="shared" ca="1" si="13"/>
        <v>-</v>
      </c>
      <c r="L108" s="61" t="str">
        <f ca="1">IF($C108="","",Result!J97)</f>
        <v/>
      </c>
      <c r="M108" s="61" t="str">
        <f ca="1">IF($C108="","",Result!K97)</f>
        <v/>
      </c>
      <c r="N108" s="363" t="str">
        <f ca="1">IF($C108="","",Result!L97)</f>
        <v/>
      </c>
      <c r="O108" s="361" t="str">
        <f t="shared" ca="1" si="14"/>
        <v>-</v>
      </c>
      <c r="P108" s="358" t="str">
        <f t="shared" ca="1" si="15"/>
        <v/>
      </c>
      <c r="Q108" s="61" t="str">
        <f t="shared" ca="1" si="16"/>
        <v/>
      </c>
      <c r="R108" s="363" t="str">
        <f t="shared" ca="1" si="17"/>
        <v/>
      </c>
      <c r="S108" s="391" t="str">
        <f t="shared" ca="1" si="18"/>
        <v>-</v>
      </c>
    </row>
    <row r="109" spans="2:19" ht="22.35" customHeight="1">
      <c r="B109" s="181">
        <f t="shared" si="11"/>
        <v>89</v>
      </c>
      <c r="C109" s="176" t="str">
        <f t="shared" ca="1" si="10"/>
        <v/>
      </c>
      <c r="D109" s="61" t="str">
        <f ca="1">IF($C109="","",Result!D98)</f>
        <v/>
      </c>
      <c r="E109" s="359" t="str">
        <f ca="1">IF($C109="","",Result!E98)</f>
        <v/>
      </c>
      <c r="F109" s="363" t="str">
        <f ca="1">IF($C109="","",Result!F98)</f>
        <v/>
      </c>
      <c r="G109" s="361" t="str">
        <f t="shared" ca="1" si="12"/>
        <v>-</v>
      </c>
      <c r="H109" s="61" t="str">
        <f ca="1">IF($C109="","",Result!G98)</f>
        <v/>
      </c>
      <c r="I109" s="61" t="str">
        <f ca="1">IF($C109="","",Result!H98)</f>
        <v/>
      </c>
      <c r="J109" s="363" t="str">
        <f ca="1">IF($C109="","",Result!I98)</f>
        <v/>
      </c>
      <c r="K109" s="368" t="str">
        <f t="shared" ca="1" si="13"/>
        <v>-</v>
      </c>
      <c r="L109" s="61" t="str">
        <f ca="1">IF($C109="","",Result!J98)</f>
        <v/>
      </c>
      <c r="M109" s="61" t="str">
        <f ca="1">IF($C109="","",Result!K98)</f>
        <v/>
      </c>
      <c r="N109" s="363" t="str">
        <f ca="1">IF($C109="","",Result!L98)</f>
        <v/>
      </c>
      <c r="O109" s="361" t="str">
        <f t="shared" ca="1" si="14"/>
        <v>-</v>
      </c>
      <c r="P109" s="358" t="str">
        <f t="shared" ca="1" si="15"/>
        <v/>
      </c>
      <c r="Q109" s="61" t="str">
        <f t="shared" ca="1" si="16"/>
        <v/>
      </c>
      <c r="R109" s="363" t="str">
        <f t="shared" ca="1" si="17"/>
        <v/>
      </c>
      <c r="S109" s="391" t="str">
        <f t="shared" ca="1" si="18"/>
        <v>-</v>
      </c>
    </row>
    <row r="110" spans="2:19" ht="22.35" customHeight="1">
      <c r="B110" s="181">
        <f t="shared" si="11"/>
        <v>90</v>
      </c>
      <c r="C110" s="176" t="str">
        <f t="shared" ca="1" si="10"/>
        <v/>
      </c>
      <c r="D110" s="61" t="str">
        <f ca="1">IF($C110="","",Result!D99)</f>
        <v/>
      </c>
      <c r="E110" s="359" t="str">
        <f ca="1">IF($C110="","",Result!E99)</f>
        <v/>
      </c>
      <c r="F110" s="363" t="str">
        <f ca="1">IF($C110="","",Result!F99)</f>
        <v/>
      </c>
      <c r="G110" s="361" t="str">
        <f t="shared" ca="1" si="12"/>
        <v>-</v>
      </c>
      <c r="H110" s="61" t="str">
        <f ca="1">IF($C110="","",Result!G99)</f>
        <v/>
      </c>
      <c r="I110" s="61" t="str">
        <f ca="1">IF($C110="","",Result!H99)</f>
        <v/>
      </c>
      <c r="J110" s="363" t="str">
        <f ca="1">IF($C110="","",Result!I99)</f>
        <v/>
      </c>
      <c r="K110" s="368" t="str">
        <f t="shared" ca="1" si="13"/>
        <v>-</v>
      </c>
      <c r="L110" s="61" t="str">
        <f ca="1">IF($C110="","",Result!J99)</f>
        <v/>
      </c>
      <c r="M110" s="61" t="str">
        <f ca="1">IF($C110="","",Result!K99)</f>
        <v/>
      </c>
      <c r="N110" s="363" t="str">
        <f ca="1">IF($C110="","",Result!L99)</f>
        <v/>
      </c>
      <c r="O110" s="361" t="str">
        <f t="shared" ca="1" si="14"/>
        <v>-</v>
      </c>
      <c r="P110" s="358" t="str">
        <f t="shared" ca="1" si="15"/>
        <v/>
      </c>
      <c r="Q110" s="61" t="str">
        <f t="shared" ca="1" si="16"/>
        <v/>
      </c>
      <c r="R110" s="363" t="str">
        <f t="shared" ca="1" si="17"/>
        <v/>
      </c>
      <c r="S110" s="391" t="str">
        <f t="shared" ca="1" si="18"/>
        <v>-</v>
      </c>
    </row>
    <row r="111" spans="2:19" ht="22.35" customHeight="1">
      <c r="B111" s="181">
        <f t="shared" si="11"/>
        <v>91</v>
      </c>
      <c r="C111" s="176" t="str">
        <f t="shared" ca="1" si="10"/>
        <v/>
      </c>
      <c r="D111" s="61" t="str">
        <f ca="1">IF($C111="","",Result!D100)</f>
        <v/>
      </c>
      <c r="E111" s="359" t="str">
        <f ca="1">IF($C111="","",Result!E100)</f>
        <v/>
      </c>
      <c r="F111" s="363" t="str">
        <f ca="1">IF($C111="","",Result!F100)</f>
        <v/>
      </c>
      <c r="G111" s="361" t="str">
        <f t="shared" ca="1" si="12"/>
        <v>-</v>
      </c>
      <c r="H111" s="61" t="str">
        <f ca="1">IF($C111="","",Result!G100)</f>
        <v/>
      </c>
      <c r="I111" s="61" t="str">
        <f ca="1">IF($C111="","",Result!H100)</f>
        <v/>
      </c>
      <c r="J111" s="363" t="str">
        <f ca="1">IF($C111="","",Result!I100)</f>
        <v/>
      </c>
      <c r="K111" s="368" t="str">
        <f t="shared" ca="1" si="13"/>
        <v>-</v>
      </c>
      <c r="L111" s="61" t="str">
        <f ca="1">IF($C111="","",Result!J100)</f>
        <v/>
      </c>
      <c r="M111" s="61" t="str">
        <f ca="1">IF($C111="","",Result!K100)</f>
        <v/>
      </c>
      <c r="N111" s="363" t="str">
        <f ca="1">IF($C111="","",Result!L100)</f>
        <v/>
      </c>
      <c r="O111" s="361" t="str">
        <f t="shared" ca="1" si="14"/>
        <v>-</v>
      </c>
      <c r="P111" s="358" t="str">
        <f t="shared" ca="1" si="15"/>
        <v/>
      </c>
      <c r="Q111" s="61" t="str">
        <f t="shared" ca="1" si="16"/>
        <v/>
      </c>
      <c r="R111" s="363" t="str">
        <f t="shared" ca="1" si="17"/>
        <v/>
      </c>
      <c r="S111" s="391" t="str">
        <f t="shared" ca="1" si="18"/>
        <v>-</v>
      </c>
    </row>
    <row r="112" spans="2:19" ht="22.35" customHeight="1">
      <c r="B112" s="181">
        <f t="shared" si="11"/>
        <v>92</v>
      </c>
      <c r="C112" s="176" t="str">
        <f t="shared" ca="1" si="10"/>
        <v/>
      </c>
      <c r="D112" s="61" t="str">
        <f ca="1">IF($C112="","",Result!D101)</f>
        <v/>
      </c>
      <c r="E112" s="359" t="str">
        <f ca="1">IF($C112="","",Result!E101)</f>
        <v/>
      </c>
      <c r="F112" s="363" t="str">
        <f ca="1">IF($C112="","",Result!F101)</f>
        <v/>
      </c>
      <c r="G112" s="361" t="str">
        <f t="shared" ca="1" si="12"/>
        <v>-</v>
      </c>
      <c r="H112" s="61" t="str">
        <f ca="1">IF($C112="","",Result!G101)</f>
        <v/>
      </c>
      <c r="I112" s="61" t="str">
        <f ca="1">IF($C112="","",Result!H101)</f>
        <v/>
      </c>
      <c r="J112" s="363" t="str">
        <f ca="1">IF($C112="","",Result!I101)</f>
        <v/>
      </c>
      <c r="K112" s="368" t="str">
        <f t="shared" ca="1" si="13"/>
        <v>-</v>
      </c>
      <c r="L112" s="61" t="str">
        <f ca="1">IF($C112="","",Result!J101)</f>
        <v/>
      </c>
      <c r="M112" s="61" t="str">
        <f ca="1">IF($C112="","",Result!K101)</f>
        <v/>
      </c>
      <c r="N112" s="363" t="str">
        <f ca="1">IF($C112="","",Result!L101)</f>
        <v/>
      </c>
      <c r="O112" s="361" t="str">
        <f t="shared" ca="1" si="14"/>
        <v>-</v>
      </c>
      <c r="P112" s="358" t="str">
        <f t="shared" ca="1" si="15"/>
        <v/>
      </c>
      <c r="Q112" s="61" t="str">
        <f t="shared" ca="1" si="16"/>
        <v/>
      </c>
      <c r="R112" s="363" t="str">
        <f t="shared" ca="1" si="17"/>
        <v/>
      </c>
      <c r="S112" s="391" t="str">
        <f t="shared" ca="1" si="18"/>
        <v>-</v>
      </c>
    </row>
    <row r="113" spans="2:19" ht="22.35" customHeight="1">
      <c r="B113" s="181">
        <f t="shared" si="11"/>
        <v>93</v>
      </c>
      <c r="C113" s="176" t="str">
        <f t="shared" ca="1" si="10"/>
        <v/>
      </c>
      <c r="D113" s="61" t="str">
        <f ca="1">IF($C113="","",Result!D102)</f>
        <v/>
      </c>
      <c r="E113" s="359" t="str">
        <f ca="1">IF($C113="","",Result!E102)</f>
        <v/>
      </c>
      <c r="F113" s="363" t="str">
        <f ca="1">IF($C113="","",Result!F102)</f>
        <v/>
      </c>
      <c r="G113" s="361" t="str">
        <f t="shared" ca="1" si="12"/>
        <v>-</v>
      </c>
      <c r="H113" s="61" t="str">
        <f ca="1">IF($C113="","",Result!G102)</f>
        <v/>
      </c>
      <c r="I113" s="61" t="str">
        <f ca="1">IF($C113="","",Result!H102)</f>
        <v/>
      </c>
      <c r="J113" s="363" t="str">
        <f ca="1">IF($C113="","",Result!I102)</f>
        <v/>
      </c>
      <c r="K113" s="368" t="str">
        <f t="shared" ca="1" si="13"/>
        <v>-</v>
      </c>
      <c r="L113" s="61" t="str">
        <f ca="1">IF($C113="","",Result!J102)</f>
        <v/>
      </c>
      <c r="M113" s="61" t="str">
        <f ca="1">IF($C113="","",Result!K102)</f>
        <v/>
      </c>
      <c r="N113" s="363" t="str">
        <f ca="1">IF($C113="","",Result!L102)</f>
        <v/>
      </c>
      <c r="O113" s="361" t="str">
        <f t="shared" ca="1" si="14"/>
        <v>-</v>
      </c>
      <c r="P113" s="358" t="str">
        <f t="shared" ca="1" si="15"/>
        <v/>
      </c>
      <c r="Q113" s="61" t="str">
        <f t="shared" ca="1" si="16"/>
        <v/>
      </c>
      <c r="R113" s="363" t="str">
        <f t="shared" ca="1" si="17"/>
        <v/>
      </c>
      <c r="S113" s="391" t="str">
        <f t="shared" ca="1" si="18"/>
        <v>-</v>
      </c>
    </row>
    <row r="114" spans="2:19" ht="22.35" customHeight="1">
      <c r="B114" s="181">
        <f t="shared" si="11"/>
        <v>94</v>
      </c>
      <c r="C114" s="176" t="str">
        <f t="shared" ca="1" si="10"/>
        <v/>
      </c>
      <c r="D114" s="61" t="str">
        <f ca="1">IF($C114="","",Result!D103)</f>
        <v/>
      </c>
      <c r="E114" s="359" t="str">
        <f ca="1">IF($C114="","",Result!E103)</f>
        <v/>
      </c>
      <c r="F114" s="363" t="str">
        <f ca="1">IF($C114="","",Result!F103)</f>
        <v/>
      </c>
      <c r="G114" s="361" t="str">
        <f t="shared" ca="1" si="12"/>
        <v>-</v>
      </c>
      <c r="H114" s="61" t="str">
        <f ca="1">IF($C114="","",Result!G103)</f>
        <v/>
      </c>
      <c r="I114" s="61" t="str">
        <f ca="1">IF($C114="","",Result!H103)</f>
        <v/>
      </c>
      <c r="J114" s="363" t="str">
        <f ca="1">IF($C114="","",Result!I103)</f>
        <v/>
      </c>
      <c r="K114" s="368" t="str">
        <f t="shared" ca="1" si="13"/>
        <v>-</v>
      </c>
      <c r="L114" s="61" t="str">
        <f ca="1">IF($C114="","",Result!J103)</f>
        <v/>
      </c>
      <c r="M114" s="61" t="str">
        <f ca="1">IF($C114="","",Result!K103)</f>
        <v/>
      </c>
      <c r="N114" s="363" t="str">
        <f ca="1">IF($C114="","",Result!L103)</f>
        <v/>
      </c>
      <c r="O114" s="361" t="str">
        <f t="shared" ca="1" si="14"/>
        <v>-</v>
      </c>
      <c r="P114" s="358" t="str">
        <f t="shared" ca="1" si="15"/>
        <v/>
      </c>
      <c r="Q114" s="61" t="str">
        <f t="shared" ca="1" si="16"/>
        <v/>
      </c>
      <c r="R114" s="363" t="str">
        <f t="shared" ca="1" si="17"/>
        <v/>
      </c>
      <c r="S114" s="391" t="str">
        <f t="shared" ca="1" si="18"/>
        <v>-</v>
      </c>
    </row>
    <row r="115" spans="2:19" ht="22.35" customHeight="1">
      <c r="B115" s="181">
        <f t="shared" si="11"/>
        <v>95</v>
      </c>
      <c r="C115" s="176" t="str">
        <f t="shared" ca="1" si="10"/>
        <v/>
      </c>
      <c r="D115" s="61" t="str">
        <f ca="1">IF($C115="","",Result!D104)</f>
        <v/>
      </c>
      <c r="E115" s="359" t="str">
        <f ca="1">IF($C115="","",Result!E104)</f>
        <v/>
      </c>
      <c r="F115" s="363" t="str">
        <f ca="1">IF($C115="","",Result!F104)</f>
        <v/>
      </c>
      <c r="G115" s="361" t="str">
        <f t="shared" ca="1" si="12"/>
        <v>-</v>
      </c>
      <c r="H115" s="61" t="str">
        <f ca="1">IF($C115="","",Result!G104)</f>
        <v/>
      </c>
      <c r="I115" s="61" t="str">
        <f ca="1">IF($C115="","",Result!H104)</f>
        <v/>
      </c>
      <c r="J115" s="363" t="str">
        <f ca="1">IF($C115="","",Result!I104)</f>
        <v/>
      </c>
      <c r="K115" s="368" t="str">
        <f t="shared" ca="1" si="13"/>
        <v>-</v>
      </c>
      <c r="L115" s="61" t="str">
        <f ca="1">IF($C115="","",Result!J104)</f>
        <v/>
      </c>
      <c r="M115" s="61" t="str">
        <f ca="1">IF($C115="","",Result!K104)</f>
        <v/>
      </c>
      <c r="N115" s="363" t="str">
        <f ca="1">IF($C115="","",Result!L104)</f>
        <v/>
      </c>
      <c r="O115" s="361" t="str">
        <f t="shared" ca="1" si="14"/>
        <v>-</v>
      </c>
      <c r="P115" s="358" t="str">
        <f t="shared" ca="1" si="15"/>
        <v/>
      </c>
      <c r="Q115" s="61" t="str">
        <f t="shared" ca="1" si="16"/>
        <v/>
      </c>
      <c r="R115" s="363" t="str">
        <f t="shared" ca="1" si="17"/>
        <v/>
      </c>
      <c r="S115" s="391" t="str">
        <f t="shared" ca="1" si="18"/>
        <v>-</v>
      </c>
    </row>
    <row r="116" spans="2:19" ht="22.35" customHeight="1">
      <c r="B116" s="181">
        <f t="shared" si="11"/>
        <v>96</v>
      </c>
      <c r="C116" s="176" t="str">
        <f t="shared" ca="1" si="10"/>
        <v/>
      </c>
      <c r="D116" s="61" t="str">
        <f ca="1">IF($C116="","",Result!D105)</f>
        <v/>
      </c>
      <c r="E116" s="359" t="str">
        <f ca="1">IF($C116="","",Result!E105)</f>
        <v/>
      </c>
      <c r="F116" s="363" t="str">
        <f ca="1">IF($C116="","",Result!F105)</f>
        <v/>
      </c>
      <c r="G116" s="361" t="str">
        <f t="shared" ca="1" si="12"/>
        <v>-</v>
      </c>
      <c r="H116" s="61" t="str">
        <f ca="1">IF($C116="","",Result!G105)</f>
        <v/>
      </c>
      <c r="I116" s="61" t="str">
        <f ca="1">IF($C116="","",Result!H105)</f>
        <v/>
      </c>
      <c r="J116" s="363" t="str">
        <f ca="1">IF($C116="","",Result!I105)</f>
        <v/>
      </c>
      <c r="K116" s="368" t="str">
        <f t="shared" ca="1" si="13"/>
        <v>-</v>
      </c>
      <c r="L116" s="61" t="str">
        <f ca="1">IF($C116="","",Result!J105)</f>
        <v/>
      </c>
      <c r="M116" s="61" t="str">
        <f ca="1">IF($C116="","",Result!K105)</f>
        <v/>
      </c>
      <c r="N116" s="363" t="str">
        <f ca="1">IF($C116="","",Result!L105)</f>
        <v/>
      </c>
      <c r="O116" s="361" t="str">
        <f t="shared" ca="1" si="14"/>
        <v>-</v>
      </c>
      <c r="P116" s="358" t="str">
        <f t="shared" ca="1" si="15"/>
        <v/>
      </c>
      <c r="Q116" s="61" t="str">
        <f t="shared" ca="1" si="16"/>
        <v/>
      </c>
      <c r="R116" s="363" t="str">
        <f t="shared" ca="1" si="17"/>
        <v/>
      </c>
      <c r="S116" s="391" t="str">
        <f t="shared" ca="1" si="18"/>
        <v>-</v>
      </c>
    </row>
    <row r="117" spans="2:19" ht="22.35" customHeight="1">
      <c r="B117" s="181">
        <f t="shared" si="11"/>
        <v>97</v>
      </c>
      <c r="C117" s="176" t="str">
        <f t="shared" ref="C117:C148" ca="1" si="19">IFERROR(INDEX(validTestCategories,ROW()-ROW(B$20),1),"")</f>
        <v/>
      </c>
      <c r="D117" s="61" t="str">
        <f ca="1">IF($C117="","",Result!D106)</f>
        <v/>
      </c>
      <c r="E117" s="359" t="str">
        <f ca="1">IF($C117="","",Result!E106)</f>
        <v/>
      </c>
      <c r="F117" s="363" t="str">
        <f ca="1">IF($C117="","",Result!F106)</f>
        <v/>
      </c>
      <c r="G117" s="361" t="str">
        <f t="shared" ca="1" si="12"/>
        <v>-</v>
      </c>
      <c r="H117" s="61" t="str">
        <f ca="1">IF($C117="","",Result!G106)</f>
        <v/>
      </c>
      <c r="I117" s="61" t="str">
        <f ca="1">IF($C117="","",Result!H106)</f>
        <v/>
      </c>
      <c r="J117" s="363" t="str">
        <f ca="1">IF($C117="","",Result!I106)</f>
        <v/>
      </c>
      <c r="K117" s="368" t="str">
        <f t="shared" ca="1" si="13"/>
        <v>-</v>
      </c>
      <c r="L117" s="61" t="str">
        <f ca="1">IF($C117="","",Result!J106)</f>
        <v/>
      </c>
      <c r="M117" s="61" t="str">
        <f ca="1">IF($C117="","",Result!K106)</f>
        <v/>
      </c>
      <c r="N117" s="363" t="str">
        <f ca="1">IF($C117="","",Result!L106)</f>
        <v/>
      </c>
      <c r="O117" s="361" t="str">
        <f t="shared" ca="1" si="14"/>
        <v>-</v>
      </c>
      <c r="P117" s="358" t="str">
        <f t="shared" ca="1" si="15"/>
        <v/>
      </c>
      <c r="Q117" s="61" t="str">
        <f t="shared" ca="1" si="16"/>
        <v/>
      </c>
      <c r="R117" s="363" t="str">
        <f t="shared" ca="1" si="17"/>
        <v/>
      </c>
      <c r="S117" s="391" t="str">
        <f t="shared" ca="1" si="18"/>
        <v>-</v>
      </c>
    </row>
    <row r="118" spans="2:19" ht="22.35" customHeight="1">
      <c r="B118" s="181">
        <f t="shared" si="11"/>
        <v>98</v>
      </c>
      <c r="C118" s="176" t="str">
        <f t="shared" ca="1" si="19"/>
        <v/>
      </c>
      <c r="D118" s="61" t="str">
        <f ca="1">IF($C118="","",Result!D107)</f>
        <v/>
      </c>
      <c r="E118" s="359" t="str">
        <f ca="1">IF($C118="","",Result!E107)</f>
        <v/>
      </c>
      <c r="F118" s="363" t="str">
        <f ca="1">IF($C118="","",Result!F107)</f>
        <v/>
      </c>
      <c r="G118" s="361" t="str">
        <f t="shared" ca="1" si="12"/>
        <v>-</v>
      </c>
      <c r="H118" s="61" t="str">
        <f ca="1">IF($C118="","",Result!G107)</f>
        <v/>
      </c>
      <c r="I118" s="61" t="str">
        <f ca="1">IF($C118="","",Result!H107)</f>
        <v/>
      </c>
      <c r="J118" s="363" t="str">
        <f ca="1">IF($C118="","",Result!I107)</f>
        <v/>
      </c>
      <c r="K118" s="368" t="str">
        <f t="shared" ca="1" si="13"/>
        <v>-</v>
      </c>
      <c r="L118" s="61" t="str">
        <f ca="1">IF($C118="","",Result!J107)</f>
        <v/>
      </c>
      <c r="M118" s="61" t="str">
        <f ca="1">IF($C118="","",Result!K107)</f>
        <v/>
      </c>
      <c r="N118" s="363" t="str">
        <f ca="1">IF($C118="","",Result!L107)</f>
        <v/>
      </c>
      <c r="O118" s="361" t="str">
        <f t="shared" ca="1" si="14"/>
        <v>-</v>
      </c>
      <c r="P118" s="358" t="str">
        <f t="shared" ca="1" si="15"/>
        <v/>
      </c>
      <c r="Q118" s="61" t="str">
        <f t="shared" ca="1" si="16"/>
        <v/>
      </c>
      <c r="R118" s="363" t="str">
        <f t="shared" ca="1" si="17"/>
        <v/>
      </c>
      <c r="S118" s="391" t="str">
        <f t="shared" ca="1" si="18"/>
        <v>-</v>
      </c>
    </row>
    <row r="119" spans="2:19" ht="22.35" customHeight="1">
      <c r="B119" s="181">
        <f t="shared" si="11"/>
        <v>99</v>
      </c>
      <c r="C119" s="176" t="str">
        <f t="shared" ca="1" si="19"/>
        <v/>
      </c>
      <c r="D119" s="61" t="str">
        <f ca="1">IF($C119="","",Result!D108)</f>
        <v/>
      </c>
      <c r="E119" s="359" t="str">
        <f ca="1">IF($C119="","",Result!E108)</f>
        <v/>
      </c>
      <c r="F119" s="363" t="str">
        <f ca="1">IF($C119="","",Result!F108)</f>
        <v/>
      </c>
      <c r="G119" s="361" t="str">
        <f t="shared" ca="1" si="12"/>
        <v>-</v>
      </c>
      <c r="H119" s="61" t="str">
        <f ca="1">IF($C119="","",Result!G108)</f>
        <v/>
      </c>
      <c r="I119" s="61" t="str">
        <f ca="1">IF($C119="","",Result!H108)</f>
        <v/>
      </c>
      <c r="J119" s="363" t="str">
        <f ca="1">IF($C119="","",Result!I108)</f>
        <v/>
      </c>
      <c r="K119" s="368" t="str">
        <f t="shared" ca="1" si="13"/>
        <v>-</v>
      </c>
      <c r="L119" s="61" t="str">
        <f ca="1">IF($C119="","",Result!J108)</f>
        <v/>
      </c>
      <c r="M119" s="61" t="str">
        <f ca="1">IF($C119="","",Result!K108)</f>
        <v/>
      </c>
      <c r="N119" s="363" t="str">
        <f ca="1">IF($C119="","",Result!L108)</f>
        <v/>
      </c>
      <c r="O119" s="361" t="str">
        <f t="shared" ca="1" si="14"/>
        <v>-</v>
      </c>
      <c r="P119" s="358" t="str">
        <f t="shared" ca="1" si="15"/>
        <v/>
      </c>
      <c r="Q119" s="61" t="str">
        <f t="shared" ca="1" si="16"/>
        <v/>
      </c>
      <c r="R119" s="363" t="str">
        <f t="shared" ca="1" si="17"/>
        <v/>
      </c>
      <c r="S119" s="391" t="str">
        <f t="shared" ca="1" si="18"/>
        <v>-</v>
      </c>
    </row>
    <row r="120" spans="2:19" ht="22.35" customHeight="1">
      <c r="B120" s="181">
        <f t="shared" si="11"/>
        <v>100</v>
      </c>
      <c r="C120" s="176" t="str">
        <f t="shared" ca="1" si="19"/>
        <v/>
      </c>
      <c r="D120" s="61" t="str">
        <f ca="1">IF($C120="","",Result!D109)</f>
        <v/>
      </c>
      <c r="E120" s="359" t="str">
        <f ca="1">IF($C120="","",Result!E109)</f>
        <v/>
      </c>
      <c r="F120" s="363" t="str">
        <f ca="1">IF($C120="","",Result!F109)</f>
        <v/>
      </c>
      <c r="G120" s="361" t="str">
        <f t="shared" ca="1" si="12"/>
        <v>-</v>
      </c>
      <c r="H120" s="61" t="str">
        <f ca="1">IF($C120="","",Result!G109)</f>
        <v/>
      </c>
      <c r="I120" s="61" t="str">
        <f ca="1">IF($C120="","",Result!H109)</f>
        <v/>
      </c>
      <c r="J120" s="363" t="str">
        <f ca="1">IF($C120="","",Result!I109)</f>
        <v/>
      </c>
      <c r="K120" s="368" t="str">
        <f t="shared" ca="1" si="13"/>
        <v>-</v>
      </c>
      <c r="L120" s="61" t="str">
        <f ca="1">IF($C120="","",Result!J109)</f>
        <v/>
      </c>
      <c r="M120" s="61" t="str">
        <f ca="1">IF($C120="","",Result!K109)</f>
        <v/>
      </c>
      <c r="N120" s="363" t="str">
        <f ca="1">IF($C120="","",Result!L109)</f>
        <v/>
      </c>
      <c r="O120" s="361" t="str">
        <f t="shared" ca="1" si="14"/>
        <v>-</v>
      </c>
      <c r="P120" s="358" t="str">
        <f t="shared" ca="1" si="15"/>
        <v/>
      </c>
      <c r="Q120" s="61" t="str">
        <f t="shared" ca="1" si="16"/>
        <v/>
      </c>
      <c r="R120" s="363" t="str">
        <f t="shared" ca="1" si="17"/>
        <v/>
      </c>
      <c r="S120" s="391" t="str">
        <f t="shared" ca="1" si="18"/>
        <v>-</v>
      </c>
    </row>
    <row r="121" spans="2:19" ht="22.35" customHeight="1">
      <c r="B121" s="181">
        <f t="shared" si="11"/>
        <v>101</v>
      </c>
      <c r="C121" s="176" t="str">
        <f t="shared" ca="1" si="19"/>
        <v/>
      </c>
      <c r="D121" s="61" t="str">
        <f ca="1">IF($C121="","",Result!D110)</f>
        <v/>
      </c>
      <c r="E121" s="359" t="str">
        <f ca="1">IF($C121="","",Result!E110)</f>
        <v/>
      </c>
      <c r="F121" s="363" t="str">
        <f ca="1">IF($C121="","",Result!F110)</f>
        <v/>
      </c>
      <c r="G121" s="361" t="str">
        <f t="shared" ca="1" si="12"/>
        <v>-</v>
      </c>
      <c r="H121" s="61" t="str">
        <f ca="1">IF($C121="","",Result!G110)</f>
        <v/>
      </c>
      <c r="I121" s="61" t="str">
        <f ca="1">IF($C121="","",Result!H110)</f>
        <v/>
      </c>
      <c r="J121" s="363" t="str">
        <f ca="1">IF($C121="","",Result!I110)</f>
        <v/>
      </c>
      <c r="K121" s="368" t="str">
        <f t="shared" ca="1" si="13"/>
        <v>-</v>
      </c>
      <c r="L121" s="61" t="str">
        <f ca="1">IF($C121="","",Result!J110)</f>
        <v/>
      </c>
      <c r="M121" s="61" t="str">
        <f ca="1">IF($C121="","",Result!K110)</f>
        <v/>
      </c>
      <c r="N121" s="363" t="str">
        <f ca="1">IF($C121="","",Result!L110)</f>
        <v/>
      </c>
      <c r="O121" s="361" t="str">
        <f t="shared" ca="1" si="14"/>
        <v>-</v>
      </c>
      <c r="P121" s="358" t="str">
        <f t="shared" ca="1" si="15"/>
        <v/>
      </c>
      <c r="Q121" s="61" t="str">
        <f t="shared" ca="1" si="16"/>
        <v/>
      </c>
      <c r="R121" s="363" t="str">
        <f t="shared" ca="1" si="17"/>
        <v/>
      </c>
      <c r="S121" s="391" t="str">
        <f t="shared" ca="1" si="18"/>
        <v>-</v>
      </c>
    </row>
    <row r="122" spans="2:19" ht="22.35" customHeight="1">
      <c r="B122" s="181">
        <f t="shared" si="11"/>
        <v>102</v>
      </c>
      <c r="C122" s="176" t="str">
        <f t="shared" ca="1" si="19"/>
        <v/>
      </c>
      <c r="D122" s="61" t="str">
        <f ca="1">IF($C122="","",Result!D111)</f>
        <v/>
      </c>
      <c r="E122" s="359" t="str">
        <f ca="1">IF($C122="","",Result!E111)</f>
        <v/>
      </c>
      <c r="F122" s="363" t="str">
        <f ca="1">IF($C122="","",Result!F111)</f>
        <v/>
      </c>
      <c r="G122" s="361" t="str">
        <f t="shared" ca="1" si="12"/>
        <v>-</v>
      </c>
      <c r="H122" s="61" t="str">
        <f ca="1">IF($C122="","",Result!G111)</f>
        <v/>
      </c>
      <c r="I122" s="61" t="str">
        <f ca="1">IF($C122="","",Result!H111)</f>
        <v/>
      </c>
      <c r="J122" s="363" t="str">
        <f ca="1">IF($C122="","",Result!I111)</f>
        <v/>
      </c>
      <c r="K122" s="368" t="str">
        <f t="shared" ca="1" si="13"/>
        <v>-</v>
      </c>
      <c r="L122" s="61" t="str">
        <f ca="1">IF($C122="","",Result!J111)</f>
        <v/>
      </c>
      <c r="M122" s="61" t="str">
        <f ca="1">IF($C122="","",Result!K111)</f>
        <v/>
      </c>
      <c r="N122" s="363" t="str">
        <f ca="1">IF($C122="","",Result!L111)</f>
        <v/>
      </c>
      <c r="O122" s="361" t="str">
        <f t="shared" ca="1" si="14"/>
        <v>-</v>
      </c>
      <c r="P122" s="358" t="str">
        <f t="shared" ca="1" si="15"/>
        <v/>
      </c>
      <c r="Q122" s="61" t="str">
        <f t="shared" ca="1" si="16"/>
        <v/>
      </c>
      <c r="R122" s="363" t="str">
        <f t="shared" ca="1" si="17"/>
        <v/>
      </c>
      <c r="S122" s="391" t="str">
        <f t="shared" ca="1" si="18"/>
        <v>-</v>
      </c>
    </row>
    <row r="123" spans="2:19" ht="22.35" customHeight="1">
      <c r="B123" s="181">
        <f t="shared" si="11"/>
        <v>103</v>
      </c>
      <c r="C123" s="176" t="str">
        <f t="shared" ca="1" si="19"/>
        <v/>
      </c>
      <c r="D123" s="61" t="str">
        <f ca="1">IF($C123="","",Result!D112)</f>
        <v/>
      </c>
      <c r="E123" s="359" t="str">
        <f ca="1">IF($C123="","",Result!E112)</f>
        <v/>
      </c>
      <c r="F123" s="363" t="str">
        <f ca="1">IF($C123="","",Result!F112)</f>
        <v/>
      </c>
      <c r="G123" s="361" t="str">
        <f t="shared" ca="1" si="12"/>
        <v>-</v>
      </c>
      <c r="H123" s="61" t="str">
        <f ca="1">IF($C123="","",Result!G112)</f>
        <v/>
      </c>
      <c r="I123" s="61" t="str">
        <f ca="1">IF($C123="","",Result!H112)</f>
        <v/>
      </c>
      <c r="J123" s="363" t="str">
        <f ca="1">IF($C123="","",Result!I112)</f>
        <v/>
      </c>
      <c r="K123" s="368" t="str">
        <f t="shared" ca="1" si="13"/>
        <v>-</v>
      </c>
      <c r="L123" s="61" t="str">
        <f ca="1">IF($C123="","",Result!J112)</f>
        <v/>
      </c>
      <c r="M123" s="61" t="str">
        <f ca="1">IF($C123="","",Result!K112)</f>
        <v/>
      </c>
      <c r="N123" s="363" t="str">
        <f ca="1">IF($C123="","",Result!L112)</f>
        <v/>
      </c>
      <c r="O123" s="361" t="str">
        <f t="shared" ca="1" si="14"/>
        <v>-</v>
      </c>
      <c r="P123" s="358" t="str">
        <f t="shared" ca="1" si="15"/>
        <v/>
      </c>
      <c r="Q123" s="61" t="str">
        <f t="shared" ca="1" si="16"/>
        <v/>
      </c>
      <c r="R123" s="363" t="str">
        <f t="shared" ca="1" si="17"/>
        <v/>
      </c>
      <c r="S123" s="391" t="str">
        <f t="shared" ca="1" si="18"/>
        <v>-</v>
      </c>
    </row>
    <row r="124" spans="2:19" ht="22.35" customHeight="1">
      <c r="B124" s="181">
        <f t="shared" si="11"/>
        <v>104</v>
      </c>
      <c r="C124" s="176" t="str">
        <f t="shared" ca="1" si="19"/>
        <v/>
      </c>
      <c r="D124" s="61" t="str">
        <f ca="1">IF($C124="","",Result!D113)</f>
        <v/>
      </c>
      <c r="E124" s="359" t="str">
        <f ca="1">IF($C124="","",Result!E113)</f>
        <v/>
      </c>
      <c r="F124" s="363" t="str">
        <f ca="1">IF($C124="","",Result!F113)</f>
        <v/>
      </c>
      <c r="G124" s="361" t="str">
        <f t="shared" ca="1" si="12"/>
        <v>-</v>
      </c>
      <c r="H124" s="61" t="str">
        <f ca="1">IF($C124="","",Result!G113)</f>
        <v/>
      </c>
      <c r="I124" s="61" t="str">
        <f ca="1">IF($C124="","",Result!H113)</f>
        <v/>
      </c>
      <c r="J124" s="363" t="str">
        <f ca="1">IF($C124="","",Result!I113)</f>
        <v/>
      </c>
      <c r="K124" s="368" t="str">
        <f t="shared" ca="1" si="13"/>
        <v>-</v>
      </c>
      <c r="L124" s="61" t="str">
        <f ca="1">IF($C124="","",Result!J113)</f>
        <v/>
      </c>
      <c r="M124" s="61" t="str">
        <f ca="1">IF($C124="","",Result!K113)</f>
        <v/>
      </c>
      <c r="N124" s="363" t="str">
        <f ca="1">IF($C124="","",Result!L113)</f>
        <v/>
      </c>
      <c r="O124" s="361" t="str">
        <f t="shared" ca="1" si="14"/>
        <v>-</v>
      </c>
      <c r="P124" s="358" t="str">
        <f t="shared" ca="1" si="15"/>
        <v/>
      </c>
      <c r="Q124" s="61" t="str">
        <f t="shared" ca="1" si="16"/>
        <v/>
      </c>
      <c r="R124" s="363" t="str">
        <f t="shared" ca="1" si="17"/>
        <v/>
      </c>
      <c r="S124" s="391" t="str">
        <f t="shared" ca="1" si="18"/>
        <v>-</v>
      </c>
    </row>
    <row r="125" spans="2:19" ht="22.35" customHeight="1">
      <c r="B125" s="181">
        <f t="shared" si="11"/>
        <v>105</v>
      </c>
      <c r="C125" s="176" t="str">
        <f t="shared" ca="1" si="19"/>
        <v/>
      </c>
      <c r="D125" s="61" t="str">
        <f ca="1">IF($C125="","",Result!D114)</f>
        <v/>
      </c>
      <c r="E125" s="359" t="str">
        <f ca="1">IF($C125="","",Result!E114)</f>
        <v/>
      </c>
      <c r="F125" s="363" t="str">
        <f ca="1">IF($C125="","",Result!F114)</f>
        <v/>
      </c>
      <c r="G125" s="361" t="str">
        <f t="shared" ca="1" si="12"/>
        <v>-</v>
      </c>
      <c r="H125" s="61" t="str">
        <f ca="1">IF($C125="","",Result!G114)</f>
        <v/>
      </c>
      <c r="I125" s="61" t="str">
        <f ca="1">IF($C125="","",Result!H114)</f>
        <v/>
      </c>
      <c r="J125" s="363" t="str">
        <f ca="1">IF($C125="","",Result!I114)</f>
        <v/>
      </c>
      <c r="K125" s="368" t="str">
        <f t="shared" ca="1" si="13"/>
        <v>-</v>
      </c>
      <c r="L125" s="61" t="str">
        <f ca="1">IF($C125="","",Result!J114)</f>
        <v/>
      </c>
      <c r="M125" s="61" t="str">
        <f ca="1">IF($C125="","",Result!K114)</f>
        <v/>
      </c>
      <c r="N125" s="363" t="str">
        <f ca="1">IF($C125="","",Result!L114)</f>
        <v/>
      </c>
      <c r="O125" s="361" t="str">
        <f t="shared" ca="1" si="14"/>
        <v>-</v>
      </c>
      <c r="P125" s="358" t="str">
        <f t="shared" ca="1" si="15"/>
        <v/>
      </c>
      <c r="Q125" s="61" t="str">
        <f t="shared" ca="1" si="16"/>
        <v/>
      </c>
      <c r="R125" s="363" t="str">
        <f t="shared" ca="1" si="17"/>
        <v/>
      </c>
      <c r="S125" s="391" t="str">
        <f t="shared" ca="1" si="18"/>
        <v>-</v>
      </c>
    </row>
    <row r="126" spans="2:19" ht="22.35" customHeight="1">
      <c r="B126" s="181">
        <f t="shared" si="11"/>
        <v>106</v>
      </c>
      <c r="C126" s="176" t="str">
        <f t="shared" ca="1" si="19"/>
        <v/>
      </c>
      <c r="D126" s="61" t="str">
        <f ca="1">IF($C126="","",Result!D115)</f>
        <v/>
      </c>
      <c r="E126" s="359" t="str">
        <f ca="1">IF($C126="","",Result!E115)</f>
        <v/>
      </c>
      <c r="F126" s="363" t="str">
        <f ca="1">IF($C126="","",Result!F115)</f>
        <v/>
      </c>
      <c r="G126" s="361" t="str">
        <f t="shared" ca="1" si="12"/>
        <v>-</v>
      </c>
      <c r="H126" s="61" t="str">
        <f ca="1">IF($C126="","",Result!G115)</f>
        <v/>
      </c>
      <c r="I126" s="61" t="str">
        <f ca="1">IF($C126="","",Result!H115)</f>
        <v/>
      </c>
      <c r="J126" s="363" t="str">
        <f ca="1">IF($C126="","",Result!I115)</f>
        <v/>
      </c>
      <c r="K126" s="368" t="str">
        <f t="shared" ca="1" si="13"/>
        <v>-</v>
      </c>
      <c r="L126" s="61" t="str">
        <f ca="1">IF($C126="","",Result!J115)</f>
        <v/>
      </c>
      <c r="M126" s="61" t="str">
        <f ca="1">IF($C126="","",Result!K115)</f>
        <v/>
      </c>
      <c r="N126" s="363" t="str">
        <f ca="1">IF($C126="","",Result!L115)</f>
        <v/>
      </c>
      <c r="O126" s="361" t="str">
        <f t="shared" ca="1" si="14"/>
        <v>-</v>
      </c>
      <c r="P126" s="358" t="str">
        <f t="shared" ca="1" si="15"/>
        <v/>
      </c>
      <c r="Q126" s="61" t="str">
        <f t="shared" ca="1" si="16"/>
        <v/>
      </c>
      <c r="R126" s="363" t="str">
        <f t="shared" ca="1" si="17"/>
        <v/>
      </c>
      <c r="S126" s="391" t="str">
        <f t="shared" ca="1" si="18"/>
        <v>-</v>
      </c>
    </row>
    <row r="127" spans="2:19" ht="22.35" customHeight="1">
      <c r="B127" s="181">
        <f t="shared" si="11"/>
        <v>107</v>
      </c>
      <c r="C127" s="176" t="str">
        <f t="shared" ca="1" si="19"/>
        <v/>
      </c>
      <c r="D127" s="61" t="str">
        <f ca="1">IF($C127="","",Result!D116)</f>
        <v/>
      </c>
      <c r="E127" s="359" t="str">
        <f ca="1">IF($C127="","",Result!E116)</f>
        <v/>
      </c>
      <c r="F127" s="363" t="str">
        <f ca="1">IF($C127="","",Result!F116)</f>
        <v/>
      </c>
      <c r="G127" s="361" t="str">
        <f t="shared" ca="1" si="12"/>
        <v>-</v>
      </c>
      <c r="H127" s="61" t="str">
        <f ca="1">IF($C127="","",Result!G116)</f>
        <v/>
      </c>
      <c r="I127" s="61" t="str">
        <f ca="1">IF($C127="","",Result!H116)</f>
        <v/>
      </c>
      <c r="J127" s="363" t="str">
        <f ca="1">IF($C127="","",Result!I116)</f>
        <v/>
      </c>
      <c r="K127" s="368" t="str">
        <f t="shared" ca="1" si="13"/>
        <v>-</v>
      </c>
      <c r="L127" s="61" t="str">
        <f ca="1">IF($C127="","",Result!J116)</f>
        <v/>
      </c>
      <c r="M127" s="61" t="str">
        <f ca="1">IF($C127="","",Result!K116)</f>
        <v/>
      </c>
      <c r="N127" s="363" t="str">
        <f ca="1">IF($C127="","",Result!L116)</f>
        <v/>
      </c>
      <c r="O127" s="361" t="str">
        <f t="shared" ca="1" si="14"/>
        <v>-</v>
      </c>
      <c r="P127" s="358" t="str">
        <f t="shared" ca="1" si="15"/>
        <v/>
      </c>
      <c r="Q127" s="61" t="str">
        <f t="shared" ca="1" si="16"/>
        <v/>
      </c>
      <c r="R127" s="363" t="str">
        <f t="shared" ca="1" si="17"/>
        <v/>
      </c>
      <c r="S127" s="391" t="str">
        <f t="shared" ca="1" si="18"/>
        <v>-</v>
      </c>
    </row>
    <row r="128" spans="2:19" ht="22.35" customHeight="1">
      <c r="B128" s="181">
        <f t="shared" si="11"/>
        <v>108</v>
      </c>
      <c r="C128" s="176" t="str">
        <f t="shared" ca="1" si="19"/>
        <v/>
      </c>
      <c r="D128" s="61" t="str">
        <f ca="1">IF($C128="","",Result!D117)</f>
        <v/>
      </c>
      <c r="E128" s="359" t="str">
        <f ca="1">IF($C128="","",Result!E117)</f>
        <v/>
      </c>
      <c r="F128" s="363" t="str">
        <f ca="1">IF($C128="","",Result!F117)</f>
        <v/>
      </c>
      <c r="G128" s="361" t="str">
        <f t="shared" ca="1" si="12"/>
        <v>-</v>
      </c>
      <c r="H128" s="61" t="str">
        <f ca="1">IF($C128="","",Result!G117)</f>
        <v/>
      </c>
      <c r="I128" s="61" t="str">
        <f ca="1">IF($C128="","",Result!H117)</f>
        <v/>
      </c>
      <c r="J128" s="363" t="str">
        <f ca="1">IF($C128="","",Result!I117)</f>
        <v/>
      </c>
      <c r="K128" s="368" t="str">
        <f t="shared" ca="1" si="13"/>
        <v>-</v>
      </c>
      <c r="L128" s="61" t="str">
        <f ca="1">IF($C128="","",Result!J117)</f>
        <v/>
      </c>
      <c r="M128" s="61" t="str">
        <f ca="1">IF($C128="","",Result!K117)</f>
        <v/>
      </c>
      <c r="N128" s="363" t="str">
        <f ca="1">IF($C128="","",Result!L117)</f>
        <v/>
      </c>
      <c r="O128" s="361" t="str">
        <f t="shared" ca="1" si="14"/>
        <v>-</v>
      </c>
      <c r="P128" s="358" t="str">
        <f t="shared" ca="1" si="15"/>
        <v/>
      </c>
      <c r="Q128" s="61" t="str">
        <f t="shared" ca="1" si="16"/>
        <v/>
      </c>
      <c r="R128" s="363" t="str">
        <f t="shared" ca="1" si="17"/>
        <v/>
      </c>
      <c r="S128" s="391" t="str">
        <f t="shared" ca="1" si="18"/>
        <v>-</v>
      </c>
    </row>
    <row r="129" spans="2:19" ht="22.35" customHeight="1">
      <c r="B129" s="181">
        <f t="shared" si="11"/>
        <v>109</v>
      </c>
      <c r="C129" s="176" t="str">
        <f t="shared" ca="1" si="19"/>
        <v/>
      </c>
      <c r="D129" s="61" t="str">
        <f ca="1">IF($C129="","",Result!D118)</f>
        <v/>
      </c>
      <c r="E129" s="359" t="str">
        <f ca="1">IF($C129="","",Result!E118)</f>
        <v/>
      </c>
      <c r="F129" s="363" t="str">
        <f ca="1">IF($C129="","",Result!F118)</f>
        <v/>
      </c>
      <c r="G129" s="361" t="str">
        <f t="shared" ca="1" si="12"/>
        <v>-</v>
      </c>
      <c r="H129" s="61" t="str">
        <f ca="1">IF($C129="","",Result!G118)</f>
        <v/>
      </c>
      <c r="I129" s="61" t="str">
        <f ca="1">IF($C129="","",Result!H118)</f>
        <v/>
      </c>
      <c r="J129" s="363" t="str">
        <f ca="1">IF($C129="","",Result!I118)</f>
        <v/>
      </c>
      <c r="K129" s="368" t="str">
        <f t="shared" ca="1" si="13"/>
        <v>-</v>
      </c>
      <c r="L129" s="61" t="str">
        <f ca="1">IF($C129="","",Result!J118)</f>
        <v/>
      </c>
      <c r="M129" s="61" t="str">
        <f ca="1">IF($C129="","",Result!K118)</f>
        <v/>
      </c>
      <c r="N129" s="363" t="str">
        <f ca="1">IF($C129="","",Result!L118)</f>
        <v/>
      </c>
      <c r="O129" s="361" t="str">
        <f t="shared" ca="1" si="14"/>
        <v>-</v>
      </c>
      <c r="P129" s="358" t="str">
        <f t="shared" ca="1" si="15"/>
        <v/>
      </c>
      <c r="Q129" s="61" t="str">
        <f t="shared" ca="1" si="16"/>
        <v/>
      </c>
      <c r="R129" s="363" t="str">
        <f t="shared" ca="1" si="17"/>
        <v/>
      </c>
      <c r="S129" s="391" t="str">
        <f t="shared" ca="1" si="18"/>
        <v>-</v>
      </c>
    </row>
    <row r="130" spans="2:19" ht="22.35" customHeight="1">
      <c r="B130" s="181">
        <f t="shared" si="11"/>
        <v>110</v>
      </c>
      <c r="C130" s="176" t="str">
        <f t="shared" ca="1" si="19"/>
        <v/>
      </c>
      <c r="D130" s="61" t="str">
        <f ca="1">IF($C130="","",Result!D119)</f>
        <v/>
      </c>
      <c r="E130" s="359" t="str">
        <f ca="1">IF($C130="","",Result!E119)</f>
        <v/>
      </c>
      <c r="F130" s="363" t="str">
        <f ca="1">IF($C130="","",Result!F119)</f>
        <v/>
      </c>
      <c r="G130" s="361" t="str">
        <f t="shared" ca="1" si="12"/>
        <v>-</v>
      </c>
      <c r="H130" s="61" t="str">
        <f ca="1">IF($C130="","",Result!G119)</f>
        <v/>
      </c>
      <c r="I130" s="61" t="str">
        <f ca="1">IF($C130="","",Result!H119)</f>
        <v/>
      </c>
      <c r="J130" s="363" t="str">
        <f ca="1">IF($C130="","",Result!I119)</f>
        <v/>
      </c>
      <c r="K130" s="368" t="str">
        <f t="shared" ca="1" si="13"/>
        <v>-</v>
      </c>
      <c r="L130" s="61" t="str">
        <f ca="1">IF($C130="","",Result!J119)</f>
        <v/>
      </c>
      <c r="M130" s="61" t="str">
        <f ca="1">IF($C130="","",Result!K119)</f>
        <v/>
      </c>
      <c r="N130" s="363" t="str">
        <f ca="1">IF($C130="","",Result!L119)</f>
        <v/>
      </c>
      <c r="O130" s="361" t="str">
        <f t="shared" ca="1" si="14"/>
        <v>-</v>
      </c>
      <c r="P130" s="358" t="str">
        <f t="shared" ca="1" si="15"/>
        <v/>
      </c>
      <c r="Q130" s="61" t="str">
        <f t="shared" ca="1" si="16"/>
        <v/>
      </c>
      <c r="R130" s="363" t="str">
        <f t="shared" ca="1" si="17"/>
        <v/>
      </c>
      <c r="S130" s="391" t="str">
        <f t="shared" ca="1" si="18"/>
        <v>-</v>
      </c>
    </row>
    <row r="131" spans="2:19" ht="22.35" customHeight="1">
      <c r="B131" s="181">
        <f t="shared" si="11"/>
        <v>111</v>
      </c>
      <c r="C131" s="176" t="str">
        <f t="shared" ca="1" si="19"/>
        <v/>
      </c>
      <c r="D131" s="61" t="str">
        <f ca="1">IF($C131="","",Result!D120)</f>
        <v/>
      </c>
      <c r="E131" s="359" t="str">
        <f ca="1">IF($C131="","",Result!E120)</f>
        <v/>
      </c>
      <c r="F131" s="363" t="str">
        <f ca="1">IF($C131="","",Result!F120)</f>
        <v/>
      </c>
      <c r="G131" s="361" t="str">
        <f t="shared" ca="1" si="12"/>
        <v>-</v>
      </c>
      <c r="H131" s="61" t="str">
        <f ca="1">IF($C131="","",Result!G120)</f>
        <v/>
      </c>
      <c r="I131" s="61" t="str">
        <f ca="1">IF($C131="","",Result!H120)</f>
        <v/>
      </c>
      <c r="J131" s="363" t="str">
        <f ca="1">IF($C131="","",Result!I120)</f>
        <v/>
      </c>
      <c r="K131" s="368" t="str">
        <f t="shared" ca="1" si="13"/>
        <v>-</v>
      </c>
      <c r="L131" s="61" t="str">
        <f ca="1">IF($C131="","",Result!J120)</f>
        <v/>
      </c>
      <c r="M131" s="61" t="str">
        <f ca="1">IF($C131="","",Result!K120)</f>
        <v/>
      </c>
      <c r="N131" s="363" t="str">
        <f ca="1">IF($C131="","",Result!L120)</f>
        <v/>
      </c>
      <c r="O131" s="361" t="str">
        <f t="shared" ca="1" si="14"/>
        <v>-</v>
      </c>
      <c r="P131" s="358" t="str">
        <f t="shared" ca="1" si="15"/>
        <v/>
      </c>
      <c r="Q131" s="61" t="str">
        <f t="shared" ca="1" si="16"/>
        <v/>
      </c>
      <c r="R131" s="363" t="str">
        <f t="shared" ca="1" si="17"/>
        <v/>
      </c>
      <c r="S131" s="391" t="str">
        <f t="shared" ca="1" si="18"/>
        <v>-</v>
      </c>
    </row>
    <row r="132" spans="2:19" ht="22.35" customHeight="1">
      <c r="B132" s="181">
        <f t="shared" si="11"/>
        <v>112</v>
      </c>
      <c r="C132" s="176" t="str">
        <f t="shared" ca="1" si="19"/>
        <v/>
      </c>
      <c r="D132" s="61" t="str">
        <f ca="1">IF($C132="","",Result!D121)</f>
        <v/>
      </c>
      <c r="E132" s="359" t="str">
        <f ca="1">IF($C132="","",Result!E121)</f>
        <v/>
      </c>
      <c r="F132" s="363" t="str">
        <f ca="1">IF($C132="","",Result!F121)</f>
        <v/>
      </c>
      <c r="G132" s="361" t="str">
        <f t="shared" ca="1" si="12"/>
        <v>-</v>
      </c>
      <c r="H132" s="61" t="str">
        <f ca="1">IF($C132="","",Result!G121)</f>
        <v/>
      </c>
      <c r="I132" s="61" t="str">
        <f ca="1">IF($C132="","",Result!H121)</f>
        <v/>
      </c>
      <c r="J132" s="363" t="str">
        <f ca="1">IF($C132="","",Result!I121)</f>
        <v/>
      </c>
      <c r="K132" s="368" t="str">
        <f t="shared" ca="1" si="13"/>
        <v>-</v>
      </c>
      <c r="L132" s="61" t="str">
        <f ca="1">IF($C132="","",Result!J121)</f>
        <v/>
      </c>
      <c r="M132" s="61" t="str">
        <f ca="1">IF($C132="","",Result!K121)</f>
        <v/>
      </c>
      <c r="N132" s="363" t="str">
        <f ca="1">IF($C132="","",Result!L121)</f>
        <v/>
      </c>
      <c r="O132" s="361" t="str">
        <f t="shared" ca="1" si="14"/>
        <v>-</v>
      </c>
      <c r="P132" s="358" t="str">
        <f t="shared" ca="1" si="15"/>
        <v/>
      </c>
      <c r="Q132" s="61" t="str">
        <f t="shared" ca="1" si="16"/>
        <v/>
      </c>
      <c r="R132" s="363" t="str">
        <f t="shared" ca="1" si="17"/>
        <v/>
      </c>
      <c r="S132" s="391" t="str">
        <f t="shared" ca="1" si="18"/>
        <v>-</v>
      </c>
    </row>
    <row r="133" spans="2:19" ht="22.35" customHeight="1">
      <c r="B133" s="181">
        <f t="shared" si="11"/>
        <v>113</v>
      </c>
      <c r="C133" s="176" t="str">
        <f t="shared" ca="1" si="19"/>
        <v/>
      </c>
      <c r="D133" s="61" t="str">
        <f ca="1">IF($C133="","",Result!D122)</f>
        <v/>
      </c>
      <c r="E133" s="359" t="str">
        <f ca="1">IF($C133="","",Result!E122)</f>
        <v/>
      </c>
      <c r="F133" s="363" t="str">
        <f ca="1">IF($C133="","",Result!F122)</f>
        <v/>
      </c>
      <c r="G133" s="361" t="str">
        <f t="shared" ca="1" si="12"/>
        <v>-</v>
      </c>
      <c r="H133" s="61" t="str">
        <f ca="1">IF($C133="","",Result!G122)</f>
        <v/>
      </c>
      <c r="I133" s="61" t="str">
        <f ca="1">IF($C133="","",Result!H122)</f>
        <v/>
      </c>
      <c r="J133" s="363" t="str">
        <f ca="1">IF($C133="","",Result!I122)</f>
        <v/>
      </c>
      <c r="K133" s="368" t="str">
        <f t="shared" ca="1" si="13"/>
        <v>-</v>
      </c>
      <c r="L133" s="61" t="str">
        <f ca="1">IF($C133="","",Result!J122)</f>
        <v/>
      </c>
      <c r="M133" s="61" t="str">
        <f ca="1">IF($C133="","",Result!K122)</f>
        <v/>
      </c>
      <c r="N133" s="363" t="str">
        <f ca="1">IF($C133="","",Result!L122)</f>
        <v/>
      </c>
      <c r="O133" s="361" t="str">
        <f t="shared" ca="1" si="14"/>
        <v>-</v>
      </c>
      <c r="P133" s="358" t="str">
        <f t="shared" ca="1" si="15"/>
        <v/>
      </c>
      <c r="Q133" s="61" t="str">
        <f t="shared" ca="1" si="16"/>
        <v/>
      </c>
      <c r="R133" s="363" t="str">
        <f t="shared" ca="1" si="17"/>
        <v/>
      </c>
      <c r="S133" s="391" t="str">
        <f t="shared" ca="1" si="18"/>
        <v>-</v>
      </c>
    </row>
    <row r="134" spans="2:19" ht="22.35" customHeight="1">
      <c r="B134" s="181">
        <f t="shared" si="11"/>
        <v>114</v>
      </c>
      <c r="C134" s="176" t="str">
        <f t="shared" ca="1" si="19"/>
        <v/>
      </c>
      <c r="D134" s="61" t="str">
        <f ca="1">IF($C134="","",Result!D123)</f>
        <v/>
      </c>
      <c r="E134" s="359" t="str">
        <f ca="1">IF($C134="","",Result!E123)</f>
        <v/>
      </c>
      <c r="F134" s="363" t="str">
        <f ca="1">IF($C134="","",Result!F123)</f>
        <v/>
      </c>
      <c r="G134" s="361" t="str">
        <f t="shared" ca="1" si="12"/>
        <v>-</v>
      </c>
      <c r="H134" s="61" t="str">
        <f ca="1">IF($C134="","",Result!G123)</f>
        <v/>
      </c>
      <c r="I134" s="61" t="str">
        <f ca="1">IF($C134="","",Result!H123)</f>
        <v/>
      </c>
      <c r="J134" s="363" t="str">
        <f ca="1">IF($C134="","",Result!I123)</f>
        <v/>
      </c>
      <c r="K134" s="368" t="str">
        <f t="shared" ca="1" si="13"/>
        <v>-</v>
      </c>
      <c r="L134" s="61" t="str">
        <f ca="1">IF($C134="","",Result!J123)</f>
        <v/>
      </c>
      <c r="M134" s="61" t="str">
        <f ca="1">IF($C134="","",Result!K123)</f>
        <v/>
      </c>
      <c r="N134" s="363" t="str">
        <f ca="1">IF($C134="","",Result!L123)</f>
        <v/>
      </c>
      <c r="O134" s="361" t="str">
        <f t="shared" ca="1" si="14"/>
        <v>-</v>
      </c>
      <c r="P134" s="358" t="str">
        <f t="shared" ca="1" si="15"/>
        <v/>
      </c>
      <c r="Q134" s="61" t="str">
        <f t="shared" ca="1" si="16"/>
        <v/>
      </c>
      <c r="R134" s="363" t="str">
        <f t="shared" ca="1" si="17"/>
        <v/>
      </c>
      <c r="S134" s="391" t="str">
        <f t="shared" ca="1" si="18"/>
        <v>-</v>
      </c>
    </row>
    <row r="135" spans="2:19" ht="22.35" customHeight="1">
      <c r="B135" s="181">
        <f t="shared" si="11"/>
        <v>115</v>
      </c>
      <c r="C135" s="176" t="str">
        <f t="shared" ca="1" si="19"/>
        <v/>
      </c>
      <c r="D135" s="61" t="str">
        <f ca="1">IF($C135="","",Result!D124)</f>
        <v/>
      </c>
      <c r="E135" s="359" t="str">
        <f ca="1">IF($C135="","",Result!E124)</f>
        <v/>
      </c>
      <c r="F135" s="363" t="str">
        <f ca="1">IF($C135="","",Result!F124)</f>
        <v/>
      </c>
      <c r="G135" s="361" t="str">
        <f t="shared" ca="1" si="12"/>
        <v>-</v>
      </c>
      <c r="H135" s="61" t="str">
        <f ca="1">IF($C135="","",Result!G124)</f>
        <v/>
      </c>
      <c r="I135" s="61" t="str">
        <f ca="1">IF($C135="","",Result!H124)</f>
        <v/>
      </c>
      <c r="J135" s="363" t="str">
        <f ca="1">IF($C135="","",Result!I124)</f>
        <v/>
      </c>
      <c r="K135" s="368" t="str">
        <f t="shared" ca="1" si="13"/>
        <v>-</v>
      </c>
      <c r="L135" s="61" t="str">
        <f ca="1">IF($C135="","",Result!J124)</f>
        <v/>
      </c>
      <c r="M135" s="61" t="str">
        <f ca="1">IF($C135="","",Result!K124)</f>
        <v/>
      </c>
      <c r="N135" s="363" t="str">
        <f ca="1">IF($C135="","",Result!L124)</f>
        <v/>
      </c>
      <c r="O135" s="361" t="str">
        <f t="shared" ca="1" si="14"/>
        <v>-</v>
      </c>
      <c r="P135" s="358" t="str">
        <f t="shared" ca="1" si="15"/>
        <v/>
      </c>
      <c r="Q135" s="61" t="str">
        <f t="shared" ca="1" si="16"/>
        <v/>
      </c>
      <c r="R135" s="363" t="str">
        <f t="shared" ca="1" si="17"/>
        <v/>
      </c>
      <c r="S135" s="391" t="str">
        <f t="shared" ca="1" si="18"/>
        <v>-</v>
      </c>
    </row>
    <row r="136" spans="2:19" ht="22.35" customHeight="1">
      <c r="B136" s="181">
        <f t="shared" si="11"/>
        <v>116</v>
      </c>
      <c r="C136" s="176" t="str">
        <f t="shared" ca="1" si="19"/>
        <v/>
      </c>
      <c r="D136" s="61" t="str">
        <f ca="1">IF($C136="","",Result!D125)</f>
        <v/>
      </c>
      <c r="E136" s="359" t="str">
        <f ca="1">IF($C136="","",Result!E125)</f>
        <v/>
      </c>
      <c r="F136" s="363" t="str">
        <f ca="1">IF($C136="","",Result!F125)</f>
        <v/>
      </c>
      <c r="G136" s="361" t="str">
        <f t="shared" ca="1" si="12"/>
        <v>-</v>
      </c>
      <c r="H136" s="61" t="str">
        <f ca="1">IF($C136="","",Result!G125)</f>
        <v/>
      </c>
      <c r="I136" s="61" t="str">
        <f ca="1">IF($C136="","",Result!H125)</f>
        <v/>
      </c>
      <c r="J136" s="363" t="str">
        <f ca="1">IF($C136="","",Result!I125)</f>
        <v/>
      </c>
      <c r="K136" s="368" t="str">
        <f t="shared" ca="1" si="13"/>
        <v>-</v>
      </c>
      <c r="L136" s="61" t="str">
        <f ca="1">IF($C136="","",Result!J125)</f>
        <v/>
      </c>
      <c r="M136" s="61" t="str">
        <f ca="1">IF($C136="","",Result!K125)</f>
        <v/>
      </c>
      <c r="N136" s="363" t="str">
        <f ca="1">IF($C136="","",Result!L125)</f>
        <v/>
      </c>
      <c r="O136" s="361" t="str">
        <f t="shared" ca="1" si="14"/>
        <v>-</v>
      </c>
      <c r="P136" s="358" t="str">
        <f t="shared" ca="1" si="15"/>
        <v/>
      </c>
      <c r="Q136" s="61" t="str">
        <f t="shared" ca="1" si="16"/>
        <v/>
      </c>
      <c r="R136" s="363" t="str">
        <f t="shared" ca="1" si="17"/>
        <v/>
      </c>
      <c r="S136" s="391" t="str">
        <f t="shared" ca="1" si="18"/>
        <v>-</v>
      </c>
    </row>
    <row r="137" spans="2:19" ht="22.35" customHeight="1">
      <c r="B137" s="181">
        <f t="shared" si="11"/>
        <v>117</v>
      </c>
      <c r="C137" s="176" t="str">
        <f t="shared" ca="1" si="19"/>
        <v/>
      </c>
      <c r="D137" s="61" t="str">
        <f ca="1">IF($C137="","",Result!D126)</f>
        <v/>
      </c>
      <c r="E137" s="359" t="str">
        <f ca="1">IF($C137="","",Result!E126)</f>
        <v/>
      </c>
      <c r="F137" s="363" t="str">
        <f ca="1">IF($C137="","",Result!F126)</f>
        <v/>
      </c>
      <c r="G137" s="361" t="str">
        <f t="shared" ca="1" si="12"/>
        <v>-</v>
      </c>
      <c r="H137" s="61" t="str">
        <f ca="1">IF($C137="","",Result!G126)</f>
        <v/>
      </c>
      <c r="I137" s="61" t="str">
        <f ca="1">IF($C137="","",Result!H126)</f>
        <v/>
      </c>
      <c r="J137" s="363" t="str">
        <f ca="1">IF($C137="","",Result!I126)</f>
        <v/>
      </c>
      <c r="K137" s="368" t="str">
        <f t="shared" ca="1" si="13"/>
        <v>-</v>
      </c>
      <c r="L137" s="61" t="str">
        <f ca="1">IF($C137="","",Result!J126)</f>
        <v/>
      </c>
      <c r="M137" s="61" t="str">
        <f ca="1">IF($C137="","",Result!K126)</f>
        <v/>
      </c>
      <c r="N137" s="363" t="str">
        <f ca="1">IF($C137="","",Result!L126)</f>
        <v/>
      </c>
      <c r="O137" s="361" t="str">
        <f t="shared" ca="1" si="14"/>
        <v>-</v>
      </c>
      <c r="P137" s="358" t="str">
        <f t="shared" ca="1" si="15"/>
        <v/>
      </c>
      <c r="Q137" s="61" t="str">
        <f t="shared" ca="1" si="16"/>
        <v/>
      </c>
      <c r="R137" s="363" t="str">
        <f t="shared" ca="1" si="17"/>
        <v/>
      </c>
      <c r="S137" s="391" t="str">
        <f t="shared" ca="1" si="18"/>
        <v>-</v>
      </c>
    </row>
    <row r="138" spans="2:19" ht="22.35" customHeight="1">
      <c r="B138" s="181">
        <f t="shared" si="11"/>
        <v>118</v>
      </c>
      <c r="C138" s="176" t="str">
        <f t="shared" ca="1" si="19"/>
        <v/>
      </c>
      <c r="D138" s="61" t="str">
        <f ca="1">IF($C138="","",Result!D127)</f>
        <v/>
      </c>
      <c r="E138" s="359" t="str">
        <f ca="1">IF($C138="","",Result!E127)</f>
        <v/>
      </c>
      <c r="F138" s="363" t="str">
        <f ca="1">IF($C138="","",Result!F127)</f>
        <v/>
      </c>
      <c r="G138" s="361" t="str">
        <f t="shared" ca="1" si="12"/>
        <v>-</v>
      </c>
      <c r="H138" s="61" t="str">
        <f ca="1">IF($C138="","",Result!G127)</f>
        <v/>
      </c>
      <c r="I138" s="61" t="str">
        <f ca="1">IF($C138="","",Result!H127)</f>
        <v/>
      </c>
      <c r="J138" s="363" t="str">
        <f ca="1">IF($C138="","",Result!I127)</f>
        <v/>
      </c>
      <c r="K138" s="368" t="str">
        <f t="shared" ca="1" si="13"/>
        <v>-</v>
      </c>
      <c r="L138" s="61" t="str">
        <f ca="1">IF($C138="","",Result!J127)</f>
        <v/>
      </c>
      <c r="M138" s="61" t="str">
        <f ca="1">IF($C138="","",Result!K127)</f>
        <v/>
      </c>
      <c r="N138" s="363" t="str">
        <f ca="1">IF($C138="","",Result!L127)</f>
        <v/>
      </c>
      <c r="O138" s="361" t="str">
        <f t="shared" ca="1" si="14"/>
        <v>-</v>
      </c>
      <c r="P138" s="358" t="str">
        <f t="shared" ca="1" si="15"/>
        <v/>
      </c>
      <c r="Q138" s="61" t="str">
        <f t="shared" ca="1" si="16"/>
        <v/>
      </c>
      <c r="R138" s="363" t="str">
        <f t="shared" ca="1" si="17"/>
        <v/>
      </c>
      <c r="S138" s="391" t="str">
        <f t="shared" ca="1" si="18"/>
        <v>-</v>
      </c>
    </row>
    <row r="139" spans="2:19" ht="22.35" customHeight="1">
      <c r="B139" s="181">
        <f t="shared" si="11"/>
        <v>119</v>
      </c>
      <c r="C139" s="176" t="str">
        <f t="shared" ca="1" si="19"/>
        <v/>
      </c>
      <c r="D139" s="61" t="str">
        <f ca="1">IF($C139="","",Result!D128)</f>
        <v/>
      </c>
      <c r="E139" s="359" t="str">
        <f ca="1">IF($C139="","",Result!E128)</f>
        <v/>
      </c>
      <c r="F139" s="363" t="str">
        <f ca="1">IF($C139="","",Result!F128)</f>
        <v/>
      </c>
      <c r="G139" s="361" t="str">
        <f t="shared" ca="1" si="12"/>
        <v>-</v>
      </c>
      <c r="H139" s="61" t="str">
        <f ca="1">IF($C139="","",Result!G128)</f>
        <v/>
      </c>
      <c r="I139" s="61" t="str">
        <f ca="1">IF($C139="","",Result!H128)</f>
        <v/>
      </c>
      <c r="J139" s="363" t="str">
        <f ca="1">IF($C139="","",Result!I128)</f>
        <v/>
      </c>
      <c r="K139" s="368" t="str">
        <f t="shared" ca="1" si="13"/>
        <v>-</v>
      </c>
      <c r="L139" s="61" t="str">
        <f ca="1">IF($C139="","",Result!J128)</f>
        <v/>
      </c>
      <c r="M139" s="61" t="str">
        <f ca="1">IF($C139="","",Result!K128)</f>
        <v/>
      </c>
      <c r="N139" s="363" t="str">
        <f ca="1">IF($C139="","",Result!L128)</f>
        <v/>
      </c>
      <c r="O139" s="361" t="str">
        <f t="shared" ca="1" si="14"/>
        <v>-</v>
      </c>
      <c r="P139" s="358" t="str">
        <f t="shared" ca="1" si="15"/>
        <v/>
      </c>
      <c r="Q139" s="61" t="str">
        <f t="shared" ca="1" si="16"/>
        <v/>
      </c>
      <c r="R139" s="363" t="str">
        <f t="shared" ca="1" si="17"/>
        <v/>
      </c>
      <c r="S139" s="391" t="str">
        <f t="shared" ca="1" si="18"/>
        <v>-</v>
      </c>
    </row>
    <row r="140" spans="2:19" ht="22.35" customHeight="1">
      <c r="B140" s="181">
        <f t="shared" si="11"/>
        <v>120</v>
      </c>
      <c r="C140" s="176" t="str">
        <f t="shared" ca="1" si="19"/>
        <v/>
      </c>
      <c r="D140" s="61" t="str">
        <f ca="1">IF($C140="","",Result!D129)</f>
        <v/>
      </c>
      <c r="E140" s="359" t="str">
        <f ca="1">IF($C140="","",Result!E129)</f>
        <v/>
      </c>
      <c r="F140" s="363" t="str">
        <f ca="1">IF($C140="","",Result!F129)</f>
        <v/>
      </c>
      <c r="G140" s="361" t="str">
        <f t="shared" ca="1" si="12"/>
        <v>-</v>
      </c>
      <c r="H140" s="61" t="str">
        <f ca="1">IF($C140="","",Result!G129)</f>
        <v/>
      </c>
      <c r="I140" s="61" t="str">
        <f ca="1">IF($C140="","",Result!H129)</f>
        <v/>
      </c>
      <c r="J140" s="363" t="str">
        <f ca="1">IF($C140="","",Result!I129)</f>
        <v/>
      </c>
      <c r="K140" s="368" t="str">
        <f t="shared" ca="1" si="13"/>
        <v>-</v>
      </c>
      <c r="L140" s="61" t="str">
        <f ca="1">IF($C140="","",Result!J129)</f>
        <v/>
      </c>
      <c r="M140" s="61" t="str">
        <f ca="1">IF($C140="","",Result!K129)</f>
        <v/>
      </c>
      <c r="N140" s="363" t="str">
        <f ca="1">IF($C140="","",Result!L129)</f>
        <v/>
      </c>
      <c r="O140" s="361" t="str">
        <f t="shared" ca="1" si="14"/>
        <v>-</v>
      </c>
      <c r="P140" s="358" t="str">
        <f t="shared" ca="1" si="15"/>
        <v/>
      </c>
      <c r="Q140" s="61" t="str">
        <f t="shared" ca="1" si="16"/>
        <v/>
      </c>
      <c r="R140" s="363" t="str">
        <f t="shared" ca="1" si="17"/>
        <v/>
      </c>
      <c r="S140" s="391" t="str">
        <f t="shared" ca="1" si="18"/>
        <v>-</v>
      </c>
    </row>
    <row r="141" spans="2:19" ht="22.35" customHeight="1">
      <c r="B141" s="181">
        <f t="shared" si="11"/>
        <v>121</v>
      </c>
      <c r="C141" s="176" t="str">
        <f t="shared" ca="1" si="19"/>
        <v/>
      </c>
      <c r="D141" s="61" t="str">
        <f ca="1">IF($C141="","",Result!D130)</f>
        <v/>
      </c>
      <c r="E141" s="359" t="str">
        <f ca="1">IF($C141="","",Result!E130)</f>
        <v/>
      </c>
      <c r="F141" s="363" t="str">
        <f ca="1">IF($C141="","",Result!F130)</f>
        <v/>
      </c>
      <c r="G141" s="361" t="str">
        <f t="shared" ca="1" si="12"/>
        <v>-</v>
      </c>
      <c r="H141" s="61" t="str">
        <f ca="1">IF($C141="","",Result!G130)</f>
        <v/>
      </c>
      <c r="I141" s="61" t="str">
        <f ca="1">IF($C141="","",Result!H130)</f>
        <v/>
      </c>
      <c r="J141" s="363" t="str">
        <f ca="1">IF($C141="","",Result!I130)</f>
        <v/>
      </c>
      <c r="K141" s="368" t="str">
        <f t="shared" ca="1" si="13"/>
        <v>-</v>
      </c>
      <c r="L141" s="61" t="str">
        <f ca="1">IF($C141="","",Result!J130)</f>
        <v/>
      </c>
      <c r="M141" s="61" t="str">
        <f ca="1">IF($C141="","",Result!K130)</f>
        <v/>
      </c>
      <c r="N141" s="363" t="str">
        <f ca="1">IF($C141="","",Result!L130)</f>
        <v/>
      </c>
      <c r="O141" s="361" t="str">
        <f t="shared" ca="1" si="14"/>
        <v>-</v>
      </c>
      <c r="P141" s="358" t="str">
        <f t="shared" ca="1" si="15"/>
        <v/>
      </c>
      <c r="Q141" s="61" t="str">
        <f t="shared" ca="1" si="16"/>
        <v/>
      </c>
      <c r="R141" s="363" t="str">
        <f t="shared" ca="1" si="17"/>
        <v/>
      </c>
      <c r="S141" s="391" t="str">
        <f t="shared" ca="1" si="18"/>
        <v>-</v>
      </c>
    </row>
    <row r="142" spans="2:19" ht="22.35" customHeight="1">
      <c r="B142" s="181">
        <f t="shared" si="11"/>
        <v>122</v>
      </c>
      <c r="C142" s="176" t="str">
        <f t="shared" ca="1" si="19"/>
        <v/>
      </c>
      <c r="D142" s="61" t="str">
        <f ca="1">IF($C142="","",Result!D131)</f>
        <v/>
      </c>
      <c r="E142" s="359" t="str">
        <f ca="1">IF($C142="","",Result!E131)</f>
        <v/>
      </c>
      <c r="F142" s="363" t="str">
        <f ca="1">IF($C142="","",Result!F131)</f>
        <v/>
      </c>
      <c r="G142" s="361" t="str">
        <f t="shared" ca="1" si="12"/>
        <v>-</v>
      </c>
      <c r="H142" s="61" t="str">
        <f ca="1">IF($C142="","",Result!G131)</f>
        <v/>
      </c>
      <c r="I142" s="61" t="str">
        <f ca="1">IF($C142="","",Result!H131)</f>
        <v/>
      </c>
      <c r="J142" s="363" t="str">
        <f ca="1">IF($C142="","",Result!I131)</f>
        <v/>
      </c>
      <c r="K142" s="368" t="str">
        <f t="shared" ca="1" si="13"/>
        <v>-</v>
      </c>
      <c r="L142" s="61" t="str">
        <f ca="1">IF($C142="","",Result!J131)</f>
        <v/>
      </c>
      <c r="M142" s="61" t="str">
        <f ca="1">IF($C142="","",Result!K131)</f>
        <v/>
      </c>
      <c r="N142" s="363" t="str">
        <f ca="1">IF($C142="","",Result!L131)</f>
        <v/>
      </c>
      <c r="O142" s="361" t="str">
        <f t="shared" ca="1" si="14"/>
        <v>-</v>
      </c>
      <c r="P142" s="358" t="str">
        <f t="shared" ca="1" si="15"/>
        <v/>
      </c>
      <c r="Q142" s="61" t="str">
        <f t="shared" ca="1" si="16"/>
        <v/>
      </c>
      <c r="R142" s="363" t="str">
        <f t="shared" ca="1" si="17"/>
        <v/>
      </c>
      <c r="S142" s="391" t="str">
        <f t="shared" ca="1" si="18"/>
        <v>-</v>
      </c>
    </row>
    <row r="143" spans="2:19" ht="22.35" customHeight="1">
      <c r="B143" s="181">
        <f t="shared" si="11"/>
        <v>123</v>
      </c>
      <c r="C143" s="176" t="str">
        <f t="shared" ca="1" si="19"/>
        <v/>
      </c>
      <c r="D143" s="61" t="str">
        <f ca="1">IF($C143="","",Result!D132)</f>
        <v/>
      </c>
      <c r="E143" s="359" t="str">
        <f ca="1">IF($C143="","",Result!E132)</f>
        <v/>
      </c>
      <c r="F143" s="363" t="str">
        <f ca="1">IF($C143="","",Result!F132)</f>
        <v/>
      </c>
      <c r="G143" s="361" t="str">
        <f t="shared" ca="1" si="12"/>
        <v>-</v>
      </c>
      <c r="H143" s="61" t="str">
        <f ca="1">IF($C143="","",Result!G132)</f>
        <v/>
      </c>
      <c r="I143" s="61" t="str">
        <f ca="1">IF($C143="","",Result!H132)</f>
        <v/>
      </c>
      <c r="J143" s="363" t="str">
        <f ca="1">IF($C143="","",Result!I132)</f>
        <v/>
      </c>
      <c r="K143" s="368" t="str">
        <f t="shared" ca="1" si="13"/>
        <v>-</v>
      </c>
      <c r="L143" s="61" t="str">
        <f ca="1">IF($C143="","",Result!J132)</f>
        <v/>
      </c>
      <c r="M143" s="61" t="str">
        <f ca="1">IF($C143="","",Result!K132)</f>
        <v/>
      </c>
      <c r="N143" s="363" t="str">
        <f ca="1">IF($C143="","",Result!L132)</f>
        <v/>
      </c>
      <c r="O143" s="361" t="str">
        <f t="shared" ca="1" si="14"/>
        <v>-</v>
      </c>
      <c r="P143" s="358" t="str">
        <f t="shared" ca="1" si="15"/>
        <v/>
      </c>
      <c r="Q143" s="61" t="str">
        <f t="shared" ca="1" si="16"/>
        <v/>
      </c>
      <c r="R143" s="363" t="str">
        <f t="shared" ca="1" si="17"/>
        <v/>
      </c>
      <c r="S143" s="391" t="str">
        <f t="shared" ca="1" si="18"/>
        <v>-</v>
      </c>
    </row>
    <row r="144" spans="2:19" ht="22.35" customHeight="1">
      <c r="B144" s="181">
        <f t="shared" si="11"/>
        <v>124</v>
      </c>
      <c r="C144" s="176" t="str">
        <f t="shared" ca="1" si="19"/>
        <v/>
      </c>
      <c r="D144" s="61" t="str">
        <f ca="1">IF($C144="","",Result!D133)</f>
        <v/>
      </c>
      <c r="E144" s="359" t="str">
        <f ca="1">IF($C144="","",Result!E133)</f>
        <v/>
      </c>
      <c r="F144" s="363" t="str">
        <f ca="1">IF($C144="","",Result!F133)</f>
        <v/>
      </c>
      <c r="G144" s="361" t="str">
        <f t="shared" ca="1" si="12"/>
        <v>-</v>
      </c>
      <c r="H144" s="61" t="str">
        <f ca="1">IF($C144="","",Result!G133)</f>
        <v/>
      </c>
      <c r="I144" s="61" t="str">
        <f ca="1">IF($C144="","",Result!H133)</f>
        <v/>
      </c>
      <c r="J144" s="363" t="str">
        <f ca="1">IF($C144="","",Result!I133)</f>
        <v/>
      </c>
      <c r="K144" s="368" t="str">
        <f t="shared" ca="1" si="13"/>
        <v>-</v>
      </c>
      <c r="L144" s="61" t="str">
        <f ca="1">IF($C144="","",Result!J133)</f>
        <v/>
      </c>
      <c r="M144" s="61" t="str">
        <f ca="1">IF($C144="","",Result!K133)</f>
        <v/>
      </c>
      <c r="N144" s="363" t="str">
        <f ca="1">IF($C144="","",Result!L133)</f>
        <v/>
      </c>
      <c r="O144" s="361" t="str">
        <f t="shared" ca="1" si="14"/>
        <v>-</v>
      </c>
      <c r="P144" s="358" t="str">
        <f t="shared" ca="1" si="15"/>
        <v/>
      </c>
      <c r="Q144" s="61" t="str">
        <f t="shared" ca="1" si="16"/>
        <v/>
      </c>
      <c r="R144" s="363" t="str">
        <f t="shared" ca="1" si="17"/>
        <v/>
      </c>
      <c r="S144" s="391" t="str">
        <f t="shared" ca="1" si="18"/>
        <v>-</v>
      </c>
    </row>
    <row r="145" spans="2:19" ht="22.35" customHeight="1">
      <c r="B145" s="181">
        <f t="shared" si="11"/>
        <v>125</v>
      </c>
      <c r="C145" s="176" t="str">
        <f t="shared" ca="1" si="19"/>
        <v/>
      </c>
      <c r="D145" s="61" t="str">
        <f ca="1">IF($C145="","",Result!D134)</f>
        <v/>
      </c>
      <c r="E145" s="359" t="str">
        <f ca="1">IF($C145="","",Result!E134)</f>
        <v/>
      </c>
      <c r="F145" s="363" t="str">
        <f ca="1">IF($C145="","",Result!F134)</f>
        <v/>
      </c>
      <c r="G145" s="361" t="str">
        <f t="shared" ca="1" si="12"/>
        <v>-</v>
      </c>
      <c r="H145" s="61" t="str">
        <f ca="1">IF($C145="","",Result!G134)</f>
        <v/>
      </c>
      <c r="I145" s="61" t="str">
        <f ca="1">IF($C145="","",Result!H134)</f>
        <v/>
      </c>
      <c r="J145" s="363" t="str">
        <f ca="1">IF($C145="","",Result!I134)</f>
        <v/>
      </c>
      <c r="K145" s="368" t="str">
        <f t="shared" ca="1" si="13"/>
        <v>-</v>
      </c>
      <c r="L145" s="61" t="str">
        <f ca="1">IF($C145="","",Result!J134)</f>
        <v/>
      </c>
      <c r="M145" s="61" t="str">
        <f ca="1">IF($C145="","",Result!K134)</f>
        <v/>
      </c>
      <c r="N145" s="363" t="str">
        <f ca="1">IF($C145="","",Result!L134)</f>
        <v/>
      </c>
      <c r="O145" s="361" t="str">
        <f t="shared" ca="1" si="14"/>
        <v>-</v>
      </c>
      <c r="P145" s="358" t="str">
        <f t="shared" ca="1" si="15"/>
        <v/>
      </c>
      <c r="Q145" s="61" t="str">
        <f t="shared" ca="1" si="16"/>
        <v/>
      </c>
      <c r="R145" s="363" t="str">
        <f t="shared" ca="1" si="17"/>
        <v/>
      </c>
      <c r="S145" s="391" t="str">
        <f t="shared" ca="1" si="18"/>
        <v>-</v>
      </c>
    </row>
    <row r="146" spans="2:19" ht="22.35" customHeight="1">
      <c r="B146" s="181">
        <f t="shared" si="11"/>
        <v>126</v>
      </c>
      <c r="C146" s="176" t="str">
        <f t="shared" ca="1" si="19"/>
        <v/>
      </c>
      <c r="D146" s="61" t="str">
        <f ca="1">IF($C146="","",Result!D135)</f>
        <v/>
      </c>
      <c r="E146" s="359" t="str">
        <f ca="1">IF($C146="","",Result!E135)</f>
        <v/>
      </c>
      <c r="F146" s="363" t="str">
        <f ca="1">IF($C146="","",Result!F135)</f>
        <v/>
      </c>
      <c r="G146" s="361" t="str">
        <f t="shared" ca="1" si="12"/>
        <v>-</v>
      </c>
      <c r="H146" s="61" t="str">
        <f ca="1">IF($C146="","",Result!G135)</f>
        <v/>
      </c>
      <c r="I146" s="61" t="str">
        <f ca="1">IF($C146="","",Result!H135)</f>
        <v/>
      </c>
      <c r="J146" s="363" t="str">
        <f ca="1">IF($C146="","",Result!I135)</f>
        <v/>
      </c>
      <c r="K146" s="368" t="str">
        <f t="shared" ca="1" si="13"/>
        <v>-</v>
      </c>
      <c r="L146" s="61" t="str">
        <f ca="1">IF($C146="","",Result!J135)</f>
        <v/>
      </c>
      <c r="M146" s="61" t="str">
        <f ca="1">IF($C146="","",Result!K135)</f>
        <v/>
      </c>
      <c r="N146" s="363" t="str">
        <f ca="1">IF($C146="","",Result!L135)</f>
        <v/>
      </c>
      <c r="O146" s="361" t="str">
        <f t="shared" ca="1" si="14"/>
        <v>-</v>
      </c>
      <c r="P146" s="358" t="str">
        <f t="shared" ca="1" si="15"/>
        <v/>
      </c>
      <c r="Q146" s="61" t="str">
        <f t="shared" ca="1" si="16"/>
        <v/>
      </c>
      <c r="R146" s="363" t="str">
        <f t="shared" ca="1" si="17"/>
        <v/>
      </c>
      <c r="S146" s="391" t="str">
        <f t="shared" ca="1" si="18"/>
        <v>-</v>
      </c>
    </row>
    <row r="147" spans="2:19" ht="22.35" customHeight="1">
      <c r="B147" s="181">
        <f t="shared" si="11"/>
        <v>127</v>
      </c>
      <c r="C147" s="176" t="str">
        <f t="shared" ca="1" si="19"/>
        <v/>
      </c>
      <c r="D147" s="61" t="str">
        <f ca="1">IF($C147="","",Result!D136)</f>
        <v/>
      </c>
      <c r="E147" s="359" t="str">
        <f ca="1">IF($C147="","",Result!E136)</f>
        <v/>
      </c>
      <c r="F147" s="363" t="str">
        <f ca="1">IF($C147="","",Result!F136)</f>
        <v/>
      </c>
      <c r="G147" s="361" t="str">
        <f t="shared" ca="1" si="12"/>
        <v>-</v>
      </c>
      <c r="H147" s="61" t="str">
        <f ca="1">IF($C147="","",Result!G136)</f>
        <v/>
      </c>
      <c r="I147" s="61" t="str">
        <f ca="1">IF($C147="","",Result!H136)</f>
        <v/>
      </c>
      <c r="J147" s="363" t="str">
        <f ca="1">IF($C147="","",Result!I136)</f>
        <v/>
      </c>
      <c r="K147" s="368" t="str">
        <f t="shared" ca="1" si="13"/>
        <v>-</v>
      </c>
      <c r="L147" s="61" t="str">
        <f ca="1">IF($C147="","",Result!J136)</f>
        <v/>
      </c>
      <c r="M147" s="61" t="str">
        <f ca="1">IF($C147="","",Result!K136)</f>
        <v/>
      </c>
      <c r="N147" s="363" t="str">
        <f ca="1">IF($C147="","",Result!L136)</f>
        <v/>
      </c>
      <c r="O147" s="361" t="str">
        <f t="shared" ca="1" si="14"/>
        <v>-</v>
      </c>
      <c r="P147" s="358" t="str">
        <f t="shared" ca="1" si="15"/>
        <v/>
      </c>
      <c r="Q147" s="61" t="str">
        <f t="shared" ca="1" si="16"/>
        <v/>
      </c>
      <c r="R147" s="363" t="str">
        <f t="shared" ca="1" si="17"/>
        <v/>
      </c>
      <c r="S147" s="391" t="str">
        <f t="shared" ca="1" si="18"/>
        <v>-</v>
      </c>
    </row>
    <row r="148" spans="2:19" ht="22.35" customHeight="1">
      <c r="B148" s="181">
        <f t="shared" si="11"/>
        <v>128</v>
      </c>
      <c r="C148" s="176" t="str">
        <f t="shared" ca="1" si="19"/>
        <v/>
      </c>
      <c r="D148" s="61" t="str">
        <f ca="1">IF($C148="","",Result!D137)</f>
        <v/>
      </c>
      <c r="E148" s="359" t="str">
        <f ca="1">IF($C148="","",Result!E137)</f>
        <v/>
      </c>
      <c r="F148" s="363" t="str">
        <f ca="1">IF($C148="","",Result!F137)</f>
        <v/>
      </c>
      <c r="G148" s="361" t="str">
        <f t="shared" ca="1" si="12"/>
        <v>-</v>
      </c>
      <c r="H148" s="61" t="str">
        <f ca="1">IF($C148="","",Result!G137)</f>
        <v/>
      </c>
      <c r="I148" s="61" t="str">
        <f ca="1">IF($C148="","",Result!H137)</f>
        <v/>
      </c>
      <c r="J148" s="363" t="str">
        <f ca="1">IF($C148="","",Result!I137)</f>
        <v/>
      </c>
      <c r="K148" s="368" t="str">
        <f t="shared" ca="1" si="13"/>
        <v>-</v>
      </c>
      <c r="L148" s="61" t="str">
        <f ca="1">IF($C148="","",Result!J137)</f>
        <v/>
      </c>
      <c r="M148" s="61" t="str">
        <f ca="1">IF($C148="","",Result!K137)</f>
        <v/>
      </c>
      <c r="N148" s="363" t="str">
        <f ca="1">IF($C148="","",Result!L137)</f>
        <v/>
      </c>
      <c r="O148" s="361" t="str">
        <f t="shared" ca="1" si="14"/>
        <v>-</v>
      </c>
      <c r="P148" s="358" t="str">
        <f t="shared" ca="1" si="15"/>
        <v/>
      </c>
      <c r="Q148" s="61" t="str">
        <f t="shared" ca="1" si="16"/>
        <v/>
      </c>
      <c r="R148" s="363" t="str">
        <f t="shared" ca="1" si="17"/>
        <v/>
      </c>
      <c r="S148" s="391" t="str">
        <f t="shared" ca="1" si="18"/>
        <v>-</v>
      </c>
    </row>
    <row r="149" spans="2:19" ht="22.35" customHeight="1">
      <c r="B149" s="181">
        <f t="shared" si="11"/>
        <v>129</v>
      </c>
      <c r="C149" s="176" t="str">
        <f t="shared" ref="C149:C180" ca="1" si="20">IFERROR(INDEX(validTestCategories,ROW()-ROW(B$20),1),"")</f>
        <v/>
      </c>
      <c r="D149" s="61" t="str">
        <f ca="1">IF($C149="","",Result!D138)</f>
        <v/>
      </c>
      <c r="E149" s="359" t="str">
        <f ca="1">IF($C149="","",Result!E138)</f>
        <v/>
      </c>
      <c r="F149" s="363" t="str">
        <f ca="1">IF($C149="","",Result!F138)</f>
        <v/>
      </c>
      <c r="G149" s="361" t="str">
        <f t="shared" ca="1" si="12"/>
        <v>-</v>
      </c>
      <c r="H149" s="61" t="str">
        <f ca="1">IF($C149="","",Result!G138)</f>
        <v/>
      </c>
      <c r="I149" s="61" t="str">
        <f ca="1">IF($C149="","",Result!H138)</f>
        <v/>
      </c>
      <c r="J149" s="363" t="str">
        <f ca="1">IF($C149="","",Result!I138)</f>
        <v/>
      </c>
      <c r="K149" s="368" t="str">
        <f t="shared" ca="1" si="13"/>
        <v>-</v>
      </c>
      <c r="L149" s="61" t="str">
        <f ca="1">IF($C149="","",Result!J138)</f>
        <v/>
      </c>
      <c r="M149" s="61" t="str">
        <f ca="1">IF($C149="","",Result!K138)</f>
        <v/>
      </c>
      <c r="N149" s="363" t="str">
        <f ca="1">IF($C149="","",Result!L138)</f>
        <v/>
      </c>
      <c r="O149" s="361" t="str">
        <f t="shared" ca="1" si="14"/>
        <v>-</v>
      </c>
      <c r="P149" s="358" t="str">
        <f t="shared" ca="1" si="15"/>
        <v/>
      </c>
      <c r="Q149" s="61" t="str">
        <f t="shared" ca="1" si="16"/>
        <v/>
      </c>
      <c r="R149" s="363" t="str">
        <f t="shared" ca="1" si="17"/>
        <v/>
      </c>
      <c r="S149" s="391" t="str">
        <f t="shared" ca="1" si="18"/>
        <v>-</v>
      </c>
    </row>
    <row r="150" spans="2:19" ht="22.35" customHeight="1">
      <c r="B150" s="181">
        <f t="shared" ref="B150:B213" si="21">ROW()-ROW(B$20)</f>
        <v>130</v>
      </c>
      <c r="C150" s="176" t="str">
        <f t="shared" ca="1" si="20"/>
        <v/>
      </c>
      <c r="D150" s="61" t="str">
        <f ca="1">IF($C150="","",Result!D139)</f>
        <v/>
      </c>
      <c r="E150" s="359" t="str">
        <f ca="1">IF($C150="","",Result!E139)</f>
        <v/>
      </c>
      <c r="F150" s="363" t="str">
        <f ca="1">IF($C150="","",Result!F139)</f>
        <v/>
      </c>
      <c r="G150" s="361" t="str">
        <f t="shared" ref="G150:G213" ca="1" si="22">IF(OR($C150="",D150=0),"-",(E150+F150)/D150)</f>
        <v>-</v>
      </c>
      <c r="H150" s="61" t="str">
        <f ca="1">IF($C150="","",Result!G139)</f>
        <v/>
      </c>
      <c r="I150" s="61" t="str">
        <f ca="1">IF($C150="","",Result!H139)</f>
        <v/>
      </c>
      <c r="J150" s="363" t="str">
        <f ca="1">IF($C150="","",Result!I139)</f>
        <v/>
      </c>
      <c r="K150" s="368" t="str">
        <f t="shared" ref="K150:K213" ca="1" si="23">IF(OR($C150="",H150=0),"-",(I150+J150)/H150)</f>
        <v>-</v>
      </c>
      <c r="L150" s="61" t="str">
        <f ca="1">IF($C150="","",Result!J139)</f>
        <v/>
      </c>
      <c r="M150" s="61" t="str">
        <f ca="1">IF($C150="","",Result!K139)</f>
        <v/>
      </c>
      <c r="N150" s="363" t="str">
        <f ca="1">IF($C150="","",Result!L139)</f>
        <v/>
      </c>
      <c r="O150" s="361" t="str">
        <f t="shared" ref="O150:O213" ca="1" si="24">IF(OR($C150="",L150=0),"-",(M150+N150)/L150)</f>
        <v>-</v>
      </c>
      <c r="P150" s="358" t="str">
        <f t="shared" ref="P150:P213" ca="1" si="25">IF($C150="","",SUM(D150,H150,L150))</f>
        <v/>
      </c>
      <c r="Q150" s="61" t="str">
        <f t="shared" ref="Q150:Q213" ca="1" si="26">IF($C150="","",SUM(E150,I150,M150))</f>
        <v/>
      </c>
      <c r="R150" s="363" t="str">
        <f t="shared" ref="R150:R213" ca="1" si="27">IF($C150="","",SUM(F150,J150,N150))</f>
        <v/>
      </c>
      <c r="S150" s="391" t="str">
        <f t="shared" ref="S150:S213" ca="1" si="28">IFERROR((Q150+R150)/P150,"-")</f>
        <v>-</v>
      </c>
    </row>
    <row r="151" spans="2:19" ht="22.35" customHeight="1">
      <c r="B151" s="181">
        <f t="shared" si="21"/>
        <v>131</v>
      </c>
      <c r="C151" s="176" t="str">
        <f t="shared" ca="1" si="20"/>
        <v/>
      </c>
      <c r="D151" s="61" t="str">
        <f ca="1">IF($C151="","",Result!D140)</f>
        <v/>
      </c>
      <c r="E151" s="359" t="str">
        <f ca="1">IF($C151="","",Result!E140)</f>
        <v/>
      </c>
      <c r="F151" s="363" t="str">
        <f ca="1">IF($C151="","",Result!F140)</f>
        <v/>
      </c>
      <c r="G151" s="361" t="str">
        <f t="shared" ca="1" si="22"/>
        <v>-</v>
      </c>
      <c r="H151" s="61" t="str">
        <f ca="1">IF($C151="","",Result!G140)</f>
        <v/>
      </c>
      <c r="I151" s="61" t="str">
        <f ca="1">IF($C151="","",Result!H140)</f>
        <v/>
      </c>
      <c r="J151" s="363" t="str">
        <f ca="1">IF($C151="","",Result!I140)</f>
        <v/>
      </c>
      <c r="K151" s="368" t="str">
        <f t="shared" ca="1" si="23"/>
        <v>-</v>
      </c>
      <c r="L151" s="61" t="str">
        <f ca="1">IF($C151="","",Result!J140)</f>
        <v/>
      </c>
      <c r="M151" s="61" t="str">
        <f ca="1">IF($C151="","",Result!K140)</f>
        <v/>
      </c>
      <c r="N151" s="363" t="str">
        <f ca="1">IF($C151="","",Result!L140)</f>
        <v/>
      </c>
      <c r="O151" s="361" t="str">
        <f t="shared" ca="1" si="24"/>
        <v>-</v>
      </c>
      <c r="P151" s="358" t="str">
        <f t="shared" ca="1" si="25"/>
        <v/>
      </c>
      <c r="Q151" s="61" t="str">
        <f t="shared" ca="1" si="26"/>
        <v/>
      </c>
      <c r="R151" s="363" t="str">
        <f t="shared" ca="1" si="27"/>
        <v/>
      </c>
      <c r="S151" s="391" t="str">
        <f t="shared" ca="1" si="28"/>
        <v>-</v>
      </c>
    </row>
    <row r="152" spans="2:19" ht="22.35" customHeight="1">
      <c r="B152" s="181">
        <f t="shared" si="21"/>
        <v>132</v>
      </c>
      <c r="C152" s="176" t="str">
        <f t="shared" ca="1" si="20"/>
        <v/>
      </c>
      <c r="D152" s="61" t="str">
        <f ca="1">IF($C152="","",Result!D141)</f>
        <v/>
      </c>
      <c r="E152" s="359" t="str">
        <f ca="1">IF($C152="","",Result!E141)</f>
        <v/>
      </c>
      <c r="F152" s="363" t="str">
        <f ca="1">IF($C152="","",Result!F141)</f>
        <v/>
      </c>
      <c r="G152" s="361" t="str">
        <f t="shared" ca="1" si="22"/>
        <v>-</v>
      </c>
      <c r="H152" s="61" t="str">
        <f ca="1">IF($C152="","",Result!G141)</f>
        <v/>
      </c>
      <c r="I152" s="61" t="str">
        <f ca="1">IF($C152="","",Result!H141)</f>
        <v/>
      </c>
      <c r="J152" s="363" t="str">
        <f ca="1">IF($C152="","",Result!I141)</f>
        <v/>
      </c>
      <c r="K152" s="368" t="str">
        <f t="shared" ca="1" si="23"/>
        <v>-</v>
      </c>
      <c r="L152" s="61" t="str">
        <f ca="1">IF($C152="","",Result!J141)</f>
        <v/>
      </c>
      <c r="M152" s="61" t="str">
        <f ca="1">IF($C152="","",Result!K141)</f>
        <v/>
      </c>
      <c r="N152" s="363" t="str">
        <f ca="1">IF($C152="","",Result!L141)</f>
        <v/>
      </c>
      <c r="O152" s="361" t="str">
        <f t="shared" ca="1" si="24"/>
        <v>-</v>
      </c>
      <c r="P152" s="358" t="str">
        <f t="shared" ca="1" si="25"/>
        <v/>
      </c>
      <c r="Q152" s="61" t="str">
        <f t="shared" ca="1" si="26"/>
        <v/>
      </c>
      <c r="R152" s="363" t="str">
        <f t="shared" ca="1" si="27"/>
        <v/>
      </c>
      <c r="S152" s="391" t="str">
        <f t="shared" ca="1" si="28"/>
        <v>-</v>
      </c>
    </row>
    <row r="153" spans="2:19" ht="22.35" customHeight="1">
      <c r="B153" s="181">
        <f t="shared" si="21"/>
        <v>133</v>
      </c>
      <c r="C153" s="176" t="str">
        <f t="shared" ca="1" si="20"/>
        <v/>
      </c>
      <c r="D153" s="61" t="str">
        <f ca="1">IF($C153="","",Result!D142)</f>
        <v/>
      </c>
      <c r="E153" s="359" t="str">
        <f ca="1">IF($C153="","",Result!E142)</f>
        <v/>
      </c>
      <c r="F153" s="363" t="str">
        <f ca="1">IF($C153="","",Result!F142)</f>
        <v/>
      </c>
      <c r="G153" s="361" t="str">
        <f t="shared" ca="1" si="22"/>
        <v>-</v>
      </c>
      <c r="H153" s="61" t="str">
        <f ca="1">IF($C153="","",Result!G142)</f>
        <v/>
      </c>
      <c r="I153" s="61" t="str">
        <f ca="1">IF($C153="","",Result!H142)</f>
        <v/>
      </c>
      <c r="J153" s="363" t="str">
        <f ca="1">IF($C153="","",Result!I142)</f>
        <v/>
      </c>
      <c r="K153" s="368" t="str">
        <f t="shared" ca="1" si="23"/>
        <v>-</v>
      </c>
      <c r="L153" s="61" t="str">
        <f ca="1">IF($C153="","",Result!J142)</f>
        <v/>
      </c>
      <c r="M153" s="61" t="str">
        <f ca="1">IF($C153="","",Result!K142)</f>
        <v/>
      </c>
      <c r="N153" s="363" t="str">
        <f ca="1">IF($C153="","",Result!L142)</f>
        <v/>
      </c>
      <c r="O153" s="361" t="str">
        <f t="shared" ca="1" si="24"/>
        <v>-</v>
      </c>
      <c r="P153" s="358" t="str">
        <f t="shared" ca="1" si="25"/>
        <v/>
      </c>
      <c r="Q153" s="61" t="str">
        <f t="shared" ca="1" si="26"/>
        <v/>
      </c>
      <c r="R153" s="363" t="str">
        <f t="shared" ca="1" si="27"/>
        <v/>
      </c>
      <c r="S153" s="391" t="str">
        <f t="shared" ca="1" si="28"/>
        <v>-</v>
      </c>
    </row>
    <row r="154" spans="2:19" ht="22.35" customHeight="1">
      <c r="B154" s="181">
        <f t="shared" si="21"/>
        <v>134</v>
      </c>
      <c r="C154" s="176" t="str">
        <f t="shared" ca="1" si="20"/>
        <v/>
      </c>
      <c r="D154" s="61" t="str">
        <f ca="1">IF($C154="","",Result!D143)</f>
        <v/>
      </c>
      <c r="E154" s="359" t="str">
        <f ca="1">IF($C154="","",Result!E143)</f>
        <v/>
      </c>
      <c r="F154" s="363" t="str">
        <f ca="1">IF($C154="","",Result!F143)</f>
        <v/>
      </c>
      <c r="G154" s="361" t="str">
        <f t="shared" ca="1" si="22"/>
        <v>-</v>
      </c>
      <c r="H154" s="61" t="str">
        <f ca="1">IF($C154="","",Result!G143)</f>
        <v/>
      </c>
      <c r="I154" s="61" t="str">
        <f ca="1">IF($C154="","",Result!H143)</f>
        <v/>
      </c>
      <c r="J154" s="363" t="str">
        <f ca="1">IF($C154="","",Result!I143)</f>
        <v/>
      </c>
      <c r="K154" s="368" t="str">
        <f t="shared" ca="1" si="23"/>
        <v>-</v>
      </c>
      <c r="L154" s="61" t="str">
        <f ca="1">IF($C154="","",Result!J143)</f>
        <v/>
      </c>
      <c r="M154" s="61" t="str">
        <f ca="1">IF($C154="","",Result!K143)</f>
        <v/>
      </c>
      <c r="N154" s="363" t="str">
        <f ca="1">IF($C154="","",Result!L143)</f>
        <v/>
      </c>
      <c r="O154" s="361" t="str">
        <f t="shared" ca="1" si="24"/>
        <v>-</v>
      </c>
      <c r="P154" s="358" t="str">
        <f t="shared" ca="1" si="25"/>
        <v/>
      </c>
      <c r="Q154" s="61" t="str">
        <f t="shared" ca="1" si="26"/>
        <v/>
      </c>
      <c r="R154" s="363" t="str">
        <f t="shared" ca="1" si="27"/>
        <v/>
      </c>
      <c r="S154" s="391" t="str">
        <f t="shared" ca="1" si="28"/>
        <v>-</v>
      </c>
    </row>
    <row r="155" spans="2:19" ht="22.35" customHeight="1">
      <c r="B155" s="181">
        <f t="shared" si="21"/>
        <v>135</v>
      </c>
      <c r="C155" s="176" t="str">
        <f t="shared" ca="1" si="20"/>
        <v/>
      </c>
      <c r="D155" s="61" t="str">
        <f ca="1">IF($C155="","",Result!D144)</f>
        <v/>
      </c>
      <c r="E155" s="359" t="str">
        <f ca="1">IF($C155="","",Result!E144)</f>
        <v/>
      </c>
      <c r="F155" s="363" t="str">
        <f ca="1">IF($C155="","",Result!F144)</f>
        <v/>
      </c>
      <c r="G155" s="361" t="str">
        <f t="shared" ca="1" si="22"/>
        <v>-</v>
      </c>
      <c r="H155" s="61" t="str">
        <f ca="1">IF($C155="","",Result!G144)</f>
        <v/>
      </c>
      <c r="I155" s="61" t="str">
        <f ca="1">IF($C155="","",Result!H144)</f>
        <v/>
      </c>
      <c r="J155" s="363" t="str">
        <f ca="1">IF($C155="","",Result!I144)</f>
        <v/>
      </c>
      <c r="K155" s="368" t="str">
        <f t="shared" ca="1" si="23"/>
        <v>-</v>
      </c>
      <c r="L155" s="61" t="str">
        <f ca="1">IF($C155="","",Result!J144)</f>
        <v/>
      </c>
      <c r="M155" s="61" t="str">
        <f ca="1">IF($C155="","",Result!K144)</f>
        <v/>
      </c>
      <c r="N155" s="363" t="str">
        <f ca="1">IF($C155="","",Result!L144)</f>
        <v/>
      </c>
      <c r="O155" s="361" t="str">
        <f t="shared" ca="1" si="24"/>
        <v>-</v>
      </c>
      <c r="P155" s="358" t="str">
        <f t="shared" ca="1" si="25"/>
        <v/>
      </c>
      <c r="Q155" s="61" t="str">
        <f t="shared" ca="1" si="26"/>
        <v/>
      </c>
      <c r="R155" s="363" t="str">
        <f t="shared" ca="1" si="27"/>
        <v/>
      </c>
      <c r="S155" s="391" t="str">
        <f t="shared" ca="1" si="28"/>
        <v>-</v>
      </c>
    </row>
    <row r="156" spans="2:19" ht="22.35" customHeight="1">
      <c r="B156" s="181">
        <f t="shared" si="21"/>
        <v>136</v>
      </c>
      <c r="C156" s="176" t="str">
        <f t="shared" ca="1" si="20"/>
        <v/>
      </c>
      <c r="D156" s="61" t="str">
        <f ca="1">IF($C156="","",Result!D145)</f>
        <v/>
      </c>
      <c r="E156" s="359" t="str">
        <f ca="1">IF($C156="","",Result!E145)</f>
        <v/>
      </c>
      <c r="F156" s="363" t="str">
        <f ca="1">IF($C156="","",Result!F145)</f>
        <v/>
      </c>
      <c r="G156" s="361" t="str">
        <f t="shared" ca="1" si="22"/>
        <v>-</v>
      </c>
      <c r="H156" s="61" t="str">
        <f ca="1">IF($C156="","",Result!G145)</f>
        <v/>
      </c>
      <c r="I156" s="61" t="str">
        <f ca="1">IF($C156="","",Result!H145)</f>
        <v/>
      </c>
      <c r="J156" s="363" t="str">
        <f ca="1">IF($C156="","",Result!I145)</f>
        <v/>
      </c>
      <c r="K156" s="368" t="str">
        <f t="shared" ca="1" si="23"/>
        <v>-</v>
      </c>
      <c r="L156" s="61" t="str">
        <f ca="1">IF($C156="","",Result!J145)</f>
        <v/>
      </c>
      <c r="M156" s="61" t="str">
        <f ca="1">IF($C156="","",Result!K145)</f>
        <v/>
      </c>
      <c r="N156" s="363" t="str">
        <f ca="1">IF($C156="","",Result!L145)</f>
        <v/>
      </c>
      <c r="O156" s="361" t="str">
        <f t="shared" ca="1" si="24"/>
        <v>-</v>
      </c>
      <c r="P156" s="358" t="str">
        <f t="shared" ca="1" si="25"/>
        <v/>
      </c>
      <c r="Q156" s="61" t="str">
        <f t="shared" ca="1" si="26"/>
        <v/>
      </c>
      <c r="R156" s="363" t="str">
        <f t="shared" ca="1" si="27"/>
        <v/>
      </c>
      <c r="S156" s="391" t="str">
        <f t="shared" ca="1" si="28"/>
        <v>-</v>
      </c>
    </row>
    <row r="157" spans="2:19" ht="22.35" customHeight="1">
      <c r="B157" s="181">
        <f t="shared" si="21"/>
        <v>137</v>
      </c>
      <c r="C157" s="176" t="str">
        <f t="shared" ca="1" si="20"/>
        <v/>
      </c>
      <c r="D157" s="61" t="str">
        <f ca="1">IF($C157="","",Result!D146)</f>
        <v/>
      </c>
      <c r="E157" s="359" t="str">
        <f ca="1">IF($C157="","",Result!E146)</f>
        <v/>
      </c>
      <c r="F157" s="363" t="str">
        <f ca="1">IF($C157="","",Result!F146)</f>
        <v/>
      </c>
      <c r="G157" s="361" t="str">
        <f t="shared" ca="1" si="22"/>
        <v>-</v>
      </c>
      <c r="H157" s="61" t="str">
        <f ca="1">IF($C157="","",Result!G146)</f>
        <v/>
      </c>
      <c r="I157" s="61" t="str">
        <f ca="1">IF($C157="","",Result!H146)</f>
        <v/>
      </c>
      <c r="J157" s="363" t="str">
        <f ca="1">IF($C157="","",Result!I146)</f>
        <v/>
      </c>
      <c r="K157" s="368" t="str">
        <f t="shared" ca="1" si="23"/>
        <v>-</v>
      </c>
      <c r="L157" s="61" t="str">
        <f ca="1">IF($C157="","",Result!J146)</f>
        <v/>
      </c>
      <c r="M157" s="61" t="str">
        <f ca="1">IF($C157="","",Result!K146)</f>
        <v/>
      </c>
      <c r="N157" s="363" t="str">
        <f ca="1">IF($C157="","",Result!L146)</f>
        <v/>
      </c>
      <c r="O157" s="361" t="str">
        <f t="shared" ca="1" si="24"/>
        <v>-</v>
      </c>
      <c r="P157" s="358" t="str">
        <f t="shared" ca="1" si="25"/>
        <v/>
      </c>
      <c r="Q157" s="61" t="str">
        <f t="shared" ca="1" si="26"/>
        <v/>
      </c>
      <c r="R157" s="363" t="str">
        <f t="shared" ca="1" si="27"/>
        <v/>
      </c>
      <c r="S157" s="391" t="str">
        <f t="shared" ca="1" si="28"/>
        <v>-</v>
      </c>
    </row>
    <row r="158" spans="2:19" ht="22.35" customHeight="1">
      <c r="B158" s="181">
        <f t="shared" si="21"/>
        <v>138</v>
      </c>
      <c r="C158" s="176" t="str">
        <f t="shared" ca="1" si="20"/>
        <v/>
      </c>
      <c r="D158" s="61" t="str">
        <f ca="1">IF($C158="","",Result!D147)</f>
        <v/>
      </c>
      <c r="E158" s="359" t="str">
        <f ca="1">IF($C158="","",Result!E147)</f>
        <v/>
      </c>
      <c r="F158" s="363" t="str">
        <f ca="1">IF($C158="","",Result!F147)</f>
        <v/>
      </c>
      <c r="G158" s="361" t="str">
        <f t="shared" ca="1" si="22"/>
        <v>-</v>
      </c>
      <c r="H158" s="61" t="str">
        <f ca="1">IF($C158="","",Result!G147)</f>
        <v/>
      </c>
      <c r="I158" s="61" t="str">
        <f ca="1">IF($C158="","",Result!H147)</f>
        <v/>
      </c>
      <c r="J158" s="363" t="str">
        <f ca="1">IF($C158="","",Result!I147)</f>
        <v/>
      </c>
      <c r="K158" s="368" t="str">
        <f t="shared" ca="1" si="23"/>
        <v>-</v>
      </c>
      <c r="L158" s="61" t="str">
        <f ca="1">IF($C158="","",Result!J147)</f>
        <v/>
      </c>
      <c r="M158" s="61" t="str">
        <f ca="1">IF($C158="","",Result!K147)</f>
        <v/>
      </c>
      <c r="N158" s="363" t="str">
        <f ca="1">IF($C158="","",Result!L147)</f>
        <v/>
      </c>
      <c r="O158" s="361" t="str">
        <f t="shared" ca="1" si="24"/>
        <v>-</v>
      </c>
      <c r="P158" s="358" t="str">
        <f t="shared" ca="1" si="25"/>
        <v/>
      </c>
      <c r="Q158" s="61" t="str">
        <f t="shared" ca="1" si="26"/>
        <v/>
      </c>
      <c r="R158" s="363" t="str">
        <f t="shared" ca="1" si="27"/>
        <v/>
      </c>
      <c r="S158" s="391" t="str">
        <f t="shared" ca="1" si="28"/>
        <v>-</v>
      </c>
    </row>
    <row r="159" spans="2:19" ht="22.35" customHeight="1">
      <c r="B159" s="181">
        <f t="shared" si="21"/>
        <v>139</v>
      </c>
      <c r="C159" s="176" t="str">
        <f t="shared" ca="1" si="20"/>
        <v/>
      </c>
      <c r="D159" s="61" t="str">
        <f ca="1">IF($C159="","",Result!D148)</f>
        <v/>
      </c>
      <c r="E159" s="359" t="str">
        <f ca="1">IF($C159="","",Result!E148)</f>
        <v/>
      </c>
      <c r="F159" s="363" t="str">
        <f ca="1">IF($C159="","",Result!F148)</f>
        <v/>
      </c>
      <c r="G159" s="361" t="str">
        <f t="shared" ca="1" si="22"/>
        <v>-</v>
      </c>
      <c r="H159" s="61" t="str">
        <f ca="1">IF($C159="","",Result!G148)</f>
        <v/>
      </c>
      <c r="I159" s="61" t="str">
        <f ca="1">IF($C159="","",Result!H148)</f>
        <v/>
      </c>
      <c r="J159" s="363" t="str">
        <f ca="1">IF($C159="","",Result!I148)</f>
        <v/>
      </c>
      <c r="K159" s="368" t="str">
        <f t="shared" ca="1" si="23"/>
        <v>-</v>
      </c>
      <c r="L159" s="61" t="str">
        <f ca="1">IF($C159="","",Result!J148)</f>
        <v/>
      </c>
      <c r="M159" s="61" t="str">
        <f ca="1">IF($C159="","",Result!K148)</f>
        <v/>
      </c>
      <c r="N159" s="363" t="str">
        <f ca="1">IF($C159="","",Result!L148)</f>
        <v/>
      </c>
      <c r="O159" s="361" t="str">
        <f t="shared" ca="1" si="24"/>
        <v>-</v>
      </c>
      <c r="P159" s="358" t="str">
        <f t="shared" ca="1" si="25"/>
        <v/>
      </c>
      <c r="Q159" s="61" t="str">
        <f t="shared" ca="1" si="26"/>
        <v/>
      </c>
      <c r="R159" s="363" t="str">
        <f t="shared" ca="1" si="27"/>
        <v/>
      </c>
      <c r="S159" s="391" t="str">
        <f t="shared" ca="1" si="28"/>
        <v>-</v>
      </c>
    </row>
    <row r="160" spans="2:19" ht="22.35" customHeight="1">
      <c r="B160" s="181">
        <f t="shared" si="21"/>
        <v>140</v>
      </c>
      <c r="C160" s="176" t="str">
        <f t="shared" ca="1" si="20"/>
        <v/>
      </c>
      <c r="D160" s="61" t="str">
        <f ca="1">IF($C160="","",Result!D149)</f>
        <v/>
      </c>
      <c r="E160" s="359" t="str">
        <f ca="1">IF($C160="","",Result!E149)</f>
        <v/>
      </c>
      <c r="F160" s="363" t="str">
        <f ca="1">IF($C160="","",Result!F149)</f>
        <v/>
      </c>
      <c r="G160" s="361" t="str">
        <f t="shared" ca="1" si="22"/>
        <v>-</v>
      </c>
      <c r="H160" s="61" t="str">
        <f ca="1">IF($C160="","",Result!G149)</f>
        <v/>
      </c>
      <c r="I160" s="61" t="str">
        <f ca="1">IF($C160="","",Result!H149)</f>
        <v/>
      </c>
      <c r="J160" s="363" t="str">
        <f ca="1">IF($C160="","",Result!I149)</f>
        <v/>
      </c>
      <c r="K160" s="368" t="str">
        <f t="shared" ca="1" si="23"/>
        <v>-</v>
      </c>
      <c r="L160" s="61" t="str">
        <f ca="1">IF($C160="","",Result!J149)</f>
        <v/>
      </c>
      <c r="M160" s="61" t="str">
        <f ca="1">IF($C160="","",Result!K149)</f>
        <v/>
      </c>
      <c r="N160" s="363" t="str">
        <f ca="1">IF($C160="","",Result!L149)</f>
        <v/>
      </c>
      <c r="O160" s="361" t="str">
        <f t="shared" ca="1" si="24"/>
        <v>-</v>
      </c>
      <c r="P160" s="358" t="str">
        <f t="shared" ca="1" si="25"/>
        <v/>
      </c>
      <c r="Q160" s="61" t="str">
        <f t="shared" ca="1" si="26"/>
        <v/>
      </c>
      <c r="R160" s="363" t="str">
        <f t="shared" ca="1" si="27"/>
        <v/>
      </c>
      <c r="S160" s="391" t="str">
        <f t="shared" ca="1" si="28"/>
        <v>-</v>
      </c>
    </row>
    <row r="161" spans="2:19" ht="22.35" customHeight="1">
      <c r="B161" s="181">
        <f t="shared" si="21"/>
        <v>141</v>
      </c>
      <c r="C161" s="176" t="str">
        <f t="shared" ca="1" si="20"/>
        <v/>
      </c>
      <c r="D161" s="61" t="str">
        <f ca="1">IF($C161="","",Result!D150)</f>
        <v/>
      </c>
      <c r="E161" s="359" t="str">
        <f ca="1">IF($C161="","",Result!E150)</f>
        <v/>
      </c>
      <c r="F161" s="363" t="str">
        <f ca="1">IF($C161="","",Result!F150)</f>
        <v/>
      </c>
      <c r="G161" s="361" t="str">
        <f t="shared" ca="1" si="22"/>
        <v>-</v>
      </c>
      <c r="H161" s="61" t="str">
        <f ca="1">IF($C161="","",Result!G150)</f>
        <v/>
      </c>
      <c r="I161" s="61" t="str">
        <f ca="1">IF($C161="","",Result!H150)</f>
        <v/>
      </c>
      <c r="J161" s="363" t="str">
        <f ca="1">IF($C161="","",Result!I150)</f>
        <v/>
      </c>
      <c r="K161" s="368" t="str">
        <f t="shared" ca="1" si="23"/>
        <v>-</v>
      </c>
      <c r="L161" s="61" t="str">
        <f ca="1">IF($C161="","",Result!J150)</f>
        <v/>
      </c>
      <c r="M161" s="61" t="str">
        <f ca="1">IF($C161="","",Result!K150)</f>
        <v/>
      </c>
      <c r="N161" s="363" t="str">
        <f ca="1">IF($C161="","",Result!L150)</f>
        <v/>
      </c>
      <c r="O161" s="361" t="str">
        <f t="shared" ca="1" si="24"/>
        <v>-</v>
      </c>
      <c r="P161" s="358" t="str">
        <f t="shared" ca="1" si="25"/>
        <v/>
      </c>
      <c r="Q161" s="61" t="str">
        <f t="shared" ca="1" si="26"/>
        <v/>
      </c>
      <c r="R161" s="363" t="str">
        <f t="shared" ca="1" si="27"/>
        <v/>
      </c>
      <c r="S161" s="391" t="str">
        <f t="shared" ca="1" si="28"/>
        <v>-</v>
      </c>
    </row>
    <row r="162" spans="2:19" ht="22.35" customHeight="1">
      <c r="B162" s="181">
        <f t="shared" si="21"/>
        <v>142</v>
      </c>
      <c r="C162" s="176" t="str">
        <f t="shared" ca="1" si="20"/>
        <v/>
      </c>
      <c r="D162" s="61" t="str">
        <f ca="1">IF($C162="","",Result!D151)</f>
        <v/>
      </c>
      <c r="E162" s="359" t="str">
        <f ca="1">IF($C162="","",Result!E151)</f>
        <v/>
      </c>
      <c r="F162" s="363" t="str">
        <f ca="1">IF($C162="","",Result!F151)</f>
        <v/>
      </c>
      <c r="G162" s="361" t="str">
        <f t="shared" ca="1" si="22"/>
        <v>-</v>
      </c>
      <c r="H162" s="61" t="str">
        <f ca="1">IF($C162="","",Result!G151)</f>
        <v/>
      </c>
      <c r="I162" s="61" t="str">
        <f ca="1">IF($C162="","",Result!H151)</f>
        <v/>
      </c>
      <c r="J162" s="363" t="str">
        <f ca="1">IF($C162="","",Result!I151)</f>
        <v/>
      </c>
      <c r="K162" s="368" t="str">
        <f t="shared" ca="1" si="23"/>
        <v>-</v>
      </c>
      <c r="L162" s="61" t="str">
        <f ca="1">IF($C162="","",Result!J151)</f>
        <v/>
      </c>
      <c r="M162" s="61" t="str">
        <f ca="1">IF($C162="","",Result!K151)</f>
        <v/>
      </c>
      <c r="N162" s="363" t="str">
        <f ca="1">IF($C162="","",Result!L151)</f>
        <v/>
      </c>
      <c r="O162" s="361" t="str">
        <f t="shared" ca="1" si="24"/>
        <v>-</v>
      </c>
      <c r="P162" s="358" t="str">
        <f t="shared" ca="1" si="25"/>
        <v/>
      </c>
      <c r="Q162" s="61" t="str">
        <f t="shared" ca="1" si="26"/>
        <v/>
      </c>
      <c r="R162" s="363" t="str">
        <f t="shared" ca="1" si="27"/>
        <v/>
      </c>
      <c r="S162" s="391" t="str">
        <f t="shared" ca="1" si="28"/>
        <v>-</v>
      </c>
    </row>
    <row r="163" spans="2:19" ht="22.35" customHeight="1">
      <c r="B163" s="181">
        <f t="shared" si="21"/>
        <v>143</v>
      </c>
      <c r="C163" s="176" t="str">
        <f t="shared" ca="1" si="20"/>
        <v/>
      </c>
      <c r="D163" s="61" t="str">
        <f ca="1">IF($C163="","",Result!D152)</f>
        <v/>
      </c>
      <c r="E163" s="359" t="str">
        <f ca="1">IF($C163="","",Result!E152)</f>
        <v/>
      </c>
      <c r="F163" s="363" t="str">
        <f ca="1">IF($C163="","",Result!F152)</f>
        <v/>
      </c>
      <c r="G163" s="361" t="str">
        <f t="shared" ca="1" si="22"/>
        <v>-</v>
      </c>
      <c r="H163" s="61" t="str">
        <f ca="1">IF($C163="","",Result!G152)</f>
        <v/>
      </c>
      <c r="I163" s="61" t="str">
        <f ca="1">IF($C163="","",Result!H152)</f>
        <v/>
      </c>
      <c r="J163" s="363" t="str">
        <f ca="1">IF($C163="","",Result!I152)</f>
        <v/>
      </c>
      <c r="K163" s="368" t="str">
        <f t="shared" ca="1" si="23"/>
        <v>-</v>
      </c>
      <c r="L163" s="61" t="str">
        <f ca="1">IF($C163="","",Result!J152)</f>
        <v/>
      </c>
      <c r="M163" s="61" t="str">
        <f ca="1">IF($C163="","",Result!K152)</f>
        <v/>
      </c>
      <c r="N163" s="363" t="str">
        <f ca="1">IF($C163="","",Result!L152)</f>
        <v/>
      </c>
      <c r="O163" s="361" t="str">
        <f t="shared" ca="1" si="24"/>
        <v>-</v>
      </c>
      <c r="P163" s="358" t="str">
        <f t="shared" ca="1" si="25"/>
        <v/>
      </c>
      <c r="Q163" s="61" t="str">
        <f t="shared" ca="1" si="26"/>
        <v/>
      </c>
      <c r="R163" s="363" t="str">
        <f t="shared" ca="1" si="27"/>
        <v/>
      </c>
      <c r="S163" s="391" t="str">
        <f t="shared" ca="1" si="28"/>
        <v>-</v>
      </c>
    </row>
    <row r="164" spans="2:19" ht="22.35" customHeight="1">
      <c r="B164" s="181">
        <f t="shared" si="21"/>
        <v>144</v>
      </c>
      <c r="C164" s="176" t="str">
        <f t="shared" ca="1" si="20"/>
        <v/>
      </c>
      <c r="D164" s="61" t="str">
        <f ca="1">IF($C164="","",Result!D153)</f>
        <v/>
      </c>
      <c r="E164" s="359" t="str">
        <f ca="1">IF($C164="","",Result!E153)</f>
        <v/>
      </c>
      <c r="F164" s="363" t="str">
        <f ca="1">IF($C164="","",Result!F153)</f>
        <v/>
      </c>
      <c r="G164" s="361" t="str">
        <f t="shared" ca="1" si="22"/>
        <v>-</v>
      </c>
      <c r="H164" s="61" t="str">
        <f ca="1">IF($C164="","",Result!G153)</f>
        <v/>
      </c>
      <c r="I164" s="61" t="str">
        <f ca="1">IF($C164="","",Result!H153)</f>
        <v/>
      </c>
      <c r="J164" s="363" t="str">
        <f ca="1">IF($C164="","",Result!I153)</f>
        <v/>
      </c>
      <c r="K164" s="368" t="str">
        <f t="shared" ca="1" si="23"/>
        <v>-</v>
      </c>
      <c r="L164" s="61" t="str">
        <f ca="1">IF($C164="","",Result!J153)</f>
        <v/>
      </c>
      <c r="M164" s="61" t="str">
        <f ca="1">IF($C164="","",Result!K153)</f>
        <v/>
      </c>
      <c r="N164" s="363" t="str">
        <f ca="1">IF($C164="","",Result!L153)</f>
        <v/>
      </c>
      <c r="O164" s="361" t="str">
        <f t="shared" ca="1" si="24"/>
        <v>-</v>
      </c>
      <c r="P164" s="358" t="str">
        <f t="shared" ca="1" si="25"/>
        <v/>
      </c>
      <c r="Q164" s="61" t="str">
        <f t="shared" ca="1" si="26"/>
        <v/>
      </c>
      <c r="R164" s="363" t="str">
        <f t="shared" ca="1" si="27"/>
        <v/>
      </c>
      <c r="S164" s="391" t="str">
        <f t="shared" ca="1" si="28"/>
        <v>-</v>
      </c>
    </row>
    <row r="165" spans="2:19" ht="22.35" customHeight="1">
      <c r="B165" s="181">
        <f t="shared" si="21"/>
        <v>145</v>
      </c>
      <c r="C165" s="176" t="str">
        <f t="shared" ca="1" si="20"/>
        <v/>
      </c>
      <c r="D165" s="61" t="str">
        <f ca="1">IF($C165="","",Result!D154)</f>
        <v/>
      </c>
      <c r="E165" s="359" t="str">
        <f ca="1">IF($C165="","",Result!E154)</f>
        <v/>
      </c>
      <c r="F165" s="363" t="str">
        <f ca="1">IF($C165="","",Result!F154)</f>
        <v/>
      </c>
      <c r="G165" s="361" t="str">
        <f t="shared" ca="1" si="22"/>
        <v>-</v>
      </c>
      <c r="H165" s="61" t="str">
        <f ca="1">IF($C165="","",Result!G154)</f>
        <v/>
      </c>
      <c r="I165" s="61" t="str">
        <f ca="1">IF($C165="","",Result!H154)</f>
        <v/>
      </c>
      <c r="J165" s="363" t="str">
        <f ca="1">IF($C165="","",Result!I154)</f>
        <v/>
      </c>
      <c r="K165" s="368" t="str">
        <f t="shared" ca="1" si="23"/>
        <v>-</v>
      </c>
      <c r="L165" s="61" t="str">
        <f ca="1">IF($C165="","",Result!J154)</f>
        <v/>
      </c>
      <c r="M165" s="61" t="str">
        <f ca="1">IF($C165="","",Result!K154)</f>
        <v/>
      </c>
      <c r="N165" s="363" t="str">
        <f ca="1">IF($C165="","",Result!L154)</f>
        <v/>
      </c>
      <c r="O165" s="361" t="str">
        <f t="shared" ca="1" si="24"/>
        <v>-</v>
      </c>
      <c r="P165" s="358" t="str">
        <f t="shared" ca="1" si="25"/>
        <v/>
      </c>
      <c r="Q165" s="61" t="str">
        <f t="shared" ca="1" si="26"/>
        <v/>
      </c>
      <c r="R165" s="363" t="str">
        <f t="shared" ca="1" si="27"/>
        <v/>
      </c>
      <c r="S165" s="391" t="str">
        <f t="shared" ca="1" si="28"/>
        <v>-</v>
      </c>
    </row>
    <row r="166" spans="2:19" ht="22.35" customHeight="1">
      <c r="B166" s="181">
        <f t="shared" si="21"/>
        <v>146</v>
      </c>
      <c r="C166" s="176" t="str">
        <f t="shared" ca="1" si="20"/>
        <v/>
      </c>
      <c r="D166" s="61" t="str">
        <f ca="1">IF($C166="","",Result!D155)</f>
        <v/>
      </c>
      <c r="E166" s="359" t="str">
        <f ca="1">IF($C166="","",Result!E155)</f>
        <v/>
      </c>
      <c r="F166" s="363" t="str">
        <f ca="1">IF($C166="","",Result!F155)</f>
        <v/>
      </c>
      <c r="G166" s="361" t="str">
        <f t="shared" ca="1" si="22"/>
        <v>-</v>
      </c>
      <c r="H166" s="61" t="str">
        <f ca="1">IF($C166="","",Result!G155)</f>
        <v/>
      </c>
      <c r="I166" s="61" t="str">
        <f ca="1">IF($C166="","",Result!H155)</f>
        <v/>
      </c>
      <c r="J166" s="363" t="str">
        <f ca="1">IF($C166="","",Result!I155)</f>
        <v/>
      </c>
      <c r="K166" s="368" t="str">
        <f t="shared" ca="1" si="23"/>
        <v>-</v>
      </c>
      <c r="L166" s="61" t="str">
        <f ca="1">IF($C166="","",Result!J155)</f>
        <v/>
      </c>
      <c r="M166" s="61" t="str">
        <f ca="1">IF($C166="","",Result!K155)</f>
        <v/>
      </c>
      <c r="N166" s="363" t="str">
        <f ca="1">IF($C166="","",Result!L155)</f>
        <v/>
      </c>
      <c r="O166" s="361" t="str">
        <f t="shared" ca="1" si="24"/>
        <v>-</v>
      </c>
      <c r="P166" s="358" t="str">
        <f t="shared" ca="1" si="25"/>
        <v/>
      </c>
      <c r="Q166" s="61" t="str">
        <f t="shared" ca="1" si="26"/>
        <v/>
      </c>
      <c r="R166" s="363" t="str">
        <f t="shared" ca="1" si="27"/>
        <v/>
      </c>
      <c r="S166" s="391" t="str">
        <f t="shared" ca="1" si="28"/>
        <v>-</v>
      </c>
    </row>
    <row r="167" spans="2:19" ht="22.35" customHeight="1">
      <c r="B167" s="181">
        <f t="shared" si="21"/>
        <v>147</v>
      </c>
      <c r="C167" s="176" t="str">
        <f t="shared" ca="1" si="20"/>
        <v/>
      </c>
      <c r="D167" s="61" t="str">
        <f ca="1">IF($C167="","",Result!D156)</f>
        <v/>
      </c>
      <c r="E167" s="359" t="str">
        <f ca="1">IF($C167="","",Result!E156)</f>
        <v/>
      </c>
      <c r="F167" s="363" t="str">
        <f ca="1">IF($C167="","",Result!F156)</f>
        <v/>
      </c>
      <c r="G167" s="361" t="str">
        <f t="shared" ca="1" si="22"/>
        <v>-</v>
      </c>
      <c r="H167" s="61" t="str">
        <f ca="1">IF($C167="","",Result!G156)</f>
        <v/>
      </c>
      <c r="I167" s="61" t="str">
        <f ca="1">IF($C167="","",Result!H156)</f>
        <v/>
      </c>
      <c r="J167" s="363" t="str">
        <f ca="1">IF($C167="","",Result!I156)</f>
        <v/>
      </c>
      <c r="K167" s="368" t="str">
        <f t="shared" ca="1" si="23"/>
        <v>-</v>
      </c>
      <c r="L167" s="61" t="str">
        <f ca="1">IF($C167="","",Result!J156)</f>
        <v/>
      </c>
      <c r="M167" s="61" t="str">
        <f ca="1">IF($C167="","",Result!K156)</f>
        <v/>
      </c>
      <c r="N167" s="363" t="str">
        <f ca="1">IF($C167="","",Result!L156)</f>
        <v/>
      </c>
      <c r="O167" s="361" t="str">
        <f t="shared" ca="1" si="24"/>
        <v>-</v>
      </c>
      <c r="P167" s="358" t="str">
        <f t="shared" ca="1" si="25"/>
        <v/>
      </c>
      <c r="Q167" s="61" t="str">
        <f t="shared" ca="1" si="26"/>
        <v/>
      </c>
      <c r="R167" s="363" t="str">
        <f t="shared" ca="1" si="27"/>
        <v/>
      </c>
      <c r="S167" s="391" t="str">
        <f t="shared" ca="1" si="28"/>
        <v>-</v>
      </c>
    </row>
    <row r="168" spans="2:19" ht="22.35" customHeight="1">
      <c r="B168" s="181">
        <f t="shared" si="21"/>
        <v>148</v>
      </c>
      <c r="C168" s="176" t="str">
        <f t="shared" ca="1" si="20"/>
        <v/>
      </c>
      <c r="D168" s="61" t="str">
        <f ca="1">IF($C168="","",Result!D157)</f>
        <v/>
      </c>
      <c r="E168" s="359" t="str">
        <f ca="1">IF($C168="","",Result!E157)</f>
        <v/>
      </c>
      <c r="F168" s="363" t="str">
        <f ca="1">IF($C168="","",Result!F157)</f>
        <v/>
      </c>
      <c r="G168" s="361" t="str">
        <f t="shared" ca="1" si="22"/>
        <v>-</v>
      </c>
      <c r="H168" s="61" t="str">
        <f ca="1">IF($C168="","",Result!G157)</f>
        <v/>
      </c>
      <c r="I168" s="61" t="str">
        <f ca="1">IF($C168="","",Result!H157)</f>
        <v/>
      </c>
      <c r="J168" s="363" t="str">
        <f ca="1">IF($C168="","",Result!I157)</f>
        <v/>
      </c>
      <c r="K168" s="368" t="str">
        <f t="shared" ca="1" si="23"/>
        <v>-</v>
      </c>
      <c r="L168" s="61" t="str">
        <f ca="1">IF($C168="","",Result!J157)</f>
        <v/>
      </c>
      <c r="M168" s="61" t="str">
        <f ca="1">IF($C168="","",Result!K157)</f>
        <v/>
      </c>
      <c r="N168" s="363" t="str">
        <f ca="1">IF($C168="","",Result!L157)</f>
        <v/>
      </c>
      <c r="O168" s="361" t="str">
        <f t="shared" ca="1" si="24"/>
        <v>-</v>
      </c>
      <c r="P168" s="358" t="str">
        <f t="shared" ca="1" si="25"/>
        <v/>
      </c>
      <c r="Q168" s="61" t="str">
        <f t="shared" ca="1" si="26"/>
        <v/>
      </c>
      <c r="R168" s="363" t="str">
        <f t="shared" ca="1" si="27"/>
        <v/>
      </c>
      <c r="S168" s="391" t="str">
        <f t="shared" ca="1" si="28"/>
        <v>-</v>
      </c>
    </row>
    <row r="169" spans="2:19" ht="22.35" customHeight="1">
      <c r="B169" s="181">
        <f t="shared" si="21"/>
        <v>149</v>
      </c>
      <c r="C169" s="176" t="str">
        <f t="shared" ca="1" si="20"/>
        <v/>
      </c>
      <c r="D169" s="61" t="str">
        <f ca="1">IF($C169="","",Result!D158)</f>
        <v/>
      </c>
      <c r="E169" s="359" t="str">
        <f ca="1">IF($C169="","",Result!E158)</f>
        <v/>
      </c>
      <c r="F169" s="363" t="str">
        <f ca="1">IF($C169="","",Result!F158)</f>
        <v/>
      </c>
      <c r="G169" s="361" t="str">
        <f t="shared" ca="1" si="22"/>
        <v>-</v>
      </c>
      <c r="H169" s="61" t="str">
        <f ca="1">IF($C169="","",Result!G158)</f>
        <v/>
      </c>
      <c r="I169" s="61" t="str">
        <f ca="1">IF($C169="","",Result!H158)</f>
        <v/>
      </c>
      <c r="J169" s="363" t="str">
        <f ca="1">IF($C169="","",Result!I158)</f>
        <v/>
      </c>
      <c r="K169" s="368" t="str">
        <f t="shared" ca="1" si="23"/>
        <v>-</v>
      </c>
      <c r="L169" s="61" t="str">
        <f ca="1">IF($C169="","",Result!J158)</f>
        <v/>
      </c>
      <c r="M169" s="61" t="str">
        <f ca="1">IF($C169="","",Result!K158)</f>
        <v/>
      </c>
      <c r="N169" s="363" t="str">
        <f ca="1">IF($C169="","",Result!L158)</f>
        <v/>
      </c>
      <c r="O169" s="361" t="str">
        <f t="shared" ca="1" si="24"/>
        <v>-</v>
      </c>
      <c r="P169" s="358" t="str">
        <f t="shared" ca="1" si="25"/>
        <v/>
      </c>
      <c r="Q169" s="61" t="str">
        <f t="shared" ca="1" si="26"/>
        <v/>
      </c>
      <c r="R169" s="363" t="str">
        <f t="shared" ca="1" si="27"/>
        <v/>
      </c>
      <c r="S169" s="391" t="str">
        <f t="shared" ca="1" si="28"/>
        <v>-</v>
      </c>
    </row>
    <row r="170" spans="2:19" ht="22.35" customHeight="1">
      <c r="B170" s="181">
        <f t="shared" si="21"/>
        <v>150</v>
      </c>
      <c r="C170" s="176" t="str">
        <f t="shared" ca="1" si="20"/>
        <v/>
      </c>
      <c r="D170" s="61" t="str">
        <f ca="1">IF($C170="","",Result!D159)</f>
        <v/>
      </c>
      <c r="E170" s="359" t="str">
        <f ca="1">IF($C170="","",Result!E159)</f>
        <v/>
      </c>
      <c r="F170" s="363" t="str">
        <f ca="1">IF($C170="","",Result!F159)</f>
        <v/>
      </c>
      <c r="G170" s="361" t="str">
        <f t="shared" ca="1" si="22"/>
        <v>-</v>
      </c>
      <c r="H170" s="61" t="str">
        <f ca="1">IF($C170="","",Result!G159)</f>
        <v/>
      </c>
      <c r="I170" s="61" t="str">
        <f ca="1">IF($C170="","",Result!H159)</f>
        <v/>
      </c>
      <c r="J170" s="363" t="str">
        <f ca="1">IF($C170="","",Result!I159)</f>
        <v/>
      </c>
      <c r="K170" s="368" t="str">
        <f t="shared" ca="1" si="23"/>
        <v>-</v>
      </c>
      <c r="L170" s="61" t="str">
        <f ca="1">IF($C170="","",Result!J159)</f>
        <v/>
      </c>
      <c r="M170" s="61" t="str">
        <f ca="1">IF($C170="","",Result!K159)</f>
        <v/>
      </c>
      <c r="N170" s="363" t="str">
        <f ca="1">IF($C170="","",Result!L159)</f>
        <v/>
      </c>
      <c r="O170" s="361" t="str">
        <f t="shared" ca="1" si="24"/>
        <v>-</v>
      </c>
      <c r="P170" s="358" t="str">
        <f t="shared" ca="1" si="25"/>
        <v/>
      </c>
      <c r="Q170" s="61" t="str">
        <f t="shared" ca="1" si="26"/>
        <v/>
      </c>
      <c r="R170" s="363" t="str">
        <f t="shared" ca="1" si="27"/>
        <v/>
      </c>
      <c r="S170" s="391" t="str">
        <f t="shared" ca="1" si="28"/>
        <v>-</v>
      </c>
    </row>
    <row r="171" spans="2:19" ht="22.35" customHeight="1">
      <c r="B171" s="181">
        <f t="shared" si="21"/>
        <v>151</v>
      </c>
      <c r="C171" s="176" t="str">
        <f t="shared" ca="1" si="20"/>
        <v/>
      </c>
      <c r="D171" s="61" t="str">
        <f ca="1">IF($C171="","",Result!D160)</f>
        <v/>
      </c>
      <c r="E171" s="359" t="str">
        <f ca="1">IF($C171="","",Result!E160)</f>
        <v/>
      </c>
      <c r="F171" s="363" t="str">
        <f ca="1">IF($C171="","",Result!F160)</f>
        <v/>
      </c>
      <c r="G171" s="361" t="str">
        <f t="shared" ca="1" si="22"/>
        <v>-</v>
      </c>
      <c r="H171" s="61" t="str">
        <f ca="1">IF($C171="","",Result!G160)</f>
        <v/>
      </c>
      <c r="I171" s="61" t="str">
        <f ca="1">IF($C171="","",Result!H160)</f>
        <v/>
      </c>
      <c r="J171" s="363" t="str">
        <f ca="1">IF($C171="","",Result!I160)</f>
        <v/>
      </c>
      <c r="K171" s="368" t="str">
        <f t="shared" ca="1" si="23"/>
        <v>-</v>
      </c>
      <c r="L171" s="61" t="str">
        <f ca="1">IF($C171="","",Result!J160)</f>
        <v/>
      </c>
      <c r="M171" s="61" t="str">
        <f ca="1">IF($C171="","",Result!K160)</f>
        <v/>
      </c>
      <c r="N171" s="363" t="str">
        <f ca="1">IF($C171="","",Result!L160)</f>
        <v/>
      </c>
      <c r="O171" s="361" t="str">
        <f t="shared" ca="1" si="24"/>
        <v>-</v>
      </c>
      <c r="P171" s="358" t="str">
        <f t="shared" ca="1" si="25"/>
        <v/>
      </c>
      <c r="Q171" s="61" t="str">
        <f t="shared" ca="1" si="26"/>
        <v/>
      </c>
      <c r="R171" s="363" t="str">
        <f t="shared" ca="1" si="27"/>
        <v/>
      </c>
      <c r="S171" s="391" t="str">
        <f t="shared" ca="1" si="28"/>
        <v>-</v>
      </c>
    </row>
    <row r="172" spans="2:19" ht="22.35" customHeight="1">
      <c r="B172" s="181">
        <f t="shared" si="21"/>
        <v>152</v>
      </c>
      <c r="C172" s="176" t="str">
        <f t="shared" ca="1" si="20"/>
        <v/>
      </c>
      <c r="D172" s="61" t="str">
        <f ca="1">IF($C172="","",Result!D161)</f>
        <v/>
      </c>
      <c r="E172" s="359" t="str">
        <f ca="1">IF($C172="","",Result!E161)</f>
        <v/>
      </c>
      <c r="F172" s="363" t="str">
        <f ca="1">IF($C172="","",Result!F161)</f>
        <v/>
      </c>
      <c r="G172" s="361" t="str">
        <f t="shared" ca="1" si="22"/>
        <v>-</v>
      </c>
      <c r="H172" s="61" t="str">
        <f ca="1">IF($C172="","",Result!G161)</f>
        <v/>
      </c>
      <c r="I172" s="61" t="str">
        <f ca="1">IF($C172="","",Result!H161)</f>
        <v/>
      </c>
      <c r="J172" s="363" t="str">
        <f ca="1">IF($C172="","",Result!I161)</f>
        <v/>
      </c>
      <c r="K172" s="368" t="str">
        <f t="shared" ca="1" si="23"/>
        <v>-</v>
      </c>
      <c r="L172" s="61" t="str">
        <f ca="1">IF($C172="","",Result!J161)</f>
        <v/>
      </c>
      <c r="M172" s="61" t="str">
        <f ca="1">IF($C172="","",Result!K161)</f>
        <v/>
      </c>
      <c r="N172" s="363" t="str">
        <f ca="1">IF($C172="","",Result!L161)</f>
        <v/>
      </c>
      <c r="O172" s="361" t="str">
        <f t="shared" ca="1" si="24"/>
        <v>-</v>
      </c>
      <c r="P172" s="358" t="str">
        <f t="shared" ca="1" si="25"/>
        <v/>
      </c>
      <c r="Q172" s="61" t="str">
        <f t="shared" ca="1" si="26"/>
        <v/>
      </c>
      <c r="R172" s="363" t="str">
        <f t="shared" ca="1" si="27"/>
        <v/>
      </c>
      <c r="S172" s="391" t="str">
        <f t="shared" ca="1" si="28"/>
        <v>-</v>
      </c>
    </row>
    <row r="173" spans="2:19" ht="22.35" customHeight="1">
      <c r="B173" s="181">
        <f t="shared" si="21"/>
        <v>153</v>
      </c>
      <c r="C173" s="176" t="str">
        <f t="shared" ca="1" si="20"/>
        <v/>
      </c>
      <c r="D173" s="61" t="str">
        <f ca="1">IF($C173="","",Result!D162)</f>
        <v/>
      </c>
      <c r="E173" s="359" t="str">
        <f ca="1">IF($C173="","",Result!E162)</f>
        <v/>
      </c>
      <c r="F173" s="363" t="str">
        <f ca="1">IF($C173="","",Result!F162)</f>
        <v/>
      </c>
      <c r="G173" s="361" t="str">
        <f t="shared" ca="1" si="22"/>
        <v>-</v>
      </c>
      <c r="H173" s="61" t="str">
        <f ca="1">IF($C173="","",Result!G162)</f>
        <v/>
      </c>
      <c r="I173" s="61" t="str">
        <f ca="1">IF($C173="","",Result!H162)</f>
        <v/>
      </c>
      <c r="J173" s="363" t="str">
        <f ca="1">IF($C173="","",Result!I162)</f>
        <v/>
      </c>
      <c r="K173" s="368" t="str">
        <f t="shared" ca="1" si="23"/>
        <v>-</v>
      </c>
      <c r="L173" s="61" t="str">
        <f ca="1">IF($C173="","",Result!J162)</f>
        <v/>
      </c>
      <c r="M173" s="61" t="str">
        <f ca="1">IF($C173="","",Result!K162)</f>
        <v/>
      </c>
      <c r="N173" s="363" t="str">
        <f ca="1">IF($C173="","",Result!L162)</f>
        <v/>
      </c>
      <c r="O173" s="361" t="str">
        <f t="shared" ca="1" si="24"/>
        <v>-</v>
      </c>
      <c r="P173" s="358" t="str">
        <f t="shared" ca="1" si="25"/>
        <v/>
      </c>
      <c r="Q173" s="61" t="str">
        <f t="shared" ca="1" si="26"/>
        <v/>
      </c>
      <c r="R173" s="363" t="str">
        <f t="shared" ca="1" si="27"/>
        <v/>
      </c>
      <c r="S173" s="391" t="str">
        <f t="shared" ca="1" si="28"/>
        <v>-</v>
      </c>
    </row>
    <row r="174" spans="2:19" ht="22.35" customHeight="1">
      <c r="B174" s="181">
        <f t="shared" si="21"/>
        <v>154</v>
      </c>
      <c r="C174" s="176" t="str">
        <f t="shared" ca="1" si="20"/>
        <v/>
      </c>
      <c r="D174" s="61" t="str">
        <f ca="1">IF($C174="","",Result!D163)</f>
        <v/>
      </c>
      <c r="E174" s="359" t="str">
        <f ca="1">IF($C174="","",Result!E163)</f>
        <v/>
      </c>
      <c r="F174" s="363" t="str">
        <f ca="1">IF($C174="","",Result!F163)</f>
        <v/>
      </c>
      <c r="G174" s="361" t="str">
        <f t="shared" ca="1" si="22"/>
        <v>-</v>
      </c>
      <c r="H174" s="61" t="str">
        <f ca="1">IF($C174="","",Result!G163)</f>
        <v/>
      </c>
      <c r="I174" s="61" t="str">
        <f ca="1">IF($C174="","",Result!H163)</f>
        <v/>
      </c>
      <c r="J174" s="363" t="str">
        <f ca="1">IF($C174="","",Result!I163)</f>
        <v/>
      </c>
      <c r="K174" s="368" t="str">
        <f t="shared" ca="1" si="23"/>
        <v>-</v>
      </c>
      <c r="L174" s="61" t="str">
        <f ca="1">IF($C174="","",Result!J163)</f>
        <v/>
      </c>
      <c r="M174" s="61" t="str">
        <f ca="1">IF($C174="","",Result!K163)</f>
        <v/>
      </c>
      <c r="N174" s="363" t="str">
        <f ca="1">IF($C174="","",Result!L163)</f>
        <v/>
      </c>
      <c r="O174" s="361" t="str">
        <f t="shared" ca="1" si="24"/>
        <v>-</v>
      </c>
      <c r="P174" s="358" t="str">
        <f t="shared" ca="1" si="25"/>
        <v/>
      </c>
      <c r="Q174" s="61" t="str">
        <f t="shared" ca="1" si="26"/>
        <v/>
      </c>
      <c r="R174" s="363" t="str">
        <f t="shared" ca="1" si="27"/>
        <v/>
      </c>
      <c r="S174" s="391" t="str">
        <f t="shared" ca="1" si="28"/>
        <v>-</v>
      </c>
    </row>
    <row r="175" spans="2:19" ht="22.35" customHeight="1">
      <c r="B175" s="181">
        <f t="shared" si="21"/>
        <v>155</v>
      </c>
      <c r="C175" s="176" t="str">
        <f t="shared" ca="1" si="20"/>
        <v/>
      </c>
      <c r="D175" s="61" t="str">
        <f ca="1">IF($C175="","",Result!D164)</f>
        <v/>
      </c>
      <c r="E175" s="359" t="str">
        <f ca="1">IF($C175="","",Result!E164)</f>
        <v/>
      </c>
      <c r="F175" s="363" t="str">
        <f ca="1">IF($C175="","",Result!F164)</f>
        <v/>
      </c>
      <c r="G175" s="361" t="str">
        <f t="shared" ca="1" si="22"/>
        <v>-</v>
      </c>
      <c r="H175" s="61" t="str">
        <f ca="1">IF($C175="","",Result!G164)</f>
        <v/>
      </c>
      <c r="I175" s="61" t="str">
        <f ca="1">IF($C175="","",Result!H164)</f>
        <v/>
      </c>
      <c r="J175" s="363" t="str">
        <f ca="1">IF($C175="","",Result!I164)</f>
        <v/>
      </c>
      <c r="K175" s="368" t="str">
        <f t="shared" ca="1" si="23"/>
        <v>-</v>
      </c>
      <c r="L175" s="61" t="str">
        <f ca="1">IF($C175="","",Result!J164)</f>
        <v/>
      </c>
      <c r="M175" s="61" t="str">
        <f ca="1">IF($C175="","",Result!K164)</f>
        <v/>
      </c>
      <c r="N175" s="363" t="str">
        <f ca="1">IF($C175="","",Result!L164)</f>
        <v/>
      </c>
      <c r="O175" s="361" t="str">
        <f t="shared" ca="1" si="24"/>
        <v>-</v>
      </c>
      <c r="P175" s="358" t="str">
        <f t="shared" ca="1" si="25"/>
        <v/>
      </c>
      <c r="Q175" s="61" t="str">
        <f t="shared" ca="1" si="26"/>
        <v/>
      </c>
      <c r="R175" s="363" t="str">
        <f t="shared" ca="1" si="27"/>
        <v/>
      </c>
      <c r="S175" s="391" t="str">
        <f t="shared" ca="1" si="28"/>
        <v>-</v>
      </c>
    </row>
    <row r="176" spans="2:19" ht="22.35" customHeight="1">
      <c r="B176" s="181">
        <f t="shared" si="21"/>
        <v>156</v>
      </c>
      <c r="C176" s="176" t="str">
        <f t="shared" ca="1" si="20"/>
        <v/>
      </c>
      <c r="D176" s="61" t="str">
        <f ca="1">IF($C176="","",Result!D165)</f>
        <v/>
      </c>
      <c r="E176" s="359" t="str">
        <f ca="1">IF($C176="","",Result!E165)</f>
        <v/>
      </c>
      <c r="F176" s="363" t="str">
        <f ca="1">IF($C176="","",Result!F165)</f>
        <v/>
      </c>
      <c r="G176" s="361" t="str">
        <f t="shared" ca="1" si="22"/>
        <v>-</v>
      </c>
      <c r="H176" s="61" t="str">
        <f ca="1">IF($C176="","",Result!G165)</f>
        <v/>
      </c>
      <c r="I176" s="61" t="str">
        <f ca="1">IF($C176="","",Result!H165)</f>
        <v/>
      </c>
      <c r="J176" s="363" t="str">
        <f ca="1">IF($C176="","",Result!I165)</f>
        <v/>
      </c>
      <c r="K176" s="368" t="str">
        <f t="shared" ca="1" si="23"/>
        <v>-</v>
      </c>
      <c r="L176" s="61" t="str">
        <f ca="1">IF($C176="","",Result!J165)</f>
        <v/>
      </c>
      <c r="M176" s="61" t="str">
        <f ca="1">IF($C176="","",Result!K165)</f>
        <v/>
      </c>
      <c r="N176" s="363" t="str">
        <f ca="1">IF($C176="","",Result!L165)</f>
        <v/>
      </c>
      <c r="O176" s="361" t="str">
        <f t="shared" ca="1" si="24"/>
        <v>-</v>
      </c>
      <c r="P176" s="358" t="str">
        <f t="shared" ca="1" si="25"/>
        <v/>
      </c>
      <c r="Q176" s="61" t="str">
        <f t="shared" ca="1" si="26"/>
        <v/>
      </c>
      <c r="R176" s="363" t="str">
        <f t="shared" ca="1" si="27"/>
        <v/>
      </c>
      <c r="S176" s="391" t="str">
        <f t="shared" ca="1" si="28"/>
        <v>-</v>
      </c>
    </row>
    <row r="177" spans="2:19" ht="22.35" customHeight="1">
      <c r="B177" s="181">
        <f t="shared" si="21"/>
        <v>157</v>
      </c>
      <c r="C177" s="176" t="str">
        <f t="shared" ca="1" si="20"/>
        <v/>
      </c>
      <c r="D177" s="61" t="str">
        <f ca="1">IF($C177="","",Result!D166)</f>
        <v/>
      </c>
      <c r="E177" s="359" t="str">
        <f ca="1">IF($C177="","",Result!E166)</f>
        <v/>
      </c>
      <c r="F177" s="363" t="str">
        <f ca="1">IF($C177="","",Result!F166)</f>
        <v/>
      </c>
      <c r="G177" s="361" t="str">
        <f t="shared" ca="1" si="22"/>
        <v>-</v>
      </c>
      <c r="H177" s="61" t="str">
        <f ca="1">IF($C177="","",Result!G166)</f>
        <v/>
      </c>
      <c r="I177" s="61" t="str">
        <f ca="1">IF($C177="","",Result!H166)</f>
        <v/>
      </c>
      <c r="J177" s="363" t="str">
        <f ca="1">IF($C177="","",Result!I166)</f>
        <v/>
      </c>
      <c r="K177" s="368" t="str">
        <f t="shared" ca="1" si="23"/>
        <v>-</v>
      </c>
      <c r="L177" s="61" t="str">
        <f ca="1">IF($C177="","",Result!J166)</f>
        <v/>
      </c>
      <c r="M177" s="61" t="str">
        <f ca="1">IF($C177="","",Result!K166)</f>
        <v/>
      </c>
      <c r="N177" s="363" t="str">
        <f ca="1">IF($C177="","",Result!L166)</f>
        <v/>
      </c>
      <c r="O177" s="361" t="str">
        <f t="shared" ca="1" si="24"/>
        <v>-</v>
      </c>
      <c r="P177" s="358" t="str">
        <f t="shared" ca="1" si="25"/>
        <v/>
      </c>
      <c r="Q177" s="61" t="str">
        <f t="shared" ca="1" si="26"/>
        <v/>
      </c>
      <c r="R177" s="363" t="str">
        <f t="shared" ca="1" si="27"/>
        <v/>
      </c>
      <c r="S177" s="391" t="str">
        <f t="shared" ca="1" si="28"/>
        <v>-</v>
      </c>
    </row>
    <row r="178" spans="2:19" ht="22.35" customHeight="1">
      <c r="B178" s="181">
        <f t="shared" si="21"/>
        <v>158</v>
      </c>
      <c r="C178" s="176" t="str">
        <f t="shared" ca="1" si="20"/>
        <v/>
      </c>
      <c r="D178" s="61" t="str">
        <f ca="1">IF($C178="","",Result!D167)</f>
        <v/>
      </c>
      <c r="E178" s="359" t="str">
        <f ca="1">IF($C178="","",Result!E167)</f>
        <v/>
      </c>
      <c r="F178" s="363" t="str">
        <f ca="1">IF($C178="","",Result!F167)</f>
        <v/>
      </c>
      <c r="G178" s="361" t="str">
        <f t="shared" ca="1" si="22"/>
        <v>-</v>
      </c>
      <c r="H178" s="61" t="str">
        <f ca="1">IF($C178="","",Result!G167)</f>
        <v/>
      </c>
      <c r="I178" s="61" t="str">
        <f ca="1">IF($C178="","",Result!H167)</f>
        <v/>
      </c>
      <c r="J178" s="363" t="str">
        <f ca="1">IF($C178="","",Result!I167)</f>
        <v/>
      </c>
      <c r="K178" s="368" t="str">
        <f t="shared" ca="1" si="23"/>
        <v>-</v>
      </c>
      <c r="L178" s="61" t="str">
        <f ca="1">IF($C178="","",Result!J167)</f>
        <v/>
      </c>
      <c r="M178" s="61" t="str">
        <f ca="1">IF($C178="","",Result!K167)</f>
        <v/>
      </c>
      <c r="N178" s="363" t="str">
        <f ca="1">IF($C178="","",Result!L167)</f>
        <v/>
      </c>
      <c r="O178" s="361" t="str">
        <f t="shared" ca="1" si="24"/>
        <v>-</v>
      </c>
      <c r="P178" s="358" t="str">
        <f t="shared" ca="1" si="25"/>
        <v/>
      </c>
      <c r="Q178" s="61" t="str">
        <f t="shared" ca="1" si="26"/>
        <v/>
      </c>
      <c r="R178" s="363" t="str">
        <f t="shared" ca="1" si="27"/>
        <v/>
      </c>
      <c r="S178" s="391" t="str">
        <f t="shared" ca="1" si="28"/>
        <v>-</v>
      </c>
    </row>
    <row r="179" spans="2:19" ht="22.35" customHeight="1">
      <c r="B179" s="181">
        <f t="shared" si="21"/>
        <v>159</v>
      </c>
      <c r="C179" s="176" t="str">
        <f t="shared" ca="1" si="20"/>
        <v/>
      </c>
      <c r="D179" s="61" t="str">
        <f ca="1">IF($C179="","",Result!D168)</f>
        <v/>
      </c>
      <c r="E179" s="359" t="str">
        <f ca="1">IF($C179="","",Result!E168)</f>
        <v/>
      </c>
      <c r="F179" s="363" t="str">
        <f ca="1">IF($C179="","",Result!F168)</f>
        <v/>
      </c>
      <c r="G179" s="361" t="str">
        <f t="shared" ca="1" si="22"/>
        <v>-</v>
      </c>
      <c r="H179" s="61" t="str">
        <f ca="1">IF($C179="","",Result!G168)</f>
        <v/>
      </c>
      <c r="I179" s="61" t="str">
        <f ca="1">IF($C179="","",Result!H168)</f>
        <v/>
      </c>
      <c r="J179" s="363" t="str">
        <f ca="1">IF($C179="","",Result!I168)</f>
        <v/>
      </c>
      <c r="K179" s="368" t="str">
        <f t="shared" ca="1" si="23"/>
        <v>-</v>
      </c>
      <c r="L179" s="61" t="str">
        <f ca="1">IF($C179="","",Result!J168)</f>
        <v/>
      </c>
      <c r="M179" s="61" t="str">
        <f ca="1">IF($C179="","",Result!K168)</f>
        <v/>
      </c>
      <c r="N179" s="363" t="str">
        <f ca="1">IF($C179="","",Result!L168)</f>
        <v/>
      </c>
      <c r="O179" s="361" t="str">
        <f t="shared" ca="1" si="24"/>
        <v>-</v>
      </c>
      <c r="P179" s="358" t="str">
        <f t="shared" ca="1" si="25"/>
        <v/>
      </c>
      <c r="Q179" s="61" t="str">
        <f t="shared" ca="1" si="26"/>
        <v/>
      </c>
      <c r="R179" s="363" t="str">
        <f t="shared" ca="1" si="27"/>
        <v/>
      </c>
      <c r="S179" s="391" t="str">
        <f t="shared" ca="1" si="28"/>
        <v>-</v>
      </c>
    </row>
    <row r="180" spans="2:19" ht="22.35" customHeight="1">
      <c r="B180" s="181">
        <f t="shared" si="21"/>
        <v>160</v>
      </c>
      <c r="C180" s="176" t="str">
        <f t="shared" ca="1" si="20"/>
        <v/>
      </c>
      <c r="D180" s="61" t="str">
        <f ca="1">IF($C180="","",Result!D169)</f>
        <v/>
      </c>
      <c r="E180" s="359" t="str">
        <f ca="1">IF($C180="","",Result!E169)</f>
        <v/>
      </c>
      <c r="F180" s="363" t="str">
        <f ca="1">IF($C180="","",Result!F169)</f>
        <v/>
      </c>
      <c r="G180" s="361" t="str">
        <f t="shared" ca="1" si="22"/>
        <v>-</v>
      </c>
      <c r="H180" s="61" t="str">
        <f ca="1">IF($C180="","",Result!G169)</f>
        <v/>
      </c>
      <c r="I180" s="61" t="str">
        <f ca="1">IF($C180="","",Result!H169)</f>
        <v/>
      </c>
      <c r="J180" s="363" t="str">
        <f ca="1">IF($C180="","",Result!I169)</f>
        <v/>
      </c>
      <c r="K180" s="368" t="str">
        <f t="shared" ca="1" si="23"/>
        <v>-</v>
      </c>
      <c r="L180" s="61" t="str">
        <f ca="1">IF($C180="","",Result!J169)</f>
        <v/>
      </c>
      <c r="M180" s="61" t="str">
        <f ca="1">IF($C180="","",Result!K169)</f>
        <v/>
      </c>
      <c r="N180" s="363" t="str">
        <f ca="1">IF($C180="","",Result!L169)</f>
        <v/>
      </c>
      <c r="O180" s="361" t="str">
        <f t="shared" ca="1" si="24"/>
        <v>-</v>
      </c>
      <c r="P180" s="358" t="str">
        <f t="shared" ca="1" si="25"/>
        <v/>
      </c>
      <c r="Q180" s="61" t="str">
        <f t="shared" ca="1" si="26"/>
        <v/>
      </c>
      <c r="R180" s="363" t="str">
        <f t="shared" ca="1" si="27"/>
        <v/>
      </c>
      <c r="S180" s="391" t="str">
        <f t="shared" ca="1" si="28"/>
        <v>-</v>
      </c>
    </row>
    <row r="181" spans="2:19" ht="22.35" customHeight="1">
      <c r="B181" s="181">
        <f t="shared" si="21"/>
        <v>161</v>
      </c>
      <c r="C181" s="176" t="str">
        <f t="shared" ref="C181:C212" ca="1" si="29">IFERROR(INDEX(validTestCategories,ROW()-ROW(B$20),1),"")</f>
        <v/>
      </c>
      <c r="D181" s="61" t="str">
        <f ca="1">IF($C181="","",Result!D170)</f>
        <v/>
      </c>
      <c r="E181" s="359" t="str">
        <f ca="1">IF($C181="","",Result!E170)</f>
        <v/>
      </c>
      <c r="F181" s="363" t="str">
        <f ca="1">IF($C181="","",Result!F170)</f>
        <v/>
      </c>
      <c r="G181" s="361" t="str">
        <f t="shared" ca="1" si="22"/>
        <v>-</v>
      </c>
      <c r="H181" s="61" t="str">
        <f ca="1">IF($C181="","",Result!G170)</f>
        <v/>
      </c>
      <c r="I181" s="61" t="str">
        <f ca="1">IF($C181="","",Result!H170)</f>
        <v/>
      </c>
      <c r="J181" s="363" t="str">
        <f ca="1">IF($C181="","",Result!I170)</f>
        <v/>
      </c>
      <c r="K181" s="368" t="str">
        <f t="shared" ca="1" si="23"/>
        <v>-</v>
      </c>
      <c r="L181" s="61" t="str">
        <f ca="1">IF($C181="","",Result!J170)</f>
        <v/>
      </c>
      <c r="M181" s="61" t="str">
        <f ca="1">IF($C181="","",Result!K170)</f>
        <v/>
      </c>
      <c r="N181" s="363" t="str">
        <f ca="1">IF($C181="","",Result!L170)</f>
        <v/>
      </c>
      <c r="O181" s="361" t="str">
        <f t="shared" ca="1" si="24"/>
        <v>-</v>
      </c>
      <c r="P181" s="358" t="str">
        <f t="shared" ca="1" si="25"/>
        <v/>
      </c>
      <c r="Q181" s="61" t="str">
        <f t="shared" ca="1" si="26"/>
        <v/>
      </c>
      <c r="R181" s="363" t="str">
        <f t="shared" ca="1" si="27"/>
        <v/>
      </c>
      <c r="S181" s="391" t="str">
        <f t="shared" ca="1" si="28"/>
        <v>-</v>
      </c>
    </row>
    <row r="182" spans="2:19" ht="22.35" customHeight="1">
      <c r="B182" s="181">
        <f t="shared" si="21"/>
        <v>162</v>
      </c>
      <c r="C182" s="176" t="str">
        <f t="shared" ca="1" si="29"/>
        <v/>
      </c>
      <c r="D182" s="61" t="str">
        <f ca="1">IF($C182="","",Result!D171)</f>
        <v/>
      </c>
      <c r="E182" s="359" t="str">
        <f ca="1">IF($C182="","",Result!E171)</f>
        <v/>
      </c>
      <c r="F182" s="363" t="str">
        <f ca="1">IF($C182="","",Result!F171)</f>
        <v/>
      </c>
      <c r="G182" s="361" t="str">
        <f t="shared" ca="1" si="22"/>
        <v>-</v>
      </c>
      <c r="H182" s="61" t="str">
        <f ca="1">IF($C182="","",Result!G171)</f>
        <v/>
      </c>
      <c r="I182" s="61" t="str">
        <f ca="1">IF($C182="","",Result!H171)</f>
        <v/>
      </c>
      <c r="J182" s="363" t="str">
        <f ca="1">IF($C182="","",Result!I171)</f>
        <v/>
      </c>
      <c r="K182" s="368" t="str">
        <f t="shared" ca="1" si="23"/>
        <v>-</v>
      </c>
      <c r="L182" s="61" t="str">
        <f ca="1">IF($C182="","",Result!J171)</f>
        <v/>
      </c>
      <c r="M182" s="61" t="str">
        <f ca="1">IF($C182="","",Result!K171)</f>
        <v/>
      </c>
      <c r="N182" s="363" t="str">
        <f ca="1">IF($C182="","",Result!L171)</f>
        <v/>
      </c>
      <c r="O182" s="361" t="str">
        <f t="shared" ca="1" si="24"/>
        <v>-</v>
      </c>
      <c r="P182" s="358" t="str">
        <f t="shared" ca="1" si="25"/>
        <v/>
      </c>
      <c r="Q182" s="61" t="str">
        <f t="shared" ca="1" si="26"/>
        <v/>
      </c>
      <c r="R182" s="363" t="str">
        <f t="shared" ca="1" si="27"/>
        <v/>
      </c>
      <c r="S182" s="391" t="str">
        <f t="shared" ca="1" si="28"/>
        <v>-</v>
      </c>
    </row>
    <row r="183" spans="2:19" ht="22.35" customHeight="1">
      <c r="B183" s="181">
        <f t="shared" si="21"/>
        <v>163</v>
      </c>
      <c r="C183" s="176" t="str">
        <f t="shared" ca="1" si="29"/>
        <v/>
      </c>
      <c r="D183" s="61" t="str">
        <f ca="1">IF($C183="","",Result!D172)</f>
        <v/>
      </c>
      <c r="E183" s="359" t="str">
        <f ca="1">IF($C183="","",Result!E172)</f>
        <v/>
      </c>
      <c r="F183" s="363" t="str">
        <f ca="1">IF($C183="","",Result!F172)</f>
        <v/>
      </c>
      <c r="G183" s="361" t="str">
        <f t="shared" ca="1" si="22"/>
        <v>-</v>
      </c>
      <c r="H183" s="61" t="str">
        <f ca="1">IF($C183="","",Result!G172)</f>
        <v/>
      </c>
      <c r="I183" s="61" t="str">
        <f ca="1">IF($C183="","",Result!H172)</f>
        <v/>
      </c>
      <c r="J183" s="363" t="str">
        <f ca="1">IF($C183="","",Result!I172)</f>
        <v/>
      </c>
      <c r="K183" s="368" t="str">
        <f t="shared" ca="1" si="23"/>
        <v>-</v>
      </c>
      <c r="L183" s="61" t="str">
        <f ca="1">IF($C183="","",Result!J172)</f>
        <v/>
      </c>
      <c r="M183" s="61" t="str">
        <f ca="1">IF($C183="","",Result!K172)</f>
        <v/>
      </c>
      <c r="N183" s="363" t="str">
        <f ca="1">IF($C183="","",Result!L172)</f>
        <v/>
      </c>
      <c r="O183" s="361" t="str">
        <f t="shared" ca="1" si="24"/>
        <v>-</v>
      </c>
      <c r="P183" s="358" t="str">
        <f t="shared" ca="1" si="25"/>
        <v/>
      </c>
      <c r="Q183" s="61" t="str">
        <f t="shared" ca="1" si="26"/>
        <v/>
      </c>
      <c r="R183" s="363" t="str">
        <f t="shared" ca="1" si="27"/>
        <v/>
      </c>
      <c r="S183" s="391" t="str">
        <f t="shared" ca="1" si="28"/>
        <v>-</v>
      </c>
    </row>
    <row r="184" spans="2:19" ht="22.35" customHeight="1">
      <c r="B184" s="181">
        <f t="shared" si="21"/>
        <v>164</v>
      </c>
      <c r="C184" s="176" t="str">
        <f t="shared" ca="1" si="29"/>
        <v/>
      </c>
      <c r="D184" s="61" t="str">
        <f ca="1">IF($C184="","",Result!D173)</f>
        <v/>
      </c>
      <c r="E184" s="359" t="str">
        <f ca="1">IF($C184="","",Result!E173)</f>
        <v/>
      </c>
      <c r="F184" s="363" t="str">
        <f ca="1">IF($C184="","",Result!F173)</f>
        <v/>
      </c>
      <c r="G184" s="361" t="str">
        <f t="shared" ca="1" si="22"/>
        <v>-</v>
      </c>
      <c r="H184" s="61" t="str">
        <f ca="1">IF($C184="","",Result!G173)</f>
        <v/>
      </c>
      <c r="I184" s="61" t="str">
        <f ca="1">IF($C184="","",Result!H173)</f>
        <v/>
      </c>
      <c r="J184" s="363" t="str">
        <f ca="1">IF($C184="","",Result!I173)</f>
        <v/>
      </c>
      <c r="K184" s="368" t="str">
        <f t="shared" ca="1" si="23"/>
        <v>-</v>
      </c>
      <c r="L184" s="61" t="str">
        <f ca="1">IF($C184="","",Result!J173)</f>
        <v/>
      </c>
      <c r="M184" s="61" t="str">
        <f ca="1">IF($C184="","",Result!K173)</f>
        <v/>
      </c>
      <c r="N184" s="363" t="str">
        <f ca="1">IF($C184="","",Result!L173)</f>
        <v/>
      </c>
      <c r="O184" s="361" t="str">
        <f t="shared" ca="1" si="24"/>
        <v>-</v>
      </c>
      <c r="P184" s="358" t="str">
        <f t="shared" ca="1" si="25"/>
        <v/>
      </c>
      <c r="Q184" s="61" t="str">
        <f t="shared" ca="1" si="26"/>
        <v/>
      </c>
      <c r="R184" s="363" t="str">
        <f t="shared" ca="1" si="27"/>
        <v/>
      </c>
      <c r="S184" s="391" t="str">
        <f t="shared" ca="1" si="28"/>
        <v>-</v>
      </c>
    </row>
    <row r="185" spans="2:19" ht="22.35" customHeight="1">
      <c r="B185" s="181">
        <f t="shared" si="21"/>
        <v>165</v>
      </c>
      <c r="C185" s="176" t="str">
        <f t="shared" ca="1" si="29"/>
        <v/>
      </c>
      <c r="D185" s="61" t="str">
        <f ca="1">IF($C185="","",Result!D174)</f>
        <v/>
      </c>
      <c r="E185" s="359" t="str">
        <f ca="1">IF($C185="","",Result!E174)</f>
        <v/>
      </c>
      <c r="F185" s="363" t="str">
        <f ca="1">IF($C185="","",Result!F174)</f>
        <v/>
      </c>
      <c r="G185" s="361" t="str">
        <f t="shared" ca="1" si="22"/>
        <v>-</v>
      </c>
      <c r="H185" s="61" t="str">
        <f ca="1">IF($C185="","",Result!G174)</f>
        <v/>
      </c>
      <c r="I185" s="61" t="str">
        <f ca="1">IF($C185="","",Result!H174)</f>
        <v/>
      </c>
      <c r="J185" s="363" t="str">
        <f ca="1">IF($C185="","",Result!I174)</f>
        <v/>
      </c>
      <c r="K185" s="368" t="str">
        <f t="shared" ca="1" si="23"/>
        <v>-</v>
      </c>
      <c r="L185" s="61" t="str">
        <f ca="1">IF($C185="","",Result!J174)</f>
        <v/>
      </c>
      <c r="M185" s="61" t="str">
        <f ca="1">IF($C185="","",Result!K174)</f>
        <v/>
      </c>
      <c r="N185" s="363" t="str">
        <f ca="1">IF($C185="","",Result!L174)</f>
        <v/>
      </c>
      <c r="O185" s="361" t="str">
        <f t="shared" ca="1" si="24"/>
        <v>-</v>
      </c>
      <c r="P185" s="358" t="str">
        <f t="shared" ca="1" si="25"/>
        <v/>
      </c>
      <c r="Q185" s="61" t="str">
        <f t="shared" ca="1" si="26"/>
        <v/>
      </c>
      <c r="R185" s="363" t="str">
        <f t="shared" ca="1" si="27"/>
        <v/>
      </c>
      <c r="S185" s="391" t="str">
        <f t="shared" ca="1" si="28"/>
        <v>-</v>
      </c>
    </row>
    <row r="186" spans="2:19" ht="22.35" customHeight="1">
      <c r="B186" s="181">
        <f t="shared" si="21"/>
        <v>166</v>
      </c>
      <c r="C186" s="176" t="str">
        <f t="shared" ca="1" si="29"/>
        <v/>
      </c>
      <c r="D186" s="61" t="str">
        <f ca="1">IF($C186="","",Result!D175)</f>
        <v/>
      </c>
      <c r="E186" s="359" t="str">
        <f ca="1">IF($C186="","",Result!E175)</f>
        <v/>
      </c>
      <c r="F186" s="363" t="str">
        <f ca="1">IF($C186="","",Result!F175)</f>
        <v/>
      </c>
      <c r="G186" s="361" t="str">
        <f t="shared" ca="1" si="22"/>
        <v>-</v>
      </c>
      <c r="H186" s="61" t="str">
        <f ca="1">IF($C186="","",Result!G175)</f>
        <v/>
      </c>
      <c r="I186" s="61" t="str">
        <f ca="1">IF($C186="","",Result!H175)</f>
        <v/>
      </c>
      <c r="J186" s="363" t="str">
        <f ca="1">IF($C186="","",Result!I175)</f>
        <v/>
      </c>
      <c r="K186" s="368" t="str">
        <f t="shared" ca="1" si="23"/>
        <v>-</v>
      </c>
      <c r="L186" s="61" t="str">
        <f ca="1">IF($C186="","",Result!J175)</f>
        <v/>
      </c>
      <c r="M186" s="61" t="str">
        <f ca="1">IF($C186="","",Result!K175)</f>
        <v/>
      </c>
      <c r="N186" s="363" t="str">
        <f ca="1">IF($C186="","",Result!L175)</f>
        <v/>
      </c>
      <c r="O186" s="361" t="str">
        <f t="shared" ca="1" si="24"/>
        <v>-</v>
      </c>
      <c r="P186" s="358" t="str">
        <f t="shared" ca="1" si="25"/>
        <v/>
      </c>
      <c r="Q186" s="61" t="str">
        <f t="shared" ca="1" si="26"/>
        <v/>
      </c>
      <c r="R186" s="363" t="str">
        <f t="shared" ca="1" si="27"/>
        <v/>
      </c>
      <c r="S186" s="391" t="str">
        <f t="shared" ca="1" si="28"/>
        <v>-</v>
      </c>
    </row>
    <row r="187" spans="2:19" ht="22.35" customHeight="1">
      <c r="B187" s="181">
        <f t="shared" si="21"/>
        <v>167</v>
      </c>
      <c r="C187" s="176" t="str">
        <f t="shared" ca="1" si="29"/>
        <v/>
      </c>
      <c r="D187" s="61" t="str">
        <f ca="1">IF($C187="","",Result!D176)</f>
        <v/>
      </c>
      <c r="E187" s="359" t="str">
        <f ca="1">IF($C187="","",Result!E176)</f>
        <v/>
      </c>
      <c r="F187" s="363" t="str">
        <f ca="1">IF($C187="","",Result!F176)</f>
        <v/>
      </c>
      <c r="G187" s="361" t="str">
        <f t="shared" ca="1" si="22"/>
        <v>-</v>
      </c>
      <c r="H187" s="61" t="str">
        <f ca="1">IF($C187="","",Result!G176)</f>
        <v/>
      </c>
      <c r="I187" s="61" t="str">
        <f ca="1">IF($C187="","",Result!H176)</f>
        <v/>
      </c>
      <c r="J187" s="363" t="str">
        <f ca="1">IF($C187="","",Result!I176)</f>
        <v/>
      </c>
      <c r="K187" s="368" t="str">
        <f t="shared" ca="1" si="23"/>
        <v>-</v>
      </c>
      <c r="L187" s="61" t="str">
        <f ca="1">IF($C187="","",Result!J176)</f>
        <v/>
      </c>
      <c r="M187" s="61" t="str">
        <f ca="1">IF($C187="","",Result!K176)</f>
        <v/>
      </c>
      <c r="N187" s="363" t="str">
        <f ca="1">IF($C187="","",Result!L176)</f>
        <v/>
      </c>
      <c r="O187" s="361" t="str">
        <f t="shared" ca="1" si="24"/>
        <v>-</v>
      </c>
      <c r="P187" s="358" t="str">
        <f t="shared" ca="1" si="25"/>
        <v/>
      </c>
      <c r="Q187" s="61" t="str">
        <f t="shared" ca="1" si="26"/>
        <v/>
      </c>
      <c r="R187" s="363" t="str">
        <f t="shared" ca="1" si="27"/>
        <v/>
      </c>
      <c r="S187" s="391" t="str">
        <f t="shared" ca="1" si="28"/>
        <v>-</v>
      </c>
    </row>
    <row r="188" spans="2:19" ht="22.35" customHeight="1">
      <c r="B188" s="181">
        <f t="shared" si="21"/>
        <v>168</v>
      </c>
      <c r="C188" s="176" t="str">
        <f t="shared" ca="1" si="29"/>
        <v/>
      </c>
      <c r="D188" s="61" t="str">
        <f ca="1">IF($C188="","",Result!D177)</f>
        <v/>
      </c>
      <c r="E188" s="359" t="str">
        <f ca="1">IF($C188="","",Result!E177)</f>
        <v/>
      </c>
      <c r="F188" s="363" t="str">
        <f ca="1">IF($C188="","",Result!F177)</f>
        <v/>
      </c>
      <c r="G188" s="361" t="str">
        <f t="shared" ca="1" si="22"/>
        <v>-</v>
      </c>
      <c r="H188" s="61" t="str">
        <f ca="1">IF($C188="","",Result!G177)</f>
        <v/>
      </c>
      <c r="I188" s="61" t="str">
        <f ca="1">IF($C188="","",Result!H177)</f>
        <v/>
      </c>
      <c r="J188" s="363" t="str">
        <f ca="1">IF($C188="","",Result!I177)</f>
        <v/>
      </c>
      <c r="K188" s="368" t="str">
        <f t="shared" ca="1" si="23"/>
        <v>-</v>
      </c>
      <c r="L188" s="61" t="str">
        <f ca="1">IF($C188="","",Result!J177)</f>
        <v/>
      </c>
      <c r="M188" s="61" t="str">
        <f ca="1">IF($C188="","",Result!K177)</f>
        <v/>
      </c>
      <c r="N188" s="363" t="str">
        <f ca="1">IF($C188="","",Result!L177)</f>
        <v/>
      </c>
      <c r="O188" s="361" t="str">
        <f t="shared" ca="1" si="24"/>
        <v>-</v>
      </c>
      <c r="P188" s="358" t="str">
        <f t="shared" ca="1" si="25"/>
        <v/>
      </c>
      <c r="Q188" s="61" t="str">
        <f t="shared" ca="1" si="26"/>
        <v/>
      </c>
      <c r="R188" s="363" t="str">
        <f t="shared" ca="1" si="27"/>
        <v/>
      </c>
      <c r="S188" s="391" t="str">
        <f t="shared" ca="1" si="28"/>
        <v>-</v>
      </c>
    </row>
    <row r="189" spans="2:19" ht="22.35" customHeight="1">
      <c r="B189" s="181">
        <f t="shared" si="21"/>
        <v>169</v>
      </c>
      <c r="C189" s="176" t="str">
        <f t="shared" ca="1" si="29"/>
        <v/>
      </c>
      <c r="D189" s="61" t="str">
        <f ca="1">IF($C189="","",Result!D178)</f>
        <v/>
      </c>
      <c r="E189" s="359" t="str">
        <f ca="1">IF($C189="","",Result!E178)</f>
        <v/>
      </c>
      <c r="F189" s="363" t="str">
        <f ca="1">IF($C189="","",Result!F178)</f>
        <v/>
      </c>
      <c r="G189" s="361" t="str">
        <f t="shared" ca="1" si="22"/>
        <v>-</v>
      </c>
      <c r="H189" s="61" t="str">
        <f ca="1">IF($C189="","",Result!G178)</f>
        <v/>
      </c>
      <c r="I189" s="61" t="str">
        <f ca="1">IF($C189="","",Result!H178)</f>
        <v/>
      </c>
      <c r="J189" s="363" t="str">
        <f ca="1">IF($C189="","",Result!I178)</f>
        <v/>
      </c>
      <c r="K189" s="368" t="str">
        <f t="shared" ca="1" si="23"/>
        <v>-</v>
      </c>
      <c r="L189" s="61" t="str">
        <f ca="1">IF($C189="","",Result!J178)</f>
        <v/>
      </c>
      <c r="M189" s="61" t="str">
        <f ca="1">IF($C189="","",Result!K178)</f>
        <v/>
      </c>
      <c r="N189" s="363" t="str">
        <f ca="1">IF($C189="","",Result!L178)</f>
        <v/>
      </c>
      <c r="O189" s="361" t="str">
        <f t="shared" ca="1" si="24"/>
        <v>-</v>
      </c>
      <c r="P189" s="358" t="str">
        <f t="shared" ca="1" si="25"/>
        <v/>
      </c>
      <c r="Q189" s="61" t="str">
        <f t="shared" ca="1" si="26"/>
        <v/>
      </c>
      <c r="R189" s="363" t="str">
        <f t="shared" ca="1" si="27"/>
        <v/>
      </c>
      <c r="S189" s="391" t="str">
        <f t="shared" ca="1" si="28"/>
        <v>-</v>
      </c>
    </row>
    <row r="190" spans="2:19" ht="22.35" customHeight="1">
      <c r="B190" s="181">
        <f t="shared" si="21"/>
        <v>170</v>
      </c>
      <c r="C190" s="176" t="str">
        <f t="shared" ca="1" si="29"/>
        <v/>
      </c>
      <c r="D190" s="61" t="str">
        <f ca="1">IF($C190="","",Result!D179)</f>
        <v/>
      </c>
      <c r="E190" s="359" t="str">
        <f ca="1">IF($C190="","",Result!E179)</f>
        <v/>
      </c>
      <c r="F190" s="363" t="str">
        <f ca="1">IF($C190="","",Result!F179)</f>
        <v/>
      </c>
      <c r="G190" s="361" t="str">
        <f t="shared" ca="1" si="22"/>
        <v>-</v>
      </c>
      <c r="H190" s="61" t="str">
        <f ca="1">IF($C190="","",Result!G179)</f>
        <v/>
      </c>
      <c r="I190" s="61" t="str">
        <f ca="1">IF($C190="","",Result!H179)</f>
        <v/>
      </c>
      <c r="J190" s="363" t="str">
        <f ca="1">IF($C190="","",Result!I179)</f>
        <v/>
      </c>
      <c r="K190" s="368" t="str">
        <f t="shared" ca="1" si="23"/>
        <v>-</v>
      </c>
      <c r="L190" s="61" t="str">
        <f ca="1">IF($C190="","",Result!J179)</f>
        <v/>
      </c>
      <c r="M190" s="61" t="str">
        <f ca="1">IF($C190="","",Result!K179)</f>
        <v/>
      </c>
      <c r="N190" s="363" t="str">
        <f ca="1">IF($C190="","",Result!L179)</f>
        <v/>
      </c>
      <c r="O190" s="361" t="str">
        <f t="shared" ca="1" si="24"/>
        <v>-</v>
      </c>
      <c r="P190" s="358" t="str">
        <f t="shared" ca="1" si="25"/>
        <v/>
      </c>
      <c r="Q190" s="61" t="str">
        <f t="shared" ca="1" si="26"/>
        <v/>
      </c>
      <c r="R190" s="363" t="str">
        <f t="shared" ca="1" si="27"/>
        <v/>
      </c>
      <c r="S190" s="391" t="str">
        <f t="shared" ca="1" si="28"/>
        <v>-</v>
      </c>
    </row>
    <row r="191" spans="2:19" ht="22.35" customHeight="1">
      <c r="B191" s="181">
        <f t="shared" si="21"/>
        <v>171</v>
      </c>
      <c r="C191" s="176" t="str">
        <f t="shared" ca="1" si="29"/>
        <v/>
      </c>
      <c r="D191" s="61" t="str">
        <f ca="1">IF($C191="","",Result!D180)</f>
        <v/>
      </c>
      <c r="E191" s="359" t="str">
        <f ca="1">IF($C191="","",Result!E180)</f>
        <v/>
      </c>
      <c r="F191" s="363" t="str">
        <f ca="1">IF($C191="","",Result!F180)</f>
        <v/>
      </c>
      <c r="G191" s="361" t="str">
        <f t="shared" ca="1" si="22"/>
        <v>-</v>
      </c>
      <c r="H191" s="61" t="str">
        <f ca="1">IF($C191="","",Result!G180)</f>
        <v/>
      </c>
      <c r="I191" s="61" t="str">
        <f ca="1">IF($C191="","",Result!H180)</f>
        <v/>
      </c>
      <c r="J191" s="363" t="str">
        <f ca="1">IF($C191="","",Result!I180)</f>
        <v/>
      </c>
      <c r="K191" s="368" t="str">
        <f t="shared" ca="1" si="23"/>
        <v>-</v>
      </c>
      <c r="L191" s="61" t="str">
        <f ca="1">IF($C191="","",Result!J180)</f>
        <v/>
      </c>
      <c r="M191" s="61" t="str">
        <f ca="1">IF($C191="","",Result!K180)</f>
        <v/>
      </c>
      <c r="N191" s="363" t="str">
        <f ca="1">IF($C191="","",Result!L180)</f>
        <v/>
      </c>
      <c r="O191" s="361" t="str">
        <f t="shared" ca="1" si="24"/>
        <v>-</v>
      </c>
      <c r="P191" s="358" t="str">
        <f t="shared" ca="1" si="25"/>
        <v/>
      </c>
      <c r="Q191" s="61" t="str">
        <f t="shared" ca="1" si="26"/>
        <v/>
      </c>
      <c r="R191" s="363" t="str">
        <f t="shared" ca="1" si="27"/>
        <v/>
      </c>
      <c r="S191" s="391" t="str">
        <f t="shared" ca="1" si="28"/>
        <v>-</v>
      </c>
    </row>
    <row r="192" spans="2:19" ht="22.35" customHeight="1">
      <c r="B192" s="181">
        <f t="shared" si="21"/>
        <v>172</v>
      </c>
      <c r="C192" s="176" t="str">
        <f t="shared" ca="1" si="29"/>
        <v/>
      </c>
      <c r="D192" s="61" t="str">
        <f ca="1">IF($C192="","",Result!D181)</f>
        <v/>
      </c>
      <c r="E192" s="359" t="str">
        <f ca="1">IF($C192="","",Result!E181)</f>
        <v/>
      </c>
      <c r="F192" s="363" t="str">
        <f ca="1">IF($C192="","",Result!F181)</f>
        <v/>
      </c>
      <c r="G192" s="361" t="str">
        <f t="shared" ca="1" si="22"/>
        <v>-</v>
      </c>
      <c r="H192" s="61" t="str">
        <f ca="1">IF($C192="","",Result!G181)</f>
        <v/>
      </c>
      <c r="I192" s="61" t="str">
        <f ca="1">IF($C192="","",Result!H181)</f>
        <v/>
      </c>
      <c r="J192" s="363" t="str">
        <f ca="1">IF($C192="","",Result!I181)</f>
        <v/>
      </c>
      <c r="K192" s="368" t="str">
        <f t="shared" ca="1" si="23"/>
        <v>-</v>
      </c>
      <c r="L192" s="61" t="str">
        <f ca="1">IF($C192="","",Result!J181)</f>
        <v/>
      </c>
      <c r="M192" s="61" t="str">
        <f ca="1">IF($C192="","",Result!K181)</f>
        <v/>
      </c>
      <c r="N192" s="363" t="str">
        <f ca="1">IF($C192="","",Result!L181)</f>
        <v/>
      </c>
      <c r="O192" s="361" t="str">
        <f t="shared" ca="1" si="24"/>
        <v>-</v>
      </c>
      <c r="P192" s="358" t="str">
        <f t="shared" ca="1" si="25"/>
        <v/>
      </c>
      <c r="Q192" s="61" t="str">
        <f t="shared" ca="1" si="26"/>
        <v/>
      </c>
      <c r="R192" s="363" t="str">
        <f t="shared" ca="1" si="27"/>
        <v/>
      </c>
      <c r="S192" s="391" t="str">
        <f t="shared" ca="1" si="28"/>
        <v>-</v>
      </c>
    </row>
    <row r="193" spans="2:19" ht="22.35" customHeight="1">
      <c r="B193" s="181">
        <f t="shared" si="21"/>
        <v>173</v>
      </c>
      <c r="C193" s="176" t="str">
        <f t="shared" ca="1" si="29"/>
        <v/>
      </c>
      <c r="D193" s="61" t="str">
        <f ca="1">IF($C193="","",Result!D182)</f>
        <v/>
      </c>
      <c r="E193" s="359" t="str">
        <f ca="1">IF($C193="","",Result!E182)</f>
        <v/>
      </c>
      <c r="F193" s="363" t="str">
        <f ca="1">IF($C193="","",Result!F182)</f>
        <v/>
      </c>
      <c r="G193" s="361" t="str">
        <f t="shared" ca="1" si="22"/>
        <v>-</v>
      </c>
      <c r="H193" s="61" t="str">
        <f ca="1">IF($C193="","",Result!G182)</f>
        <v/>
      </c>
      <c r="I193" s="61" t="str">
        <f ca="1">IF($C193="","",Result!H182)</f>
        <v/>
      </c>
      <c r="J193" s="363" t="str">
        <f ca="1">IF($C193="","",Result!I182)</f>
        <v/>
      </c>
      <c r="K193" s="368" t="str">
        <f t="shared" ca="1" si="23"/>
        <v>-</v>
      </c>
      <c r="L193" s="61" t="str">
        <f ca="1">IF($C193="","",Result!J182)</f>
        <v/>
      </c>
      <c r="M193" s="61" t="str">
        <f ca="1">IF($C193="","",Result!K182)</f>
        <v/>
      </c>
      <c r="N193" s="363" t="str">
        <f ca="1">IF($C193="","",Result!L182)</f>
        <v/>
      </c>
      <c r="O193" s="361" t="str">
        <f t="shared" ca="1" si="24"/>
        <v>-</v>
      </c>
      <c r="P193" s="358" t="str">
        <f t="shared" ca="1" si="25"/>
        <v/>
      </c>
      <c r="Q193" s="61" t="str">
        <f t="shared" ca="1" si="26"/>
        <v/>
      </c>
      <c r="R193" s="363" t="str">
        <f t="shared" ca="1" si="27"/>
        <v/>
      </c>
      <c r="S193" s="391" t="str">
        <f t="shared" ca="1" si="28"/>
        <v>-</v>
      </c>
    </row>
    <row r="194" spans="2:19" ht="22.35" customHeight="1">
      <c r="B194" s="181">
        <f t="shared" si="21"/>
        <v>174</v>
      </c>
      <c r="C194" s="176" t="str">
        <f t="shared" ca="1" si="29"/>
        <v/>
      </c>
      <c r="D194" s="61" t="str">
        <f ca="1">IF($C194="","",Result!D183)</f>
        <v/>
      </c>
      <c r="E194" s="359" t="str">
        <f ca="1">IF($C194="","",Result!E183)</f>
        <v/>
      </c>
      <c r="F194" s="363" t="str">
        <f ca="1">IF($C194="","",Result!F183)</f>
        <v/>
      </c>
      <c r="G194" s="361" t="str">
        <f t="shared" ca="1" si="22"/>
        <v>-</v>
      </c>
      <c r="H194" s="61" t="str">
        <f ca="1">IF($C194="","",Result!G183)</f>
        <v/>
      </c>
      <c r="I194" s="61" t="str">
        <f ca="1">IF($C194="","",Result!H183)</f>
        <v/>
      </c>
      <c r="J194" s="363" t="str">
        <f ca="1">IF($C194="","",Result!I183)</f>
        <v/>
      </c>
      <c r="K194" s="368" t="str">
        <f t="shared" ca="1" si="23"/>
        <v>-</v>
      </c>
      <c r="L194" s="61" t="str">
        <f ca="1">IF($C194="","",Result!J183)</f>
        <v/>
      </c>
      <c r="M194" s="61" t="str">
        <f ca="1">IF($C194="","",Result!K183)</f>
        <v/>
      </c>
      <c r="N194" s="363" t="str">
        <f ca="1">IF($C194="","",Result!L183)</f>
        <v/>
      </c>
      <c r="O194" s="361" t="str">
        <f t="shared" ca="1" si="24"/>
        <v>-</v>
      </c>
      <c r="P194" s="358" t="str">
        <f t="shared" ca="1" si="25"/>
        <v/>
      </c>
      <c r="Q194" s="61" t="str">
        <f t="shared" ca="1" si="26"/>
        <v/>
      </c>
      <c r="R194" s="363" t="str">
        <f t="shared" ca="1" si="27"/>
        <v/>
      </c>
      <c r="S194" s="391" t="str">
        <f t="shared" ca="1" si="28"/>
        <v>-</v>
      </c>
    </row>
    <row r="195" spans="2:19" ht="22.35" customHeight="1">
      <c r="B195" s="181">
        <f t="shared" si="21"/>
        <v>175</v>
      </c>
      <c r="C195" s="176" t="str">
        <f t="shared" ca="1" si="29"/>
        <v/>
      </c>
      <c r="D195" s="61" t="str">
        <f ca="1">IF($C195="","",Result!D184)</f>
        <v/>
      </c>
      <c r="E195" s="359" t="str">
        <f ca="1">IF($C195="","",Result!E184)</f>
        <v/>
      </c>
      <c r="F195" s="363" t="str">
        <f ca="1">IF($C195="","",Result!F184)</f>
        <v/>
      </c>
      <c r="G195" s="361" t="str">
        <f t="shared" ca="1" si="22"/>
        <v>-</v>
      </c>
      <c r="H195" s="61" t="str">
        <f ca="1">IF($C195="","",Result!G184)</f>
        <v/>
      </c>
      <c r="I195" s="61" t="str">
        <f ca="1">IF($C195="","",Result!H184)</f>
        <v/>
      </c>
      <c r="J195" s="363" t="str">
        <f ca="1">IF($C195="","",Result!I184)</f>
        <v/>
      </c>
      <c r="K195" s="368" t="str">
        <f t="shared" ca="1" si="23"/>
        <v>-</v>
      </c>
      <c r="L195" s="61" t="str">
        <f ca="1">IF($C195="","",Result!J184)</f>
        <v/>
      </c>
      <c r="M195" s="61" t="str">
        <f ca="1">IF($C195="","",Result!K184)</f>
        <v/>
      </c>
      <c r="N195" s="363" t="str">
        <f ca="1">IF($C195="","",Result!L184)</f>
        <v/>
      </c>
      <c r="O195" s="361" t="str">
        <f t="shared" ca="1" si="24"/>
        <v>-</v>
      </c>
      <c r="P195" s="358" t="str">
        <f t="shared" ca="1" si="25"/>
        <v/>
      </c>
      <c r="Q195" s="61" t="str">
        <f t="shared" ca="1" si="26"/>
        <v/>
      </c>
      <c r="R195" s="363" t="str">
        <f t="shared" ca="1" si="27"/>
        <v/>
      </c>
      <c r="S195" s="391" t="str">
        <f t="shared" ca="1" si="28"/>
        <v>-</v>
      </c>
    </row>
    <row r="196" spans="2:19" ht="22.35" customHeight="1">
      <c r="B196" s="181">
        <f t="shared" si="21"/>
        <v>176</v>
      </c>
      <c r="C196" s="176" t="str">
        <f t="shared" ca="1" si="29"/>
        <v/>
      </c>
      <c r="D196" s="61" t="str">
        <f ca="1">IF($C196="","",Result!D185)</f>
        <v/>
      </c>
      <c r="E196" s="359" t="str">
        <f ca="1">IF($C196="","",Result!E185)</f>
        <v/>
      </c>
      <c r="F196" s="363" t="str">
        <f ca="1">IF($C196="","",Result!F185)</f>
        <v/>
      </c>
      <c r="G196" s="361" t="str">
        <f t="shared" ca="1" si="22"/>
        <v>-</v>
      </c>
      <c r="H196" s="61" t="str">
        <f ca="1">IF($C196="","",Result!G185)</f>
        <v/>
      </c>
      <c r="I196" s="61" t="str">
        <f ca="1">IF($C196="","",Result!H185)</f>
        <v/>
      </c>
      <c r="J196" s="363" t="str">
        <f ca="1">IF($C196="","",Result!I185)</f>
        <v/>
      </c>
      <c r="K196" s="368" t="str">
        <f t="shared" ca="1" si="23"/>
        <v>-</v>
      </c>
      <c r="L196" s="61" t="str">
        <f ca="1">IF($C196="","",Result!J185)</f>
        <v/>
      </c>
      <c r="M196" s="61" t="str">
        <f ca="1">IF($C196="","",Result!K185)</f>
        <v/>
      </c>
      <c r="N196" s="363" t="str">
        <f ca="1">IF($C196="","",Result!L185)</f>
        <v/>
      </c>
      <c r="O196" s="361" t="str">
        <f t="shared" ca="1" si="24"/>
        <v>-</v>
      </c>
      <c r="P196" s="358" t="str">
        <f t="shared" ca="1" si="25"/>
        <v/>
      </c>
      <c r="Q196" s="61" t="str">
        <f t="shared" ca="1" si="26"/>
        <v/>
      </c>
      <c r="R196" s="363" t="str">
        <f t="shared" ca="1" si="27"/>
        <v/>
      </c>
      <c r="S196" s="391" t="str">
        <f t="shared" ca="1" si="28"/>
        <v>-</v>
      </c>
    </row>
    <row r="197" spans="2:19" ht="22.35" customHeight="1">
      <c r="B197" s="181">
        <f t="shared" si="21"/>
        <v>177</v>
      </c>
      <c r="C197" s="176" t="str">
        <f t="shared" ca="1" si="29"/>
        <v/>
      </c>
      <c r="D197" s="61" t="str">
        <f ca="1">IF($C197="","",Result!D186)</f>
        <v/>
      </c>
      <c r="E197" s="359" t="str">
        <f ca="1">IF($C197="","",Result!E186)</f>
        <v/>
      </c>
      <c r="F197" s="363" t="str">
        <f ca="1">IF($C197="","",Result!F186)</f>
        <v/>
      </c>
      <c r="G197" s="361" t="str">
        <f t="shared" ca="1" si="22"/>
        <v>-</v>
      </c>
      <c r="H197" s="61" t="str">
        <f ca="1">IF($C197="","",Result!G186)</f>
        <v/>
      </c>
      <c r="I197" s="61" t="str">
        <f ca="1">IF($C197="","",Result!H186)</f>
        <v/>
      </c>
      <c r="J197" s="363" t="str">
        <f ca="1">IF($C197="","",Result!I186)</f>
        <v/>
      </c>
      <c r="K197" s="368" t="str">
        <f t="shared" ca="1" si="23"/>
        <v>-</v>
      </c>
      <c r="L197" s="61" t="str">
        <f ca="1">IF($C197="","",Result!J186)</f>
        <v/>
      </c>
      <c r="M197" s="61" t="str">
        <f ca="1">IF($C197="","",Result!K186)</f>
        <v/>
      </c>
      <c r="N197" s="363" t="str">
        <f ca="1">IF($C197="","",Result!L186)</f>
        <v/>
      </c>
      <c r="O197" s="361" t="str">
        <f t="shared" ca="1" si="24"/>
        <v>-</v>
      </c>
      <c r="P197" s="358" t="str">
        <f t="shared" ca="1" si="25"/>
        <v/>
      </c>
      <c r="Q197" s="61" t="str">
        <f t="shared" ca="1" si="26"/>
        <v/>
      </c>
      <c r="R197" s="363" t="str">
        <f t="shared" ca="1" si="27"/>
        <v/>
      </c>
      <c r="S197" s="391" t="str">
        <f t="shared" ca="1" si="28"/>
        <v>-</v>
      </c>
    </row>
    <row r="198" spans="2:19" ht="22.35" customHeight="1">
      <c r="B198" s="181">
        <f t="shared" si="21"/>
        <v>178</v>
      </c>
      <c r="C198" s="176" t="str">
        <f t="shared" ca="1" si="29"/>
        <v/>
      </c>
      <c r="D198" s="61" t="str">
        <f ca="1">IF($C198="","",Result!D187)</f>
        <v/>
      </c>
      <c r="E198" s="359" t="str">
        <f ca="1">IF($C198="","",Result!E187)</f>
        <v/>
      </c>
      <c r="F198" s="363" t="str">
        <f ca="1">IF($C198="","",Result!F187)</f>
        <v/>
      </c>
      <c r="G198" s="361" t="str">
        <f t="shared" ca="1" si="22"/>
        <v>-</v>
      </c>
      <c r="H198" s="61" t="str">
        <f ca="1">IF($C198="","",Result!G187)</f>
        <v/>
      </c>
      <c r="I198" s="61" t="str">
        <f ca="1">IF($C198="","",Result!H187)</f>
        <v/>
      </c>
      <c r="J198" s="363" t="str">
        <f ca="1">IF($C198="","",Result!I187)</f>
        <v/>
      </c>
      <c r="K198" s="368" t="str">
        <f t="shared" ca="1" si="23"/>
        <v>-</v>
      </c>
      <c r="L198" s="61" t="str">
        <f ca="1">IF($C198="","",Result!J187)</f>
        <v/>
      </c>
      <c r="M198" s="61" t="str">
        <f ca="1">IF($C198="","",Result!K187)</f>
        <v/>
      </c>
      <c r="N198" s="363" t="str">
        <f ca="1">IF($C198="","",Result!L187)</f>
        <v/>
      </c>
      <c r="O198" s="361" t="str">
        <f t="shared" ca="1" si="24"/>
        <v>-</v>
      </c>
      <c r="P198" s="358" t="str">
        <f t="shared" ca="1" si="25"/>
        <v/>
      </c>
      <c r="Q198" s="61" t="str">
        <f t="shared" ca="1" si="26"/>
        <v/>
      </c>
      <c r="R198" s="363" t="str">
        <f t="shared" ca="1" si="27"/>
        <v/>
      </c>
      <c r="S198" s="391" t="str">
        <f t="shared" ca="1" si="28"/>
        <v>-</v>
      </c>
    </row>
    <row r="199" spans="2:19" ht="22.35" customHeight="1">
      <c r="B199" s="181">
        <f t="shared" si="21"/>
        <v>179</v>
      </c>
      <c r="C199" s="176" t="str">
        <f t="shared" ca="1" si="29"/>
        <v/>
      </c>
      <c r="D199" s="61" t="str">
        <f ca="1">IF($C199="","",Result!D188)</f>
        <v/>
      </c>
      <c r="E199" s="359" t="str">
        <f ca="1">IF($C199="","",Result!E188)</f>
        <v/>
      </c>
      <c r="F199" s="363" t="str">
        <f ca="1">IF($C199="","",Result!F188)</f>
        <v/>
      </c>
      <c r="G199" s="361" t="str">
        <f t="shared" ca="1" si="22"/>
        <v>-</v>
      </c>
      <c r="H199" s="61" t="str">
        <f ca="1">IF($C199="","",Result!G188)</f>
        <v/>
      </c>
      <c r="I199" s="61" t="str">
        <f ca="1">IF($C199="","",Result!H188)</f>
        <v/>
      </c>
      <c r="J199" s="363" t="str">
        <f ca="1">IF($C199="","",Result!I188)</f>
        <v/>
      </c>
      <c r="K199" s="368" t="str">
        <f t="shared" ca="1" si="23"/>
        <v>-</v>
      </c>
      <c r="L199" s="61" t="str">
        <f ca="1">IF($C199="","",Result!J188)</f>
        <v/>
      </c>
      <c r="M199" s="61" t="str">
        <f ca="1">IF($C199="","",Result!K188)</f>
        <v/>
      </c>
      <c r="N199" s="363" t="str">
        <f ca="1">IF($C199="","",Result!L188)</f>
        <v/>
      </c>
      <c r="O199" s="361" t="str">
        <f t="shared" ca="1" si="24"/>
        <v>-</v>
      </c>
      <c r="P199" s="358" t="str">
        <f t="shared" ca="1" si="25"/>
        <v/>
      </c>
      <c r="Q199" s="61" t="str">
        <f t="shared" ca="1" si="26"/>
        <v/>
      </c>
      <c r="R199" s="363" t="str">
        <f t="shared" ca="1" si="27"/>
        <v/>
      </c>
      <c r="S199" s="391" t="str">
        <f t="shared" ca="1" si="28"/>
        <v>-</v>
      </c>
    </row>
    <row r="200" spans="2:19" ht="22.35" customHeight="1">
      <c r="B200" s="181">
        <f t="shared" si="21"/>
        <v>180</v>
      </c>
      <c r="C200" s="176" t="str">
        <f t="shared" ca="1" si="29"/>
        <v/>
      </c>
      <c r="D200" s="61" t="str">
        <f ca="1">IF($C200="","",Result!D189)</f>
        <v/>
      </c>
      <c r="E200" s="359" t="str">
        <f ca="1">IF($C200="","",Result!E189)</f>
        <v/>
      </c>
      <c r="F200" s="363" t="str">
        <f ca="1">IF($C200="","",Result!F189)</f>
        <v/>
      </c>
      <c r="G200" s="361" t="str">
        <f t="shared" ca="1" si="22"/>
        <v>-</v>
      </c>
      <c r="H200" s="61" t="str">
        <f ca="1">IF($C200="","",Result!G189)</f>
        <v/>
      </c>
      <c r="I200" s="61" t="str">
        <f ca="1">IF($C200="","",Result!H189)</f>
        <v/>
      </c>
      <c r="J200" s="363" t="str">
        <f ca="1">IF($C200="","",Result!I189)</f>
        <v/>
      </c>
      <c r="K200" s="368" t="str">
        <f t="shared" ca="1" si="23"/>
        <v>-</v>
      </c>
      <c r="L200" s="61" t="str">
        <f ca="1">IF($C200="","",Result!J189)</f>
        <v/>
      </c>
      <c r="M200" s="61" t="str">
        <f ca="1">IF($C200="","",Result!K189)</f>
        <v/>
      </c>
      <c r="N200" s="363" t="str">
        <f ca="1">IF($C200="","",Result!L189)</f>
        <v/>
      </c>
      <c r="O200" s="361" t="str">
        <f t="shared" ca="1" si="24"/>
        <v>-</v>
      </c>
      <c r="P200" s="358" t="str">
        <f t="shared" ca="1" si="25"/>
        <v/>
      </c>
      <c r="Q200" s="61" t="str">
        <f t="shared" ca="1" si="26"/>
        <v/>
      </c>
      <c r="R200" s="363" t="str">
        <f t="shared" ca="1" si="27"/>
        <v/>
      </c>
      <c r="S200" s="391" t="str">
        <f t="shared" ca="1" si="28"/>
        <v>-</v>
      </c>
    </row>
    <row r="201" spans="2:19" ht="22.35" customHeight="1">
      <c r="B201" s="181">
        <f t="shared" si="21"/>
        <v>181</v>
      </c>
      <c r="C201" s="176" t="str">
        <f t="shared" ca="1" si="29"/>
        <v/>
      </c>
      <c r="D201" s="61" t="str">
        <f ca="1">IF($C201="","",Result!D190)</f>
        <v/>
      </c>
      <c r="E201" s="359" t="str">
        <f ca="1">IF($C201="","",Result!E190)</f>
        <v/>
      </c>
      <c r="F201" s="363" t="str">
        <f ca="1">IF($C201="","",Result!F190)</f>
        <v/>
      </c>
      <c r="G201" s="361" t="str">
        <f t="shared" ca="1" si="22"/>
        <v>-</v>
      </c>
      <c r="H201" s="61" t="str">
        <f ca="1">IF($C201="","",Result!G190)</f>
        <v/>
      </c>
      <c r="I201" s="61" t="str">
        <f ca="1">IF($C201="","",Result!H190)</f>
        <v/>
      </c>
      <c r="J201" s="363" t="str">
        <f ca="1">IF($C201="","",Result!I190)</f>
        <v/>
      </c>
      <c r="K201" s="368" t="str">
        <f t="shared" ca="1" si="23"/>
        <v>-</v>
      </c>
      <c r="L201" s="61" t="str">
        <f ca="1">IF($C201="","",Result!J190)</f>
        <v/>
      </c>
      <c r="M201" s="61" t="str">
        <f ca="1">IF($C201="","",Result!K190)</f>
        <v/>
      </c>
      <c r="N201" s="363" t="str">
        <f ca="1">IF($C201="","",Result!L190)</f>
        <v/>
      </c>
      <c r="O201" s="361" t="str">
        <f t="shared" ca="1" si="24"/>
        <v>-</v>
      </c>
      <c r="P201" s="358" t="str">
        <f t="shared" ca="1" si="25"/>
        <v/>
      </c>
      <c r="Q201" s="61" t="str">
        <f t="shared" ca="1" si="26"/>
        <v/>
      </c>
      <c r="R201" s="363" t="str">
        <f t="shared" ca="1" si="27"/>
        <v/>
      </c>
      <c r="S201" s="391" t="str">
        <f t="shared" ca="1" si="28"/>
        <v>-</v>
      </c>
    </row>
    <row r="202" spans="2:19" ht="22.35" customHeight="1">
      <c r="B202" s="181">
        <f t="shared" si="21"/>
        <v>182</v>
      </c>
      <c r="C202" s="176" t="str">
        <f t="shared" ca="1" si="29"/>
        <v/>
      </c>
      <c r="D202" s="61" t="str">
        <f ca="1">IF($C202="","",Result!D191)</f>
        <v/>
      </c>
      <c r="E202" s="359" t="str">
        <f ca="1">IF($C202="","",Result!E191)</f>
        <v/>
      </c>
      <c r="F202" s="363" t="str">
        <f ca="1">IF($C202="","",Result!F191)</f>
        <v/>
      </c>
      <c r="G202" s="361" t="str">
        <f t="shared" ca="1" si="22"/>
        <v>-</v>
      </c>
      <c r="H202" s="61" t="str">
        <f ca="1">IF($C202="","",Result!G191)</f>
        <v/>
      </c>
      <c r="I202" s="61" t="str">
        <f ca="1">IF($C202="","",Result!H191)</f>
        <v/>
      </c>
      <c r="J202" s="363" t="str">
        <f ca="1">IF($C202="","",Result!I191)</f>
        <v/>
      </c>
      <c r="K202" s="368" t="str">
        <f t="shared" ca="1" si="23"/>
        <v>-</v>
      </c>
      <c r="L202" s="61" t="str">
        <f ca="1">IF($C202="","",Result!J191)</f>
        <v/>
      </c>
      <c r="M202" s="61" t="str">
        <f ca="1">IF($C202="","",Result!K191)</f>
        <v/>
      </c>
      <c r="N202" s="363" t="str">
        <f ca="1">IF($C202="","",Result!L191)</f>
        <v/>
      </c>
      <c r="O202" s="361" t="str">
        <f t="shared" ca="1" si="24"/>
        <v>-</v>
      </c>
      <c r="P202" s="358" t="str">
        <f t="shared" ca="1" si="25"/>
        <v/>
      </c>
      <c r="Q202" s="61" t="str">
        <f t="shared" ca="1" si="26"/>
        <v/>
      </c>
      <c r="R202" s="363" t="str">
        <f t="shared" ca="1" si="27"/>
        <v/>
      </c>
      <c r="S202" s="391" t="str">
        <f t="shared" ca="1" si="28"/>
        <v>-</v>
      </c>
    </row>
    <row r="203" spans="2:19" ht="22.35" customHeight="1">
      <c r="B203" s="181">
        <f t="shared" si="21"/>
        <v>183</v>
      </c>
      <c r="C203" s="176" t="str">
        <f t="shared" ca="1" si="29"/>
        <v/>
      </c>
      <c r="D203" s="61" t="str">
        <f ca="1">IF($C203="","",Result!D192)</f>
        <v/>
      </c>
      <c r="E203" s="359" t="str">
        <f ca="1">IF($C203="","",Result!E192)</f>
        <v/>
      </c>
      <c r="F203" s="363" t="str">
        <f ca="1">IF($C203="","",Result!F192)</f>
        <v/>
      </c>
      <c r="G203" s="361" t="str">
        <f t="shared" ca="1" si="22"/>
        <v>-</v>
      </c>
      <c r="H203" s="61" t="str">
        <f ca="1">IF($C203="","",Result!G192)</f>
        <v/>
      </c>
      <c r="I203" s="61" t="str">
        <f ca="1">IF($C203="","",Result!H192)</f>
        <v/>
      </c>
      <c r="J203" s="363" t="str">
        <f ca="1">IF($C203="","",Result!I192)</f>
        <v/>
      </c>
      <c r="K203" s="368" t="str">
        <f t="shared" ca="1" si="23"/>
        <v>-</v>
      </c>
      <c r="L203" s="61" t="str">
        <f ca="1">IF($C203="","",Result!J192)</f>
        <v/>
      </c>
      <c r="M203" s="61" t="str">
        <f ca="1">IF($C203="","",Result!K192)</f>
        <v/>
      </c>
      <c r="N203" s="363" t="str">
        <f ca="1">IF($C203="","",Result!L192)</f>
        <v/>
      </c>
      <c r="O203" s="361" t="str">
        <f t="shared" ca="1" si="24"/>
        <v>-</v>
      </c>
      <c r="P203" s="358" t="str">
        <f t="shared" ca="1" si="25"/>
        <v/>
      </c>
      <c r="Q203" s="61" t="str">
        <f t="shared" ca="1" si="26"/>
        <v/>
      </c>
      <c r="R203" s="363" t="str">
        <f t="shared" ca="1" si="27"/>
        <v/>
      </c>
      <c r="S203" s="391" t="str">
        <f t="shared" ca="1" si="28"/>
        <v>-</v>
      </c>
    </row>
    <row r="204" spans="2:19" ht="22.35" customHeight="1">
      <c r="B204" s="181">
        <f t="shared" si="21"/>
        <v>184</v>
      </c>
      <c r="C204" s="176" t="str">
        <f t="shared" ca="1" si="29"/>
        <v/>
      </c>
      <c r="D204" s="61" t="str">
        <f ca="1">IF($C204="","",Result!D193)</f>
        <v/>
      </c>
      <c r="E204" s="359" t="str">
        <f ca="1">IF($C204="","",Result!E193)</f>
        <v/>
      </c>
      <c r="F204" s="363" t="str">
        <f ca="1">IF($C204="","",Result!F193)</f>
        <v/>
      </c>
      <c r="G204" s="361" t="str">
        <f t="shared" ca="1" si="22"/>
        <v>-</v>
      </c>
      <c r="H204" s="61" t="str">
        <f ca="1">IF($C204="","",Result!G193)</f>
        <v/>
      </c>
      <c r="I204" s="61" t="str">
        <f ca="1">IF($C204="","",Result!H193)</f>
        <v/>
      </c>
      <c r="J204" s="363" t="str">
        <f ca="1">IF($C204="","",Result!I193)</f>
        <v/>
      </c>
      <c r="K204" s="368" t="str">
        <f t="shared" ca="1" si="23"/>
        <v>-</v>
      </c>
      <c r="L204" s="61" t="str">
        <f ca="1">IF($C204="","",Result!J193)</f>
        <v/>
      </c>
      <c r="M204" s="61" t="str">
        <f ca="1">IF($C204="","",Result!K193)</f>
        <v/>
      </c>
      <c r="N204" s="363" t="str">
        <f ca="1">IF($C204="","",Result!L193)</f>
        <v/>
      </c>
      <c r="O204" s="361" t="str">
        <f t="shared" ca="1" si="24"/>
        <v>-</v>
      </c>
      <c r="P204" s="358" t="str">
        <f t="shared" ca="1" si="25"/>
        <v/>
      </c>
      <c r="Q204" s="61" t="str">
        <f t="shared" ca="1" si="26"/>
        <v/>
      </c>
      <c r="R204" s="363" t="str">
        <f t="shared" ca="1" si="27"/>
        <v/>
      </c>
      <c r="S204" s="391" t="str">
        <f t="shared" ca="1" si="28"/>
        <v>-</v>
      </c>
    </row>
    <row r="205" spans="2:19" ht="22.35" customHeight="1">
      <c r="B205" s="181">
        <f t="shared" si="21"/>
        <v>185</v>
      </c>
      <c r="C205" s="176" t="str">
        <f t="shared" ca="1" si="29"/>
        <v/>
      </c>
      <c r="D205" s="61" t="str">
        <f ca="1">IF($C205="","",Result!D194)</f>
        <v/>
      </c>
      <c r="E205" s="359" t="str">
        <f ca="1">IF($C205="","",Result!E194)</f>
        <v/>
      </c>
      <c r="F205" s="363" t="str">
        <f ca="1">IF($C205="","",Result!F194)</f>
        <v/>
      </c>
      <c r="G205" s="361" t="str">
        <f t="shared" ca="1" si="22"/>
        <v>-</v>
      </c>
      <c r="H205" s="61" t="str">
        <f ca="1">IF($C205="","",Result!G194)</f>
        <v/>
      </c>
      <c r="I205" s="61" t="str">
        <f ca="1">IF($C205="","",Result!H194)</f>
        <v/>
      </c>
      <c r="J205" s="363" t="str">
        <f ca="1">IF($C205="","",Result!I194)</f>
        <v/>
      </c>
      <c r="K205" s="368" t="str">
        <f t="shared" ca="1" si="23"/>
        <v>-</v>
      </c>
      <c r="L205" s="61" t="str">
        <f ca="1">IF($C205="","",Result!J194)</f>
        <v/>
      </c>
      <c r="M205" s="61" t="str">
        <f ca="1">IF($C205="","",Result!K194)</f>
        <v/>
      </c>
      <c r="N205" s="363" t="str">
        <f ca="1">IF($C205="","",Result!L194)</f>
        <v/>
      </c>
      <c r="O205" s="361" t="str">
        <f t="shared" ca="1" si="24"/>
        <v>-</v>
      </c>
      <c r="P205" s="358" t="str">
        <f t="shared" ca="1" si="25"/>
        <v/>
      </c>
      <c r="Q205" s="61" t="str">
        <f t="shared" ca="1" si="26"/>
        <v/>
      </c>
      <c r="R205" s="363" t="str">
        <f t="shared" ca="1" si="27"/>
        <v/>
      </c>
      <c r="S205" s="391" t="str">
        <f t="shared" ca="1" si="28"/>
        <v>-</v>
      </c>
    </row>
    <row r="206" spans="2:19" ht="22.35" customHeight="1">
      <c r="B206" s="181">
        <f t="shared" si="21"/>
        <v>186</v>
      </c>
      <c r="C206" s="176" t="str">
        <f t="shared" ca="1" si="29"/>
        <v/>
      </c>
      <c r="D206" s="61" t="str">
        <f ca="1">IF($C206="","",Result!D195)</f>
        <v/>
      </c>
      <c r="E206" s="359" t="str">
        <f ca="1">IF($C206="","",Result!E195)</f>
        <v/>
      </c>
      <c r="F206" s="363" t="str">
        <f ca="1">IF($C206="","",Result!F195)</f>
        <v/>
      </c>
      <c r="G206" s="361" t="str">
        <f t="shared" ca="1" si="22"/>
        <v>-</v>
      </c>
      <c r="H206" s="61" t="str">
        <f ca="1">IF($C206="","",Result!G195)</f>
        <v/>
      </c>
      <c r="I206" s="61" t="str">
        <f ca="1">IF($C206="","",Result!H195)</f>
        <v/>
      </c>
      <c r="J206" s="363" t="str">
        <f ca="1">IF($C206="","",Result!I195)</f>
        <v/>
      </c>
      <c r="K206" s="368" t="str">
        <f t="shared" ca="1" si="23"/>
        <v>-</v>
      </c>
      <c r="L206" s="61" t="str">
        <f ca="1">IF($C206="","",Result!J195)</f>
        <v/>
      </c>
      <c r="M206" s="61" t="str">
        <f ca="1">IF($C206="","",Result!K195)</f>
        <v/>
      </c>
      <c r="N206" s="363" t="str">
        <f ca="1">IF($C206="","",Result!L195)</f>
        <v/>
      </c>
      <c r="O206" s="361" t="str">
        <f t="shared" ca="1" si="24"/>
        <v>-</v>
      </c>
      <c r="P206" s="358" t="str">
        <f t="shared" ca="1" si="25"/>
        <v/>
      </c>
      <c r="Q206" s="61" t="str">
        <f t="shared" ca="1" si="26"/>
        <v/>
      </c>
      <c r="R206" s="363" t="str">
        <f t="shared" ca="1" si="27"/>
        <v/>
      </c>
      <c r="S206" s="391" t="str">
        <f t="shared" ca="1" si="28"/>
        <v>-</v>
      </c>
    </row>
    <row r="207" spans="2:19" ht="22.35" customHeight="1">
      <c r="B207" s="181">
        <f t="shared" si="21"/>
        <v>187</v>
      </c>
      <c r="C207" s="176" t="str">
        <f t="shared" ca="1" si="29"/>
        <v/>
      </c>
      <c r="D207" s="61" t="str">
        <f ca="1">IF($C207="","",Result!D196)</f>
        <v/>
      </c>
      <c r="E207" s="359" t="str">
        <f ca="1">IF($C207="","",Result!E196)</f>
        <v/>
      </c>
      <c r="F207" s="363" t="str">
        <f ca="1">IF($C207="","",Result!F196)</f>
        <v/>
      </c>
      <c r="G207" s="361" t="str">
        <f t="shared" ca="1" si="22"/>
        <v>-</v>
      </c>
      <c r="H207" s="61" t="str">
        <f ca="1">IF($C207="","",Result!G196)</f>
        <v/>
      </c>
      <c r="I207" s="61" t="str">
        <f ca="1">IF($C207="","",Result!H196)</f>
        <v/>
      </c>
      <c r="J207" s="363" t="str">
        <f ca="1">IF($C207="","",Result!I196)</f>
        <v/>
      </c>
      <c r="K207" s="368" t="str">
        <f t="shared" ca="1" si="23"/>
        <v>-</v>
      </c>
      <c r="L207" s="61" t="str">
        <f ca="1">IF($C207="","",Result!J196)</f>
        <v/>
      </c>
      <c r="M207" s="61" t="str">
        <f ca="1">IF($C207="","",Result!K196)</f>
        <v/>
      </c>
      <c r="N207" s="363" t="str">
        <f ca="1">IF($C207="","",Result!L196)</f>
        <v/>
      </c>
      <c r="O207" s="361" t="str">
        <f t="shared" ca="1" si="24"/>
        <v>-</v>
      </c>
      <c r="P207" s="358" t="str">
        <f t="shared" ca="1" si="25"/>
        <v/>
      </c>
      <c r="Q207" s="61" t="str">
        <f t="shared" ca="1" si="26"/>
        <v/>
      </c>
      <c r="R207" s="363" t="str">
        <f t="shared" ca="1" si="27"/>
        <v/>
      </c>
      <c r="S207" s="391" t="str">
        <f t="shared" ca="1" si="28"/>
        <v>-</v>
      </c>
    </row>
    <row r="208" spans="2:19" ht="22.35" customHeight="1">
      <c r="B208" s="181">
        <f t="shared" si="21"/>
        <v>188</v>
      </c>
      <c r="C208" s="176" t="str">
        <f t="shared" ca="1" si="29"/>
        <v/>
      </c>
      <c r="D208" s="61" t="str">
        <f ca="1">IF($C208="","",Result!D197)</f>
        <v/>
      </c>
      <c r="E208" s="359" t="str">
        <f ca="1">IF($C208="","",Result!E197)</f>
        <v/>
      </c>
      <c r="F208" s="363" t="str">
        <f ca="1">IF($C208="","",Result!F197)</f>
        <v/>
      </c>
      <c r="G208" s="361" t="str">
        <f t="shared" ca="1" si="22"/>
        <v>-</v>
      </c>
      <c r="H208" s="61" t="str">
        <f ca="1">IF($C208="","",Result!G197)</f>
        <v/>
      </c>
      <c r="I208" s="61" t="str">
        <f ca="1">IF($C208="","",Result!H197)</f>
        <v/>
      </c>
      <c r="J208" s="363" t="str">
        <f ca="1">IF($C208="","",Result!I197)</f>
        <v/>
      </c>
      <c r="K208" s="368" t="str">
        <f t="shared" ca="1" si="23"/>
        <v>-</v>
      </c>
      <c r="L208" s="61" t="str">
        <f ca="1">IF($C208="","",Result!J197)</f>
        <v/>
      </c>
      <c r="M208" s="61" t="str">
        <f ca="1">IF($C208="","",Result!K197)</f>
        <v/>
      </c>
      <c r="N208" s="363" t="str">
        <f ca="1">IF($C208="","",Result!L197)</f>
        <v/>
      </c>
      <c r="O208" s="361" t="str">
        <f t="shared" ca="1" si="24"/>
        <v>-</v>
      </c>
      <c r="P208" s="358" t="str">
        <f t="shared" ca="1" si="25"/>
        <v/>
      </c>
      <c r="Q208" s="61" t="str">
        <f t="shared" ca="1" si="26"/>
        <v/>
      </c>
      <c r="R208" s="363" t="str">
        <f t="shared" ca="1" si="27"/>
        <v/>
      </c>
      <c r="S208" s="391" t="str">
        <f t="shared" ca="1" si="28"/>
        <v>-</v>
      </c>
    </row>
    <row r="209" spans="2:19" ht="22.35" customHeight="1">
      <c r="B209" s="181">
        <f t="shared" si="21"/>
        <v>189</v>
      </c>
      <c r="C209" s="176" t="str">
        <f t="shared" ca="1" si="29"/>
        <v/>
      </c>
      <c r="D209" s="61" t="str">
        <f ca="1">IF($C209="","",Result!D198)</f>
        <v/>
      </c>
      <c r="E209" s="359" t="str">
        <f ca="1">IF($C209="","",Result!E198)</f>
        <v/>
      </c>
      <c r="F209" s="363" t="str">
        <f ca="1">IF($C209="","",Result!F198)</f>
        <v/>
      </c>
      <c r="G209" s="361" t="str">
        <f t="shared" ca="1" si="22"/>
        <v>-</v>
      </c>
      <c r="H209" s="61" t="str">
        <f ca="1">IF($C209="","",Result!G198)</f>
        <v/>
      </c>
      <c r="I209" s="61" t="str">
        <f ca="1">IF($C209="","",Result!H198)</f>
        <v/>
      </c>
      <c r="J209" s="363" t="str">
        <f ca="1">IF($C209="","",Result!I198)</f>
        <v/>
      </c>
      <c r="K209" s="368" t="str">
        <f t="shared" ca="1" si="23"/>
        <v>-</v>
      </c>
      <c r="L209" s="61" t="str">
        <f ca="1">IF($C209="","",Result!J198)</f>
        <v/>
      </c>
      <c r="M209" s="61" t="str">
        <f ca="1">IF($C209="","",Result!K198)</f>
        <v/>
      </c>
      <c r="N209" s="363" t="str">
        <f ca="1">IF($C209="","",Result!L198)</f>
        <v/>
      </c>
      <c r="O209" s="361" t="str">
        <f t="shared" ca="1" si="24"/>
        <v>-</v>
      </c>
      <c r="P209" s="358" t="str">
        <f t="shared" ca="1" si="25"/>
        <v/>
      </c>
      <c r="Q209" s="61" t="str">
        <f t="shared" ca="1" si="26"/>
        <v/>
      </c>
      <c r="R209" s="363" t="str">
        <f t="shared" ca="1" si="27"/>
        <v/>
      </c>
      <c r="S209" s="391" t="str">
        <f t="shared" ca="1" si="28"/>
        <v>-</v>
      </c>
    </row>
    <row r="210" spans="2:19" ht="22.35" customHeight="1">
      <c r="B210" s="181">
        <f t="shared" si="21"/>
        <v>190</v>
      </c>
      <c r="C210" s="176" t="str">
        <f t="shared" ca="1" si="29"/>
        <v/>
      </c>
      <c r="D210" s="61" t="str">
        <f ca="1">IF($C210="","",Result!D199)</f>
        <v/>
      </c>
      <c r="E210" s="359" t="str">
        <f ca="1">IF($C210="","",Result!E199)</f>
        <v/>
      </c>
      <c r="F210" s="363" t="str">
        <f ca="1">IF($C210="","",Result!F199)</f>
        <v/>
      </c>
      <c r="G210" s="361" t="str">
        <f t="shared" ca="1" si="22"/>
        <v>-</v>
      </c>
      <c r="H210" s="61" t="str">
        <f ca="1">IF($C210="","",Result!G199)</f>
        <v/>
      </c>
      <c r="I210" s="61" t="str">
        <f ca="1">IF($C210="","",Result!H199)</f>
        <v/>
      </c>
      <c r="J210" s="363" t="str">
        <f ca="1">IF($C210="","",Result!I199)</f>
        <v/>
      </c>
      <c r="K210" s="368" t="str">
        <f t="shared" ca="1" si="23"/>
        <v>-</v>
      </c>
      <c r="L210" s="61" t="str">
        <f ca="1">IF($C210="","",Result!J199)</f>
        <v/>
      </c>
      <c r="M210" s="61" t="str">
        <f ca="1">IF($C210="","",Result!K199)</f>
        <v/>
      </c>
      <c r="N210" s="363" t="str">
        <f ca="1">IF($C210="","",Result!L199)</f>
        <v/>
      </c>
      <c r="O210" s="361" t="str">
        <f t="shared" ca="1" si="24"/>
        <v>-</v>
      </c>
      <c r="P210" s="358" t="str">
        <f t="shared" ca="1" si="25"/>
        <v/>
      </c>
      <c r="Q210" s="61" t="str">
        <f t="shared" ca="1" si="26"/>
        <v/>
      </c>
      <c r="R210" s="363" t="str">
        <f t="shared" ca="1" si="27"/>
        <v/>
      </c>
      <c r="S210" s="391" t="str">
        <f t="shared" ca="1" si="28"/>
        <v>-</v>
      </c>
    </row>
    <row r="211" spans="2:19" ht="22.35" customHeight="1">
      <c r="B211" s="181">
        <f t="shared" si="21"/>
        <v>191</v>
      </c>
      <c r="C211" s="176" t="str">
        <f t="shared" ca="1" si="29"/>
        <v/>
      </c>
      <c r="D211" s="61" t="str">
        <f ca="1">IF($C211="","",Result!D200)</f>
        <v/>
      </c>
      <c r="E211" s="359" t="str">
        <f ca="1">IF($C211="","",Result!E200)</f>
        <v/>
      </c>
      <c r="F211" s="363" t="str">
        <f ca="1">IF($C211="","",Result!F200)</f>
        <v/>
      </c>
      <c r="G211" s="361" t="str">
        <f t="shared" ca="1" si="22"/>
        <v>-</v>
      </c>
      <c r="H211" s="61" t="str">
        <f ca="1">IF($C211="","",Result!G200)</f>
        <v/>
      </c>
      <c r="I211" s="61" t="str">
        <f ca="1">IF($C211="","",Result!H200)</f>
        <v/>
      </c>
      <c r="J211" s="363" t="str">
        <f ca="1">IF($C211="","",Result!I200)</f>
        <v/>
      </c>
      <c r="K211" s="368" t="str">
        <f t="shared" ca="1" si="23"/>
        <v>-</v>
      </c>
      <c r="L211" s="61" t="str">
        <f ca="1">IF($C211="","",Result!J200)</f>
        <v/>
      </c>
      <c r="M211" s="61" t="str">
        <f ca="1">IF($C211="","",Result!K200)</f>
        <v/>
      </c>
      <c r="N211" s="363" t="str">
        <f ca="1">IF($C211="","",Result!L200)</f>
        <v/>
      </c>
      <c r="O211" s="361" t="str">
        <f t="shared" ca="1" si="24"/>
        <v>-</v>
      </c>
      <c r="P211" s="358" t="str">
        <f t="shared" ca="1" si="25"/>
        <v/>
      </c>
      <c r="Q211" s="61" t="str">
        <f t="shared" ca="1" si="26"/>
        <v/>
      </c>
      <c r="R211" s="363" t="str">
        <f t="shared" ca="1" si="27"/>
        <v/>
      </c>
      <c r="S211" s="391" t="str">
        <f t="shared" ca="1" si="28"/>
        <v>-</v>
      </c>
    </row>
    <row r="212" spans="2:19" ht="22.35" customHeight="1">
      <c r="B212" s="181">
        <f t="shared" si="21"/>
        <v>192</v>
      </c>
      <c r="C212" s="176" t="str">
        <f t="shared" ca="1" si="29"/>
        <v/>
      </c>
      <c r="D212" s="61" t="str">
        <f ca="1">IF($C212="","",Result!D201)</f>
        <v/>
      </c>
      <c r="E212" s="359" t="str">
        <f ca="1">IF($C212="","",Result!E201)</f>
        <v/>
      </c>
      <c r="F212" s="363" t="str">
        <f ca="1">IF($C212="","",Result!F201)</f>
        <v/>
      </c>
      <c r="G212" s="361" t="str">
        <f t="shared" ca="1" si="22"/>
        <v>-</v>
      </c>
      <c r="H212" s="61" t="str">
        <f ca="1">IF($C212="","",Result!G201)</f>
        <v/>
      </c>
      <c r="I212" s="61" t="str">
        <f ca="1">IF($C212="","",Result!H201)</f>
        <v/>
      </c>
      <c r="J212" s="363" t="str">
        <f ca="1">IF($C212="","",Result!I201)</f>
        <v/>
      </c>
      <c r="K212" s="368" t="str">
        <f t="shared" ca="1" si="23"/>
        <v>-</v>
      </c>
      <c r="L212" s="61" t="str">
        <f ca="1">IF($C212="","",Result!J201)</f>
        <v/>
      </c>
      <c r="M212" s="61" t="str">
        <f ca="1">IF($C212="","",Result!K201)</f>
        <v/>
      </c>
      <c r="N212" s="363" t="str">
        <f ca="1">IF($C212="","",Result!L201)</f>
        <v/>
      </c>
      <c r="O212" s="361" t="str">
        <f t="shared" ca="1" si="24"/>
        <v>-</v>
      </c>
      <c r="P212" s="358" t="str">
        <f t="shared" ca="1" si="25"/>
        <v/>
      </c>
      <c r="Q212" s="61" t="str">
        <f t="shared" ca="1" si="26"/>
        <v/>
      </c>
      <c r="R212" s="363" t="str">
        <f t="shared" ca="1" si="27"/>
        <v/>
      </c>
      <c r="S212" s="391" t="str">
        <f t="shared" ca="1" si="28"/>
        <v>-</v>
      </c>
    </row>
    <row r="213" spans="2:19" ht="22.35" customHeight="1">
      <c r="B213" s="181">
        <f t="shared" si="21"/>
        <v>193</v>
      </c>
      <c r="C213" s="176" t="str">
        <f t="shared" ref="C213:C220" ca="1" si="30">IFERROR(INDEX(validTestCategories,ROW()-ROW(B$20),1),"")</f>
        <v/>
      </c>
      <c r="D213" s="61" t="str">
        <f ca="1">IF($C213="","",Result!D202)</f>
        <v/>
      </c>
      <c r="E213" s="359" t="str">
        <f ca="1">IF($C213="","",Result!E202)</f>
        <v/>
      </c>
      <c r="F213" s="363" t="str">
        <f ca="1">IF($C213="","",Result!F202)</f>
        <v/>
      </c>
      <c r="G213" s="361" t="str">
        <f t="shared" ca="1" si="22"/>
        <v>-</v>
      </c>
      <c r="H213" s="61" t="str">
        <f ca="1">IF($C213="","",Result!G202)</f>
        <v/>
      </c>
      <c r="I213" s="61" t="str">
        <f ca="1">IF($C213="","",Result!H202)</f>
        <v/>
      </c>
      <c r="J213" s="363" t="str">
        <f ca="1">IF($C213="","",Result!I202)</f>
        <v/>
      </c>
      <c r="K213" s="368" t="str">
        <f t="shared" ca="1" si="23"/>
        <v>-</v>
      </c>
      <c r="L213" s="61" t="str">
        <f ca="1">IF($C213="","",Result!J202)</f>
        <v/>
      </c>
      <c r="M213" s="61" t="str">
        <f ca="1">IF($C213="","",Result!K202)</f>
        <v/>
      </c>
      <c r="N213" s="363" t="str">
        <f ca="1">IF($C213="","",Result!L202)</f>
        <v/>
      </c>
      <c r="O213" s="361" t="str">
        <f t="shared" ca="1" si="24"/>
        <v>-</v>
      </c>
      <c r="P213" s="358" t="str">
        <f t="shared" ca="1" si="25"/>
        <v/>
      </c>
      <c r="Q213" s="61" t="str">
        <f t="shared" ca="1" si="26"/>
        <v/>
      </c>
      <c r="R213" s="363" t="str">
        <f t="shared" ca="1" si="27"/>
        <v/>
      </c>
      <c r="S213" s="391" t="str">
        <f t="shared" ca="1" si="28"/>
        <v>-</v>
      </c>
    </row>
    <row r="214" spans="2:19" ht="22.35" customHeight="1">
      <c r="B214" s="181">
        <f t="shared" ref="B214:B220" si="31">ROW()-ROW(B$20)</f>
        <v>194</v>
      </c>
      <c r="C214" s="176" t="str">
        <f t="shared" ca="1" si="30"/>
        <v/>
      </c>
      <c r="D214" s="61" t="str">
        <f ca="1">IF($C214="","",Result!D203)</f>
        <v/>
      </c>
      <c r="E214" s="359" t="str">
        <f ca="1">IF($C214="","",Result!E203)</f>
        <v/>
      </c>
      <c r="F214" s="363" t="str">
        <f ca="1">IF($C214="","",Result!F203)</f>
        <v/>
      </c>
      <c r="G214" s="361" t="str">
        <f t="shared" ref="G214:G220" ca="1" si="32">IF(OR($C214="",D214=0),"-",(E214+F214)/D214)</f>
        <v>-</v>
      </c>
      <c r="H214" s="61" t="str">
        <f ca="1">IF($C214="","",Result!G203)</f>
        <v/>
      </c>
      <c r="I214" s="61" t="str">
        <f ca="1">IF($C214="","",Result!H203)</f>
        <v/>
      </c>
      <c r="J214" s="363" t="str">
        <f ca="1">IF($C214="","",Result!I203)</f>
        <v/>
      </c>
      <c r="K214" s="368" t="str">
        <f t="shared" ref="K214:K220" ca="1" si="33">IF(OR($C214="",H214=0),"-",(I214+J214)/H214)</f>
        <v>-</v>
      </c>
      <c r="L214" s="61" t="str">
        <f ca="1">IF($C214="","",Result!J203)</f>
        <v/>
      </c>
      <c r="M214" s="61" t="str">
        <f ca="1">IF($C214="","",Result!K203)</f>
        <v/>
      </c>
      <c r="N214" s="363" t="str">
        <f ca="1">IF($C214="","",Result!L203)</f>
        <v/>
      </c>
      <c r="O214" s="361" t="str">
        <f t="shared" ref="O214:O220" ca="1" si="34">IF(OR($C214="",L214=0),"-",(M214+N214)/L214)</f>
        <v>-</v>
      </c>
      <c r="P214" s="358" t="str">
        <f t="shared" ref="P214:P220" ca="1" si="35">IF($C214="","",SUM(D214,H214,L214))</f>
        <v/>
      </c>
      <c r="Q214" s="61" t="str">
        <f t="shared" ref="Q214:Q220" ca="1" si="36">IF($C214="","",SUM(E214,I214,M214))</f>
        <v/>
      </c>
      <c r="R214" s="363" t="str">
        <f t="shared" ref="R214:R220" ca="1" si="37">IF($C214="","",SUM(F214,J214,N214))</f>
        <v/>
      </c>
      <c r="S214" s="391" t="str">
        <f t="shared" ref="S214:S220" ca="1" si="38">IFERROR((Q214+R214)/P214,"-")</f>
        <v>-</v>
      </c>
    </row>
    <row r="215" spans="2:19" ht="22.35" customHeight="1">
      <c r="B215" s="181">
        <f t="shared" si="31"/>
        <v>195</v>
      </c>
      <c r="C215" s="176" t="str">
        <f t="shared" ca="1" si="30"/>
        <v/>
      </c>
      <c r="D215" s="61" t="str">
        <f ca="1">IF($C215="","",Result!D204)</f>
        <v/>
      </c>
      <c r="E215" s="359" t="str">
        <f ca="1">IF($C215="","",Result!E204)</f>
        <v/>
      </c>
      <c r="F215" s="363" t="str">
        <f ca="1">IF($C215="","",Result!F204)</f>
        <v/>
      </c>
      <c r="G215" s="361" t="str">
        <f t="shared" ca="1" si="32"/>
        <v>-</v>
      </c>
      <c r="H215" s="61" t="str">
        <f ca="1">IF($C215="","",Result!G204)</f>
        <v/>
      </c>
      <c r="I215" s="61" t="str">
        <f ca="1">IF($C215="","",Result!H204)</f>
        <v/>
      </c>
      <c r="J215" s="363" t="str">
        <f ca="1">IF($C215="","",Result!I204)</f>
        <v/>
      </c>
      <c r="K215" s="368" t="str">
        <f t="shared" ca="1" si="33"/>
        <v>-</v>
      </c>
      <c r="L215" s="61" t="str">
        <f ca="1">IF($C215="","",Result!J204)</f>
        <v/>
      </c>
      <c r="M215" s="61" t="str">
        <f ca="1">IF($C215="","",Result!K204)</f>
        <v/>
      </c>
      <c r="N215" s="363" t="str">
        <f ca="1">IF($C215="","",Result!L204)</f>
        <v/>
      </c>
      <c r="O215" s="361" t="str">
        <f t="shared" ca="1" si="34"/>
        <v>-</v>
      </c>
      <c r="P215" s="358" t="str">
        <f t="shared" ca="1" si="35"/>
        <v/>
      </c>
      <c r="Q215" s="61" t="str">
        <f t="shared" ca="1" si="36"/>
        <v/>
      </c>
      <c r="R215" s="363" t="str">
        <f t="shared" ca="1" si="37"/>
        <v/>
      </c>
      <c r="S215" s="391" t="str">
        <f t="shared" ca="1" si="38"/>
        <v>-</v>
      </c>
    </row>
    <row r="216" spans="2:19" ht="22.35" customHeight="1">
      <c r="B216" s="181">
        <f t="shared" si="31"/>
        <v>196</v>
      </c>
      <c r="C216" s="176" t="str">
        <f t="shared" ca="1" si="30"/>
        <v/>
      </c>
      <c r="D216" s="61" t="str">
        <f ca="1">IF($C216="","",Result!D205)</f>
        <v/>
      </c>
      <c r="E216" s="359" t="str">
        <f ca="1">IF($C216="","",Result!E205)</f>
        <v/>
      </c>
      <c r="F216" s="363" t="str">
        <f ca="1">IF($C216="","",Result!F205)</f>
        <v/>
      </c>
      <c r="G216" s="361" t="str">
        <f t="shared" ca="1" si="32"/>
        <v>-</v>
      </c>
      <c r="H216" s="61" t="str">
        <f ca="1">IF($C216="","",Result!G205)</f>
        <v/>
      </c>
      <c r="I216" s="61" t="str">
        <f ca="1">IF($C216="","",Result!H205)</f>
        <v/>
      </c>
      <c r="J216" s="363" t="str">
        <f ca="1">IF($C216="","",Result!I205)</f>
        <v/>
      </c>
      <c r="K216" s="368" t="str">
        <f t="shared" ca="1" si="33"/>
        <v>-</v>
      </c>
      <c r="L216" s="61" t="str">
        <f ca="1">IF($C216="","",Result!J205)</f>
        <v/>
      </c>
      <c r="M216" s="61" t="str">
        <f ca="1">IF($C216="","",Result!K205)</f>
        <v/>
      </c>
      <c r="N216" s="363" t="str">
        <f ca="1">IF($C216="","",Result!L205)</f>
        <v/>
      </c>
      <c r="O216" s="361" t="str">
        <f t="shared" ca="1" si="34"/>
        <v>-</v>
      </c>
      <c r="P216" s="358" t="str">
        <f t="shared" ca="1" si="35"/>
        <v/>
      </c>
      <c r="Q216" s="61" t="str">
        <f t="shared" ca="1" si="36"/>
        <v/>
      </c>
      <c r="R216" s="363" t="str">
        <f t="shared" ca="1" si="37"/>
        <v/>
      </c>
      <c r="S216" s="391" t="str">
        <f t="shared" ca="1" si="38"/>
        <v>-</v>
      </c>
    </row>
    <row r="217" spans="2:19" ht="22.35" customHeight="1">
      <c r="B217" s="181">
        <f t="shared" si="31"/>
        <v>197</v>
      </c>
      <c r="C217" s="176" t="str">
        <f t="shared" ca="1" si="30"/>
        <v/>
      </c>
      <c r="D217" s="61" t="str">
        <f ca="1">IF($C217="","",Result!D206)</f>
        <v/>
      </c>
      <c r="E217" s="359" t="str">
        <f ca="1">IF($C217="","",Result!E206)</f>
        <v/>
      </c>
      <c r="F217" s="363" t="str">
        <f ca="1">IF($C217="","",Result!F206)</f>
        <v/>
      </c>
      <c r="G217" s="361" t="str">
        <f t="shared" ca="1" si="32"/>
        <v>-</v>
      </c>
      <c r="H217" s="61" t="str">
        <f ca="1">IF($C217="","",Result!G206)</f>
        <v/>
      </c>
      <c r="I217" s="61" t="str">
        <f ca="1">IF($C217="","",Result!H206)</f>
        <v/>
      </c>
      <c r="J217" s="363" t="str">
        <f ca="1">IF($C217="","",Result!I206)</f>
        <v/>
      </c>
      <c r="K217" s="368" t="str">
        <f t="shared" ca="1" si="33"/>
        <v>-</v>
      </c>
      <c r="L217" s="61" t="str">
        <f ca="1">IF($C217="","",Result!J206)</f>
        <v/>
      </c>
      <c r="M217" s="61" t="str">
        <f ca="1">IF($C217="","",Result!K206)</f>
        <v/>
      </c>
      <c r="N217" s="363" t="str">
        <f ca="1">IF($C217="","",Result!L206)</f>
        <v/>
      </c>
      <c r="O217" s="361" t="str">
        <f t="shared" ca="1" si="34"/>
        <v>-</v>
      </c>
      <c r="P217" s="358" t="str">
        <f t="shared" ca="1" si="35"/>
        <v/>
      </c>
      <c r="Q217" s="61" t="str">
        <f t="shared" ca="1" si="36"/>
        <v/>
      </c>
      <c r="R217" s="363" t="str">
        <f t="shared" ca="1" si="37"/>
        <v/>
      </c>
      <c r="S217" s="391" t="str">
        <f t="shared" ca="1" si="38"/>
        <v>-</v>
      </c>
    </row>
    <row r="218" spans="2:19" ht="22.35" customHeight="1">
      <c r="B218" s="181">
        <f t="shared" si="31"/>
        <v>198</v>
      </c>
      <c r="C218" s="176" t="str">
        <f t="shared" ca="1" si="30"/>
        <v/>
      </c>
      <c r="D218" s="61" t="str">
        <f ca="1">IF($C218="","",Result!D207)</f>
        <v/>
      </c>
      <c r="E218" s="359" t="str">
        <f ca="1">IF($C218="","",Result!E207)</f>
        <v/>
      </c>
      <c r="F218" s="363" t="str">
        <f ca="1">IF($C218="","",Result!F207)</f>
        <v/>
      </c>
      <c r="G218" s="361" t="str">
        <f t="shared" ca="1" si="32"/>
        <v>-</v>
      </c>
      <c r="H218" s="61" t="str">
        <f ca="1">IF($C218="","",Result!G207)</f>
        <v/>
      </c>
      <c r="I218" s="61" t="str">
        <f ca="1">IF($C218="","",Result!H207)</f>
        <v/>
      </c>
      <c r="J218" s="363" t="str">
        <f ca="1">IF($C218="","",Result!I207)</f>
        <v/>
      </c>
      <c r="K218" s="368" t="str">
        <f t="shared" ca="1" si="33"/>
        <v>-</v>
      </c>
      <c r="L218" s="61" t="str">
        <f ca="1">IF($C218="","",Result!J207)</f>
        <v/>
      </c>
      <c r="M218" s="61" t="str">
        <f ca="1">IF($C218="","",Result!K207)</f>
        <v/>
      </c>
      <c r="N218" s="363" t="str">
        <f ca="1">IF($C218="","",Result!L207)</f>
        <v/>
      </c>
      <c r="O218" s="361" t="str">
        <f t="shared" ca="1" si="34"/>
        <v>-</v>
      </c>
      <c r="P218" s="358" t="str">
        <f t="shared" ca="1" si="35"/>
        <v/>
      </c>
      <c r="Q218" s="61" t="str">
        <f t="shared" ca="1" si="36"/>
        <v/>
      </c>
      <c r="R218" s="363" t="str">
        <f t="shared" ca="1" si="37"/>
        <v/>
      </c>
      <c r="S218" s="391" t="str">
        <f t="shared" ca="1" si="38"/>
        <v>-</v>
      </c>
    </row>
    <row r="219" spans="2:19" ht="22.35" customHeight="1">
      <c r="B219" s="181">
        <f t="shared" si="31"/>
        <v>199</v>
      </c>
      <c r="C219" s="176" t="str">
        <f t="shared" ca="1" si="30"/>
        <v/>
      </c>
      <c r="D219" s="61" t="str">
        <f ca="1">IF($C219="","",Result!D208)</f>
        <v/>
      </c>
      <c r="E219" s="359" t="str">
        <f ca="1">IF($C219="","",Result!E208)</f>
        <v/>
      </c>
      <c r="F219" s="363" t="str">
        <f ca="1">IF($C219="","",Result!F208)</f>
        <v/>
      </c>
      <c r="G219" s="361" t="str">
        <f t="shared" ca="1" si="32"/>
        <v>-</v>
      </c>
      <c r="H219" s="61" t="str">
        <f ca="1">IF($C219="","",Result!G208)</f>
        <v/>
      </c>
      <c r="I219" s="61" t="str">
        <f ca="1">IF($C219="","",Result!H208)</f>
        <v/>
      </c>
      <c r="J219" s="363" t="str">
        <f ca="1">IF($C219="","",Result!I208)</f>
        <v/>
      </c>
      <c r="K219" s="368" t="str">
        <f t="shared" ca="1" si="33"/>
        <v>-</v>
      </c>
      <c r="L219" s="61" t="str">
        <f ca="1">IF($C219="","",Result!J208)</f>
        <v/>
      </c>
      <c r="M219" s="61" t="str">
        <f ca="1">IF($C219="","",Result!K208)</f>
        <v/>
      </c>
      <c r="N219" s="363" t="str">
        <f ca="1">IF($C219="","",Result!L208)</f>
        <v/>
      </c>
      <c r="O219" s="361" t="str">
        <f t="shared" ca="1" si="34"/>
        <v>-</v>
      </c>
      <c r="P219" s="358" t="str">
        <f t="shared" ca="1" si="35"/>
        <v/>
      </c>
      <c r="Q219" s="61" t="str">
        <f t="shared" ca="1" si="36"/>
        <v/>
      </c>
      <c r="R219" s="363" t="str">
        <f t="shared" ca="1" si="37"/>
        <v/>
      </c>
      <c r="S219" s="391" t="str">
        <f t="shared" ca="1" si="38"/>
        <v>-</v>
      </c>
    </row>
    <row r="220" spans="2:19" ht="22.35" customHeight="1" thickBot="1">
      <c r="B220" s="182">
        <f t="shared" si="31"/>
        <v>200</v>
      </c>
      <c r="C220" s="177" t="str">
        <f t="shared" ca="1" si="30"/>
        <v/>
      </c>
      <c r="D220" s="178" t="str">
        <f ca="1">IF($C220="","",Result!D209)</f>
        <v/>
      </c>
      <c r="E220" s="360" t="str">
        <f ca="1">IF($C220="","",Result!E209)</f>
        <v/>
      </c>
      <c r="F220" s="364" t="str">
        <f ca="1">IF($C220="","",Result!F209)</f>
        <v/>
      </c>
      <c r="G220" s="362" t="str">
        <f t="shared" ca="1" si="32"/>
        <v>-</v>
      </c>
      <c r="H220" s="178" t="str">
        <f ca="1">IF($C220="","",Result!G209)</f>
        <v/>
      </c>
      <c r="I220" s="178" t="str">
        <f ca="1">IF($C220="","",Result!H209)</f>
        <v/>
      </c>
      <c r="J220" s="364" t="str">
        <f ca="1">IF($C220="","",Result!I209)</f>
        <v/>
      </c>
      <c r="K220" s="369" t="str">
        <f t="shared" ca="1" si="33"/>
        <v>-</v>
      </c>
      <c r="L220" s="178" t="str">
        <f ca="1">IF($C220="","",Result!J209)</f>
        <v/>
      </c>
      <c r="M220" s="178" t="str">
        <f ca="1">IF($C220="","",Result!K209)</f>
        <v/>
      </c>
      <c r="N220" s="364" t="str">
        <f ca="1">IF($C220="","",Result!L209)</f>
        <v/>
      </c>
      <c r="O220" s="362" t="str">
        <f t="shared" ca="1" si="34"/>
        <v>-</v>
      </c>
      <c r="P220" s="388" t="str">
        <f t="shared" ca="1" si="35"/>
        <v/>
      </c>
      <c r="Q220" s="178" t="str">
        <f t="shared" ca="1" si="36"/>
        <v/>
      </c>
      <c r="R220" s="364" t="str">
        <f t="shared" ca="1" si="37"/>
        <v/>
      </c>
      <c r="S220" s="392" t="str">
        <f t="shared" ca="1" si="38"/>
        <v>-</v>
      </c>
    </row>
    <row r="221" spans="2:19" ht="16.5" thickTop="1"/>
  </sheetData>
  <sheetProtection password="CCF2" sheet="1" objects="1" scenarios="1" formatColumns="0" formatRows="0" autoFilter="0" pivotTables="0"/>
  <protectedRanges>
    <protectedRange sqref="L6:O6" name="範圍3_1_1"/>
    <protectedRange sqref="D6:H11" name="Machine"/>
    <protectedRange sqref="I15:O16" name="Executions_2"/>
    <protectedRange sqref="D14:H16" name="Executions_1"/>
    <protectedRange sqref="L7:O11" name="範圍3_1"/>
    <protectedRange sqref="D13:H13" name="Executions"/>
    <protectedRange sqref="D2:O4" name="Report information"/>
  </protectedRanges>
  <autoFilter ref="C20:S220"/>
  <mergeCells count="58">
    <mergeCell ref="M18:O18"/>
    <mergeCell ref="P18:P19"/>
    <mergeCell ref="Q18:S18"/>
    <mergeCell ref="B17:C19"/>
    <mergeCell ref="D17:G17"/>
    <mergeCell ref="H17:K17"/>
    <mergeCell ref="L17:O17"/>
    <mergeCell ref="P17:S17"/>
    <mergeCell ref="E18:G18"/>
    <mergeCell ref="I18:K18"/>
    <mergeCell ref="B15:C15"/>
    <mergeCell ref="D15:H15"/>
    <mergeCell ref="I15:O15"/>
    <mergeCell ref="B16:C16"/>
    <mergeCell ref="D16:H16"/>
    <mergeCell ref="I16:O16"/>
    <mergeCell ref="B13:C13"/>
    <mergeCell ref="D13:H13"/>
    <mergeCell ref="I13:O13"/>
    <mergeCell ref="B14:C14"/>
    <mergeCell ref="D14:H14"/>
    <mergeCell ref="I14:O14"/>
    <mergeCell ref="B11:C11"/>
    <mergeCell ref="D11:H11"/>
    <mergeCell ref="I11:K11"/>
    <mergeCell ref="L11:O11"/>
    <mergeCell ref="B12:H12"/>
    <mergeCell ref="I12:O12"/>
    <mergeCell ref="B9:C9"/>
    <mergeCell ref="D9:H9"/>
    <mergeCell ref="I9:K9"/>
    <mergeCell ref="L9:O9"/>
    <mergeCell ref="B10:C10"/>
    <mergeCell ref="D10:H10"/>
    <mergeCell ref="I10:K10"/>
    <mergeCell ref="L10:O10"/>
    <mergeCell ref="B7:C7"/>
    <mergeCell ref="D7:H7"/>
    <mergeCell ref="I7:K7"/>
    <mergeCell ref="L7:O7"/>
    <mergeCell ref="B8:C8"/>
    <mergeCell ref="D8:H8"/>
    <mergeCell ref="I8:K8"/>
    <mergeCell ref="L8:O8"/>
    <mergeCell ref="B5:H5"/>
    <mergeCell ref="I5:O5"/>
    <mergeCell ref="B6:C6"/>
    <mergeCell ref="D6:H6"/>
    <mergeCell ref="I6:K6"/>
    <mergeCell ref="L6:O6"/>
    <mergeCell ref="B1:S1"/>
    <mergeCell ref="B2:C2"/>
    <mergeCell ref="D2:O2"/>
    <mergeCell ref="P2:S4"/>
    <mergeCell ref="B3:C3"/>
    <mergeCell ref="D3:O3"/>
    <mergeCell ref="B4:C4"/>
    <mergeCell ref="D4:O4"/>
  </mergeCells>
  <phoneticPr fontId="7" type="noConversion"/>
  <conditionalFormatting sqref="C21:S220">
    <cfRule type="expression" dxfId="26" priority="10" stopIfTrue="1">
      <formula>MOD(ROW(),2)=1</formula>
    </cfRule>
  </conditionalFormatting>
  <conditionalFormatting sqref="D21:S220">
    <cfRule type="expression" dxfId="25" priority="3">
      <formula>AND(D21=0,D$19&lt;&gt;"%")</formula>
    </cfRule>
  </conditionalFormatting>
  <conditionalFormatting sqref="S21:S220">
    <cfRule type="dataBar" priority="5">
      <dataBar>
        <cfvo type="percent" val="100"/>
        <cfvo type="percent" val="0"/>
        <color rgb="FFC00000"/>
      </dataBar>
    </cfRule>
  </conditionalFormatting>
  <conditionalFormatting sqref="B21:S220">
    <cfRule type="expression" dxfId="24" priority="1">
      <formula>($C21="")</formula>
    </cfRule>
  </conditionalFormatting>
  <hyperlinks>
    <hyperlink ref="B5:H5" location="'Test Configuration'!B1" display="Machine Informaiton （機器規格）"/>
    <hyperlink ref="R20" location="ReleaseNotes!J1" display="ReleaseNotes!J1"/>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2">
    <tabColor rgb="FFFFFF00"/>
    <outlinePr summaryBelow="0" summaryRight="0"/>
  </sheetPr>
  <dimension ref="B1:CX262"/>
  <sheetViews>
    <sheetView zoomScale="98" zoomScaleNormal="98" workbookViewId="0">
      <pane xSplit="3" ySplit="9" topLeftCell="M10" activePane="bottomRight" state="frozen"/>
      <selection activeCell="A4" sqref="A4"/>
      <selection pane="topRight" activeCell="D4" sqref="D4"/>
      <selection pane="bottomLeft" activeCell="A10" sqref="A10"/>
      <selection pane="bottomRight" activeCell="C20" sqref="C20"/>
    </sheetView>
  </sheetViews>
  <sheetFormatPr defaultColWidth="9" defaultRowHeight="15"/>
  <cols>
    <col min="1" max="1" width="1.125" style="159" customWidth="1"/>
    <col min="2" max="2" width="4.875" style="235" customWidth="1"/>
    <col min="3" max="3" width="75.375" style="159" customWidth="1"/>
    <col min="4" max="4" width="5.375" style="160" hidden="1" customWidth="1"/>
    <col min="5" max="5" width="4.25" style="160" hidden="1" customWidth="1"/>
    <col min="6" max="6" width="3.75" style="160" hidden="1" customWidth="1"/>
    <col min="7" max="9" width="4.25" style="160" hidden="1" customWidth="1"/>
    <col min="10" max="10" width="5.75" style="160" hidden="1" customWidth="1"/>
    <col min="11" max="12" width="5.375" style="160" hidden="1" customWidth="1"/>
    <col min="13" max="102" width="6.625" style="160" customWidth="1"/>
    <col min="103" max="16384" width="9" style="159"/>
  </cols>
  <sheetData>
    <row r="1" spans="2:102" s="156" customFormat="1" ht="21.95" hidden="1" customHeight="1">
      <c r="B1" s="235"/>
      <c r="D1" s="157"/>
      <c r="E1" s="157"/>
      <c r="F1" s="157"/>
      <c r="G1" s="157"/>
      <c r="H1" s="157"/>
      <c r="I1" s="157"/>
      <c r="J1" s="157"/>
      <c r="K1" s="157"/>
      <c r="L1" s="157"/>
      <c r="M1" s="157" t="str">
        <f>IF(M4="","",M4)</f>
        <v>xxxx</v>
      </c>
      <c r="N1" s="157" t="str">
        <f>M1</f>
        <v>xxxx</v>
      </c>
      <c r="O1" s="157" t="str">
        <f t="shared" ref="O1:U1" si="0">N1</f>
        <v>xxxx</v>
      </c>
      <c r="P1" s="157" t="str">
        <f t="shared" si="0"/>
        <v>xxxx</v>
      </c>
      <c r="Q1" s="157" t="str">
        <f t="shared" si="0"/>
        <v>xxxx</v>
      </c>
      <c r="R1" s="157" t="str">
        <f t="shared" si="0"/>
        <v>xxxx</v>
      </c>
      <c r="S1" s="157" t="str">
        <f t="shared" si="0"/>
        <v>xxxx</v>
      </c>
      <c r="T1" s="157" t="str">
        <f t="shared" si="0"/>
        <v>xxxx</v>
      </c>
      <c r="U1" s="157" t="str">
        <f t="shared" si="0"/>
        <v>xxxx</v>
      </c>
      <c r="V1" s="157" t="str">
        <f>IF(V4="","",V4)</f>
        <v/>
      </c>
      <c r="W1" s="157" t="str">
        <f>V1</f>
        <v/>
      </c>
      <c r="X1" s="157" t="str">
        <f t="shared" ref="X1:AD1" si="1">W1</f>
        <v/>
      </c>
      <c r="Y1" s="157" t="str">
        <f t="shared" si="1"/>
        <v/>
      </c>
      <c r="Z1" s="157" t="str">
        <f t="shared" si="1"/>
        <v/>
      </c>
      <c r="AA1" s="157" t="str">
        <f t="shared" si="1"/>
        <v/>
      </c>
      <c r="AB1" s="157" t="str">
        <f t="shared" si="1"/>
        <v/>
      </c>
      <c r="AC1" s="157" t="str">
        <f t="shared" si="1"/>
        <v/>
      </c>
      <c r="AD1" s="157" t="str">
        <f t="shared" si="1"/>
        <v/>
      </c>
      <c r="AE1" s="157" t="str">
        <f>IF(AE4="","",AE4)</f>
        <v/>
      </c>
      <c r="AF1" s="157" t="str">
        <f>AE1</f>
        <v/>
      </c>
      <c r="AG1" s="157" t="str">
        <f t="shared" ref="AG1:AM1" si="2">AF1</f>
        <v/>
      </c>
      <c r="AH1" s="157" t="str">
        <f t="shared" si="2"/>
        <v/>
      </c>
      <c r="AI1" s="157" t="str">
        <f t="shared" si="2"/>
        <v/>
      </c>
      <c r="AJ1" s="157" t="str">
        <f t="shared" si="2"/>
        <v/>
      </c>
      <c r="AK1" s="157" t="str">
        <f t="shared" si="2"/>
        <v/>
      </c>
      <c r="AL1" s="157" t="str">
        <f t="shared" si="2"/>
        <v/>
      </c>
      <c r="AM1" s="157" t="str">
        <f t="shared" si="2"/>
        <v/>
      </c>
      <c r="AN1" s="157" t="str">
        <f>IF(AN4="","",AN4)</f>
        <v/>
      </c>
      <c r="AO1" s="157" t="str">
        <f>AN1</f>
        <v/>
      </c>
      <c r="AP1" s="157" t="str">
        <f t="shared" ref="AP1:AV1" si="3">AO1</f>
        <v/>
      </c>
      <c r="AQ1" s="157" t="str">
        <f t="shared" si="3"/>
        <v/>
      </c>
      <c r="AR1" s="157" t="str">
        <f t="shared" si="3"/>
        <v/>
      </c>
      <c r="AS1" s="157" t="str">
        <f t="shared" si="3"/>
        <v/>
      </c>
      <c r="AT1" s="157" t="str">
        <f t="shared" si="3"/>
        <v/>
      </c>
      <c r="AU1" s="157" t="str">
        <f t="shared" si="3"/>
        <v/>
      </c>
      <c r="AV1" s="157" t="str">
        <f t="shared" si="3"/>
        <v/>
      </c>
      <c r="AW1" s="157" t="str">
        <f>IF(AW4="","",AW4)</f>
        <v/>
      </c>
      <c r="AX1" s="157" t="str">
        <f>AW1</f>
        <v/>
      </c>
      <c r="AY1" s="157" t="str">
        <f t="shared" ref="AY1:BE1" si="4">AX1</f>
        <v/>
      </c>
      <c r="AZ1" s="157" t="str">
        <f t="shared" si="4"/>
        <v/>
      </c>
      <c r="BA1" s="157" t="str">
        <f t="shared" si="4"/>
        <v/>
      </c>
      <c r="BB1" s="157" t="str">
        <f t="shared" si="4"/>
        <v/>
      </c>
      <c r="BC1" s="157" t="str">
        <f t="shared" si="4"/>
        <v/>
      </c>
      <c r="BD1" s="157" t="str">
        <f t="shared" si="4"/>
        <v/>
      </c>
      <c r="BE1" s="157" t="str">
        <f t="shared" si="4"/>
        <v/>
      </c>
      <c r="BF1" s="157" t="str">
        <f>IF(BF4="","",BF4)</f>
        <v/>
      </c>
      <c r="BG1" s="157" t="str">
        <f>BF1</f>
        <v/>
      </c>
      <c r="BH1" s="157" t="str">
        <f t="shared" ref="BH1:BN1" si="5">BG1</f>
        <v/>
      </c>
      <c r="BI1" s="157" t="str">
        <f t="shared" si="5"/>
        <v/>
      </c>
      <c r="BJ1" s="157" t="str">
        <f t="shared" si="5"/>
        <v/>
      </c>
      <c r="BK1" s="157" t="str">
        <f t="shared" si="5"/>
        <v/>
      </c>
      <c r="BL1" s="157" t="str">
        <f t="shared" si="5"/>
        <v/>
      </c>
      <c r="BM1" s="157" t="str">
        <f t="shared" si="5"/>
        <v/>
      </c>
      <c r="BN1" s="157" t="str">
        <f t="shared" si="5"/>
        <v/>
      </c>
      <c r="BO1" s="157" t="str">
        <f>IF(BO4="","",BO4)</f>
        <v/>
      </c>
      <c r="BP1" s="157" t="str">
        <f>BO1</f>
        <v/>
      </c>
      <c r="BQ1" s="157" t="str">
        <f t="shared" ref="BQ1:BW1" si="6">BP1</f>
        <v/>
      </c>
      <c r="BR1" s="157" t="str">
        <f t="shared" si="6"/>
        <v/>
      </c>
      <c r="BS1" s="157" t="str">
        <f t="shared" si="6"/>
        <v/>
      </c>
      <c r="BT1" s="157" t="str">
        <f t="shared" si="6"/>
        <v/>
      </c>
      <c r="BU1" s="157" t="str">
        <f t="shared" si="6"/>
        <v/>
      </c>
      <c r="BV1" s="157" t="str">
        <f t="shared" si="6"/>
        <v/>
      </c>
      <c r="BW1" s="157" t="str">
        <f t="shared" si="6"/>
        <v/>
      </c>
      <c r="BX1" s="157" t="str">
        <f>IF(BX4="","",BX4)</f>
        <v/>
      </c>
      <c r="BY1" s="157" t="str">
        <f>BX1</f>
        <v/>
      </c>
      <c r="BZ1" s="157" t="str">
        <f t="shared" ref="BZ1:CF1" si="7">BY1</f>
        <v/>
      </c>
      <c r="CA1" s="157" t="str">
        <f t="shared" si="7"/>
        <v/>
      </c>
      <c r="CB1" s="157" t="str">
        <f t="shared" si="7"/>
        <v/>
      </c>
      <c r="CC1" s="157" t="str">
        <f t="shared" si="7"/>
        <v/>
      </c>
      <c r="CD1" s="157" t="str">
        <f t="shared" si="7"/>
        <v/>
      </c>
      <c r="CE1" s="157" t="str">
        <f t="shared" si="7"/>
        <v/>
      </c>
      <c r="CF1" s="157" t="str">
        <f t="shared" si="7"/>
        <v/>
      </c>
      <c r="CG1" s="157" t="str">
        <f>IF(CG4="","",CG4)</f>
        <v/>
      </c>
      <c r="CH1" s="157" t="str">
        <f t="shared" ref="CH1:CO1" si="8">CG1</f>
        <v/>
      </c>
      <c r="CI1" s="157" t="str">
        <f t="shared" si="8"/>
        <v/>
      </c>
      <c r="CJ1" s="157" t="str">
        <f t="shared" si="8"/>
        <v/>
      </c>
      <c r="CK1" s="157" t="str">
        <f t="shared" si="8"/>
        <v/>
      </c>
      <c r="CL1" s="157" t="str">
        <f t="shared" si="8"/>
        <v/>
      </c>
      <c r="CM1" s="157" t="str">
        <f t="shared" si="8"/>
        <v/>
      </c>
      <c r="CN1" s="157" t="str">
        <f t="shared" si="8"/>
        <v/>
      </c>
      <c r="CO1" s="157" t="str">
        <f t="shared" si="8"/>
        <v/>
      </c>
      <c r="CP1" s="157" t="str">
        <f>IF(CP4="","",CP4)</f>
        <v/>
      </c>
      <c r="CQ1" s="157" t="str">
        <f t="shared" ref="CQ1:CX1" si="9">CP1</f>
        <v/>
      </c>
      <c r="CR1" s="157" t="str">
        <f t="shared" si="9"/>
        <v/>
      </c>
      <c r="CS1" s="157" t="str">
        <f t="shared" si="9"/>
        <v/>
      </c>
      <c r="CT1" s="157" t="str">
        <f t="shared" si="9"/>
        <v/>
      </c>
      <c r="CU1" s="157" t="str">
        <f t="shared" si="9"/>
        <v/>
      </c>
      <c r="CV1" s="157" t="str">
        <f t="shared" si="9"/>
        <v/>
      </c>
      <c r="CW1" s="157" t="str">
        <f t="shared" si="9"/>
        <v/>
      </c>
      <c r="CX1" s="157" t="str">
        <f t="shared" si="9"/>
        <v/>
      </c>
    </row>
    <row r="2" spans="2:102" s="158" customFormat="1" ht="21.95" hidden="1" customHeight="1">
      <c r="B2" s="236"/>
      <c r="M2" s="158" t="str">
        <f ca="1">IF(M261&lt;=26,CHAR(M261+64),IF(MOD(M261,26)=0,CHAR((M261/26)+63)&amp;"Z",CHAR((M261/26)+64)&amp;CHAR(MOD(M261,26)+64)))</f>
        <v>AC</v>
      </c>
      <c r="N2" s="158" t="str">
        <f t="shared" ref="N2:BY2" ca="1" si="10">IF(N261&lt;=26,CHAR(N261+64),IF(MOD(N261,26)=0,CHAR((N261/26)+63)&amp;"Z",CHAR((N261/26)+64)&amp;CHAR(MOD(N261,26)+64)))</f>
        <v>AD</v>
      </c>
      <c r="O2" s="158" t="str">
        <f t="shared" ca="1" si="10"/>
        <v>AE</v>
      </c>
      <c r="P2" s="158" t="str">
        <f t="shared" ca="1" si="10"/>
        <v>AF</v>
      </c>
      <c r="Q2" s="158" t="str">
        <f t="shared" ca="1" si="10"/>
        <v>AG</v>
      </c>
      <c r="R2" s="158" t="str">
        <f t="shared" ca="1" si="10"/>
        <v>AH</v>
      </c>
      <c r="S2" s="158" t="str">
        <f t="shared" ca="1" si="10"/>
        <v>AI</v>
      </c>
      <c r="T2" s="158" t="str">
        <f t="shared" ca="1" si="10"/>
        <v>AJ</v>
      </c>
      <c r="U2" s="158" t="str">
        <f t="shared" ca="1" si="10"/>
        <v>AK</v>
      </c>
      <c r="V2" s="158" t="e">
        <f t="shared" ca="1" si="10"/>
        <v>#VALUE!</v>
      </c>
      <c r="W2" s="158" t="e">
        <f t="shared" ca="1" si="10"/>
        <v>#VALUE!</v>
      </c>
      <c r="X2" s="158" t="e">
        <f t="shared" ca="1" si="10"/>
        <v>#VALUE!</v>
      </c>
      <c r="Y2" s="158" t="e">
        <f t="shared" ca="1" si="10"/>
        <v>#VALUE!</v>
      </c>
      <c r="Z2" s="158" t="e">
        <f t="shared" ca="1" si="10"/>
        <v>#VALUE!</v>
      </c>
      <c r="AA2" s="158" t="e">
        <f t="shared" ca="1" si="10"/>
        <v>#VALUE!</v>
      </c>
      <c r="AB2" s="158" t="e">
        <f t="shared" ca="1" si="10"/>
        <v>#VALUE!</v>
      </c>
      <c r="AC2" s="158" t="e">
        <f t="shared" ca="1" si="10"/>
        <v>#VALUE!</v>
      </c>
      <c r="AD2" s="158" t="e">
        <f t="shared" ca="1" si="10"/>
        <v>#VALUE!</v>
      </c>
      <c r="AE2" s="158" t="e">
        <f t="shared" ca="1" si="10"/>
        <v>#VALUE!</v>
      </c>
      <c r="AF2" s="158" t="e">
        <f t="shared" ca="1" si="10"/>
        <v>#VALUE!</v>
      </c>
      <c r="AG2" s="158" t="e">
        <f t="shared" ca="1" si="10"/>
        <v>#VALUE!</v>
      </c>
      <c r="AH2" s="158" t="e">
        <f t="shared" ca="1" si="10"/>
        <v>#VALUE!</v>
      </c>
      <c r="AI2" s="158" t="e">
        <f t="shared" ca="1" si="10"/>
        <v>#VALUE!</v>
      </c>
      <c r="AJ2" s="158" t="e">
        <f t="shared" ca="1" si="10"/>
        <v>#VALUE!</v>
      </c>
      <c r="AK2" s="158" t="e">
        <f t="shared" ca="1" si="10"/>
        <v>#VALUE!</v>
      </c>
      <c r="AL2" s="158" t="e">
        <f t="shared" ca="1" si="10"/>
        <v>#VALUE!</v>
      </c>
      <c r="AM2" s="158" t="e">
        <f t="shared" ca="1" si="10"/>
        <v>#VALUE!</v>
      </c>
      <c r="AN2" s="158" t="e">
        <f t="shared" ca="1" si="10"/>
        <v>#VALUE!</v>
      </c>
      <c r="AO2" s="158" t="e">
        <f t="shared" ca="1" si="10"/>
        <v>#VALUE!</v>
      </c>
      <c r="AP2" s="158" t="e">
        <f t="shared" ca="1" si="10"/>
        <v>#VALUE!</v>
      </c>
      <c r="AQ2" s="158" t="e">
        <f t="shared" ca="1" si="10"/>
        <v>#VALUE!</v>
      </c>
      <c r="AR2" s="158" t="e">
        <f t="shared" ca="1" si="10"/>
        <v>#VALUE!</v>
      </c>
      <c r="AS2" s="158" t="e">
        <f t="shared" ca="1" si="10"/>
        <v>#VALUE!</v>
      </c>
      <c r="AT2" s="158" t="e">
        <f t="shared" ca="1" si="10"/>
        <v>#VALUE!</v>
      </c>
      <c r="AU2" s="158" t="e">
        <f t="shared" ca="1" si="10"/>
        <v>#VALUE!</v>
      </c>
      <c r="AV2" s="158" t="e">
        <f t="shared" ca="1" si="10"/>
        <v>#VALUE!</v>
      </c>
      <c r="AW2" s="158" t="e">
        <f t="shared" ca="1" si="10"/>
        <v>#VALUE!</v>
      </c>
      <c r="AX2" s="158" t="e">
        <f t="shared" ca="1" si="10"/>
        <v>#VALUE!</v>
      </c>
      <c r="AY2" s="158" t="e">
        <f t="shared" ca="1" si="10"/>
        <v>#VALUE!</v>
      </c>
      <c r="AZ2" s="158" t="e">
        <f t="shared" ca="1" si="10"/>
        <v>#VALUE!</v>
      </c>
      <c r="BA2" s="158" t="e">
        <f t="shared" ca="1" si="10"/>
        <v>#VALUE!</v>
      </c>
      <c r="BB2" s="158" t="e">
        <f t="shared" ca="1" si="10"/>
        <v>#VALUE!</v>
      </c>
      <c r="BC2" s="158" t="e">
        <f t="shared" ca="1" si="10"/>
        <v>#VALUE!</v>
      </c>
      <c r="BD2" s="158" t="e">
        <f t="shared" ca="1" si="10"/>
        <v>#VALUE!</v>
      </c>
      <c r="BE2" s="158" t="e">
        <f t="shared" ca="1" si="10"/>
        <v>#VALUE!</v>
      </c>
      <c r="BF2" s="158" t="e">
        <f t="shared" ca="1" si="10"/>
        <v>#VALUE!</v>
      </c>
      <c r="BG2" s="158" t="e">
        <f t="shared" ca="1" si="10"/>
        <v>#VALUE!</v>
      </c>
      <c r="BH2" s="158" t="e">
        <f t="shared" ca="1" si="10"/>
        <v>#VALUE!</v>
      </c>
      <c r="BI2" s="158" t="e">
        <f t="shared" ca="1" si="10"/>
        <v>#VALUE!</v>
      </c>
      <c r="BJ2" s="158" t="e">
        <f t="shared" ca="1" si="10"/>
        <v>#VALUE!</v>
      </c>
      <c r="BK2" s="158" t="e">
        <f t="shared" ca="1" si="10"/>
        <v>#VALUE!</v>
      </c>
      <c r="BL2" s="158" t="e">
        <f t="shared" ca="1" si="10"/>
        <v>#VALUE!</v>
      </c>
      <c r="BM2" s="158" t="e">
        <f t="shared" ca="1" si="10"/>
        <v>#VALUE!</v>
      </c>
      <c r="BN2" s="158" t="e">
        <f t="shared" ca="1" si="10"/>
        <v>#VALUE!</v>
      </c>
      <c r="BO2" s="158" t="e">
        <f t="shared" ca="1" si="10"/>
        <v>#VALUE!</v>
      </c>
      <c r="BP2" s="158" t="e">
        <f t="shared" ca="1" si="10"/>
        <v>#VALUE!</v>
      </c>
      <c r="BQ2" s="158" t="e">
        <f t="shared" ca="1" si="10"/>
        <v>#VALUE!</v>
      </c>
      <c r="BR2" s="158" t="e">
        <f t="shared" ca="1" si="10"/>
        <v>#VALUE!</v>
      </c>
      <c r="BS2" s="158" t="e">
        <f t="shared" ca="1" si="10"/>
        <v>#VALUE!</v>
      </c>
      <c r="BT2" s="158" t="e">
        <f t="shared" ca="1" si="10"/>
        <v>#VALUE!</v>
      </c>
      <c r="BU2" s="158" t="e">
        <f t="shared" ca="1" si="10"/>
        <v>#VALUE!</v>
      </c>
      <c r="BV2" s="158" t="e">
        <f t="shared" ca="1" si="10"/>
        <v>#VALUE!</v>
      </c>
      <c r="BW2" s="158" t="e">
        <f t="shared" ca="1" si="10"/>
        <v>#VALUE!</v>
      </c>
      <c r="BX2" s="158" t="e">
        <f t="shared" ca="1" si="10"/>
        <v>#VALUE!</v>
      </c>
      <c r="BY2" s="158" t="e">
        <f t="shared" ca="1" si="10"/>
        <v>#VALUE!</v>
      </c>
      <c r="BZ2" s="158" t="e">
        <f t="shared" ref="BZ2:CQ2" ca="1" si="11">IF(BZ261&lt;=26,CHAR(BZ261+64),IF(MOD(BZ261,26)=0,CHAR((BZ261/26)+63)&amp;"Z",CHAR((BZ261/26)+64)&amp;CHAR(MOD(BZ261,26)+64)))</f>
        <v>#VALUE!</v>
      </c>
      <c r="CA2" s="158" t="e">
        <f t="shared" ca="1" si="11"/>
        <v>#VALUE!</v>
      </c>
      <c r="CB2" s="158" t="e">
        <f t="shared" ca="1" si="11"/>
        <v>#VALUE!</v>
      </c>
      <c r="CC2" s="158" t="e">
        <f t="shared" ca="1" si="11"/>
        <v>#VALUE!</v>
      </c>
      <c r="CD2" s="158" t="e">
        <f t="shared" ca="1" si="11"/>
        <v>#VALUE!</v>
      </c>
      <c r="CE2" s="158" t="e">
        <f t="shared" ca="1" si="11"/>
        <v>#VALUE!</v>
      </c>
      <c r="CF2" s="158" t="e">
        <f t="shared" ca="1" si="11"/>
        <v>#VALUE!</v>
      </c>
      <c r="CG2" s="158" t="e">
        <f t="shared" ref="CG2:CO2" ca="1" si="12">IF(CG261&lt;=26,CHAR(CG261+64),IF(MOD(CG261,26)=0,CHAR((CG261/26)+63)&amp;"Z",CHAR((CG261/26)+64)&amp;CHAR(MOD(CG261,26)+64)))</f>
        <v>#VALUE!</v>
      </c>
      <c r="CH2" s="158" t="e">
        <f t="shared" ca="1" si="12"/>
        <v>#VALUE!</v>
      </c>
      <c r="CI2" s="158" t="e">
        <f t="shared" ca="1" si="12"/>
        <v>#VALUE!</v>
      </c>
      <c r="CJ2" s="158" t="e">
        <f t="shared" ca="1" si="12"/>
        <v>#VALUE!</v>
      </c>
      <c r="CK2" s="158" t="e">
        <f t="shared" ca="1" si="12"/>
        <v>#VALUE!</v>
      </c>
      <c r="CL2" s="158" t="e">
        <f t="shared" ca="1" si="12"/>
        <v>#VALUE!</v>
      </c>
      <c r="CM2" s="158" t="e">
        <f t="shared" ca="1" si="12"/>
        <v>#VALUE!</v>
      </c>
      <c r="CN2" s="158" t="e">
        <f t="shared" ca="1" si="12"/>
        <v>#VALUE!</v>
      </c>
      <c r="CO2" s="158" t="e">
        <f t="shared" ca="1" si="12"/>
        <v>#VALUE!</v>
      </c>
      <c r="CP2" s="158" t="e">
        <f t="shared" ca="1" si="11"/>
        <v>#VALUE!</v>
      </c>
      <c r="CQ2" s="158" t="e">
        <f t="shared" ca="1" si="11"/>
        <v>#VALUE!</v>
      </c>
      <c r="CR2" s="158" t="e">
        <f t="shared" ref="CR2:CX2" ca="1" si="13">IF(CR261&lt;=26,CHAR(CR261+64),IF(MOD(CR261,26)=0,CHAR((CR261/26)+63)&amp;"Z",CHAR((CR261/26)+64)&amp;CHAR(MOD(CR261,26)+64)))</f>
        <v>#VALUE!</v>
      </c>
      <c r="CS2" s="158" t="e">
        <f t="shared" ca="1" si="13"/>
        <v>#VALUE!</v>
      </c>
      <c r="CT2" s="158" t="e">
        <f t="shared" ca="1" si="13"/>
        <v>#VALUE!</v>
      </c>
      <c r="CU2" s="158" t="e">
        <f t="shared" ca="1" si="13"/>
        <v>#VALUE!</v>
      </c>
      <c r="CV2" s="158" t="e">
        <f t="shared" ca="1" si="13"/>
        <v>#VALUE!</v>
      </c>
      <c r="CW2" s="158" t="e">
        <f t="shared" ca="1" si="13"/>
        <v>#VALUE!</v>
      </c>
      <c r="CX2" s="158" t="e">
        <f t="shared" ca="1" si="13"/>
        <v>#VALUE!</v>
      </c>
    </row>
    <row r="3" spans="2:102" s="156" customFormat="1" ht="21.95" hidden="1" customHeight="1" thickBot="1">
      <c r="B3" s="235"/>
      <c r="D3" s="158"/>
      <c r="E3" s="158"/>
      <c r="F3" s="158"/>
      <c r="G3" s="158"/>
      <c r="H3" s="158"/>
      <c r="I3" s="158"/>
      <c r="J3" s="158"/>
      <c r="K3" s="158"/>
      <c r="L3" s="158"/>
      <c r="M3" s="158">
        <v>2</v>
      </c>
      <c r="N3" s="158">
        <v>2</v>
      </c>
      <c r="O3" s="158">
        <v>2</v>
      </c>
      <c r="P3" s="158">
        <v>2</v>
      </c>
      <c r="Q3" s="158">
        <v>2</v>
      </c>
      <c r="R3" s="158">
        <v>2</v>
      </c>
      <c r="S3" s="158">
        <v>2</v>
      </c>
      <c r="T3" s="158">
        <v>2</v>
      </c>
      <c r="U3" s="158">
        <v>2</v>
      </c>
      <c r="V3" s="158">
        <v>2</v>
      </c>
      <c r="W3" s="158">
        <v>2</v>
      </c>
      <c r="X3" s="158">
        <v>2</v>
      </c>
      <c r="Y3" s="158">
        <v>2</v>
      </c>
      <c r="Z3" s="158">
        <v>2</v>
      </c>
      <c r="AA3" s="158">
        <v>2</v>
      </c>
      <c r="AB3" s="158">
        <v>2</v>
      </c>
      <c r="AC3" s="158">
        <v>2</v>
      </c>
      <c r="AD3" s="158">
        <v>2</v>
      </c>
      <c r="AE3" s="158">
        <v>2</v>
      </c>
      <c r="AF3" s="158">
        <v>2</v>
      </c>
      <c r="AG3" s="158">
        <v>2</v>
      </c>
      <c r="AH3" s="158">
        <v>2</v>
      </c>
      <c r="AI3" s="158">
        <v>2</v>
      </c>
      <c r="AJ3" s="158">
        <v>2</v>
      </c>
      <c r="AK3" s="158">
        <v>2</v>
      </c>
      <c r="AL3" s="158">
        <v>2</v>
      </c>
      <c r="AM3" s="158">
        <v>2</v>
      </c>
      <c r="AN3" s="158">
        <v>2</v>
      </c>
      <c r="AO3" s="158">
        <v>2</v>
      </c>
      <c r="AP3" s="158">
        <v>2</v>
      </c>
      <c r="AQ3" s="158">
        <v>2</v>
      </c>
      <c r="AR3" s="158">
        <v>2</v>
      </c>
      <c r="AS3" s="158">
        <v>2</v>
      </c>
      <c r="AT3" s="158">
        <v>2</v>
      </c>
      <c r="AU3" s="158">
        <v>2</v>
      </c>
      <c r="AV3" s="158">
        <v>2</v>
      </c>
      <c r="AW3" s="158">
        <v>2</v>
      </c>
      <c r="AX3" s="158">
        <v>2</v>
      </c>
      <c r="AY3" s="158">
        <v>2</v>
      </c>
      <c r="AZ3" s="158">
        <v>2</v>
      </c>
      <c r="BA3" s="158">
        <v>2</v>
      </c>
      <c r="BB3" s="158">
        <v>2</v>
      </c>
      <c r="BC3" s="158">
        <v>2</v>
      </c>
      <c r="BD3" s="158">
        <v>2</v>
      </c>
      <c r="BE3" s="158">
        <v>2</v>
      </c>
      <c r="BF3" s="158">
        <v>2</v>
      </c>
      <c r="BG3" s="158">
        <v>2</v>
      </c>
      <c r="BH3" s="158">
        <v>2</v>
      </c>
      <c r="BI3" s="158">
        <v>2</v>
      </c>
      <c r="BJ3" s="158">
        <v>2</v>
      </c>
      <c r="BK3" s="158">
        <v>2</v>
      </c>
      <c r="BL3" s="158">
        <v>2</v>
      </c>
      <c r="BM3" s="158">
        <v>2</v>
      </c>
      <c r="BN3" s="158">
        <v>2</v>
      </c>
      <c r="BO3" s="158">
        <v>2</v>
      </c>
      <c r="BP3" s="158">
        <v>2</v>
      </c>
      <c r="BQ3" s="158">
        <v>2</v>
      </c>
      <c r="BR3" s="158">
        <v>2</v>
      </c>
      <c r="BS3" s="158">
        <v>2</v>
      </c>
      <c r="BT3" s="158">
        <v>2</v>
      </c>
      <c r="BU3" s="158">
        <v>2</v>
      </c>
      <c r="BV3" s="158">
        <v>2</v>
      </c>
      <c r="BW3" s="158">
        <v>2</v>
      </c>
      <c r="BX3" s="158">
        <v>2</v>
      </c>
      <c r="BY3" s="158">
        <v>2</v>
      </c>
      <c r="BZ3" s="158">
        <v>2</v>
      </c>
      <c r="CA3" s="158">
        <v>2</v>
      </c>
      <c r="CB3" s="158">
        <v>2</v>
      </c>
      <c r="CC3" s="158">
        <v>2</v>
      </c>
      <c r="CD3" s="158">
        <v>2</v>
      </c>
      <c r="CE3" s="158">
        <v>2</v>
      </c>
      <c r="CF3" s="158">
        <v>2</v>
      </c>
      <c r="CG3" s="158">
        <v>2</v>
      </c>
      <c r="CH3" s="158">
        <v>2</v>
      </c>
      <c r="CI3" s="158">
        <v>2</v>
      </c>
      <c r="CJ3" s="158">
        <v>2</v>
      </c>
      <c r="CK3" s="158">
        <v>2</v>
      </c>
      <c r="CL3" s="158">
        <v>2</v>
      </c>
      <c r="CM3" s="158">
        <v>2</v>
      </c>
      <c r="CN3" s="158">
        <v>2</v>
      </c>
      <c r="CO3" s="158">
        <v>2</v>
      </c>
      <c r="CP3" s="158">
        <v>2</v>
      </c>
      <c r="CQ3" s="158">
        <v>2</v>
      </c>
      <c r="CR3" s="158">
        <v>2</v>
      </c>
      <c r="CS3" s="158">
        <v>2</v>
      </c>
      <c r="CT3" s="158">
        <v>2</v>
      </c>
      <c r="CU3" s="158">
        <v>2</v>
      </c>
      <c r="CV3" s="158">
        <v>2</v>
      </c>
      <c r="CW3" s="158">
        <v>2</v>
      </c>
      <c r="CX3" s="158">
        <v>2</v>
      </c>
    </row>
    <row r="4" spans="2:102" s="172" customFormat="1" ht="43.15" customHeight="1" thickTop="1" thickBot="1">
      <c r="B4" s="237"/>
      <c r="D4" s="563" t="s">
        <v>91</v>
      </c>
      <c r="E4" s="564"/>
      <c r="F4" s="564"/>
      <c r="G4" s="564"/>
      <c r="H4" s="564"/>
      <c r="I4" s="564"/>
      <c r="J4" s="564"/>
      <c r="K4" s="564"/>
      <c r="L4" s="564"/>
      <c r="M4" s="565" t="str">
        <f>IF(測試種類!F2&lt;&gt;"",測試種類!F2,"")</f>
        <v>xxxx</v>
      </c>
      <c r="N4" s="566"/>
      <c r="O4" s="566"/>
      <c r="P4" s="566"/>
      <c r="Q4" s="567"/>
      <c r="R4" s="566"/>
      <c r="S4" s="566"/>
      <c r="T4" s="566"/>
      <c r="U4" s="568"/>
      <c r="V4" s="548" t="str">
        <f>IF(測試種類!F3&lt;&gt;"",測試種類!F3,"")</f>
        <v/>
      </c>
      <c r="W4" s="548"/>
      <c r="X4" s="548"/>
      <c r="Y4" s="548"/>
      <c r="Z4" s="549"/>
      <c r="AA4" s="548"/>
      <c r="AB4" s="548"/>
      <c r="AC4" s="548"/>
      <c r="AD4" s="548"/>
      <c r="AE4" s="550" t="str">
        <f>IF(測試種類!F4&lt;&gt;"",測試種類!F4,"")</f>
        <v/>
      </c>
      <c r="AF4" s="548"/>
      <c r="AG4" s="548"/>
      <c r="AH4" s="548"/>
      <c r="AI4" s="549"/>
      <c r="AJ4" s="548"/>
      <c r="AK4" s="548"/>
      <c r="AL4" s="548"/>
      <c r="AM4" s="551"/>
      <c r="AN4" s="548" t="str">
        <f>IF(測試種類!F5&lt;&gt;"",測試種類!F5,"")</f>
        <v/>
      </c>
      <c r="AO4" s="548"/>
      <c r="AP4" s="548"/>
      <c r="AQ4" s="548"/>
      <c r="AR4" s="549"/>
      <c r="AS4" s="548"/>
      <c r="AT4" s="548"/>
      <c r="AU4" s="548"/>
      <c r="AV4" s="548"/>
      <c r="AW4" s="550" t="str">
        <f>IF(測試種類!F6&lt;&gt;"",測試種類!F6,"")</f>
        <v/>
      </c>
      <c r="AX4" s="548"/>
      <c r="AY4" s="548"/>
      <c r="AZ4" s="548"/>
      <c r="BA4" s="549"/>
      <c r="BB4" s="548"/>
      <c r="BC4" s="548"/>
      <c r="BD4" s="548"/>
      <c r="BE4" s="551"/>
      <c r="BF4" s="548" t="str">
        <f>IF(測試種類!F7&lt;&gt;"",測試種類!F7,"")</f>
        <v/>
      </c>
      <c r="BG4" s="548"/>
      <c r="BH4" s="548"/>
      <c r="BI4" s="548"/>
      <c r="BJ4" s="549"/>
      <c r="BK4" s="548"/>
      <c r="BL4" s="548"/>
      <c r="BM4" s="548"/>
      <c r="BN4" s="548"/>
      <c r="BO4" s="550" t="str">
        <f>IF(測試種類!F8&lt;&gt;"",測試種類!F8,"")</f>
        <v/>
      </c>
      <c r="BP4" s="548"/>
      <c r="BQ4" s="548"/>
      <c r="BR4" s="548"/>
      <c r="BS4" s="549"/>
      <c r="BT4" s="548"/>
      <c r="BU4" s="548"/>
      <c r="BV4" s="548"/>
      <c r="BW4" s="551"/>
      <c r="BX4" s="548" t="str">
        <f>IF(測試種類!F9&lt;&gt;"",測試種類!F9,"")</f>
        <v/>
      </c>
      <c r="BY4" s="548"/>
      <c r="BZ4" s="548"/>
      <c r="CA4" s="548"/>
      <c r="CB4" s="549"/>
      <c r="CC4" s="548"/>
      <c r="CD4" s="548"/>
      <c r="CE4" s="548"/>
      <c r="CF4" s="548"/>
      <c r="CG4" s="550" t="str">
        <f>IF(測試種類!F10&lt;&gt;"",測試種類!F10,"")</f>
        <v/>
      </c>
      <c r="CH4" s="548"/>
      <c r="CI4" s="548"/>
      <c r="CJ4" s="548"/>
      <c r="CK4" s="549"/>
      <c r="CL4" s="548"/>
      <c r="CM4" s="548"/>
      <c r="CN4" s="548"/>
      <c r="CO4" s="551"/>
      <c r="CP4" s="548" t="str">
        <f>IF(測試種類!F11&lt;&gt;"",測試種類!F11,"")</f>
        <v/>
      </c>
      <c r="CQ4" s="548"/>
      <c r="CR4" s="548"/>
      <c r="CS4" s="548"/>
      <c r="CT4" s="549"/>
      <c r="CU4" s="548"/>
      <c r="CV4" s="548"/>
      <c r="CW4" s="548"/>
      <c r="CX4" s="589"/>
    </row>
    <row r="5" spans="2:102" s="175" customFormat="1" ht="52.5" customHeight="1" thickTop="1" thickBot="1">
      <c r="B5" s="234"/>
      <c r="C5" s="173"/>
      <c r="D5" s="552">
        <f ca="1">COUNTA(9:9)+2</f>
        <v>102</v>
      </c>
      <c r="E5" s="553"/>
      <c r="F5" s="554"/>
      <c r="G5" s="553" t="str">
        <f ca="1">IF(D5&lt;=26,CHAR(D5+64),IF(MOD(D5,26)=0,CHAR((D5/26)+63)&amp;"Z",CHAR((D5/26)+64)&amp;CHAR(MOD(D5,26)+64)))</f>
        <v>CX</v>
      </c>
      <c r="H5" s="553"/>
      <c r="I5" s="553"/>
      <c r="J5" s="555" t="e">
        <f ca="1">G5/D5</f>
        <v>#VALUE!</v>
      </c>
      <c r="K5" s="556"/>
      <c r="L5" s="557"/>
      <c r="M5" s="558" t="str">
        <f ca="1">IFERROR(INDIRECT("'"&amp;M4&amp;"'!"&amp;M257&amp;"1"),"-")</f>
        <v xml:space="preserve">計畫比例
H(29) : M( 0) : L( 0)
100.00% : 0.00% : 0.00% </v>
      </c>
      <c r="N5" s="559"/>
      <c r="O5" s="559"/>
      <c r="P5" s="559"/>
      <c r="Q5" s="174" t="str">
        <f>IF(M4="","",HYPERLINK("#"&amp;"'"&amp;M4&amp;"'!B1","工作頁"))</f>
        <v>工作頁</v>
      </c>
      <c r="R5" s="559" t="str">
        <f ca="1">IFERROR(INDIRECT("'"&amp;M4&amp;"'!"&amp;N257&amp;"1"),"-")</f>
        <v>執行完成率：(29/29) = 100.00 %
實際測試涵蓋率：89.66 %
成功：26  失敗：0  省略：3</v>
      </c>
      <c r="S5" s="559"/>
      <c r="T5" s="559"/>
      <c r="U5" s="560"/>
      <c r="V5" s="559" t="str">
        <f ca="1">IFERROR(INDIRECT("'"&amp;V4&amp;"'!"&amp;V257&amp;"1"),"-")</f>
        <v>-</v>
      </c>
      <c r="W5" s="559"/>
      <c r="X5" s="559"/>
      <c r="Y5" s="561"/>
      <c r="Z5" s="174" t="str">
        <f>IF(V4="","",HYPERLINK("#"&amp;"'"&amp;V4&amp;"'!B1","工作頁"))</f>
        <v/>
      </c>
      <c r="AA5" s="562" t="str">
        <f ca="1">IFERROR(INDIRECT("'"&amp;V4&amp;"'!"&amp;W257&amp;"1"),"-")</f>
        <v>-</v>
      </c>
      <c r="AB5" s="559"/>
      <c r="AC5" s="559"/>
      <c r="AD5" s="559"/>
      <c r="AE5" s="569" t="str">
        <f ca="1">IFERROR(INDIRECT("'"&amp;AE4&amp;"'!"&amp;AE257&amp;"1"),"-")</f>
        <v>-</v>
      </c>
      <c r="AF5" s="559"/>
      <c r="AG5" s="559"/>
      <c r="AH5" s="561"/>
      <c r="AI5" s="174" t="str">
        <f>IF(AE4="","",HYPERLINK("#"&amp;"'"&amp;AE4&amp;"'!B1","工作頁"))</f>
        <v/>
      </c>
      <c r="AJ5" s="562" t="str">
        <f ca="1">IFERROR(INDIRECT("'"&amp;AE4&amp;"'!"&amp;AF257&amp;"1"),"-")</f>
        <v>-</v>
      </c>
      <c r="AK5" s="559"/>
      <c r="AL5" s="559"/>
      <c r="AM5" s="570"/>
      <c r="AN5" s="559" t="str">
        <f ca="1">IFERROR(INDIRECT("'"&amp;AN4&amp;"'!"&amp;AN257&amp;"1"),"-")</f>
        <v>-</v>
      </c>
      <c r="AO5" s="559"/>
      <c r="AP5" s="559"/>
      <c r="AQ5" s="561"/>
      <c r="AR5" s="174" t="str">
        <f>IF(AN4="","",HYPERLINK("#"&amp;"'"&amp;AN4&amp;"'!B1","工作頁"))</f>
        <v/>
      </c>
      <c r="AS5" s="562" t="str">
        <f ca="1">IFERROR(INDIRECT("'"&amp;AN4&amp;"'!"&amp;AO257&amp;"1"),"-")</f>
        <v>-</v>
      </c>
      <c r="AT5" s="559"/>
      <c r="AU5" s="559"/>
      <c r="AV5" s="559"/>
      <c r="AW5" s="569" t="str">
        <f ca="1">IFERROR(INDIRECT("'"&amp;AW4&amp;"'!"&amp;AW257&amp;"1"),"-")</f>
        <v>-</v>
      </c>
      <c r="AX5" s="559"/>
      <c r="AY5" s="559"/>
      <c r="AZ5" s="561"/>
      <c r="BA5" s="174" t="str">
        <f>IF(AW4="","",HYPERLINK("#"&amp;"'"&amp;AW4&amp;"'!B1","工作頁"))</f>
        <v/>
      </c>
      <c r="BB5" s="562" t="str">
        <f ca="1">IFERROR(INDIRECT("'"&amp;AW4&amp;"'!"&amp;AX257&amp;"1"),"-")</f>
        <v>-</v>
      </c>
      <c r="BC5" s="559"/>
      <c r="BD5" s="559"/>
      <c r="BE5" s="570"/>
      <c r="BF5" s="559" t="str">
        <f ca="1">IFERROR(INDIRECT("'"&amp;BF4&amp;"'!"&amp;BF257&amp;"1"),"-")</f>
        <v>-</v>
      </c>
      <c r="BG5" s="559"/>
      <c r="BH5" s="559"/>
      <c r="BI5" s="561"/>
      <c r="BJ5" s="174" t="str">
        <f>IF(BF4="","",HYPERLINK("#"&amp;"'"&amp;BF4&amp;"'!B1","工作頁"))</f>
        <v/>
      </c>
      <c r="BK5" s="562" t="str">
        <f ca="1">IFERROR(INDIRECT("'"&amp;BF4&amp;"'!"&amp;BG257&amp;"1"),"-")</f>
        <v>-</v>
      </c>
      <c r="BL5" s="559"/>
      <c r="BM5" s="559"/>
      <c r="BN5" s="559"/>
      <c r="BO5" s="569" t="str">
        <f ca="1">IFERROR(INDIRECT("'"&amp;BO4&amp;"'!"&amp;BO257&amp;"1"),"-")</f>
        <v>-</v>
      </c>
      <c r="BP5" s="559"/>
      <c r="BQ5" s="559"/>
      <c r="BR5" s="561"/>
      <c r="BS5" s="174" t="str">
        <f>IF(BO4="","",HYPERLINK("#"&amp;"'"&amp;BO4&amp;"'!B1","工作頁"))</f>
        <v/>
      </c>
      <c r="BT5" s="562" t="str">
        <f ca="1">IFERROR(INDIRECT("'"&amp;BO4&amp;"'!"&amp;BP257&amp;"1"),"-")</f>
        <v>-</v>
      </c>
      <c r="BU5" s="559"/>
      <c r="BV5" s="559"/>
      <c r="BW5" s="570"/>
      <c r="BX5" s="559" t="str">
        <f ca="1">IFERROR(INDIRECT("'"&amp;BX4&amp;"'!"&amp;BX257&amp;"1"),"-")</f>
        <v>-</v>
      </c>
      <c r="BY5" s="559"/>
      <c r="BZ5" s="559"/>
      <c r="CA5" s="561"/>
      <c r="CB5" s="174" t="str">
        <f>IF(BX4="","",HYPERLINK("#"&amp;"'"&amp;BX4&amp;"'!B1","工作頁"))</f>
        <v/>
      </c>
      <c r="CC5" s="562" t="str">
        <f ca="1">IFERROR(INDIRECT("'"&amp;BX4&amp;"'!"&amp;BY257&amp;"1"),"-")</f>
        <v>-</v>
      </c>
      <c r="CD5" s="559"/>
      <c r="CE5" s="559"/>
      <c r="CF5" s="559"/>
      <c r="CG5" s="569" t="str">
        <f ca="1">IFERROR(INDIRECT("'"&amp;CG4&amp;"'!"&amp;CG257&amp;"1"),"-")</f>
        <v>-</v>
      </c>
      <c r="CH5" s="559"/>
      <c r="CI5" s="559"/>
      <c r="CJ5" s="561"/>
      <c r="CK5" s="174" t="str">
        <f>IF(CG4="","",HYPERLINK("#"&amp;"'"&amp;CG4&amp;"'!B1","工作頁"))</f>
        <v/>
      </c>
      <c r="CL5" s="562" t="str">
        <f ca="1">IFERROR(INDIRECT("'"&amp;CG4&amp;"'!"&amp;CH257&amp;"1"),"-")</f>
        <v>-</v>
      </c>
      <c r="CM5" s="559"/>
      <c r="CN5" s="559"/>
      <c r="CO5" s="570"/>
      <c r="CP5" s="559" t="str">
        <f ca="1">IFERROR(INDIRECT("'"&amp;CP4&amp;"'!"&amp;CP257&amp;"1"),"-")</f>
        <v>-</v>
      </c>
      <c r="CQ5" s="559"/>
      <c r="CR5" s="559"/>
      <c r="CS5" s="561"/>
      <c r="CT5" s="174" t="str">
        <f>IF(CP4="","",HYPERLINK("#"&amp;"'"&amp;CP4&amp;"'!B1","工作頁"))</f>
        <v/>
      </c>
      <c r="CU5" s="562" t="str">
        <f ca="1">IFERROR(INDIRECT("'"&amp;CP4&amp;"'!"&amp;CQ257&amp;"1"),"-")</f>
        <v>-</v>
      </c>
      <c r="CV5" s="559"/>
      <c r="CW5" s="559"/>
      <c r="CX5" s="590"/>
    </row>
    <row r="6" spans="2:102" s="345" customFormat="1" ht="22.5" customHeight="1" thickTop="1">
      <c r="B6" s="576" t="s">
        <v>107</v>
      </c>
      <c r="C6" s="577"/>
      <c r="D6" s="336" t="s">
        <v>108</v>
      </c>
      <c r="E6" s="337" t="s">
        <v>108</v>
      </c>
      <c r="F6" s="337" t="s">
        <v>108</v>
      </c>
      <c r="G6" s="338" t="s">
        <v>101</v>
      </c>
      <c r="H6" s="337" t="s">
        <v>101</v>
      </c>
      <c r="I6" s="339" t="s">
        <v>101</v>
      </c>
      <c r="J6" s="337" t="s">
        <v>109</v>
      </c>
      <c r="K6" s="337" t="s">
        <v>109</v>
      </c>
      <c r="L6" s="337" t="s">
        <v>109</v>
      </c>
      <c r="M6" s="340" t="s">
        <v>108</v>
      </c>
      <c r="N6" s="337" t="s">
        <v>108</v>
      </c>
      <c r="O6" s="339" t="s">
        <v>108</v>
      </c>
      <c r="P6" s="338" t="s">
        <v>101</v>
      </c>
      <c r="Q6" s="337" t="s">
        <v>101</v>
      </c>
      <c r="R6" s="339" t="s">
        <v>101</v>
      </c>
      <c r="S6" s="338" t="s">
        <v>109</v>
      </c>
      <c r="T6" s="337" t="s">
        <v>109</v>
      </c>
      <c r="U6" s="341" t="s">
        <v>109</v>
      </c>
      <c r="V6" s="337" t="s">
        <v>108</v>
      </c>
      <c r="W6" s="337" t="s">
        <v>108</v>
      </c>
      <c r="X6" s="339" t="s">
        <v>108</v>
      </c>
      <c r="Y6" s="338" t="s">
        <v>101</v>
      </c>
      <c r="Z6" s="337" t="s">
        <v>101</v>
      </c>
      <c r="AA6" s="339" t="s">
        <v>101</v>
      </c>
      <c r="AB6" s="338" t="s">
        <v>109</v>
      </c>
      <c r="AC6" s="337" t="s">
        <v>109</v>
      </c>
      <c r="AD6" s="337" t="s">
        <v>109</v>
      </c>
      <c r="AE6" s="342" t="s">
        <v>108</v>
      </c>
      <c r="AF6" s="337" t="s">
        <v>108</v>
      </c>
      <c r="AG6" s="339" t="s">
        <v>108</v>
      </c>
      <c r="AH6" s="338" t="s">
        <v>101</v>
      </c>
      <c r="AI6" s="337" t="s">
        <v>101</v>
      </c>
      <c r="AJ6" s="339" t="s">
        <v>101</v>
      </c>
      <c r="AK6" s="338" t="s">
        <v>109</v>
      </c>
      <c r="AL6" s="337" t="s">
        <v>109</v>
      </c>
      <c r="AM6" s="343" t="s">
        <v>109</v>
      </c>
      <c r="AN6" s="337" t="s">
        <v>108</v>
      </c>
      <c r="AO6" s="337" t="s">
        <v>108</v>
      </c>
      <c r="AP6" s="339" t="s">
        <v>108</v>
      </c>
      <c r="AQ6" s="338" t="s">
        <v>101</v>
      </c>
      <c r="AR6" s="337" t="s">
        <v>101</v>
      </c>
      <c r="AS6" s="339" t="s">
        <v>101</v>
      </c>
      <c r="AT6" s="338" t="s">
        <v>109</v>
      </c>
      <c r="AU6" s="337" t="s">
        <v>109</v>
      </c>
      <c r="AV6" s="337" t="s">
        <v>109</v>
      </c>
      <c r="AW6" s="342" t="s">
        <v>108</v>
      </c>
      <c r="AX6" s="337" t="s">
        <v>108</v>
      </c>
      <c r="AY6" s="339" t="s">
        <v>108</v>
      </c>
      <c r="AZ6" s="338" t="s">
        <v>101</v>
      </c>
      <c r="BA6" s="337" t="s">
        <v>101</v>
      </c>
      <c r="BB6" s="339" t="s">
        <v>101</v>
      </c>
      <c r="BC6" s="338" t="s">
        <v>109</v>
      </c>
      <c r="BD6" s="337" t="s">
        <v>109</v>
      </c>
      <c r="BE6" s="343" t="s">
        <v>109</v>
      </c>
      <c r="BF6" s="337" t="s">
        <v>108</v>
      </c>
      <c r="BG6" s="337" t="s">
        <v>108</v>
      </c>
      <c r="BH6" s="339" t="s">
        <v>108</v>
      </c>
      <c r="BI6" s="338" t="s">
        <v>101</v>
      </c>
      <c r="BJ6" s="337" t="s">
        <v>101</v>
      </c>
      <c r="BK6" s="339" t="s">
        <v>101</v>
      </c>
      <c r="BL6" s="338" t="s">
        <v>109</v>
      </c>
      <c r="BM6" s="337" t="s">
        <v>109</v>
      </c>
      <c r="BN6" s="337" t="s">
        <v>109</v>
      </c>
      <c r="BO6" s="342" t="s">
        <v>108</v>
      </c>
      <c r="BP6" s="337" t="s">
        <v>108</v>
      </c>
      <c r="BQ6" s="339" t="s">
        <v>108</v>
      </c>
      <c r="BR6" s="338" t="s">
        <v>101</v>
      </c>
      <c r="BS6" s="337" t="s">
        <v>101</v>
      </c>
      <c r="BT6" s="339" t="s">
        <v>101</v>
      </c>
      <c r="BU6" s="338" t="s">
        <v>109</v>
      </c>
      <c r="BV6" s="337" t="s">
        <v>109</v>
      </c>
      <c r="BW6" s="343" t="s">
        <v>109</v>
      </c>
      <c r="BX6" s="337" t="s">
        <v>108</v>
      </c>
      <c r="BY6" s="337" t="s">
        <v>108</v>
      </c>
      <c r="BZ6" s="339" t="s">
        <v>108</v>
      </c>
      <c r="CA6" s="338" t="s">
        <v>101</v>
      </c>
      <c r="CB6" s="337" t="s">
        <v>101</v>
      </c>
      <c r="CC6" s="339" t="s">
        <v>101</v>
      </c>
      <c r="CD6" s="338" t="s">
        <v>109</v>
      </c>
      <c r="CE6" s="337" t="s">
        <v>109</v>
      </c>
      <c r="CF6" s="337" t="s">
        <v>109</v>
      </c>
      <c r="CG6" s="342" t="s">
        <v>108</v>
      </c>
      <c r="CH6" s="337" t="s">
        <v>108</v>
      </c>
      <c r="CI6" s="339" t="s">
        <v>108</v>
      </c>
      <c r="CJ6" s="338" t="s">
        <v>101</v>
      </c>
      <c r="CK6" s="337" t="s">
        <v>101</v>
      </c>
      <c r="CL6" s="339" t="s">
        <v>101</v>
      </c>
      <c r="CM6" s="338" t="s">
        <v>109</v>
      </c>
      <c r="CN6" s="337" t="s">
        <v>109</v>
      </c>
      <c r="CO6" s="343" t="s">
        <v>109</v>
      </c>
      <c r="CP6" s="337" t="s">
        <v>108</v>
      </c>
      <c r="CQ6" s="337" t="s">
        <v>108</v>
      </c>
      <c r="CR6" s="339" t="s">
        <v>108</v>
      </c>
      <c r="CS6" s="338" t="s">
        <v>101</v>
      </c>
      <c r="CT6" s="337" t="s">
        <v>101</v>
      </c>
      <c r="CU6" s="339" t="s">
        <v>101</v>
      </c>
      <c r="CV6" s="338" t="s">
        <v>109</v>
      </c>
      <c r="CW6" s="337" t="s">
        <v>109</v>
      </c>
      <c r="CX6" s="344" t="s">
        <v>109</v>
      </c>
    </row>
    <row r="7" spans="2:102" s="304" customFormat="1" ht="19.5" customHeight="1">
      <c r="B7" s="578"/>
      <c r="C7" s="579"/>
      <c r="D7" s="307"/>
      <c r="E7" s="571" t="s">
        <v>110</v>
      </c>
      <c r="F7" s="573"/>
      <c r="G7" s="308"/>
      <c r="H7" s="571" t="s">
        <v>110</v>
      </c>
      <c r="I7" s="572"/>
      <c r="J7" s="309"/>
      <c r="K7" s="571" t="s">
        <v>110</v>
      </c>
      <c r="L7" s="573"/>
      <c r="M7" s="310"/>
      <c r="N7" s="571" t="s">
        <v>110</v>
      </c>
      <c r="O7" s="573"/>
      <c r="P7" s="308"/>
      <c r="Q7" s="571" t="s">
        <v>110</v>
      </c>
      <c r="R7" s="572"/>
      <c r="S7" s="308"/>
      <c r="T7" s="571" t="s">
        <v>110</v>
      </c>
      <c r="U7" s="574"/>
      <c r="V7" s="309"/>
      <c r="W7" s="571" t="s">
        <v>110</v>
      </c>
      <c r="X7" s="573"/>
      <c r="Y7" s="308"/>
      <c r="Z7" s="571" t="s">
        <v>110</v>
      </c>
      <c r="AA7" s="572"/>
      <c r="AB7" s="308"/>
      <c r="AC7" s="571" t="s">
        <v>110</v>
      </c>
      <c r="AD7" s="573"/>
      <c r="AE7" s="326"/>
      <c r="AF7" s="571" t="s">
        <v>110</v>
      </c>
      <c r="AG7" s="573"/>
      <c r="AH7" s="308"/>
      <c r="AI7" s="571" t="s">
        <v>110</v>
      </c>
      <c r="AJ7" s="572"/>
      <c r="AK7" s="308"/>
      <c r="AL7" s="571" t="s">
        <v>110</v>
      </c>
      <c r="AM7" s="575"/>
      <c r="AN7" s="309"/>
      <c r="AO7" s="571" t="s">
        <v>110</v>
      </c>
      <c r="AP7" s="573"/>
      <c r="AQ7" s="308"/>
      <c r="AR7" s="571" t="s">
        <v>110</v>
      </c>
      <c r="AS7" s="572"/>
      <c r="AT7" s="308"/>
      <c r="AU7" s="571" t="s">
        <v>110</v>
      </c>
      <c r="AV7" s="573"/>
      <c r="AW7" s="326"/>
      <c r="AX7" s="571" t="s">
        <v>110</v>
      </c>
      <c r="AY7" s="573"/>
      <c r="AZ7" s="308"/>
      <c r="BA7" s="571" t="s">
        <v>110</v>
      </c>
      <c r="BB7" s="572"/>
      <c r="BC7" s="308"/>
      <c r="BD7" s="571" t="s">
        <v>110</v>
      </c>
      <c r="BE7" s="575"/>
      <c r="BF7" s="309"/>
      <c r="BG7" s="571" t="s">
        <v>110</v>
      </c>
      <c r="BH7" s="573"/>
      <c r="BI7" s="308"/>
      <c r="BJ7" s="571" t="s">
        <v>110</v>
      </c>
      <c r="BK7" s="572"/>
      <c r="BL7" s="308"/>
      <c r="BM7" s="571" t="s">
        <v>110</v>
      </c>
      <c r="BN7" s="573"/>
      <c r="BO7" s="326"/>
      <c r="BP7" s="571" t="s">
        <v>110</v>
      </c>
      <c r="BQ7" s="573"/>
      <c r="BR7" s="308"/>
      <c r="BS7" s="571" t="s">
        <v>110</v>
      </c>
      <c r="BT7" s="572"/>
      <c r="BU7" s="308"/>
      <c r="BV7" s="571" t="s">
        <v>110</v>
      </c>
      <c r="BW7" s="575"/>
      <c r="BX7" s="309"/>
      <c r="BY7" s="571" t="s">
        <v>110</v>
      </c>
      <c r="BZ7" s="573"/>
      <c r="CA7" s="308"/>
      <c r="CB7" s="571" t="s">
        <v>110</v>
      </c>
      <c r="CC7" s="572"/>
      <c r="CD7" s="308"/>
      <c r="CE7" s="571" t="s">
        <v>110</v>
      </c>
      <c r="CF7" s="573"/>
      <c r="CG7" s="326"/>
      <c r="CH7" s="571" t="s">
        <v>110</v>
      </c>
      <c r="CI7" s="573"/>
      <c r="CJ7" s="308"/>
      <c r="CK7" s="571" t="s">
        <v>110</v>
      </c>
      <c r="CL7" s="572"/>
      <c r="CM7" s="308"/>
      <c r="CN7" s="571" t="s">
        <v>110</v>
      </c>
      <c r="CO7" s="575"/>
      <c r="CP7" s="309"/>
      <c r="CQ7" s="571" t="s">
        <v>110</v>
      </c>
      <c r="CR7" s="573"/>
      <c r="CS7" s="308"/>
      <c r="CT7" s="571" t="s">
        <v>110</v>
      </c>
      <c r="CU7" s="572"/>
      <c r="CV7" s="308"/>
      <c r="CW7" s="571" t="s">
        <v>110</v>
      </c>
      <c r="CX7" s="591"/>
    </row>
    <row r="8" spans="2:102" s="305" customFormat="1" ht="18.75" customHeight="1">
      <c r="B8" s="580"/>
      <c r="C8" s="581"/>
      <c r="D8" s="311" t="s">
        <v>111</v>
      </c>
      <c r="E8" s="312" t="s">
        <v>112</v>
      </c>
      <c r="F8" s="313" t="s">
        <v>113</v>
      </c>
      <c r="G8" s="314" t="s">
        <v>111</v>
      </c>
      <c r="H8" s="312" t="s">
        <v>3</v>
      </c>
      <c r="I8" s="315" t="s">
        <v>6</v>
      </c>
      <c r="J8" s="316" t="s">
        <v>111</v>
      </c>
      <c r="K8" s="312" t="s">
        <v>3</v>
      </c>
      <c r="L8" s="313" t="s">
        <v>6</v>
      </c>
      <c r="M8" s="332" t="s">
        <v>92</v>
      </c>
      <c r="N8" s="312" t="s">
        <v>112</v>
      </c>
      <c r="O8" s="313" t="s">
        <v>113</v>
      </c>
      <c r="P8" s="333" t="s">
        <v>111</v>
      </c>
      <c r="Q8" s="312" t="s">
        <v>3</v>
      </c>
      <c r="R8" s="315" t="s">
        <v>6</v>
      </c>
      <c r="S8" s="333" t="s">
        <v>111</v>
      </c>
      <c r="T8" s="312" t="s">
        <v>3</v>
      </c>
      <c r="U8" s="317" t="s">
        <v>6</v>
      </c>
      <c r="V8" s="334" t="s">
        <v>111</v>
      </c>
      <c r="W8" s="312" t="s">
        <v>112</v>
      </c>
      <c r="X8" s="313" t="s">
        <v>113</v>
      </c>
      <c r="Y8" s="333" t="s">
        <v>111</v>
      </c>
      <c r="Z8" s="312" t="s">
        <v>3</v>
      </c>
      <c r="AA8" s="315" t="s">
        <v>6</v>
      </c>
      <c r="AB8" s="333" t="s">
        <v>111</v>
      </c>
      <c r="AC8" s="312" t="s">
        <v>3</v>
      </c>
      <c r="AD8" s="313" t="s">
        <v>6</v>
      </c>
      <c r="AE8" s="335" t="s">
        <v>111</v>
      </c>
      <c r="AF8" s="312" t="s">
        <v>112</v>
      </c>
      <c r="AG8" s="313" t="s">
        <v>113</v>
      </c>
      <c r="AH8" s="333" t="s">
        <v>111</v>
      </c>
      <c r="AI8" s="312" t="s">
        <v>3</v>
      </c>
      <c r="AJ8" s="315" t="s">
        <v>6</v>
      </c>
      <c r="AK8" s="333" t="s">
        <v>111</v>
      </c>
      <c r="AL8" s="312" t="s">
        <v>3</v>
      </c>
      <c r="AM8" s="327" t="s">
        <v>6</v>
      </c>
      <c r="AN8" s="334" t="s">
        <v>111</v>
      </c>
      <c r="AO8" s="312" t="s">
        <v>112</v>
      </c>
      <c r="AP8" s="313" t="s">
        <v>113</v>
      </c>
      <c r="AQ8" s="333" t="s">
        <v>111</v>
      </c>
      <c r="AR8" s="312" t="s">
        <v>3</v>
      </c>
      <c r="AS8" s="315" t="s">
        <v>6</v>
      </c>
      <c r="AT8" s="333" t="s">
        <v>111</v>
      </c>
      <c r="AU8" s="312" t="s">
        <v>3</v>
      </c>
      <c r="AV8" s="313" t="s">
        <v>6</v>
      </c>
      <c r="AW8" s="335" t="s">
        <v>111</v>
      </c>
      <c r="AX8" s="312" t="s">
        <v>112</v>
      </c>
      <c r="AY8" s="313" t="s">
        <v>113</v>
      </c>
      <c r="AZ8" s="333" t="s">
        <v>111</v>
      </c>
      <c r="BA8" s="312" t="s">
        <v>3</v>
      </c>
      <c r="BB8" s="315" t="s">
        <v>6</v>
      </c>
      <c r="BC8" s="333" t="s">
        <v>111</v>
      </c>
      <c r="BD8" s="312" t="s">
        <v>3</v>
      </c>
      <c r="BE8" s="327" t="s">
        <v>6</v>
      </c>
      <c r="BF8" s="334" t="s">
        <v>111</v>
      </c>
      <c r="BG8" s="312" t="s">
        <v>112</v>
      </c>
      <c r="BH8" s="313" t="s">
        <v>113</v>
      </c>
      <c r="BI8" s="333" t="s">
        <v>111</v>
      </c>
      <c r="BJ8" s="312" t="s">
        <v>3</v>
      </c>
      <c r="BK8" s="315" t="s">
        <v>6</v>
      </c>
      <c r="BL8" s="333" t="s">
        <v>111</v>
      </c>
      <c r="BM8" s="312" t="s">
        <v>3</v>
      </c>
      <c r="BN8" s="313" t="s">
        <v>6</v>
      </c>
      <c r="BO8" s="335" t="s">
        <v>92</v>
      </c>
      <c r="BP8" s="312" t="s">
        <v>112</v>
      </c>
      <c r="BQ8" s="313" t="s">
        <v>113</v>
      </c>
      <c r="BR8" s="333" t="s">
        <v>111</v>
      </c>
      <c r="BS8" s="312" t="s">
        <v>3</v>
      </c>
      <c r="BT8" s="315" t="s">
        <v>6</v>
      </c>
      <c r="BU8" s="333" t="s">
        <v>111</v>
      </c>
      <c r="BV8" s="312" t="s">
        <v>3</v>
      </c>
      <c r="BW8" s="327" t="s">
        <v>6</v>
      </c>
      <c r="BX8" s="334" t="s">
        <v>111</v>
      </c>
      <c r="BY8" s="312" t="s">
        <v>112</v>
      </c>
      <c r="BZ8" s="313" t="s">
        <v>113</v>
      </c>
      <c r="CA8" s="333" t="s">
        <v>111</v>
      </c>
      <c r="CB8" s="312" t="s">
        <v>3</v>
      </c>
      <c r="CC8" s="315" t="s">
        <v>6</v>
      </c>
      <c r="CD8" s="333" t="s">
        <v>111</v>
      </c>
      <c r="CE8" s="312" t="s">
        <v>3</v>
      </c>
      <c r="CF8" s="313" t="s">
        <v>6</v>
      </c>
      <c r="CG8" s="335" t="s">
        <v>111</v>
      </c>
      <c r="CH8" s="312" t="s">
        <v>112</v>
      </c>
      <c r="CI8" s="313" t="s">
        <v>113</v>
      </c>
      <c r="CJ8" s="333" t="s">
        <v>111</v>
      </c>
      <c r="CK8" s="312" t="s">
        <v>3</v>
      </c>
      <c r="CL8" s="315" t="s">
        <v>6</v>
      </c>
      <c r="CM8" s="333" t="s">
        <v>111</v>
      </c>
      <c r="CN8" s="312" t="s">
        <v>3</v>
      </c>
      <c r="CO8" s="327" t="s">
        <v>6</v>
      </c>
      <c r="CP8" s="334" t="s">
        <v>111</v>
      </c>
      <c r="CQ8" s="312" t="s">
        <v>112</v>
      </c>
      <c r="CR8" s="313" t="s">
        <v>113</v>
      </c>
      <c r="CS8" s="333" t="s">
        <v>111</v>
      </c>
      <c r="CT8" s="312" t="s">
        <v>3</v>
      </c>
      <c r="CU8" s="315" t="s">
        <v>6</v>
      </c>
      <c r="CV8" s="333" t="s">
        <v>111</v>
      </c>
      <c r="CW8" s="312" t="s">
        <v>3</v>
      </c>
      <c r="CX8" s="328" t="s">
        <v>6</v>
      </c>
    </row>
    <row r="9" spans="2:102" s="306" customFormat="1" ht="31.5" customHeight="1">
      <c r="B9" s="582" t="s">
        <v>114</v>
      </c>
      <c r="C9" s="583"/>
      <c r="D9" s="318">
        <f t="shared" ref="D9:L9" ca="1" si="14">SUM(D10:D49)</f>
        <v>29</v>
      </c>
      <c r="E9" s="319">
        <f t="shared" ca="1" si="14"/>
        <v>26</v>
      </c>
      <c r="F9" s="320">
        <f t="shared" ca="1" si="14"/>
        <v>0</v>
      </c>
      <c r="G9" s="321">
        <f t="shared" ca="1" si="14"/>
        <v>0</v>
      </c>
      <c r="H9" s="322">
        <f t="shared" ca="1" si="14"/>
        <v>0</v>
      </c>
      <c r="I9" s="323">
        <f t="shared" ca="1" si="14"/>
        <v>0</v>
      </c>
      <c r="J9" s="319">
        <f t="shared" ca="1" si="14"/>
        <v>0</v>
      </c>
      <c r="K9" s="322">
        <f t="shared" ca="1" si="14"/>
        <v>0</v>
      </c>
      <c r="L9" s="320">
        <f t="shared" ca="1" si="14"/>
        <v>0</v>
      </c>
      <c r="M9" s="324">
        <f ca="1">SUM(M10:M49)</f>
        <v>29</v>
      </c>
      <c r="N9" s="322">
        <f t="shared" ref="N9:BY9" ca="1" si="15">SUM(N10:N49)</f>
        <v>26</v>
      </c>
      <c r="O9" s="320">
        <f t="shared" ca="1" si="15"/>
        <v>0</v>
      </c>
      <c r="P9" s="321">
        <f t="shared" ca="1" si="15"/>
        <v>0</v>
      </c>
      <c r="Q9" s="322">
        <f t="shared" ca="1" si="15"/>
        <v>0</v>
      </c>
      <c r="R9" s="323">
        <f t="shared" ca="1" si="15"/>
        <v>0</v>
      </c>
      <c r="S9" s="319">
        <f t="shared" ca="1" si="15"/>
        <v>0</v>
      </c>
      <c r="T9" s="322">
        <f t="shared" ca="1" si="15"/>
        <v>0</v>
      </c>
      <c r="U9" s="325">
        <f t="shared" ca="1" si="15"/>
        <v>0</v>
      </c>
      <c r="V9" s="319">
        <f t="shared" ca="1" si="15"/>
        <v>0</v>
      </c>
      <c r="W9" s="322">
        <f t="shared" ca="1" si="15"/>
        <v>0</v>
      </c>
      <c r="X9" s="320">
        <f t="shared" ca="1" si="15"/>
        <v>0</v>
      </c>
      <c r="Y9" s="321">
        <f t="shared" ca="1" si="15"/>
        <v>0</v>
      </c>
      <c r="Z9" s="322">
        <f t="shared" ca="1" si="15"/>
        <v>0</v>
      </c>
      <c r="AA9" s="323">
        <f t="shared" ca="1" si="15"/>
        <v>0</v>
      </c>
      <c r="AB9" s="319">
        <f t="shared" ca="1" si="15"/>
        <v>0</v>
      </c>
      <c r="AC9" s="322">
        <f t="shared" ca="1" si="15"/>
        <v>0</v>
      </c>
      <c r="AD9" s="320">
        <f t="shared" ca="1" si="15"/>
        <v>0</v>
      </c>
      <c r="AE9" s="329">
        <f t="shared" ca="1" si="15"/>
        <v>0</v>
      </c>
      <c r="AF9" s="322">
        <f t="shared" ca="1" si="15"/>
        <v>0</v>
      </c>
      <c r="AG9" s="320">
        <f t="shared" ca="1" si="15"/>
        <v>0</v>
      </c>
      <c r="AH9" s="321">
        <f t="shared" ca="1" si="15"/>
        <v>0</v>
      </c>
      <c r="AI9" s="322">
        <f t="shared" ca="1" si="15"/>
        <v>0</v>
      </c>
      <c r="AJ9" s="323">
        <f t="shared" ca="1" si="15"/>
        <v>0</v>
      </c>
      <c r="AK9" s="319">
        <f t="shared" ca="1" si="15"/>
        <v>0</v>
      </c>
      <c r="AL9" s="322">
        <f t="shared" ca="1" si="15"/>
        <v>0</v>
      </c>
      <c r="AM9" s="330">
        <f t="shared" ca="1" si="15"/>
        <v>0</v>
      </c>
      <c r="AN9" s="319">
        <f t="shared" ca="1" si="15"/>
        <v>0</v>
      </c>
      <c r="AO9" s="322">
        <f t="shared" ca="1" si="15"/>
        <v>0</v>
      </c>
      <c r="AP9" s="320">
        <f t="shared" ca="1" si="15"/>
        <v>0</v>
      </c>
      <c r="AQ9" s="321">
        <f t="shared" ca="1" si="15"/>
        <v>0</v>
      </c>
      <c r="AR9" s="322">
        <f t="shared" ca="1" si="15"/>
        <v>0</v>
      </c>
      <c r="AS9" s="323">
        <f t="shared" ca="1" si="15"/>
        <v>0</v>
      </c>
      <c r="AT9" s="319">
        <f t="shared" ca="1" si="15"/>
        <v>0</v>
      </c>
      <c r="AU9" s="322">
        <f t="shared" ca="1" si="15"/>
        <v>0</v>
      </c>
      <c r="AV9" s="320">
        <f t="shared" ca="1" si="15"/>
        <v>0</v>
      </c>
      <c r="AW9" s="329">
        <f t="shared" ca="1" si="15"/>
        <v>0</v>
      </c>
      <c r="AX9" s="322">
        <f t="shared" ca="1" si="15"/>
        <v>0</v>
      </c>
      <c r="AY9" s="320">
        <f t="shared" ca="1" si="15"/>
        <v>0</v>
      </c>
      <c r="AZ9" s="321">
        <f t="shared" ca="1" si="15"/>
        <v>0</v>
      </c>
      <c r="BA9" s="322">
        <f t="shared" ca="1" si="15"/>
        <v>0</v>
      </c>
      <c r="BB9" s="323">
        <f t="shared" ca="1" si="15"/>
        <v>0</v>
      </c>
      <c r="BC9" s="319">
        <f t="shared" ca="1" si="15"/>
        <v>0</v>
      </c>
      <c r="BD9" s="322">
        <f t="shared" ca="1" si="15"/>
        <v>0</v>
      </c>
      <c r="BE9" s="330">
        <f t="shared" ca="1" si="15"/>
        <v>0</v>
      </c>
      <c r="BF9" s="319">
        <f t="shared" ca="1" si="15"/>
        <v>0</v>
      </c>
      <c r="BG9" s="322">
        <f t="shared" ca="1" si="15"/>
        <v>0</v>
      </c>
      <c r="BH9" s="320">
        <f t="shared" ca="1" si="15"/>
        <v>0</v>
      </c>
      <c r="BI9" s="321">
        <f t="shared" ca="1" si="15"/>
        <v>0</v>
      </c>
      <c r="BJ9" s="322">
        <f t="shared" ca="1" si="15"/>
        <v>0</v>
      </c>
      <c r="BK9" s="323">
        <f t="shared" ca="1" si="15"/>
        <v>0</v>
      </c>
      <c r="BL9" s="319">
        <f t="shared" ca="1" si="15"/>
        <v>0</v>
      </c>
      <c r="BM9" s="322">
        <f t="shared" ca="1" si="15"/>
        <v>0</v>
      </c>
      <c r="BN9" s="320">
        <f t="shared" ca="1" si="15"/>
        <v>0</v>
      </c>
      <c r="BO9" s="329">
        <f t="shared" ca="1" si="15"/>
        <v>0</v>
      </c>
      <c r="BP9" s="322">
        <f t="shared" ca="1" si="15"/>
        <v>0</v>
      </c>
      <c r="BQ9" s="320">
        <f t="shared" ca="1" si="15"/>
        <v>0</v>
      </c>
      <c r="BR9" s="321">
        <f t="shared" ca="1" si="15"/>
        <v>0</v>
      </c>
      <c r="BS9" s="322">
        <f t="shared" ca="1" si="15"/>
        <v>0</v>
      </c>
      <c r="BT9" s="323">
        <f t="shared" ca="1" si="15"/>
        <v>0</v>
      </c>
      <c r="BU9" s="319">
        <f t="shared" ca="1" si="15"/>
        <v>0</v>
      </c>
      <c r="BV9" s="322">
        <f t="shared" ca="1" si="15"/>
        <v>0</v>
      </c>
      <c r="BW9" s="330">
        <f t="shared" ca="1" si="15"/>
        <v>0</v>
      </c>
      <c r="BX9" s="319">
        <f t="shared" ca="1" si="15"/>
        <v>0</v>
      </c>
      <c r="BY9" s="322">
        <f t="shared" ca="1" si="15"/>
        <v>0</v>
      </c>
      <c r="BZ9" s="320">
        <f t="shared" ref="BZ9:CQ9" ca="1" si="16">SUM(BZ10:BZ49)</f>
        <v>0</v>
      </c>
      <c r="CA9" s="321">
        <f t="shared" ca="1" si="16"/>
        <v>0</v>
      </c>
      <c r="CB9" s="322">
        <f t="shared" ca="1" si="16"/>
        <v>0</v>
      </c>
      <c r="CC9" s="323">
        <f t="shared" ca="1" si="16"/>
        <v>0</v>
      </c>
      <c r="CD9" s="319">
        <f t="shared" ca="1" si="16"/>
        <v>0</v>
      </c>
      <c r="CE9" s="322">
        <f t="shared" ca="1" si="16"/>
        <v>0</v>
      </c>
      <c r="CF9" s="320">
        <f t="shared" ca="1" si="16"/>
        <v>0</v>
      </c>
      <c r="CG9" s="329">
        <f t="shared" ref="CG9:CO9" ca="1" si="17">SUM(CG10:CG49)</f>
        <v>0</v>
      </c>
      <c r="CH9" s="322">
        <f t="shared" ca="1" si="17"/>
        <v>0</v>
      </c>
      <c r="CI9" s="320">
        <f t="shared" ca="1" si="17"/>
        <v>0</v>
      </c>
      <c r="CJ9" s="321">
        <f t="shared" ca="1" si="17"/>
        <v>0</v>
      </c>
      <c r="CK9" s="322">
        <f t="shared" ca="1" si="17"/>
        <v>0</v>
      </c>
      <c r="CL9" s="323">
        <f t="shared" ca="1" si="17"/>
        <v>0</v>
      </c>
      <c r="CM9" s="319">
        <f t="shared" ca="1" si="17"/>
        <v>0</v>
      </c>
      <c r="CN9" s="322">
        <f t="shared" ca="1" si="17"/>
        <v>0</v>
      </c>
      <c r="CO9" s="330">
        <f t="shared" ca="1" si="17"/>
        <v>0</v>
      </c>
      <c r="CP9" s="319">
        <f t="shared" ca="1" si="16"/>
        <v>0</v>
      </c>
      <c r="CQ9" s="322">
        <f t="shared" ca="1" si="16"/>
        <v>0</v>
      </c>
      <c r="CR9" s="320">
        <f t="shared" ref="CR9:CX9" ca="1" si="18">SUM(CR10:CR49)</f>
        <v>0</v>
      </c>
      <c r="CS9" s="321">
        <f t="shared" ca="1" si="18"/>
        <v>0</v>
      </c>
      <c r="CT9" s="322">
        <f t="shared" ca="1" si="18"/>
        <v>0</v>
      </c>
      <c r="CU9" s="323">
        <f t="shared" ca="1" si="18"/>
        <v>0</v>
      </c>
      <c r="CV9" s="319">
        <f t="shared" ca="1" si="18"/>
        <v>0</v>
      </c>
      <c r="CW9" s="322">
        <f t="shared" ca="1" si="18"/>
        <v>0</v>
      </c>
      <c r="CX9" s="331">
        <f t="shared" ca="1" si="18"/>
        <v>0</v>
      </c>
    </row>
    <row r="10" spans="2:102" s="156" customFormat="1" ht="20.100000000000001" customHeight="1">
      <c r="B10" s="238">
        <f>ROW()-ROW(B$9)</f>
        <v>1</v>
      </c>
      <c r="C10" s="183" t="str">
        <f t="shared" ref="C10:C41" ca="1" si="19">IFERROR(INDEX(validTestCategories,ROW()-ROW(B$9),1),"")</f>
        <v>接收距離測試</v>
      </c>
      <c r="D10" s="184">
        <f t="shared" ref="D10:L11" ca="1" si="20">IF($C10="","",SUMIFS($M10:$CX10,$M$8:$CX$8,D$8,$M$6:$CX$6,D$6))</f>
        <v>1</v>
      </c>
      <c r="E10" s="189">
        <f t="shared" ca="1" si="20"/>
        <v>1</v>
      </c>
      <c r="F10" s="186">
        <f t="shared" ca="1" si="20"/>
        <v>0</v>
      </c>
      <c r="G10" s="187">
        <f t="shared" ca="1" si="20"/>
        <v>0</v>
      </c>
      <c r="H10" s="185">
        <f t="shared" ca="1" si="20"/>
        <v>0</v>
      </c>
      <c r="I10" s="188">
        <f t="shared" ca="1" si="20"/>
        <v>0</v>
      </c>
      <c r="J10" s="189">
        <f t="shared" ca="1" si="20"/>
        <v>0</v>
      </c>
      <c r="K10" s="185">
        <f t="shared" ca="1" si="20"/>
        <v>0</v>
      </c>
      <c r="L10" s="294">
        <f t="shared" ca="1" si="20"/>
        <v>0</v>
      </c>
      <c r="M10" s="190">
        <f t="shared" ref="M10:BX13" ca="1" si="21">IF($C10="","",IF(M$1="","",INDIRECT("'"&amp;M$1&amp;"'!"&amp;"$"&amp;M$2&amp;"$"&amp;((M$3)+(ROW()-ROW(L$9))))))</f>
        <v>1</v>
      </c>
      <c r="N10" s="191">
        <f t="shared" ca="1" si="21"/>
        <v>1</v>
      </c>
      <c r="O10" s="192">
        <f t="shared" ca="1" si="21"/>
        <v>0</v>
      </c>
      <c r="P10" s="193">
        <f t="shared" ca="1" si="21"/>
        <v>0</v>
      </c>
      <c r="Q10" s="191">
        <f t="shared" ca="1" si="21"/>
        <v>0</v>
      </c>
      <c r="R10" s="194">
        <f t="shared" ca="1" si="21"/>
        <v>0</v>
      </c>
      <c r="S10" s="195">
        <f t="shared" ca="1" si="21"/>
        <v>0</v>
      </c>
      <c r="T10" s="191">
        <f t="shared" ca="1" si="21"/>
        <v>0</v>
      </c>
      <c r="U10" s="196">
        <f t="shared" ca="1" si="21"/>
        <v>0</v>
      </c>
      <c r="V10" s="195" t="str">
        <f t="shared" ca="1" si="21"/>
        <v/>
      </c>
      <c r="W10" s="191" t="str">
        <f t="shared" ca="1" si="21"/>
        <v/>
      </c>
      <c r="X10" s="192" t="str">
        <f t="shared" ca="1" si="21"/>
        <v/>
      </c>
      <c r="Y10" s="193" t="str">
        <f t="shared" ca="1" si="21"/>
        <v/>
      </c>
      <c r="Z10" s="191" t="str">
        <f t="shared" ca="1" si="21"/>
        <v/>
      </c>
      <c r="AA10" s="194" t="str">
        <f t="shared" ca="1" si="21"/>
        <v/>
      </c>
      <c r="AB10" s="195" t="str">
        <f t="shared" ca="1" si="21"/>
        <v/>
      </c>
      <c r="AC10" s="191" t="str">
        <f t="shared" ca="1" si="21"/>
        <v/>
      </c>
      <c r="AD10" s="192" t="str">
        <f t="shared" ca="1" si="21"/>
        <v/>
      </c>
      <c r="AE10" s="197" t="str">
        <f t="shared" ca="1" si="21"/>
        <v/>
      </c>
      <c r="AF10" s="191" t="str">
        <f t="shared" ca="1" si="21"/>
        <v/>
      </c>
      <c r="AG10" s="192" t="str">
        <f t="shared" ca="1" si="21"/>
        <v/>
      </c>
      <c r="AH10" s="193" t="str">
        <f t="shared" ca="1" si="21"/>
        <v/>
      </c>
      <c r="AI10" s="191" t="str">
        <f t="shared" ca="1" si="21"/>
        <v/>
      </c>
      <c r="AJ10" s="194" t="str">
        <f t="shared" ca="1" si="21"/>
        <v/>
      </c>
      <c r="AK10" s="195" t="str">
        <f t="shared" ca="1" si="21"/>
        <v/>
      </c>
      <c r="AL10" s="191" t="str">
        <f t="shared" ca="1" si="21"/>
        <v/>
      </c>
      <c r="AM10" s="198" t="str">
        <f t="shared" ca="1" si="21"/>
        <v/>
      </c>
      <c r="AN10" s="195" t="str">
        <f t="shared" ca="1" si="21"/>
        <v/>
      </c>
      <c r="AO10" s="191" t="str">
        <f t="shared" ca="1" si="21"/>
        <v/>
      </c>
      <c r="AP10" s="192" t="str">
        <f t="shared" ca="1" si="21"/>
        <v/>
      </c>
      <c r="AQ10" s="193" t="str">
        <f t="shared" ca="1" si="21"/>
        <v/>
      </c>
      <c r="AR10" s="191" t="str">
        <f t="shared" ca="1" si="21"/>
        <v/>
      </c>
      <c r="AS10" s="194" t="str">
        <f t="shared" ca="1" si="21"/>
        <v/>
      </c>
      <c r="AT10" s="195" t="str">
        <f t="shared" ca="1" si="21"/>
        <v/>
      </c>
      <c r="AU10" s="191" t="str">
        <f t="shared" ca="1" si="21"/>
        <v/>
      </c>
      <c r="AV10" s="192" t="str">
        <f t="shared" ca="1" si="21"/>
        <v/>
      </c>
      <c r="AW10" s="197" t="str">
        <f t="shared" ca="1" si="21"/>
        <v/>
      </c>
      <c r="AX10" s="191" t="str">
        <f t="shared" ca="1" si="21"/>
        <v/>
      </c>
      <c r="AY10" s="192" t="str">
        <f t="shared" ca="1" si="21"/>
        <v/>
      </c>
      <c r="AZ10" s="193" t="str">
        <f t="shared" ca="1" si="21"/>
        <v/>
      </c>
      <c r="BA10" s="191" t="str">
        <f t="shared" ca="1" si="21"/>
        <v/>
      </c>
      <c r="BB10" s="194" t="str">
        <f t="shared" ca="1" si="21"/>
        <v/>
      </c>
      <c r="BC10" s="195" t="str">
        <f t="shared" ca="1" si="21"/>
        <v/>
      </c>
      <c r="BD10" s="191" t="str">
        <f t="shared" ca="1" si="21"/>
        <v/>
      </c>
      <c r="BE10" s="198" t="str">
        <f t="shared" ca="1" si="21"/>
        <v/>
      </c>
      <c r="BF10" s="195" t="str">
        <f t="shared" ca="1" si="21"/>
        <v/>
      </c>
      <c r="BG10" s="191" t="str">
        <f t="shared" ca="1" si="21"/>
        <v/>
      </c>
      <c r="BH10" s="192" t="str">
        <f t="shared" ca="1" si="21"/>
        <v/>
      </c>
      <c r="BI10" s="193" t="str">
        <f t="shared" ca="1" si="21"/>
        <v/>
      </c>
      <c r="BJ10" s="191" t="str">
        <f t="shared" ca="1" si="21"/>
        <v/>
      </c>
      <c r="BK10" s="194" t="str">
        <f t="shared" ca="1" si="21"/>
        <v/>
      </c>
      <c r="BL10" s="195" t="str">
        <f t="shared" ca="1" si="21"/>
        <v/>
      </c>
      <c r="BM10" s="191" t="str">
        <f t="shared" ca="1" si="21"/>
        <v/>
      </c>
      <c r="BN10" s="192" t="str">
        <f t="shared" ca="1" si="21"/>
        <v/>
      </c>
      <c r="BO10" s="197" t="str">
        <f t="shared" ca="1" si="21"/>
        <v/>
      </c>
      <c r="BP10" s="191" t="str">
        <f t="shared" ca="1" si="21"/>
        <v/>
      </c>
      <c r="BQ10" s="192" t="str">
        <f t="shared" ca="1" si="21"/>
        <v/>
      </c>
      <c r="BR10" s="193" t="str">
        <f t="shared" ca="1" si="21"/>
        <v/>
      </c>
      <c r="BS10" s="191" t="str">
        <f t="shared" ca="1" si="21"/>
        <v/>
      </c>
      <c r="BT10" s="194" t="str">
        <f t="shared" ca="1" si="21"/>
        <v/>
      </c>
      <c r="BU10" s="195" t="str">
        <f t="shared" ca="1" si="21"/>
        <v/>
      </c>
      <c r="BV10" s="191" t="str">
        <f t="shared" ca="1" si="21"/>
        <v/>
      </c>
      <c r="BW10" s="198" t="str">
        <f t="shared" ca="1" si="21"/>
        <v/>
      </c>
      <c r="BX10" s="195" t="str">
        <f t="shared" ca="1" si="21"/>
        <v/>
      </c>
      <c r="BY10" s="191" t="str">
        <f t="shared" ref="BY10:CF25" ca="1" si="22">IF($C10="","",IF(BY$1="","",INDIRECT("'"&amp;BY$1&amp;"'!"&amp;"$"&amp;BY$2&amp;"$"&amp;((BY$3)+(ROW()-ROW(BX$9))))))</f>
        <v/>
      </c>
      <c r="BZ10" s="192" t="str">
        <f t="shared" ca="1" si="22"/>
        <v/>
      </c>
      <c r="CA10" s="193" t="str">
        <f t="shared" ca="1" si="22"/>
        <v/>
      </c>
      <c r="CB10" s="191" t="str">
        <f t="shared" ca="1" si="22"/>
        <v/>
      </c>
      <c r="CC10" s="194" t="str">
        <f t="shared" ca="1" si="22"/>
        <v/>
      </c>
      <c r="CD10" s="195" t="str">
        <f t="shared" ca="1" si="22"/>
        <v/>
      </c>
      <c r="CE10" s="191" t="str">
        <f t="shared" ca="1" si="22"/>
        <v/>
      </c>
      <c r="CF10" s="192" t="str">
        <f t="shared" ca="1" si="22"/>
        <v/>
      </c>
      <c r="CG10" s="197" t="str">
        <f t="shared" ref="CG10:CG57" ca="1" si="23">IF($C10="","",IF(CG$1="","",INDIRECT("'"&amp;CG$1&amp;"'!"&amp;"$"&amp;CG$2&amp;"$"&amp;((CG$3)+(ROW()-ROW(BW$9))))))</f>
        <v/>
      </c>
      <c r="CH10" s="191" t="str">
        <f t="shared" ref="CH10:CH73" ca="1" si="24">IF($C10="","",IF(CH$1="","",INDIRECT("'"&amp;CH$1&amp;"'!"&amp;"$"&amp;CH$2&amp;"$"&amp;((CH$3)+(ROW()-ROW(CG$9))))))</f>
        <v/>
      </c>
      <c r="CI10" s="192" t="str">
        <f t="shared" ref="CI10:CI73" ca="1" si="25">IF($C10="","",IF(CI$1="","",INDIRECT("'"&amp;CI$1&amp;"'!"&amp;"$"&amp;CI$2&amp;"$"&amp;((CI$3)+(ROW()-ROW(CH$9))))))</f>
        <v/>
      </c>
      <c r="CJ10" s="193" t="str">
        <f t="shared" ref="CJ10:CJ73" ca="1" si="26">IF($C10="","",IF(CJ$1="","",INDIRECT("'"&amp;CJ$1&amp;"'!"&amp;"$"&amp;CJ$2&amp;"$"&amp;((CJ$3)+(ROW()-ROW(CI$9))))))</f>
        <v/>
      </c>
      <c r="CK10" s="191" t="str">
        <f t="shared" ref="CK10:CK73" ca="1" si="27">IF($C10="","",IF(CK$1="","",INDIRECT("'"&amp;CK$1&amp;"'!"&amp;"$"&amp;CK$2&amp;"$"&amp;((CK$3)+(ROW()-ROW(CJ$9))))))</f>
        <v/>
      </c>
      <c r="CL10" s="194" t="str">
        <f t="shared" ref="CL10:CL73" ca="1" si="28">IF($C10="","",IF(CL$1="","",INDIRECT("'"&amp;CL$1&amp;"'!"&amp;"$"&amp;CL$2&amp;"$"&amp;((CL$3)+(ROW()-ROW(CK$9))))))</f>
        <v/>
      </c>
      <c r="CM10" s="195" t="str">
        <f t="shared" ref="CM10:CM73" ca="1" si="29">IF($C10="","",IF(CM$1="","",INDIRECT("'"&amp;CM$1&amp;"'!"&amp;"$"&amp;CM$2&amp;"$"&amp;((CM$3)+(ROW()-ROW(CL$9))))))</f>
        <v/>
      </c>
      <c r="CN10" s="191" t="str">
        <f t="shared" ref="CN10:CN73" ca="1" si="30">IF($C10="","",IF(CN$1="","",INDIRECT("'"&amp;CN$1&amp;"'!"&amp;"$"&amp;CN$2&amp;"$"&amp;((CN$3)+(ROW()-ROW(CM$9))))))</f>
        <v/>
      </c>
      <c r="CO10" s="198" t="str">
        <f t="shared" ref="CO10:CO73" ca="1" si="31">IF($C10="","",IF(CO$1="","",INDIRECT("'"&amp;CO$1&amp;"'!"&amp;"$"&amp;CO$2&amp;"$"&amp;((CO$3)+(ROW()-ROW(CN$9))))))</f>
        <v/>
      </c>
      <c r="CP10" s="195" t="str">
        <f t="shared" ref="CP10:CP57" ca="1" si="32">IF($C10="","",IF(CP$1="","",INDIRECT("'"&amp;CP$1&amp;"'!"&amp;"$"&amp;CP$2&amp;"$"&amp;((CP$3)+(ROW()-ROW(CF$9))))))</f>
        <v/>
      </c>
      <c r="CQ10" s="191" t="str">
        <f t="shared" ref="CQ10:CQ73" ca="1" si="33">IF($C10="","",IF(CQ$1="","",INDIRECT("'"&amp;CQ$1&amp;"'!"&amp;"$"&amp;CQ$2&amp;"$"&amp;((CQ$3)+(ROW()-ROW(CP$9))))))</f>
        <v/>
      </c>
      <c r="CR10" s="192" t="str">
        <f t="shared" ref="CR10:CR73" ca="1" si="34">IF($C10="","",IF(CR$1="","",INDIRECT("'"&amp;CR$1&amp;"'!"&amp;"$"&amp;CR$2&amp;"$"&amp;((CR$3)+(ROW()-ROW(CQ$9))))))</f>
        <v/>
      </c>
      <c r="CS10" s="193" t="str">
        <f t="shared" ref="CS10:CS73" ca="1" si="35">IF($C10="","",IF(CS$1="","",INDIRECT("'"&amp;CS$1&amp;"'!"&amp;"$"&amp;CS$2&amp;"$"&amp;((CS$3)+(ROW()-ROW(CR$9))))))</f>
        <v/>
      </c>
      <c r="CT10" s="191" t="str">
        <f t="shared" ref="CT10:CT73" ca="1" si="36">IF($C10="","",IF(CT$1="","",INDIRECT("'"&amp;CT$1&amp;"'!"&amp;"$"&amp;CT$2&amp;"$"&amp;((CT$3)+(ROW()-ROW(CS$9))))))</f>
        <v/>
      </c>
      <c r="CU10" s="194" t="str">
        <f t="shared" ref="CU10:CU73" ca="1" si="37">IF($C10="","",IF(CU$1="","",INDIRECT("'"&amp;CU$1&amp;"'!"&amp;"$"&amp;CU$2&amp;"$"&amp;((CU$3)+(ROW()-ROW(CT$9))))))</f>
        <v/>
      </c>
      <c r="CV10" s="195" t="str">
        <f t="shared" ref="CV10:CV73" ca="1" si="38">IF($C10="","",IF(CV$1="","",INDIRECT("'"&amp;CV$1&amp;"'!"&amp;"$"&amp;CV$2&amp;"$"&amp;((CV$3)+(ROW()-ROW(CU$9))))))</f>
        <v/>
      </c>
      <c r="CW10" s="191" t="str">
        <f t="shared" ref="CW10:CW73" ca="1" si="39">IF($C10="","",IF(CW$1="","",INDIRECT("'"&amp;CW$1&amp;"'!"&amp;"$"&amp;CW$2&amp;"$"&amp;((CW$3)+(ROW()-ROW(CV$9))))))</f>
        <v/>
      </c>
      <c r="CX10" s="199" t="str">
        <f t="shared" ref="CX10:CX73" ca="1" si="40">IF($C10="","",IF(CX$1="","",INDIRECT("'"&amp;CX$1&amp;"'!"&amp;"$"&amp;CX$2&amp;"$"&amp;((CX$3)+(ROW()-ROW(CW$9))))))</f>
        <v/>
      </c>
    </row>
    <row r="11" spans="2:102" s="156" customFormat="1" ht="20.100000000000001" customHeight="1">
      <c r="B11" s="239">
        <f t="shared" ref="B11:B74" si="41">ROW()-ROW(B$9)</f>
        <v>2</v>
      </c>
      <c r="C11" s="200" t="str">
        <f t="shared" ca="1" si="19"/>
        <v>美聲音效模式</v>
      </c>
      <c r="D11" s="201">
        <f t="shared" ca="1" si="20"/>
        <v>6</v>
      </c>
      <c r="E11" s="206">
        <f t="shared" ca="1" si="20"/>
        <v>6</v>
      </c>
      <c r="F11" s="203">
        <f t="shared" ca="1" si="20"/>
        <v>0</v>
      </c>
      <c r="G11" s="204">
        <f t="shared" ca="1" si="20"/>
        <v>0</v>
      </c>
      <c r="H11" s="202">
        <f t="shared" ca="1" si="20"/>
        <v>0</v>
      </c>
      <c r="I11" s="205">
        <f t="shared" ca="1" si="20"/>
        <v>0</v>
      </c>
      <c r="J11" s="206">
        <f t="shared" ca="1" si="20"/>
        <v>0</v>
      </c>
      <c r="K11" s="202">
        <f t="shared" ca="1" si="20"/>
        <v>0</v>
      </c>
      <c r="L11" s="295">
        <f t="shared" ca="1" si="20"/>
        <v>0</v>
      </c>
      <c r="M11" s="207">
        <f t="shared" ca="1" si="21"/>
        <v>6</v>
      </c>
      <c r="N11" s="208">
        <f t="shared" ca="1" si="21"/>
        <v>6</v>
      </c>
      <c r="O11" s="209">
        <f t="shared" ca="1" si="21"/>
        <v>0</v>
      </c>
      <c r="P11" s="210">
        <f t="shared" ca="1" si="21"/>
        <v>0</v>
      </c>
      <c r="Q11" s="208">
        <f t="shared" ca="1" si="21"/>
        <v>0</v>
      </c>
      <c r="R11" s="211">
        <f t="shared" ca="1" si="21"/>
        <v>0</v>
      </c>
      <c r="S11" s="212">
        <f t="shared" ca="1" si="21"/>
        <v>0</v>
      </c>
      <c r="T11" s="208">
        <f t="shared" ca="1" si="21"/>
        <v>0</v>
      </c>
      <c r="U11" s="213">
        <f t="shared" ca="1" si="21"/>
        <v>0</v>
      </c>
      <c r="V11" s="212" t="str">
        <f t="shared" ca="1" si="21"/>
        <v/>
      </c>
      <c r="W11" s="208" t="str">
        <f t="shared" ca="1" si="21"/>
        <v/>
      </c>
      <c r="X11" s="209" t="str">
        <f t="shared" ca="1" si="21"/>
        <v/>
      </c>
      <c r="Y11" s="210" t="str">
        <f t="shared" ca="1" si="21"/>
        <v/>
      </c>
      <c r="Z11" s="208" t="str">
        <f t="shared" ca="1" si="21"/>
        <v/>
      </c>
      <c r="AA11" s="211" t="str">
        <f t="shared" ca="1" si="21"/>
        <v/>
      </c>
      <c r="AB11" s="212" t="str">
        <f t="shared" ca="1" si="21"/>
        <v/>
      </c>
      <c r="AC11" s="208" t="str">
        <f t="shared" ca="1" si="21"/>
        <v/>
      </c>
      <c r="AD11" s="209" t="str">
        <f t="shared" ca="1" si="21"/>
        <v/>
      </c>
      <c r="AE11" s="214" t="str">
        <f t="shared" ca="1" si="21"/>
        <v/>
      </c>
      <c r="AF11" s="208" t="str">
        <f t="shared" ca="1" si="21"/>
        <v/>
      </c>
      <c r="AG11" s="209" t="str">
        <f t="shared" ca="1" si="21"/>
        <v/>
      </c>
      <c r="AH11" s="210" t="str">
        <f t="shared" ca="1" si="21"/>
        <v/>
      </c>
      <c r="AI11" s="208" t="str">
        <f t="shared" ca="1" si="21"/>
        <v/>
      </c>
      <c r="AJ11" s="211" t="str">
        <f t="shared" ca="1" si="21"/>
        <v/>
      </c>
      <c r="AK11" s="212" t="str">
        <f t="shared" ca="1" si="21"/>
        <v/>
      </c>
      <c r="AL11" s="208" t="str">
        <f t="shared" ca="1" si="21"/>
        <v/>
      </c>
      <c r="AM11" s="215" t="str">
        <f t="shared" ca="1" si="21"/>
        <v/>
      </c>
      <c r="AN11" s="212" t="str">
        <f t="shared" ca="1" si="21"/>
        <v/>
      </c>
      <c r="AO11" s="208" t="str">
        <f t="shared" ca="1" si="21"/>
        <v/>
      </c>
      <c r="AP11" s="209" t="str">
        <f t="shared" ca="1" si="21"/>
        <v/>
      </c>
      <c r="AQ11" s="210" t="str">
        <f t="shared" ca="1" si="21"/>
        <v/>
      </c>
      <c r="AR11" s="208" t="str">
        <f t="shared" ca="1" si="21"/>
        <v/>
      </c>
      <c r="AS11" s="211" t="str">
        <f t="shared" ca="1" si="21"/>
        <v/>
      </c>
      <c r="AT11" s="212" t="str">
        <f t="shared" ca="1" si="21"/>
        <v/>
      </c>
      <c r="AU11" s="208" t="str">
        <f t="shared" ca="1" si="21"/>
        <v/>
      </c>
      <c r="AV11" s="209" t="str">
        <f t="shared" ca="1" si="21"/>
        <v/>
      </c>
      <c r="AW11" s="214" t="str">
        <f t="shared" ca="1" si="21"/>
        <v/>
      </c>
      <c r="AX11" s="208" t="str">
        <f t="shared" ca="1" si="21"/>
        <v/>
      </c>
      <c r="AY11" s="209" t="str">
        <f t="shared" ca="1" si="21"/>
        <v/>
      </c>
      <c r="AZ11" s="210" t="str">
        <f t="shared" ca="1" si="21"/>
        <v/>
      </c>
      <c r="BA11" s="208" t="str">
        <f t="shared" ca="1" si="21"/>
        <v/>
      </c>
      <c r="BB11" s="211" t="str">
        <f t="shared" ca="1" si="21"/>
        <v/>
      </c>
      <c r="BC11" s="212" t="str">
        <f t="shared" ca="1" si="21"/>
        <v/>
      </c>
      <c r="BD11" s="208" t="str">
        <f t="shared" ca="1" si="21"/>
        <v/>
      </c>
      <c r="BE11" s="215" t="str">
        <f t="shared" ca="1" si="21"/>
        <v/>
      </c>
      <c r="BF11" s="212" t="str">
        <f t="shared" ca="1" si="21"/>
        <v/>
      </c>
      <c r="BG11" s="208" t="str">
        <f t="shared" ca="1" si="21"/>
        <v/>
      </c>
      <c r="BH11" s="209" t="str">
        <f t="shared" ca="1" si="21"/>
        <v/>
      </c>
      <c r="BI11" s="210" t="str">
        <f t="shared" ca="1" si="21"/>
        <v/>
      </c>
      <c r="BJ11" s="208" t="str">
        <f t="shared" ca="1" si="21"/>
        <v/>
      </c>
      <c r="BK11" s="211" t="str">
        <f t="shared" ca="1" si="21"/>
        <v/>
      </c>
      <c r="BL11" s="212" t="str">
        <f t="shared" ca="1" si="21"/>
        <v/>
      </c>
      <c r="BM11" s="208" t="str">
        <f t="shared" ca="1" si="21"/>
        <v/>
      </c>
      <c r="BN11" s="209" t="str">
        <f t="shared" ca="1" si="21"/>
        <v/>
      </c>
      <c r="BO11" s="214" t="str">
        <f t="shared" ca="1" si="21"/>
        <v/>
      </c>
      <c r="BP11" s="208" t="str">
        <f t="shared" ca="1" si="21"/>
        <v/>
      </c>
      <c r="BQ11" s="209" t="str">
        <f t="shared" ca="1" si="21"/>
        <v/>
      </c>
      <c r="BR11" s="210" t="str">
        <f t="shared" ca="1" si="21"/>
        <v/>
      </c>
      <c r="BS11" s="208" t="str">
        <f t="shared" ca="1" si="21"/>
        <v/>
      </c>
      <c r="BT11" s="211" t="str">
        <f t="shared" ca="1" si="21"/>
        <v/>
      </c>
      <c r="BU11" s="212" t="str">
        <f t="shared" ca="1" si="21"/>
        <v/>
      </c>
      <c r="BV11" s="208" t="str">
        <f t="shared" ca="1" si="21"/>
        <v/>
      </c>
      <c r="BW11" s="215" t="str">
        <f t="shared" ca="1" si="21"/>
        <v/>
      </c>
      <c r="BX11" s="212" t="str">
        <f t="shared" ca="1" si="21"/>
        <v/>
      </c>
      <c r="BY11" s="208" t="str">
        <f t="shared" ca="1" si="22"/>
        <v/>
      </c>
      <c r="BZ11" s="209" t="str">
        <f t="shared" ca="1" si="22"/>
        <v/>
      </c>
      <c r="CA11" s="210" t="str">
        <f t="shared" ca="1" si="22"/>
        <v/>
      </c>
      <c r="CB11" s="208" t="str">
        <f t="shared" ca="1" si="22"/>
        <v/>
      </c>
      <c r="CC11" s="211" t="str">
        <f t="shared" ca="1" si="22"/>
        <v/>
      </c>
      <c r="CD11" s="212" t="str">
        <f t="shared" ca="1" si="22"/>
        <v/>
      </c>
      <c r="CE11" s="208" t="str">
        <f t="shared" ca="1" si="22"/>
        <v/>
      </c>
      <c r="CF11" s="209" t="str">
        <f t="shared" ca="1" si="22"/>
        <v/>
      </c>
      <c r="CG11" s="214" t="str">
        <f t="shared" ca="1" si="23"/>
        <v/>
      </c>
      <c r="CH11" s="208" t="str">
        <f t="shared" ca="1" si="24"/>
        <v/>
      </c>
      <c r="CI11" s="209" t="str">
        <f t="shared" ca="1" si="25"/>
        <v/>
      </c>
      <c r="CJ11" s="210" t="str">
        <f t="shared" ca="1" si="26"/>
        <v/>
      </c>
      <c r="CK11" s="208" t="str">
        <f t="shared" ca="1" si="27"/>
        <v/>
      </c>
      <c r="CL11" s="211" t="str">
        <f t="shared" ca="1" si="28"/>
        <v/>
      </c>
      <c r="CM11" s="212" t="str">
        <f t="shared" ca="1" si="29"/>
        <v/>
      </c>
      <c r="CN11" s="208" t="str">
        <f t="shared" ca="1" si="30"/>
        <v/>
      </c>
      <c r="CO11" s="215" t="str">
        <f t="shared" ca="1" si="31"/>
        <v/>
      </c>
      <c r="CP11" s="212" t="str">
        <f t="shared" ca="1" si="32"/>
        <v/>
      </c>
      <c r="CQ11" s="208" t="str">
        <f t="shared" ca="1" si="33"/>
        <v/>
      </c>
      <c r="CR11" s="209" t="str">
        <f t="shared" ca="1" si="34"/>
        <v/>
      </c>
      <c r="CS11" s="210" t="str">
        <f t="shared" ca="1" si="35"/>
        <v/>
      </c>
      <c r="CT11" s="208" t="str">
        <f t="shared" ca="1" si="36"/>
        <v/>
      </c>
      <c r="CU11" s="211" t="str">
        <f t="shared" ca="1" si="37"/>
        <v/>
      </c>
      <c r="CV11" s="212" t="str">
        <f t="shared" ca="1" si="38"/>
        <v/>
      </c>
      <c r="CW11" s="208" t="str">
        <f t="shared" ca="1" si="39"/>
        <v/>
      </c>
      <c r="CX11" s="216" t="str">
        <f t="shared" ca="1" si="40"/>
        <v/>
      </c>
    </row>
    <row r="12" spans="2:102" s="156" customFormat="1" ht="20.100000000000001" customHeight="1">
      <c r="B12" s="239">
        <f t="shared" si="41"/>
        <v>3</v>
      </c>
      <c r="C12" s="200" t="str">
        <f t="shared" ca="1" si="19"/>
        <v>麥克風音量鍵</v>
      </c>
      <c r="D12" s="201">
        <f t="shared" ref="D12:D49" ca="1" si="42">IF($C12="","",SUM(M12,V12,AE12,AN12,AW12,BF12,BO12,BX12))</f>
        <v>3</v>
      </c>
      <c r="E12" s="206">
        <f t="shared" ref="E12:L25" ca="1" si="43">IF($C12="","",SUMIFS($M12:$CX12,$M$8:$CX$8,E$8,$M$6:$CX$6,E$6))</f>
        <v>3</v>
      </c>
      <c r="F12" s="203">
        <f t="shared" ca="1" si="43"/>
        <v>0</v>
      </c>
      <c r="G12" s="204">
        <f t="shared" ca="1" si="43"/>
        <v>0</v>
      </c>
      <c r="H12" s="202">
        <f t="shared" ca="1" si="43"/>
        <v>0</v>
      </c>
      <c r="I12" s="205">
        <f t="shared" ca="1" si="43"/>
        <v>0</v>
      </c>
      <c r="J12" s="206">
        <f t="shared" ca="1" si="43"/>
        <v>0</v>
      </c>
      <c r="K12" s="202">
        <f t="shared" ca="1" si="43"/>
        <v>0</v>
      </c>
      <c r="L12" s="295">
        <f t="shared" ca="1" si="43"/>
        <v>0</v>
      </c>
      <c r="M12" s="207">
        <f t="shared" ca="1" si="21"/>
        <v>3</v>
      </c>
      <c r="N12" s="208">
        <f t="shared" ca="1" si="21"/>
        <v>3</v>
      </c>
      <c r="O12" s="209">
        <f t="shared" ca="1" si="21"/>
        <v>0</v>
      </c>
      <c r="P12" s="210">
        <f t="shared" ca="1" si="21"/>
        <v>0</v>
      </c>
      <c r="Q12" s="208">
        <f t="shared" ca="1" si="21"/>
        <v>0</v>
      </c>
      <c r="R12" s="211">
        <f t="shared" ca="1" si="21"/>
        <v>0</v>
      </c>
      <c r="S12" s="212">
        <f t="shared" ca="1" si="21"/>
        <v>0</v>
      </c>
      <c r="T12" s="208">
        <f t="shared" ca="1" si="21"/>
        <v>0</v>
      </c>
      <c r="U12" s="213">
        <f t="shared" ca="1" si="21"/>
        <v>0</v>
      </c>
      <c r="V12" s="212" t="str">
        <f t="shared" ca="1" si="21"/>
        <v/>
      </c>
      <c r="W12" s="208" t="str">
        <f t="shared" ca="1" si="21"/>
        <v/>
      </c>
      <c r="X12" s="209" t="str">
        <f t="shared" ca="1" si="21"/>
        <v/>
      </c>
      <c r="Y12" s="210" t="str">
        <f t="shared" ca="1" si="21"/>
        <v/>
      </c>
      <c r="Z12" s="208" t="str">
        <f t="shared" ca="1" si="21"/>
        <v/>
      </c>
      <c r="AA12" s="211" t="str">
        <f t="shared" ca="1" si="21"/>
        <v/>
      </c>
      <c r="AB12" s="212" t="str">
        <f t="shared" ca="1" si="21"/>
        <v/>
      </c>
      <c r="AC12" s="208" t="str">
        <f t="shared" ca="1" si="21"/>
        <v/>
      </c>
      <c r="AD12" s="209" t="str">
        <f t="shared" ca="1" si="21"/>
        <v/>
      </c>
      <c r="AE12" s="214" t="str">
        <f t="shared" ca="1" si="21"/>
        <v/>
      </c>
      <c r="AF12" s="208" t="str">
        <f t="shared" ca="1" si="21"/>
        <v/>
      </c>
      <c r="AG12" s="209" t="str">
        <f t="shared" ca="1" si="21"/>
        <v/>
      </c>
      <c r="AH12" s="210" t="str">
        <f t="shared" ca="1" si="21"/>
        <v/>
      </c>
      <c r="AI12" s="208" t="str">
        <f t="shared" ca="1" si="21"/>
        <v/>
      </c>
      <c r="AJ12" s="211" t="str">
        <f t="shared" ca="1" si="21"/>
        <v/>
      </c>
      <c r="AK12" s="212" t="str">
        <f t="shared" ca="1" si="21"/>
        <v/>
      </c>
      <c r="AL12" s="208" t="str">
        <f t="shared" ca="1" si="21"/>
        <v/>
      </c>
      <c r="AM12" s="215" t="str">
        <f t="shared" ca="1" si="21"/>
        <v/>
      </c>
      <c r="AN12" s="212" t="str">
        <f t="shared" ca="1" si="21"/>
        <v/>
      </c>
      <c r="AO12" s="208" t="str">
        <f t="shared" ca="1" si="21"/>
        <v/>
      </c>
      <c r="AP12" s="209" t="str">
        <f t="shared" ca="1" si="21"/>
        <v/>
      </c>
      <c r="AQ12" s="210" t="str">
        <f t="shared" ca="1" si="21"/>
        <v/>
      </c>
      <c r="AR12" s="208" t="str">
        <f t="shared" ca="1" si="21"/>
        <v/>
      </c>
      <c r="AS12" s="211" t="str">
        <f t="shared" ca="1" si="21"/>
        <v/>
      </c>
      <c r="AT12" s="212" t="str">
        <f t="shared" ca="1" si="21"/>
        <v/>
      </c>
      <c r="AU12" s="208" t="str">
        <f t="shared" ca="1" si="21"/>
        <v/>
      </c>
      <c r="AV12" s="209" t="str">
        <f t="shared" ca="1" si="21"/>
        <v/>
      </c>
      <c r="AW12" s="214" t="str">
        <f t="shared" ca="1" si="21"/>
        <v/>
      </c>
      <c r="AX12" s="208" t="str">
        <f t="shared" ca="1" si="21"/>
        <v/>
      </c>
      <c r="AY12" s="209" t="str">
        <f t="shared" ca="1" si="21"/>
        <v/>
      </c>
      <c r="AZ12" s="210" t="str">
        <f t="shared" ca="1" si="21"/>
        <v/>
      </c>
      <c r="BA12" s="208" t="str">
        <f t="shared" ca="1" si="21"/>
        <v/>
      </c>
      <c r="BB12" s="211" t="str">
        <f t="shared" ca="1" si="21"/>
        <v/>
      </c>
      <c r="BC12" s="212" t="str">
        <f t="shared" ca="1" si="21"/>
        <v/>
      </c>
      <c r="BD12" s="208" t="str">
        <f t="shared" ca="1" si="21"/>
        <v/>
      </c>
      <c r="BE12" s="215" t="str">
        <f t="shared" ca="1" si="21"/>
        <v/>
      </c>
      <c r="BF12" s="212" t="str">
        <f t="shared" ca="1" si="21"/>
        <v/>
      </c>
      <c r="BG12" s="208" t="str">
        <f t="shared" ca="1" si="21"/>
        <v/>
      </c>
      <c r="BH12" s="209" t="str">
        <f t="shared" ca="1" si="21"/>
        <v/>
      </c>
      <c r="BI12" s="210" t="str">
        <f t="shared" ca="1" si="21"/>
        <v/>
      </c>
      <c r="BJ12" s="208" t="str">
        <f t="shared" ca="1" si="21"/>
        <v/>
      </c>
      <c r="BK12" s="211" t="str">
        <f t="shared" ca="1" si="21"/>
        <v/>
      </c>
      <c r="BL12" s="212" t="str">
        <f t="shared" ca="1" si="21"/>
        <v/>
      </c>
      <c r="BM12" s="208" t="str">
        <f t="shared" ca="1" si="21"/>
        <v/>
      </c>
      <c r="BN12" s="209" t="str">
        <f t="shared" ca="1" si="21"/>
        <v/>
      </c>
      <c r="BO12" s="214" t="str">
        <f t="shared" ca="1" si="21"/>
        <v/>
      </c>
      <c r="BP12" s="208" t="str">
        <f t="shared" ca="1" si="21"/>
        <v/>
      </c>
      <c r="BQ12" s="209" t="str">
        <f t="shared" ca="1" si="21"/>
        <v/>
      </c>
      <c r="BR12" s="210" t="str">
        <f t="shared" ca="1" si="21"/>
        <v/>
      </c>
      <c r="BS12" s="208" t="str">
        <f t="shared" ca="1" si="21"/>
        <v/>
      </c>
      <c r="BT12" s="211" t="str">
        <f t="shared" ca="1" si="21"/>
        <v/>
      </c>
      <c r="BU12" s="212" t="str">
        <f t="shared" ca="1" si="21"/>
        <v/>
      </c>
      <c r="BV12" s="208" t="str">
        <f t="shared" ca="1" si="21"/>
        <v/>
      </c>
      <c r="BW12" s="215" t="str">
        <f t="shared" ca="1" si="21"/>
        <v/>
      </c>
      <c r="BX12" s="212" t="str">
        <f t="shared" ca="1" si="21"/>
        <v/>
      </c>
      <c r="BY12" s="208" t="str">
        <f t="shared" ca="1" si="22"/>
        <v/>
      </c>
      <c r="BZ12" s="209" t="str">
        <f t="shared" ca="1" si="22"/>
        <v/>
      </c>
      <c r="CA12" s="210" t="str">
        <f t="shared" ca="1" si="22"/>
        <v/>
      </c>
      <c r="CB12" s="208" t="str">
        <f t="shared" ca="1" si="22"/>
        <v/>
      </c>
      <c r="CC12" s="211" t="str">
        <f t="shared" ca="1" si="22"/>
        <v/>
      </c>
      <c r="CD12" s="212" t="str">
        <f t="shared" ca="1" si="22"/>
        <v/>
      </c>
      <c r="CE12" s="208" t="str">
        <f t="shared" ca="1" si="22"/>
        <v/>
      </c>
      <c r="CF12" s="209" t="str">
        <f t="shared" ca="1" si="22"/>
        <v/>
      </c>
      <c r="CG12" s="214" t="str">
        <f t="shared" ca="1" si="23"/>
        <v/>
      </c>
      <c r="CH12" s="208" t="str">
        <f t="shared" ca="1" si="24"/>
        <v/>
      </c>
      <c r="CI12" s="209" t="str">
        <f t="shared" ca="1" si="25"/>
        <v/>
      </c>
      <c r="CJ12" s="210" t="str">
        <f t="shared" ca="1" si="26"/>
        <v/>
      </c>
      <c r="CK12" s="208" t="str">
        <f t="shared" ca="1" si="27"/>
        <v/>
      </c>
      <c r="CL12" s="211" t="str">
        <f t="shared" ca="1" si="28"/>
        <v/>
      </c>
      <c r="CM12" s="212" t="str">
        <f t="shared" ca="1" si="29"/>
        <v/>
      </c>
      <c r="CN12" s="208" t="str">
        <f t="shared" ca="1" si="30"/>
        <v/>
      </c>
      <c r="CO12" s="215" t="str">
        <f t="shared" ca="1" si="31"/>
        <v/>
      </c>
      <c r="CP12" s="212" t="str">
        <f t="shared" ca="1" si="32"/>
        <v/>
      </c>
      <c r="CQ12" s="208" t="str">
        <f t="shared" ca="1" si="33"/>
        <v/>
      </c>
      <c r="CR12" s="209" t="str">
        <f t="shared" ca="1" si="34"/>
        <v/>
      </c>
      <c r="CS12" s="210" t="str">
        <f t="shared" ca="1" si="35"/>
        <v/>
      </c>
      <c r="CT12" s="208" t="str">
        <f t="shared" ca="1" si="36"/>
        <v/>
      </c>
      <c r="CU12" s="211" t="str">
        <f t="shared" ca="1" si="37"/>
        <v/>
      </c>
      <c r="CV12" s="212" t="str">
        <f t="shared" ca="1" si="38"/>
        <v/>
      </c>
      <c r="CW12" s="208" t="str">
        <f t="shared" ca="1" si="39"/>
        <v/>
      </c>
      <c r="CX12" s="216" t="str">
        <f t="shared" ca="1" si="40"/>
        <v/>
      </c>
    </row>
    <row r="13" spans="2:102" s="156" customFormat="1" ht="20.100000000000001" customHeight="1">
      <c r="B13" s="239">
        <f t="shared" si="41"/>
        <v>4</v>
      </c>
      <c r="C13" s="200" t="str">
        <f t="shared" ca="1" si="19"/>
        <v>麥克風電源鍵</v>
      </c>
      <c r="D13" s="201">
        <f t="shared" ca="1" si="42"/>
        <v>2</v>
      </c>
      <c r="E13" s="206">
        <f t="shared" ca="1" si="43"/>
        <v>2</v>
      </c>
      <c r="F13" s="203">
        <f t="shared" ca="1" si="43"/>
        <v>0</v>
      </c>
      <c r="G13" s="204">
        <f t="shared" ca="1" si="43"/>
        <v>0</v>
      </c>
      <c r="H13" s="202">
        <f t="shared" ca="1" si="43"/>
        <v>0</v>
      </c>
      <c r="I13" s="205">
        <f t="shared" ca="1" si="43"/>
        <v>0</v>
      </c>
      <c r="J13" s="206">
        <f t="shared" ca="1" si="43"/>
        <v>0</v>
      </c>
      <c r="K13" s="202">
        <f t="shared" ca="1" si="43"/>
        <v>0</v>
      </c>
      <c r="L13" s="295">
        <f t="shared" ca="1" si="43"/>
        <v>0</v>
      </c>
      <c r="M13" s="207">
        <f t="shared" ca="1" si="21"/>
        <v>2</v>
      </c>
      <c r="N13" s="208">
        <f t="shared" ca="1" si="21"/>
        <v>2</v>
      </c>
      <c r="O13" s="209">
        <f t="shared" ca="1" si="21"/>
        <v>0</v>
      </c>
      <c r="P13" s="210">
        <f t="shared" ca="1" si="21"/>
        <v>0</v>
      </c>
      <c r="Q13" s="208">
        <f t="shared" ca="1" si="21"/>
        <v>0</v>
      </c>
      <c r="R13" s="211">
        <f t="shared" ca="1" si="21"/>
        <v>0</v>
      </c>
      <c r="S13" s="212">
        <f t="shared" ca="1" si="21"/>
        <v>0</v>
      </c>
      <c r="T13" s="208">
        <f t="shared" ca="1" si="21"/>
        <v>0</v>
      </c>
      <c r="U13" s="213">
        <f t="shared" ca="1" si="21"/>
        <v>0</v>
      </c>
      <c r="V13" s="212" t="str">
        <f t="shared" ca="1" si="21"/>
        <v/>
      </c>
      <c r="W13" s="208" t="str">
        <f t="shared" ca="1" si="21"/>
        <v/>
      </c>
      <c r="X13" s="209" t="str">
        <f t="shared" ca="1" si="21"/>
        <v/>
      </c>
      <c r="Y13" s="210" t="str">
        <f t="shared" ca="1" si="21"/>
        <v/>
      </c>
      <c r="Z13" s="208" t="str">
        <f t="shared" ca="1" si="21"/>
        <v/>
      </c>
      <c r="AA13" s="211" t="str">
        <f t="shared" ca="1" si="21"/>
        <v/>
      </c>
      <c r="AB13" s="212" t="str">
        <f t="shared" ca="1" si="21"/>
        <v/>
      </c>
      <c r="AC13" s="208" t="str">
        <f t="shared" ca="1" si="21"/>
        <v/>
      </c>
      <c r="AD13" s="209" t="str">
        <f t="shared" ca="1" si="21"/>
        <v/>
      </c>
      <c r="AE13" s="214" t="str">
        <f t="shared" ca="1" si="21"/>
        <v/>
      </c>
      <c r="AF13" s="208" t="str">
        <f t="shared" ca="1" si="21"/>
        <v/>
      </c>
      <c r="AG13" s="209" t="str">
        <f t="shared" ca="1" si="21"/>
        <v/>
      </c>
      <c r="AH13" s="210" t="str">
        <f t="shared" ca="1" si="21"/>
        <v/>
      </c>
      <c r="AI13" s="208" t="str">
        <f t="shared" ca="1" si="21"/>
        <v/>
      </c>
      <c r="AJ13" s="211" t="str">
        <f t="shared" ca="1" si="21"/>
        <v/>
      </c>
      <c r="AK13" s="212" t="str">
        <f t="shared" ca="1" si="21"/>
        <v/>
      </c>
      <c r="AL13" s="208" t="str">
        <f t="shared" ca="1" si="21"/>
        <v/>
      </c>
      <c r="AM13" s="215" t="str">
        <f t="shared" ca="1" si="21"/>
        <v/>
      </c>
      <c r="AN13" s="212" t="str">
        <f t="shared" ca="1" si="21"/>
        <v/>
      </c>
      <c r="AO13" s="208" t="str">
        <f t="shared" ca="1" si="21"/>
        <v/>
      </c>
      <c r="AP13" s="209" t="str">
        <f t="shared" ca="1" si="21"/>
        <v/>
      </c>
      <c r="AQ13" s="210" t="str">
        <f t="shared" ca="1" si="21"/>
        <v/>
      </c>
      <c r="AR13" s="208" t="str">
        <f t="shared" ca="1" si="21"/>
        <v/>
      </c>
      <c r="AS13" s="211" t="str">
        <f t="shared" ca="1" si="21"/>
        <v/>
      </c>
      <c r="AT13" s="212" t="str">
        <f t="shared" ca="1" si="21"/>
        <v/>
      </c>
      <c r="AU13" s="208" t="str">
        <f t="shared" ca="1" si="21"/>
        <v/>
      </c>
      <c r="AV13" s="209" t="str">
        <f t="shared" ca="1" si="21"/>
        <v/>
      </c>
      <c r="AW13" s="214" t="str">
        <f t="shared" ca="1" si="21"/>
        <v/>
      </c>
      <c r="AX13" s="208" t="str">
        <f t="shared" ca="1" si="21"/>
        <v/>
      </c>
      <c r="AY13" s="209" t="str">
        <f t="shared" ca="1" si="21"/>
        <v/>
      </c>
      <c r="AZ13" s="210" t="str">
        <f t="shared" ca="1" si="21"/>
        <v/>
      </c>
      <c r="BA13" s="208" t="str">
        <f t="shared" ca="1" si="21"/>
        <v/>
      </c>
      <c r="BB13" s="211" t="str">
        <f t="shared" ca="1" si="21"/>
        <v/>
      </c>
      <c r="BC13" s="212" t="str">
        <f t="shared" ca="1" si="21"/>
        <v/>
      </c>
      <c r="BD13" s="208" t="str">
        <f t="shared" ca="1" si="21"/>
        <v/>
      </c>
      <c r="BE13" s="215" t="str">
        <f t="shared" ca="1" si="21"/>
        <v/>
      </c>
      <c r="BF13" s="212" t="str">
        <f t="shared" ca="1" si="21"/>
        <v/>
      </c>
      <c r="BG13" s="208" t="str">
        <f t="shared" ca="1" si="21"/>
        <v/>
      </c>
      <c r="BH13" s="209" t="str">
        <f t="shared" ca="1" si="21"/>
        <v/>
      </c>
      <c r="BI13" s="210" t="str">
        <f t="shared" ca="1" si="21"/>
        <v/>
      </c>
      <c r="BJ13" s="208" t="str">
        <f t="shared" ca="1" si="21"/>
        <v/>
      </c>
      <c r="BK13" s="211" t="str">
        <f t="shared" ca="1" si="21"/>
        <v/>
      </c>
      <c r="BL13" s="212" t="str">
        <f t="shared" ca="1" si="21"/>
        <v/>
      </c>
      <c r="BM13" s="208" t="str">
        <f t="shared" ca="1" si="21"/>
        <v/>
      </c>
      <c r="BN13" s="209" t="str">
        <f t="shared" ca="1" si="21"/>
        <v/>
      </c>
      <c r="BO13" s="214" t="str">
        <f t="shared" ca="1" si="21"/>
        <v/>
      </c>
      <c r="BP13" s="208" t="str">
        <f t="shared" ca="1" si="21"/>
        <v/>
      </c>
      <c r="BQ13" s="209" t="str">
        <f t="shared" ca="1" si="21"/>
        <v/>
      </c>
      <c r="BR13" s="210" t="str">
        <f t="shared" ca="1" si="21"/>
        <v/>
      </c>
      <c r="BS13" s="208" t="str">
        <f t="shared" ca="1" si="21"/>
        <v/>
      </c>
      <c r="BT13" s="211" t="str">
        <f t="shared" ca="1" si="21"/>
        <v/>
      </c>
      <c r="BU13" s="212" t="str">
        <f t="shared" ca="1" si="21"/>
        <v/>
      </c>
      <c r="BV13" s="208" t="str">
        <f t="shared" ca="1" si="21"/>
        <v/>
      </c>
      <c r="BW13" s="215" t="str">
        <f t="shared" ca="1" si="21"/>
        <v/>
      </c>
      <c r="BX13" s="212" t="str">
        <f ca="1">IF($C13="","",IF(BX$1="","",INDIRECT("'"&amp;BX$1&amp;"'!"&amp;"$"&amp;BX$2&amp;"$"&amp;((BX$3)+(ROW()-ROW(BW$9))))))</f>
        <v/>
      </c>
      <c r="BY13" s="208" t="str">
        <f t="shared" ca="1" si="22"/>
        <v/>
      </c>
      <c r="BZ13" s="209" t="str">
        <f t="shared" ca="1" si="22"/>
        <v/>
      </c>
      <c r="CA13" s="210" t="str">
        <f t="shared" ca="1" si="22"/>
        <v/>
      </c>
      <c r="CB13" s="208" t="str">
        <f t="shared" ca="1" si="22"/>
        <v/>
      </c>
      <c r="CC13" s="211" t="str">
        <f t="shared" ca="1" si="22"/>
        <v/>
      </c>
      <c r="CD13" s="212" t="str">
        <f t="shared" ca="1" si="22"/>
        <v/>
      </c>
      <c r="CE13" s="208" t="str">
        <f t="shared" ca="1" si="22"/>
        <v/>
      </c>
      <c r="CF13" s="209" t="str">
        <f t="shared" ca="1" si="22"/>
        <v/>
      </c>
      <c r="CG13" s="214" t="str">
        <f t="shared" ca="1" si="23"/>
        <v/>
      </c>
      <c r="CH13" s="208" t="str">
        <f t="shared" ca="1" si="24"/>
        <v/>
      </c>
      <c r="CI13" s="209" t="str">
        <f t="shared" ca="1" si="25"/>
        <v/>
      </c>
      <c r="CJ13" s="210" t="str">
        <f t="shared" ca="1" si="26"/>
        <v/>
      </c>
      <c r="CK13" s="208" t="str">
        <f t="shared" ca="1" si="27"/>
        <v/>
      </c>
      <c r="CL13" s="211" t="str">
        <f t="shared" ca="1" si="28"/>
        <v/>
      </c>
      <c r="CM13" s="212" t="str">
        <f t="shared" ca="1" si="29"/>
        <v/>
      </c>
      <c r="CN13" s="208" t="str">
        <f t="shared" ca="1" si="30"/>
        <v/>
      </c>
      <c r="CO13" s="215" t="str">
        <f t="shared" ca="1" si="31"/>
        <v/>
      </c>
      <c r="CP13" s="212" t="str">
        <f t="shared" ca="1" si="32"/>
        <v/>
      </c>
      <c r="CQ13" s="208" t="str">
        <f t="shared" ca="1" si="33"/>
        <v/>
      </c>
      <c r="CR13" s="209" t="str">
        <f t="shared" ca="1" si="34"/>
        <v/>
      </c>
      <c r="CS13" s="210" t="str">
        <f t="shared" ca="1" si="35"/>
        <v/>
      </c>
      <c r="CT13" s="208" t="str">
        <f t="shared" ca="1" si="36"/>
        <v/>
      </c>
      <c r="CU13" s="211" t="str">
        <f t="shared" ca="1" si="37"/>
        <v/>
      </c>
      <c r="CV13" s="212" t="str">
        <f t="shared" ca="1" si="38"/>
        <v/>
      </c>
      <c r="CW13" s="208" t="str">
        <f t="shared" ca="1" si="39"/>
        <v/>
      </c>
      <c r="CX13" s="216" t="str">
        <f t="shared" ca="1" si="40"/>
        <v/>
      </c>
    </row>
    <row r="14" spans="2:102" s="156" customFormat="1" ht="20.100000000000001" customHeight="1">
      <c r="B14" s="239">
        <f t="shared" si="41"/>
        <v>5</v>
      </c>
      <c r="C14" s="200" t="str">
        <f t="shared" ca="1" si="19"/>
        <v>藍芽功能測試</v>
      </c>
      <c r="D14" s="201">
        <f t="shared" ca="1" si="42"/>
        <v>1</v>
      </c>
      <c r="E14" s="206">
        <f t="shared" ca="1" si="43"/>
        <v>1</v>
      </c>
      <c r="F14" s="203">
        <f t="shared" ca="1" si="43"/>
        <v>0</v>
      </c>
      <c r="G14" s="204">
        <f t="shared" ca="1" si="43"/>
        <v>0</v>
      </c>
      <c r="H14" s="202">
        <f t="shared" ca="1" si="43"/>
        <v>0</v>
      </c>
      <c r="I14" s="205">
        <f t="shared" ca="1" si="43"/>
        <v>0</v>
      </c>
      <c r="J14" s="206">
        <f t="shared" ca="1" si="43"/>
        <v>0</v>
      </c>
      <c r="K14" s="202">
        <f t="shared" ca="1" si="43"/>
        <v>0</v>
      </c>
      <c r="L14" s="295">
        <f t="shared" ca="1" si="43"/>
        <v>0</v>
      </c>
      <c r="M14" s="207">
        <f t="shared" ref="M14:BX17" ca="1" si="44">IF($C14="","",IF(M$1="","",INDIRECT("'"&amp;M$1&amp;"'!"&amp;"$"&amp;M$2&amp;"$"&amp;((M$3)+(ROW()-ROW(L$9))))))</f>
        <v>1</v>
      </c>
      <c r="N14" s="208">
        <f t="shared" ca="1" si="44"/>
        <v>1</v>
      </c>
      <c r="O14" s="209">
        <f t="shared" ca="1" si="44"/>
        <v>0</v>
      </c>
      <c r="P14" s="210">
        <f t="shared" ca="1" si="44"/>
        <v>0</v>
      </c>
      <c r="Q14" s="208">
        <f t="shared" ca="1" si="44"/>
        <v>0</v>
      </c>
      <c r="R14" s="211">
        <f t="shared" ca="1" si="44"/>
        <v>0</v>
      </c>
      <c r="S14" s="212">
        <f t="shared" ca="1" si="44"/>
        <v>0</v>
      </c>
      <c r="T14" s="208">
        <f t="shared" ca="1" si="44"/>
        <v>0</v>
      </c>
      <c r="U14" s="213">
        <f t="shared" ca="1" si="44"/>
        <v>0</v>
      </c>
      <c r="V14" s="212" t="str">
        <f t="shared" ca="1" si="44"/>
        <v/>
      </c>
      <c r="W14" s="208" t="str">
        <f t="shared" ca="1" si="44"/>
        <v/>
      </c>
      <c r="X14" s="209" t="str">
        <f t="shared" ca="1" si="44"/>
        <v/>
      </c>
      <c r="Y14" s="210" t="str">
        <f t="shared" ca="1" si="44"/>
        <v/>
      </c>
      <c r="Z14" s="208" t="str">
        <f t="shared" ca="1" si="44"/>
        <v/>
      </c>
      <c r="AA14" s="211" t="str">
        <f t="shared" ca="1" si="44"/>
        <v/>
      </c>
      <c r="AB14" s="212" t="str">
        <f t="shared" ca="1" si="44"/>
        <v/>
      </c>
      <c r="AC14" s="208" t="str">
        <f t="shared" ca="1" si="44"/>
        <v/>
      </c>
      <c r="AD14" s="209" t="str">
        <f t="shared" ca="1" si="44"/>
        <v/>
      </c>
      <c r="AE14" s="214" t="str">
        <f t="shared" ca="1" si="44"/>
        <v/>
      </c>
      <c r="AF14" s="208" t="str">
        <f t="shared" ca="1" si="44"/>
        <v/>
      </c>
      <c r="AG14" s="209" t="str">
        <f t="shared" ca="1" si="44"/>
        <v/>
      </c>
      <c r="AH14" s="210" t="str">
        <f t="shared" ca="1" si="44"/>
        <v/>
      </c>
      <c r="AI14" s="208" t="str">
        <f t="shared" ca="1" si="44"/>
        <v/>
      </c>
      <c r="AJ14" s="211" t="str">
        <f t="shared" ca="1" si="44"/>
        <v/>
      </c>
      <c r="AK14" s="212" t="str">
        <f t="shared" ca="1" si="44"/>
        <v/>
      </c>
      <c r="AL14" s="208" t="str">
        <f t="shared" ca="1" si="44"/>
        <v/>
      </c>
      <c r="AM14" s="215" t="str">
        <f t="shared" ca="1" si="44"/>
        <v/>
      </c>
      <c r="AN14" s="212" t="str">
        <f t="shared" ca="1" si="44"/>
        <v/>
      </c>
      <c r="AO14" s="208" t="str">
        <f t="shared" ca="1" si="44"/>
        <v/>
      </c>
      <c r="AP14" s="209" t="str">
        <f t="shared" ca="1" si="44"/>
        <v/>
      </c>
      <c r="AQ14" s="210" t="str">
        <f t="shared" ca="1" si="44"/>
        <v/>
      </c>
      <c r="AR14" s="208" t="str">
        <f t="shared" ca="1" si="44"/>
        <v/>
      </c>
      <c r="AS14" s="211" t="str">
        <f t="shared" ca="1" si="44"/>
        <v/>
      </c>
      <c r="AT14" s="212" t="str">
        <f t="shared" ca="1" si="44"/>
        <v/>
      </c>
      <c r="AU14" s="208" t="str">
        <f t="shared" ca="1" si="44"/>
        <v/>
      </c>
      <c r="AV14" s="209" t="str">
        <f t="shared" ca="1" si="44"/>
        <v/>
      </c>
      <c r="AW14" s="214" t="str">
        <f t="shared" ca="1" si="44"/>
        <v/>
      </c>
      <c r="AX14" s="208" t="str">
        <f t="shared" ca="1" si="44"/>
        <v/>
      </c>
      <c r="AY14" s="209" t="str">
        <f t="shared" ca="1" si="44"/>
        <v/>
      </c>
      <c r="AZ14" s="210" t="str">
        <f t="shared" ca="1" si="44"/>
        <v/>
      </c>
      <c r="BA14" s="208" t="str">
        <f t="shared" ca="1" si="44"/>
        <v/>
      </c>
      <c r="BB14" s="211" t="str">
        <f t="shared" ca="1" si="44"/>
        <v/>
      </c>
      <c r="BC14" s="212" t="str">
        <f t="shared" ca="1" si="44"/>
        <v/>
      </c>
      <c r="BD14" s="208" t="str">
        <f t="shared" ca="1" si="44"/>
        <v/>
      </c>
      <c r="BE14" s="215" t="str">
        <f t="shared" ca="1" si="44"/>
        <v/>
      </c>
      <c r="BF14" s="212" t="str">
        <f t="shared" ca="1" si="44"/>
        <v/>
      </c>
      <c r="BG14" s="208" t="str">
        <f t="shared" ca="1" si="44"/>
        <v/>
      </c>
      <c r="BH14" s="209" t="str">
        <f t="shared" ca="1" si="44"/>
        <v/>
      </c>
      <c r="BI14" s="210" t="str">
        <f t="shared" ca="1" si="44"/>
        <v/>
      </c>
      <c r="BJ14" s="208" t="str">
        <f t="shared" ca="1" si="44"/>
        <v/>
      </c>
      <c r="BK14" s="211" t="str">
        <f t="shared" ca="1" si="44"/>
        <v/>
      </c>
      <c r="BL14" s="212" t="str">
        <f t="shared" ca="1" si="44"/>
        <v/>
      </c>
      <c r="BM14" s="208" t="str">
        <f t="shared" ca="1" si="44"/>
        <v/>
      </c>
      <c r="BN14" s="209" t="str">
        <f t="shared" ca="1" si="44"/>
        <v/>
      </c>
      <c r="BO14" s="214" t="str">
        <f t="shared" ca="1" si="44"/>
        <v/>
      </c>
      <c r="BP14" s="208" t="str">
        <f t="shared" ca="1" si="44"/>
        <v/>
      </c>
      <c r="BQ14" s="209" t="str">
        <f t="shared" ca="1" si="44"/>
        <v/>
      </c>
      <c r="BR14" s="210" t="str">
        <f t="shared" ca="1" si="44"/>
        <v/>
      </c>
      <c r="BS14" s="208" t="str">
        <f t="shared" ca="1" si="44"/>
        <v/>
      </c>
      <c r="BT14" s="211" t="str">
        <f t="shared" ca="1" si="44"/>
        <v/>
      </c>
      <c r="BU14" s="212" t="str">
        <f t="shared" ca="1" si="44"/>
        <v/>
      </c>
      <c r="BV14" s="208" t="str">
        <f t="shared" ca="1" si="44"/>
        <v/>
      </c>
      <c r="BW14" s="215" t="str">
        <f t="shared" ca="1" si="44"/>
        <v/>
      </c>
      <c r="BX14" s="212" t="str">
        <f t="shared" ca="1" si="44"/>
        <v/>
      </c>
      <c r="BY14" s="208" t="str">
        <f t="shared" ca="1" si="22"/>
        <v/>
      </c>
      <c r="BZ14" s="209" t="str">
        <f t="shared" ca="1" si="22"/>
        <v/>
      </c>
      <c r="CA14" s="210" t="str">
        <f t="shared" ca="1" si="22"/>
        <v/>
      </c>
      <c r="CB14" s="208" t="str">
        <f t="shared" ca="1" si="22"/>
        <v/>
      </c>
      <c r="CC14" s="211" t="str">
        <f t="shared" ca="1" si="22"/>
        <v/>
      </c>
      <c r="CD14" s="212" t="str">
        <f t="shared" ca="1" si="22"/>
        <v/>
      </c>
      <c r="CE14" s="208" t="str">
        <f t="shared" ca="1" si="22"/>
        <v/>
      </c>
      <c r="CF14" s="209" t="str">
        <f t="shared" ca="1" si="22"/>
        <v/>
      </c>
      <c r="CG14" s="214" t="str">
        <f t="shared" ca="1" si="23"/>
        <v/>
      </c>
      <c r="CH14" s="208" t="str">
        <f t="shared" ca="1" si="24"/>
        <v/>
      </c>
      <c r="CI14" s="209" t="str">
        <f t="shared" ca="1" si="25"/>
        <v/>
      </c>
      <c r="CJ14" s="210" t="str">
        <f t="shared" ca="1" si="26"/>
        <v/>
      </c>
      <c r="CK14" s="208" t="str">
        <f t="shared" ca="1" si="27"/>
        <v/>
      </c>
      <c r="CL14" s="211" t="str">
        <f t="shared" ca="1" si="28"/>
        <v/>
      </c>
      <c r="CM14" s="212" t="str">
        <f t="shared" ca="1" si="29"/>
        <v/>
      </c>
      <c r="CN14" s="208" t="str">
        <f t="shared" ca="1" si="30"/>
        <v/>
      </c>
      <c r="CO14" s="215" t="str">
        <f t="shared" ca="1" si="31"/>
        <v/>
      </c>
      <c r="CP14" s="212" t="str">
        <f t="shared" ca="1" si="32"/>
        <v/>
      </c>
      <c r="CQ14" s="208" t="str">
        <f t="shared" ca="1" si="33"/>
        <v/>
      </c>
      <c r="CR14" s="209" t="str">
        <f t="shared" ca="1" si="34"/>
        <v/>
      </c>
      <c r="CS14" s="210" t="str">
        <f t="shared" ca="1" si="35"/>
        <v/>
      </c>
      <c r="CT14" s="208" t="str">
        <f t="shared" ca="1" si="36"/>
        <v/>
      </c>
      <c r="CU14" s="211" t="str">
        <f t="shared" ca="1" si="37"/>
        <v/>
      </c>
      <c r="CV14" s="212" t="str">
        <f t="shared" ca="1" si="38"/>
        <v/>
      </c>
      <c r="CW14" s="208" t="str">
        <f t="shared" ca="1" si="39"/>
        <v/>
      </c>
      <c r="CX14" s="216" t="str">
        <f t="shared" ca="1" si="40"/>
        <v/>
      </c>
    </row>
    <row r="15" spans="2:102" s="156" customFormat="1" ht="20.100000000000001" customHeight="1">
      <c r="B15" s="239">
        <f t="shared" si="41"/>
        <v>6</v>
      </c>
      <c r="C15" s="200" t="str">
        <f t="shared" ca="1" si="19"/>
        <v>K歌混音功能</v>
      </c>
      <c r="D15" s="201">
        <f t="shared" ca="1" si="42"/>
        <v>1</v>
      </c>
      <c r="E15" s="206">
        <f t="shared" ca="1" si="43"/>
        <v>1</v>
      </c>
      <c r="F15" s="203">
        <f t="shared" ca="1" si="43"/>
        <v>0</v>
      </c>
      <c r="G15" s="204">
        <f t="shared" ca="1" si="43"/>
        <v>0</v>
      </c>
      <c r="H15" s="202">
        <f t="shared" ca="1" si="43"/>
        <v>0</v>
      </c>
      <c r="I15" s="205">
        <f t="shared" ca="1" si="43"/>
        <v>0</v>
      </c>
      <c r="J15" s="206">
        <f t="shared" ca="1" si="43"/>
        <v>0</v>
      </c>
      <c r="K15" s="202">
        <f t="shared" ca="1" si="43"/>
        <v>0</v>
      </c>
      <c r="L15" s="295">
        <f t="shared" ca="1" si="43"/>
        <v>0</v>
      </c>
      <c r="M15" s="207">
        <f t="shared" ca="1" si="44"/>
        <v>1</v>
      </c>
      <c r="N15" s="208">
        <f t="shared" ca="1" si="44"/>
        <v>1</v>
      </c>
      <c r="O15" s="209">
        <f t="shared" ca="1" si="44"/>
        <v>0</v>
      </c>
      <c r="P15" s="210">
        <f t="shared" ca="1" si="44"/>
        <v>0</v>
      </c>
      <c r="Q15" s="208">
        <f t="shared" ca="1" si="44"/>
        <v>0</v>
      </c>
      <c r="R15" s="211">
        <f t="shared" ca="1" si="44"/>
        <v>0</v>
      </c>
      <c r="S15" s="212">
        <f t="shared" ca="1" si="44"/>
        <v>0</v>
      </c>
      <c r="T15" s="208">
        <f t="shared" ca="1" si="44"/>
        <v>0</v>
      </c>
      <c r="U15" s="213">
        <f t="shared" ca="1" si="44"/>
        <v>0</v>
      </c>
      <c r="V15" s="212" t="str">
        <f t="shared" ca="1" si="44"/>
        <v/>
      </c>
      <c r="W15" s="208" t="str">
        <f t="shared" ca="1" si="44"/>
        <v/>
      </c>
      <c r="X15" s="209" t="str">
        <f t="shared" ca="1" si="44"/>
        <v/>
      </c>
      <c r="Y15" s="210" t="str">
        <f t="shared" ca="1" si="44"/>
        <v/>
      </c>
      <c r="Z15" s="208" t="str">
        <f t="shared" ca="1" si="44"/>
        <v/>
      </c>
      <c r="AA15" s="211" t="str">
        <f t="shared" ca="1" si="44"/>
        <v/>
      </c>
      <c r="AB15" s="212" t="str">
        <f t="shared" ca="1" si="44"/>
        <v/>
      </c>
      <c r="AC15" s="208" t="str">
        <f t="shared" ca="1" si="44"/>
        <v/>
      </c>
      <c r="AD15" s="209" t="str">
        <f t="shared" ca="1" si="44"/>
        <v/>
      </c>
      <c r="AE15" s="214" t="str">
        <f t="shared" ca="1" si="44"/>
        <v/>
      </c>
      <c r="AF15" s="208" t="str">
        <f t="shared" ca="1" si="44"/>
        <v/>
      </c>
      <c r="AG15" s="209" t="str">
        <f t="shared" ca="1" si="44"/>
        <v/>
      </c>
      <c r="AH15" s="210" t="str">
        <f t="shared" ca="1" si="44"/>
        <v/>
      </c>
      <c r="AI15" s="208" t="str">
        <f t="shared" ca="1" si="44"/>
        <v/>
      </c>
      <c r="AJ15" s="211" t="str">
        <f t="shared" ca="1" si="44"/>
        <v/>
      </c>
      <c r="AK15" s="212" t="str">
        <f t="shared" ca="1" si="44"/>
        <v/>
      </c>
      <c r="AL15" s="208" t="str">
        <f t="shared" ca="1" si="44"/>
        <v/>
      </c>
      <c r="AM15" s="215" t="str">
        <f t="shared" ca="1" si="44"/>
        <v/>
      </c>
      <c r="AN15" s="212" t="str">
        <f t="shared" ca="1" si="44"/>
        <v/>
      </c>
      <c r="AO15" s="208" t="str">
        <f t="shared" ca="1" si="44"/>
        <v/>
      </c>
      <c r="AP15" s="209" t="str">
        <f t="shared" ca="1" si="44"/>
        <v/>
      </c>
      <c r="AQ15" s="210" t="str">
        <f t="shared" ca="1" si="44"/>
        <v/>
      </c>
      <c r="AR15" s="208" t="str">
        <f t="shared" ca="1" si="44"/>
        <v/>
      </c>
      <c r="AS15" s="211" t="str">
        <f t="shared" ca="1" si="44"/>
        <v/>
      </c>
      <c r="AT15" s="212" t="str">
        <f t="shared" ca="1" si="44"/>
        <v/>
      </c>
      <c r="AU15" s="208" t="str">
        <f t="shared" ca="1" si="44"/>
        <v/>
      </c>
      <c r="AV15" s="209" t="str">
        <f t="shared" ca="1" si="44"/>
        <v/>
      </c>
      <c r="AW15" s="214" t="str">
        <f t="shared" ca="1" si="44"/>
        <v/>
      </c>
      <c r="AX15" s="208" t="str">
        <f t="shared" ca="1" si="44"/>
        <v/>
      </c>
      <c r="AY15" s="209" t="str">
        <f t="shared" ca="1" si="44"/>
        <v/>
      </c>
      <c r="AZ15" s="210" t="str">
        <f t="shared" ca="1" si="44"/>
        <v/>
      </c>
      <c r="BA15" s="208" t="str">
        <f t="shared" ca="1" si="44"/>
        <v/>
      </c>
      <c r="BB15" s="211" t="str">
        <f t="shared" ca="1" si="44"/>
        <v/>
      </c>
      <c r="BC15" s="212" t="str">
        <f t="shared" ca="1" si="44"/>
        <v/>
      </c>
      <c r="BD15" s="208" t="str">
        <f t="shared" ca="1" si="44"/>
        <v/>
      </c>
      <c r="BE15" s="215" t="str">
        <f t="shared" ca="1" si="44"/>
        <v/>
      </c>
      <c r="BF15" s="212" t="str">
        <f t="shared" ca="1" si="44"/>
        <v/>
      </c>
      <c r="BG15" s="208" t="str">
        <f t="shared" ca="1" si="44"/>
        <v/>
      </c>
      <c r="BH15" s="209" t="str">
        <f t="shared" ca="1" si="44"/>
        <v/>
      </c>
      <c r="BI15" s="210" t="str">
        <f t="shared" ca="1" si="44"/>
        <v/>
      </c>
      <c r="BJ15" s="208" t="str">
        <f t="shared" ca="1" si="44"/>
        <v/>
      </c>
      <c r="BK15" s="211" t="str">
        <f t="shared" ca="1" si="44"/>
        <v/>
      </c>
      <c r="BL15" s="212" t="str">
        <f t="shared" ca="1" si="44"/>
        <v/>
      </c>
      <c r="BM15" s="208" t="str">
        <f t="shared" ca="1" si="44"/>
        <v/>
      </c>
      <c r="BN15" s="209" t="str">
        <f t="shared" ca="1" si="44"/>
        <v/>
      </c>
      <c r="BO15" s="214" t="str">
        <f t="shared" ca="1" si="44"/>
        <v/>
      </c>
      <c r="BP15" s="208" t="str">
        <f t="shared" ca="1" si="44"/>
        <v/>
      </c>
      <c r="BQ15" s="209" t="str">
        <f t="shared" ca="1" si="44"/>
        <v/>
      </c>
      <c r="BR15" s="210" t="str">
        <f t="shared" ca="1" si="44"/>
        <v/>
      </c>
      <c r="BS15" s="208" t="str">
        <f t="shared" ca="1" si="44"/>
        <v/>
      </c>
      <c r="BT15" s="211" t="str">
        <f t="shared" ca="1" si="44"/>
        <v/>
      </c>
      <c r="BU15" s="212" t="str">
        <f t="shared" ca="1" si="44"/>
        <v/>
      </c>
      <c r="BV15" s="208" t="str">
        <f t="shared" ca="1" si="44"/>
        <v/>
      </c>
      <c r="BW15" s="215" t="str">
        <f t="shared" ca="1" si="44"/>
        <v/>
      </c>
      <c r="BX15" s="212" t="str">
        <f t="shared" ca="1" si="44"/>
        <v/>
      </c>
      <c r="BY15" s="208" t="str">
        <f t="shared" ca="1" si="22"/>
        <v/>
      </c>
      <c r="BZ15" s="209" t="str">
        <f t="shared" ca="1" si="22"/>
        <v/>
      </c>
      <c r="CA15" s="210" t="str">
        <f t="shared" ca="1" si="22"/>
        <v/>
      </c>
      <c r="CB15" s="208" t="str">
        <f t="shared" ca="1" si="22"/>
        <v/>
      </c>
      <c r="CC15" s="211" t="str">
        <f t="shared" ca="1" si="22"/>
        <v/>
      </c>
      <c r="CD15" s="212" t="str">
        <f t="shared" ca="1" si="22"/>
        <v/>
      </c>
      <c r="CE15" s="208" t="str">
        <f t="shared" ca="1" si="22"/>
        <v/>
      </c>
      <c r="CF15" s="209" t="str">
        <f t="shared" ca="1" si="22"/>
        <v/>
      </c>
      <c r="CG15" s="214" t="str">
        <f t="shared" ca="1" si="23"/>
        <v/>
      </c>
      <c r="CH15" s="208" t="str">
        <f t="shared" ca="1" si="24"/>
        <v/>
      </c>
      <c r="CI15" s="209" t="str">
        <f t="shared" ca="1" si="25"/>
        <v/>
      </c>
      <c r="CJ15" s="210" t="str">
        <f t="shared" ca="1" si="26"/>
        <v/>
      </c>
      <c r="CK15" s="208" t="str">
        <f t="shared" ca="1" si="27"/>
        <v/>
      </c>
      <c r="CL15" s="211" t="str">
        <f t="shared" ca="1" si="28"/>
        <v/>
      </c>
      <c r="CM15" s="212" t="str">
        <f t="shared" ca="1" si="29"/>
        <v/>
      </c>
      <c r="CN15" s="208" t="str">
        <f t="shared" ca="1" si="30"/>
        <v/>
      </c>
      <c r="CO15" s="215" t="str">
        <f t="shared" ca="1" si="31"/>
        <v/>
      </c>
      <c r="CP15" s="212" t="str">
        <f t="shared" ca="1" si="32"/>
        <v/>
      </c>
      <c r="CQ15" s="208" t="str">
        <f t="shared" ca="1" si="33"/>
        <v/>
      </c>
      <c r="CR15" s="209" t="str">
        <f t="shared" ca="1" si="34"/>
        <v/>
      </c>
      <c r="CS15" s="210" t="str">
        <f t="shared" ca="1" si="35"/>
        <v/>
      </c>
      <c r="CT15" s="208" t="str">
        <f t="shared" ca="1" si="36"/>
        <v/>
      </c>
      <c r="CU15" s="211" t="str">
        <f t="shared" ca="1" si="37"/>
        <v/>
      </c>
      <c r="CV15" s="212" t="str">
        <f t="shared" ca="1" si="38"/>
        <v/>
      </c>
      <c r="CW15" s="208" t="str">
        <f t="shared" ca="1" si="39"/>
        <v/>
      </c>
      <c r="CX15" s="216" t="str">
        <f t="shared" ca="1" si="40"/>
        <v/>
      </c>
    </row>
    <row r="16" spans="2:102" s="156" customFormat="1" ht="20.100000000000001" customHeight="1">
      <c r="B16" s="239">
        <f t="shared" si="41"/>
        <v>7</v>
      </c>
      <c r="C16" s="200" t="str">
        <f t="shared" ca="1" si="19"/>
        <v>智能省電功能</v>
      </c>
      <c r="D16" s="201">
        <f t="shared" ca="1" si="42"/>
        <v>3</v>
      </c>
      <c r="E16" s="206">
        <f t="shared" ca="1" si="43"/>
        <v>0</v>
      </c>
      <c r="F16" s="203">
        <f t="shared" ca="1" si="43"/>
        <v>0</v>
      </c>
      <c r="G16" s="204">
        <f t="shared" ca="1" si="43"/>
        <v>0</v>
      </c>
      <c r="H16" s="202">
        <f t="shared" ca="1" si="43"/>
        <v>0</v>
      </c>
      <c r="I16" s="205">
        <f t="shared" ca="1" si="43"/>
        <v>0</v>
      </c>
      <c r="J16" s="206">
        <f t="shared" ca="1" si="43"/>
        <v>0</v>
      </c>
      <c r="K16" s="202">
        <f t="shared" ca="1" si="43"/>
        <v>0</v>
      </c>
      <c r="L16" s="295">
        <f t="shared" ca="1" si="43"/>
        <v>0</v>
      </c>
      <c r="M16" s="207">
        <f t="shared" ca="1" si="44"/>
        <v>3</v>
      </c>
      <c r="N16" s="208">
        <f t="shared" ca="1" si="44"/>
        <v>0</v>
      </c>
      <c r="O16" s="209">
        <f t="shared" ca="1" si="44"/>
        <v>0</v>
      </c>
      <c r="P16" s="210">
        <f t="shared" ca="1" si="44"/>
        <v>0</v>
      </c>
      <c r="Q16" s="208">
        <f t="shared" ca="1" si="44"/>
        <v>0</v>
      </c>
      <c r="R16" s="211">
        <f t="shared" ca="1" si="44"/>
        <v>0</v>
      </c>
      <c r="S16" s="212">
        <f t="shared" ca="1" si="44"/>
        <v>0</v>
      </c>
      <c r="T16" s="208">
        <f t="shared" ca="1" si="44"/>
        <v>0</v>
      </c>
      <c r="U16" s="213">
        <f t="shared" ca="1" si="44"/>
        <v>0</v>
      </c>
      <c r="V16" s="212" t="str">
        <f t="shared" ca="1" si="44"/>
        <v/>
      </c>
      <c r="W16" s="208" t="str">
        <f t="shared" ca="1" si="44"/>
        <v/>
      </c>
      <c r="X16" s="209" t="str">
        <f t="shared" ca="1" si="44"/>
        <v/>
      </c>
      <c r="Y16" s="210" t="str">
        <f t="shared" ca="1" si="44"/>
        <v/>
      </c>
      <c r="Z16" s="208" t="str">
        <f t="shared" ca="1" si="44"/>
        <v/>
      </c>
      <c r="AA16" s="211" t="str">
        <f t="shared" ca="1" si="44"/>
        <v/>
      </c>
      <c r="AB16" s="212" t="str">
        <f t="shared" ca="1" si="44"/>
        <v/>
      </c>
      <c r="AC16" s="208" t="str">
        <f t="shared" ca="1" si="44"/>
        <v/>
      </c>
      <c r="AD16" s="209" t="str">
        <f t="shared" ca="1" si="44"/>
        <v/>
      </c>
      <c r="AE16" s="214" t="str">
        <f t="shared" ca="1" si="44"/>
        <v/>
      </c>
      <c r="AF16" s="208" t="str">
        <f t="shared" ca="1" si="44"/>
        <v/>
      </c>
      <c r="AG16" s="209" t="str">
        <f t="shared" ca="1" si="44"/>
        <v/>
      </c>
      <c r="AH16" s="210" t="str">
        <f t="shared" ca="1" si="44"/>
        <v/>
      </c>
      <c r="AI16" s="208" t="str">
        <f t="shared" ca="1" si="44"/>
        <v/>
      </c>
      <c r="AJ16" s="211" t="str">
        <f t="shared" ca="1" si="44"/>
        <v/>
      </c>
      <c r="AK16" s="212" t="str">
        <f t="shared" ca="1" si="44"/>
        <v/>
      </c>
      <c r="AL16" s="208" t="str">
        <f t="shared" ca="1" si="44"/>
        <v/>
      </c>
      <c r="AM16" s="215" t="str">
        <f t="shared" ca="1" si="44"/>
        <v/>
      </c>
      <c r="AN16" s="212" t="str">
        <f t="shared" ca="1" si="44"/>
        <v/>
      </c>
      <c r="AO16" s="208" t="str">
        <f t="shared" ca="1" si="44"/>
        <v/>
      </c>
      <c r="AP16" s="209" t="str">
        <f t="shared" ca="1" si="44"/>
        <v/>
      </c>
      <c r="AQ16" s="210" t="str">
        <f t="shared" ca="1" si="44"/>
        <v/>
      </c>
      <c r="AR16" s="208" t="str">
        <f t="shared" ca="1" si="44"/>
        <v/>
      </c>
      <c r="AS16" s="211" t="str">
        <f t="shared" ca="1" si="44"/>
        <v/>
      </c>
      <c r="AT16" s="212" t="str">
        <f t="shared" ca="1" si="44"/>
        <v/>
      </c>
      <c r="AU16" s="208" t="str">
        <f t="shared" ca="1" si="44"/>
        <v/>
      </c>
      <c r="AV16" s="209" t="str">
        <f t="shared" ca="1" si="44"/>
        <v/>
      </c>
      <c r="AW16" s="214" t="str">
        <f t="shared" ca="1" si="44"/>
        <v/>
      </c>
      <c r="AX16" s="208" t="str">
        <f t="shared" ca="1" si="44"/>
        <v/>
      </c>
      <c r="AY16" s="209" t="str">
        <f t="shared" ca="1" si="44"/>
        <v/>
      </c>
      <c r="AZ16" s="210" t="str">
        <f t="shared" ca="1" si="44"/>
        <v/>
      </c>
      <c r="BA16" s="208" t="str">
        <f t="shared" ca="1" si="44"/>
        <v/>
      </c>
      <c r="BB16" s="211" t="str">
        <f t="shared" ca="1" si="44"/>
        <v/>
      </c>
      <c r="BC16" s="212" t="str">
        <f t="shared" ca="1" si="44"/>
        <v/>
      </c>
      <c r="BD16" s="208" t="str">
        <f t="shared" ca="1" si="44"/>
        <v/>
      </c>
      <c r="BE16" s="215" t="str">
        <f t="shared" ca="1" si="44"/>
        <v/>
      </c>
      <c r="BF16" s="212" t="str">
        <f t="shared" ca="1" si="44"/>
        <v/>
      </c>
      <c r="BG16" s="208" t="str">
        <f t="shared" ca="1" si="44"/>
        <v/>
      </c>
      <c r="BH16" s="209" t="str">
        <f t="shared" ca="1" si="44"/>
        <v/>
      </c>
      <c r="BI16" s="210" t="str">
        <f t="shared" ca="1" si="44"/>
        <v/>
      </c>
      <c r="BJ16" s="208" t="str">
        <f t="shared" ca="1" si="44"/>
        <v/>
      </c>
      <c r="BK16" s="211" t="str">
        <f t="shared" ca="1" si="44"/>
        <v/>
      </c>
      <c r="BL16" s="212" t="str">
        <f t="shared" ca="1" si="44"/>
        <v/>
      </c>
      <c r="BM16" s="208" t="str">
        <f t="shared" ca="1" si="44"/>
        <v/>
      </c>
      <c r="BN16" s="209" t="str">
        <f t="shared" ca="1" si="44"/>
        <v/>
      </c>
      <c r="BO16" s="214" t="str">
        <f t="shared" ca="1" si="44"/>
        <v/>
      </c>
      <c r="BP16" s="208" t="str">
        <f t="shared" ca="1" si="44"/>
        <v/>
      </c>
      <c r="BQ16" s="209" t="str">
        <f t="shared" ca="1" si="44"/>
        <v/>
      </c>
      <c r="BR16" s="210" t="str">
        <f t="shared" ca="1" si="44"/>
        <v/>
      </c>
      <c r="BS16" s="208" t="str">
        <f t="shared" ca="1" si="44"/>
        <v/>
      </c>
      <c r="BT16" s="211" t="str">
        <f t="shared" ca="1" si="44"/>
        <v/>
      </c>
      <c r="BU16" s="212" t="str">
        <f t="shared" ca="1" si="44"/>
        <v/>
      </c>
      <c r="BV16" s="208" t="str">
        <f t="shared" ca="1" si="44"/>
        <v/>
      </c>
      <c r="BW16" s="215" t="str">
        <f t="shared" ca="1" si="44"/>
        <v/>
      </c>
      <c r="BX16" s="212" t="str">
        <f t="shared" ca="1" si="44"/>
        <v/>
      </c>
      <c r="BY16" s="208" t="str">
        <f t="shared" ca="1" si="22"/>
        <v/>
      </c>
      <c r="BZ16" s="209" t="str">
        <f t="shared" ca="1" si="22"/>
        <v/>
      </c>
      <c r="CA16" s="210" t="str">
        <f t="shared" ca="1" si="22"/>
        <v/>
      </c>
      <c r="CB16" s="208" t="str">
        <f t="shared" ca="1" si="22"/>
        <v/>
      </c>
      <c r="CC16" s="211" t="str">
        <f t="shared" ca="1" si="22"/>
        <v/>
      </c>
      <c r="CD16" s="212" t="str">
        <f t="shared" ca="1" si="22"/>
        <v/>
      </c>
      <c r="CE16" s="208" t="str">
        <f t="shared" ca="1" si="22"/>
        <v/>
      </c>
      <c r="CF16" s="209" t="str">
        <f t="shared" ca="1" si="22"/>
        <v/>
      </c>
      <c r="CG16" s="214" t="str">
        <f t="shared" ca="1" si="23"/>
        <v/>
      </c>
      <c r="CH16" s="208" t="str">
        <f t="shared" ca="1" si="24"/>
        <v/>
      </c>
      <c r="CI16" s="209" t="str">
        <f t="shared" ca="1" si="25"/>
        <v/>
      </c>
      <c r="CJ16" s="210" t="str">
        <f t="shared" ca="1" si="26"/>
        <v/>
      </c>
      <c r="CK16" s="208" t="str">
        <f t="shared" ca="1" si="27"/>
        <v/>
      </c>
      <c r="CL16" s="211" t="str">
        <f t="shared" ca="1" si="28"/>
        <v/>
      </c>
      <c r="CM16" s="212" t="str">
        <f t="shared" ca="1" si="29"/>
        <v/>
      </c>
      <c r="CN16" s="208" t="str">
        <f t="shared" ca="1" si="30"/>
        <v/>
      </c>
      <c r="CO16" s="215" t="str">
        <f t="shared" ca="1" si="31"/>
        <v/>
      </c>
      <c r="CP16" s="212" t="str">
        <f t="shared" ca="1" si="32"/>
        <v/>
      </c>
      <c r="CQ16" s="208" t="str">
        <f t="shared" ca="1" si="33"/>
        <v/>
      </c>
      <c r="CR16" s="209" t="str">
        <f t="shared" ca="1" si="34"/>
        <v/>
      </c>
      <c r="CS16" s="210" t="str">
        <f t="shared" ca="1" si="35"/>
        <v/>
      </c>
      <c r="CT16" s="208" t="str">
        <f t="shared" ca="1" si="36"/>
        <v/>
      </c>
      <c r="CU16" s="211" t="str">
        <f t="shared" ca="1" si="37"/>
        <v/>
      </c>
      <c r="CV16" s="212" t="str">
        <f t="shared" ca="1" si="38"/>
        <v/>
      </c>
      <c r="CW16" s="208" t="str">
        <f t="shared" ca="1" si="39"/>
        <v/>
      </c>
      <c r="CX16" s="216" t="str">
        <f t="shared" ca="1" si="40"/>
        <v/>
      </c>
    </row>
    <row r="17" spans="2:102" s="156" customFormat="1" ht="20.100000000000001" customHeight="1">
      <c r="B17" s="239">
        <f t="shared" si="41"/>
        <v>8</v>
      </c>
      <c r="C17" s="200" t="str">
        <f t="shared" ca="1" si="19"/>
        <v>USB DONGLE指示燈號</v>
      </c>
      <c r="D17" s="201">
        <f t="shared" ca="1" si="42"/>
        <v>2</v>
      </c>
      <c r="E17" s="206">
        <f t="shared" ca="1" si="43"/>
        <v>2</v>
      </c>
      <c r="F17" s="203">
        <f t="shared" ca="1" si="43"/>
        <v>0</v>
      </c>
      <c r="G17" s="204">
        <f t="shared" ca="1" si="43"/>
        <v>0</v>
      </c>
      <c r="H17" s="202">
        <f t="shared" ca="1" si="43"/>
        <v>0</v>
      </c>
      <c r="I17" s="205">
        <f t="shared" ca="1" si="43"/>
        <v>0</v>
      </c>
      <c r="J17" s="206">
        <f t="shared" ca="1" si="43"/>
        <v>0</v>
      </c>
      <c r="K17" s="202">
        <f t="shared" ca="1" si="43"/>
        <v>0</v>
      </c>
      <c r="L17" s="295">
        <f t="shared" ca="1" si="43"/>
        <v>0</v>
      </c>
      <c r="M17" s="207">
        <f t="shared" ca="1" si="44"/>
        <v>2</v>
      </c>
      <c r="N17" s="208">
        <f t="shared" ca="1" si="44"/>
        <v>2</v>
      </c>
      <c r="O17" s="209">
        <f t="shared" ca="1" si="44"/>
        <v>0</v>
      </c>
      <c r="P17" s="210">
        <f t="shared" ca="1" si="44"/>
        <v>0</v>
      </c>
      <c r="Q17" s="208">
        <f t="shared" ca="1" si="44"/>
        <v>0</v>
      </c>
      <c r="R17" s="211">
        <f t="shared" ca="1" si="44"/>
        <v>0</v>
      </c>
      <c r="S17" s="212">
        <f t="shared" ca="1" si="44"/>
        <v>0</v>
      </c>
      <c r="T17" s="208">
        <f t="shared" ca="1" si="44"/>
        <v>0</v>
      </c>
      <c r="U17" s="213">
        <f t="shared" ca="1" si="44"/>
        <v>0</v>
      </c>
      <c r="V17" s="212" t="str">
        <f t="shared" ca="1" si="44"/>
        <v/>
      </c>
      <c r="W17" s="208" t="str">
        <f t="shared" ca="1" si="44"/>
        <v/>
      </c>
      <c r="X17" s="209" t="str">
        <f t="shared" ca="1" si="44"/>
        <v/>
      </c>
      <c r="Y17" s="210" t="str">
        <f t="shared" ca="1" si="44"/>
        <v/>
      </c>
      <c r="Z17" s="208" t="str">
        <f t="shared" ca="1" si="44"/>
        <v/>
      </c>
      <c r="AA17" s="211" t="str">
        <f t="shared" ca="1" si="44"/>
        <v/>
      </c>
      <c r="AB17" s="212" t="str">
        <f t="shared" ca="1" si="44"/>
        <v/>
      </c>
      <c r="AC17" s="208" t="str">
        <f t="shared" ca="1" si="44"/>
        <v/>
      </c>
      <c r="AD17" s="209" t="str">
        <f t="shared" ca="1" si="44"/>
        <v/>
      </c>
      <c r="AE17" s="214" t="str">
        <f t="shared" ca="1" si="44"/>
        <v/>
      </c>
      <c r="AF17" s="208" t="str">
        <f t="shared" ca="1" si="44"/>
        <v/>
      </c>
      <c r="AG17" s="209" t="str">
        <f t="shared" ca="1" si="44"/>
        <v/>
      </c>
      <c r="AH17" s="210" t="str">
        <f t="shared" ca="1" si="44"/>
        <v/>
      </c>
      <c r="AI17" s="208" t="str">
        <f t="shared" ca="1" si="44"/>
        <v/>
      </c>
      <c r="AJ17" s="211" t="str">
        <f t="shared" ca="1" si="44"/>
        <v/>
      </c>
      <c r="AK17" s="212" t="str">
        <f t="shared" ca="1" si="44"/>
        <v/>
      </c>
      <c r="AL17" s="208" t="str">
        <f t="shared" ca="1" si="44"/>
        <v/>
      </c>
      <c r="AM17" s="215" t="str">
        <f t="shared" ca="1" si="44"/>
        <v/>
      </c>
      <c r="AN17" s="212" t="str">
        <f t="shared" ca="1" si="44"/>
        <v/>
      </c>
      <c r="AO17" s="208" t="str">
        <f t="shared" ca="1" si="44"/>
        <v/>
      </c>
      <c r="AP17" s="209" t="str">
        <f t="shared" ca="1" si="44"/>
        <v/>
      </c>
      <c r="AQ17" s="210" t="str">
        <f t="shared" ca="1" si="44"/>
        <v/>
      </c>
      <c r="AR17" s="208" t="str">
        <f t="shared" ca="1" si="44"/>
        <v/>
      </c>
      <c r="AS17" s="211" t="str">
        <f t="shared" ca="1" si="44"/>
        <v/>
      </c>
      <c r="AT17" s="212" t="str">
        <f t="shared" ca="1" si="44"/>
        <v/>
      </c>
      <c r="AU17" s="208" t="str">
        <f t="shared" ca="1" si="44"/>
        <v/>
      </c>
      <c r="AV17" s="209" t="str">
        <f t="shared" ca="1" si="44"/>
        <v/>
      </c>
      <c r="AW17" s="214" t="str">
        <f t="shared" ca="1" si="44"/>
        <v/>
      </c>
      <c r="AX17" s="208" t="str">
        <f t="shared" ca="1" si="44"/>
        <v/>
      </c>
      <c r="AY17" s="209" t="str">
        <f t="shared" ca="1" si="44"/>
        <v/>
      </c>
      <c r="AZ17" s="210" t="str">
        <f t="shared" ca="1" si="44"/>
        <v/>
      </c>
      <c r="BA17" s="208" t="str">
        <f t="shared" ca="1" si="44"/>
        <v/>
      </c>
      <c r="BB17" s="211" t="str">
        <f t="shared" ca="1" si="44"/>
        <v/>
      </c>
      <c r="BC17" s="212" t="str">
        <f t="shared" ca="1" si="44"/>
        <v/>
      </c>
      <c r="BD17" s="208" t="str">
        <f t="shared" ca="1" si="44"/>
        <v/>
      </c>
      <c r="BE17" s="215" t="str">
        <f t="shared" ca="1" si="44"/>
        <v/>
      </c>
      <c r="BF17" s="212" t="str">
        <f t="shared" ca="1" si="44"/>
        <v/>
      </c>
      <c r="BG17" s="208" t="str">
        <f t="shared" ca="1" si="44"/>
        <v/>
      </c>
      <c r="BH17" s="209" t="str">
        <f t="shared" ca="1" si="44"/>
        <v/>
      </c>
      <c r="BI17" s="210" t="str">
        <f t="shared" ca="1" si="44"/>
        <v/>
      </c>
      <c r="BJ17" s="208" t="str">
        <f t="shared" ca="1" si="44"/>
        <v/>
      </c>
      <c r="BK17" s="211" t="str">
        <f t="shared" ca="1" si="44"/>
        <v/>
      </c>
      <c r="BL17" s="212" t="str">
        <f t="shared" ca="1" si="44"/>
        <v/>
      </c>
      <c r="BM17" s="208" t="str">
        <f t="shared" ca="1" si="44"/>
        <v/>
      </c>
      <c r="BN17" s="209" t="str">
        <f t="shared" ca="1" si="44"/>
        <v/>
      </c>
      <c r="BO17" s="214" t="str">
        <f t="shared" ca="1" si="44"/>
        <v/>
      </c>
      <c r="BP17" s="208" t="str">
        <f t="shared" ca="1" si="44"/>
        <v/>
      </c>
      <c r="BQ17" s="209" t="str">
        <f t="shared" ca="1" si="44"/>
        <v/>
      </c>
      <c r="BR17" s="210" t="str">
        <f t="shared" ca="1" si="44"/>
        <v/>
      </c>
      <c r="BS17" s="208" t="str">
        <f t="shared" ca="1" si="44"/>
        <v/>
      </c>
      <c r="BT17" s="211" t="str">
        <f t="shared" ca="1" si="44"/>
        <v/>
      </c>
      <c r="BU17" s="212" t="str">
        <f t="shared" ca="1" si="44"/>
        <v/>
      </c>
      <c r="BV17" s="208" t="str">
        <f t="shared" ca="1" si="44"/>
        <v/>
      </c>
      <c r="BW17" s="215" t="str">
        <f t="shared" ca="1" si="44"/>
        <v/>
      </c>
      <c r="BX17" s="212" t="str">
        <f ca="1">IF($C17="","",IF(BX$1="","",INDIRECT("'"&amp;BX$1&amp;"'!"&amp;"$"&amp;BX$2&amp;"$"&amp;((BX$3)+(ROW()-ROW(BW$9))))))</f>
        <v/>
      </c>
      <c r="BY17" s="208" t="str">
        <f t="shared" ca="1" si="22"/>
        <v/>
      </c>
      <c r="BZ17" s="209" t="str">
        <f t="shared" ca="1" si="22"/>
        <v/>
      </c>
      <c r="CA17" s="210" t="str">
        <f t="shared" ca="1" si="22"/>
        <v/>
      </c>
      <c r="CB17" s="208" t="str">
        <f t="shared" ca="1" si="22"/>
        <v/>
      </c>
      <c r="CC17" s="211" t="str">
        <f t="shared" ca="1" si="22"/>
        <v/>
      </c>
      <c r="CD17" s="212" t="str">
        <f t="shared" ca="1" si="22"/>
        <v/>
      </c>
      <c r="CE17" s="208" t="str">
        <f t="shared" ca="1" si="22"/>
        <v/>
      </c>
      <c r="CF17" s="209" t="str">
        <f t="shared" ca="1" si="22"/>
        <v/>
      </c>
      <c r="CG17" s="214" t="str">
        <f t="shared" ca="1" si="23"/>
        <v/>
      </c>
      <c r="CH17" s="208" t="str">
        <f t="shared" ca="1" si="24"/>
        <v/>
      </c>
      <c r="CI17" s="209" t="str">
        <f t="shared" ca="1" si="25"/>
        <v/>
      </c>
      <c r="CJ17" s="210" t="str">
        <f t="shared" ca="1" si="26"/>
        <v/>
      </c>
      <c r="CK17" s="208" t="str">
        <f t="shared" ca="1" si="27"/>
        <v/>
      </c>
      <c r="CL17" s="211" t="str">
        <f t="shared" ca="1" si="28"/>
        <v/>
      </c>
      <c r="CM17" s="212" t="str">
        <f t="shared" ca="1" si="29"/>
        <v/>
      </c>
      <c r="CN17" s="208" t="str">
        <f t="shared" ca="1" si="30"/>
        <v/>
      </c>
      <c r="CO17" s="215" t="str">
        <f t="shared" ca="1" si="31"/>
        <v/>
      </c>
      <c r="CP17" s="212" t="str">
        <f t="shared" ca="1" si="32"/>
        <v/>
      </c>
      <c r="CQ17" s="208" t="str">
        <f t="shared" ca="1" si="33"/>
        <v/>
      </c>
      <c r="CR17" s="209" t="str">
        <f t="shared" ca="1" si="34"/>
        <v/>
      </c>
      <c r="CS17" s="210" t="str">
        <f t="shared" ca="1" si="35"/>
        <v/>
      </c>
      <c r="CT17" s="208" t="str">
        <f t="shared" ca="1" si="36"/>
        <v/>
      </c>
      <c r="CU17" s="211" t="str">
        <f t="shared" ca="1" si="37"/>
        <v/>
      </c>
      <c r="CV17" s="212" t="str">
        <f t="shared" ca="1" si="38"/>
        <v/>
      </c>
      <c r="CW17" s="208" t="str">
        <f t="shared" ca="1" si="39"/>
        <v/>
      </c>
      <c r="CX17" s="216" t="str">
        <f t="shared" ca="1" si="40"/>
        <v/>
      </c>
    </row>
    <row r="18" spans="2:102" s="156" customFormat="1" ht="20.100000000000001" customHeight="1">
      <c r="B18" s="239">
        <f t="shared" si="41"/>
        <v>9</v>
      </c>
      <c r="C18" s="200" t="str">
        <f t="shared" ca="1" si="19"/>
        <v>麥克風指示燈號</v>
      </c>
      <c r="D18" s="201">
        <f t="shared" ca="1" si="42"/>
        <v>4</v>
      </c>
      <c r="E18" s="206">
        <f t="shared" ca="1" si="43"/>
        <v>4</v>
      </c>
      <c r="F18" s="203">
        <f t="shared" ca="1" si="43"/>
        <v>0</v>
      </c>
      <c r="G18" s="204">
        <f t="shared" ca="1" si="43"/>
        <v>0</v>
      </c>
      <c r="H18" s="202">
        <f t="shared" ca="1" si="43"/>
        <v>0</v>
      </c>
      <c r="I18" s="205">
        <f t="shared" ca="1" si="43"/>
        <v>0</v>
      </c>
      <c r="J18" s="206">
        <f t="shared" ca="1" si="43"/>
        <v>0</v>
      </c>
      <c r="K18" s="202">
        <f t="shared" ca="1" si="43"/>
        <v>0</v>
      </c>
      <c r="L18" s="295">
        <f t="shared" ca="1" si="43"/>
        <v>0</v>
      </c>
      <c r="M18" s="207">
        <f t="shared" ref="M18:BX21" ca="1" si="45">IF($C18="","",IF(M$1="","",INDIRECT("'"&amp;M$1&amp;"'!"&amp;"$"&amp;M$2&amp;"$"&amp;((M$3)+(ROW()-ROW(L$9))))))</f>
        <v>4</v>
      </c>
      <c r="N18" s="208">
        <f t="shared" ca="1" si="45"/>
        <v>4</v>
      </c>
      <c r="O18" s="209">
        <f t="shared" ca="1" si="45"/>
        <v>0</v>
      </c>
      <c r="P18" s="210">
        <f t="shared" ca="1" si="45"/>
        <v>0</v>
      </c>
      <c r="Q18" s="208">
        <f t="shared" ca="1" si="45"/>
        <v>0</v>
      </c>
      <c r="R18" s="211">
        <f t="shared" ca="1" si="45"/>
        <v>0</v>
      </c>
      <c r="S18" s="212">
        <f t="shared" ca="1" si="45"/>
        <v>0</v>
      </c>
      <c r="T18" s="208">
        <f t="shared" ca="1" si="45"/>
        <v>0</v>
      </c>
      <c r="U18" s="213">
        <f t="shared" ca="1" si="45"/>
        <v>0</v>
      </c>
      <c r="V18" s="212" t="str">
        <f t="shared" ca="1" si="45"/>
        <v/>
      </c>
      <c r="W18" s="208" t="str">
        <f t="shared" ca="1" si="45"/>
        <v/>
      </c>
      <c r="X18" s="209" t="str">
        <f t="shared" ca="1" si="45"/>
        <v/>
      </c>
      <c r="Y18" s="210" t="str">
        <f t="shared" ca="1" si="45"/>
        <v/>
      </c>
      <c r="Z18" s="208" t="str">
        <f t="shared" ca="1" si="45"/>
        <v/>
      </c>
      <c r="AA18" s="211" t="str">
        <f t="shared" ca="1" si="45"/>
        <v/>
      </c>
      <c r="AB18" s="212" t="str">
        <f t="shared" ca="1" si="45"/>
        <v/>
      </c>
      <c r="AC18" s="208" t="str">
        <f t="shared" ca="1" si="45"/>
        <v/>
      </c>
      <c r="AD18" s="209" t="str">
        <f t="shared" ca="1" si="45"/>
        <v/>
      </c>
      <c r="AE18" s="214" t="str">
        <f t="shared" ca="1" si="45"/>
        <v/>
      </c>
      <c r="AF18" s="208" t="str">
        <f t="shared" ca="1" si="45"/>
        <v/>
      </c>
      <c r="AG18" s="209" t="str">
        <f t="shared" ca="1" si="45"/>
        <v/>
      </c>
      <c r="AH18" s="210" t="str">
        <f t="shared" ca="1" si="45"/>
        <v/>
      </c>
      <c r="AI18" s="208" t="str">
        <f t="shared" ca="1" si="45"/>
        <v/>
      </c>
      <c r="AJ18" s="211" t="str">
        <f t="shared" ca="1" si="45"/>
        <v/>
      </c>
      <c r="AK18" s="212" t="str">
        <f t="shared" ca="1" si="45"/>
        <v/>
      </c>
      <c r="AL18" s="208" t="str">
        <f t="shared" ca="1" si="45"/>
        <v/>
      </c>
      <c r="AM18" s="215" t="str">
        <f t="shared" ca="1" si="45"/>
        <v/>
      </c>
      <c r="AN18" s="212" t="str">
        <f t="shared" ca="1" si="45"/>
        <v/>
      </c>
      <c r="AO18" s="208" t="str">
        <f t="shared" ca="1" si="45"/>
        <v/>
      </c>
      <c r="AP18" s="209" t="str">
        <f t="shared" ca="1" si="45"/>
        <v/>
      </c>
      <c r="AQ18" s="210" t="str">
        <f t="shared" ca="1" si="45"/>
        <v/>
      </c>
      <c r="AR18" s="208" t="str">
        <f t="shared" ca="1" si="45"/>
        <v/>
      </c>
      <c r="AS18" s="211" t="str">
        <f t="shared" ca="1" si="45"/>
        <v/>
      </c>
      <c r="AT18" s="212" t="str">
        <f t="shared" ca="1" si="45"/>
        <v/>
      </c>
      <c r="AU18" s="208" t="str">
        <f t="shared" ca="1" si="45"/>
        <v/>
      </c>
      <c r="AV18" s="209" t="str">
        <f t="shared" ca="1" si="45"/>
        <v/>
      </c>
      <c r="AW18" s="214" t="str">
        <f t="shared" ca="1" si="45"/>
        <v/>
      </c>
      <c r="AX18" s="208" t="str">
        <f t="shared" ca="1" si="45"/>
        <v/>
      </c>
      <c r="AY18" s="209" t="str">
        <f t="shared" ca="1" si="45"/>
        <v/>
      </c>
      <c r="AZ18" s="210" t="str">
        <f t="shared" ca="1" si="45"/>
        <v/>
      </c>
      <c r="BA18" s="208" t="str">
        <f t="shared" ca="1" si="45"/>
        <v/>
      </c>
      <c r="BB18" s="211" t="str">
        <f t="shared" ca="1" si="45"/>
        <v/>
      </c>
      <c r="BC18" s="212" t="str">
        <f t="shared" ca="1" si="45"/>
        <v/>
      </c>
      <c r="BD18" s="208" t="str">
        <f t="shared" ca="1" si="45"/>
        <v/>
      </c>
      <c r="BE18" s="215" t="str">
        <f t="shared" ca="1" si="45"/>
        <v/>
      </c>
      <c r="BF18" s="212" t="str">
        <f t="shared" ca="1" si="45"/>
        <v/>
      </c>
      <c r="BG18" s="208" t="str">
        <f t="shared" ca="1" si="45"/>
        <v/>
      </c>
      <c r="BH18" s="209" t="str">
        <f t="shared" ca="1" si="45"/>
        <v/>
      </c>
      <c r="BI18" s="210" t="str">
        <f t="shared" ca="1" si="45"/>
        <v/>
      </c>
      <c r="BJ18" s="208" t="str">
        <f t="shared" ca="1" si="45"/>
        <v/>
      </c>
      <c r="BK18" s="211" t="str">
        <f t="shared" ca="1" si="45"/>
        <v/>
      </c>
      <c r="BL18" s="212" t="str">
        <f t="shared" ca="1" si="45"/>
        <v/>
      </c>
      <c r="BM18" s="208" t="str">
        <f t="shared" ca="1" si="45"/>
        <v/>
      </c>
      <c r="BN18" s="209" t="str">
        <f t="shared" ca="1" si="45"/>
        <v/>
      </c>
      <c r="BO18" s="214" t="str">
        <f t="shared" ca="1" si="45"/>
        <v/>
      </c>
      <c r="BP18" s="208" t="str">
        <f t="shared" ca="1" si="45"/>
        <v/>
      </c>
      <c r="BQ18" s="209" t="str">
        <f t="shared" ca="1" si="45"/>
        <v/>
      </c>
      <c r="BR18" s="210" t="str">
        <f t="shared" ca="1" si="45"/>
        <v/>
      </c>
      <c r="BS18" s="208" t="str">
        <f t="shared" ca="1" si="45"/>
        <v/>
      </c>
      <c r="BT18" s="211" t="str">
        <f t="shared" ca="1" si="45"/>
        <v/>
      </c>
      <c r="BU18" s="212" t="str">
        <f t="shared" ca="1" si="45"/>
        <v/>
      </c>
      <c r="BV18" s="208" t="str">
        <f t="shared" ca="1" si="45"/>
        <v/>
      </c>
      <c r="BW18" s="215" t="str">
        <f t="shared" ca="1" si="45"/>
        <v/>
      </c>
      <c r="BX18" s="212" t="str">
        <f t="shared" ca="1" si="45"/>
        <v/>
      </c>
      <c r="BY18" s="208" t="str">
        <f t="shared" ca="1" si="22"/>
        <v/>
      </c>
      <c r="BZ18" s="209" t="str">
        <f t="shared" ca="1" si="22"/>
        <v/>
      </c>
      <c r="CA18" s="210" t="str">
        <f t="shared" ca="1" si="22"/>
        <v/>
      </c>
      <c r="CB18" s="208" t="str">
        <f t="shared" ca="1" si="22"/>
        <v/>
      </c>
      <c r="CC18" s="211" t="str">
        <f t="shared" ca="1" si="22"/>
        <v/>
      </c>
      <c r="CD18" s="212" t="str">
        <f t="shared" ca="1" si="22"/>
        <v/>
      </c>
      <c r="CE18" s="208" t="str">
        <f t="shared" ca="1" si="22"/>
        <v/>
      </c>
      <c r="CF18" s="209" t="str">
        <f t="shared" ca="1" si="22"/>
        <v/>
      </c>
      <c r="CG18" s="214" t="str">
        <f t="shared" ca="1" si="23"/>
        <v/>
      </c>
      <c r="CH18" s="208" t="str">
        <f t="shared" ca="1" si="24"/>
        <v/>
      </c>
      <c r="CI18" s="209" t="str">
        <f t="shared" ca="1" si="25"/>
        <v/>
      </c>
      <c r="CJ18" s="210" t="str">
        <f t="shared" ca="1" si="26"/>
        <v/>
      </c>
      <c r="CK18" s="208" t="str">
        <f t="shared" ca="1" si="27"/>
        <v/>
      </c>
      <c r="CL18" s="211" t="str">
        <f t="shared" ca="1" si="28"/>
        <v/>
      </c>
      <c r="CM18" s="212" t="str">
        <f t="shared" ca="1" si="29"/>
        <v/>
      </c>
      <c r="CN18" s="208" t="str">
        <f t="shared" ca="1" si="30"/>
        <v/>
      </c>
      <c r="CO18" s="215" t="str">
        <f t="shared" ca="1" si="31"/>
        <v/>
      </c>
      <c r="CP18" s="212" t="str">
        <f t="shared" ca="1" si="32"/>
        <v/>
      </c>
      <c r="CQ18" s="208" t="str">
        <f t="shared" ca="1" si="33"/>
        <v/>
      </c>
      <c r="CR18" s="209" t="str">
        <f t="shared" ca="1" si="34"/>
        <v/>
      </c>
      <c r="CS18" s="210" t="str">
        <f t="shared" ca="1" si="35"/>
        <v/>
      </c>
      <c r="CT18" s="208" t="str">
        <f t="shared" ca="1" si="36"/>
        <v/>
      </c>
      <c r="CU18" s="211" t="str">
        <f t="shared" ca="1" si="37"/>
        <v/>
      </c>
      <c r="CV18" s="212" t="str">
        <f t="shared" ca="1" si="38"/>
        <v/>
      </c>
      <c r="CW18" s="208" t="str">
        <f t="shared" ca="1" si="39"/>
        <v/>
      </c>
      <c r="CX18" s="216" t="str">
        <f t="shared" ca="1" si="40"/>
        <v/>
      </c>
    </row>
    <row r="19" spans="2:102" s="156" customFormat="1" ht="20.100000000000001" customHeight="1">
      <c r="B19" s="239">
        <f t="shared" si="41"/>
        <v>10</v>
      </c>
      <c r="C19" s="200" t="str">
        <f t="shared" ca="1" si="19"/>
        <v>連接PC測試</v>
      </c>
      <c r="D19" s="201">
        <f t="shared" ca="1" si="42"/>
        <v>4</v>
      </c>
      <c r="E19" s="206">
        <f t="shared" ca="1" si="43"/>
        <v>4</v>
      </c>
      <c r="F19" s="203">
        <f t="shared" ca="1" si="43"/>
        <v>0</v>
      </c>
      <c r="G19" s="204">
        <f t="shared" ca="1" si="43"/>
        <v>0</v>
      </c>
      <c r="H19" s="202">
        <f t="shared" ca="1" si="43"/>
        <v>0</v>
      </c>
      <c r="I19" s="205">
        <f t="shared" ca="1" si="43"/>
        <v>0</v>
      </c>
      <c r="J19" s="206">
        <f t="shared" ca="1" si="43"/>
        <v>0</v>
      </c>
      <c r="K19" s="202">
        <f t="shared" ca="1" si="43"/>
        <v>0</v>
      </c>
      <c r="L19" s="295">
        <f t="shared" ca="1" si="43"/>
        <v>0</v>
      </c>
      <c r="M19" s="207">
        <f t="shared" ca="1" si="45"/>
        <v>4</v>
      </c>
      <c r="N19" s="208">
        <f t="shared" ca="1" si="45"/>
        <v>4</v>
      </c>
      <c r="O19" s="209">
        <f t="shared" ca="1" si="45"/>
        <v>0</v>
      </c>
      <c r="P19" s="210">
        <f t="shared" ca="1" si="45"/>
        <v>0</v>
      </c>
      <c r="Q19" s="208">
        <f t="shared" ca="1" si="45"/>
        <v>0</v>
      </c>
      <c r="R19" s="211">
        <f t="shared" ca="1" si="45"/>
        <v>0</v>
      </c>
      <c r="S19" s="212">
        <f t="shared" ca="1" si="45"/>
        <v>0</v>
      </c>
      <c r="T19" s="208">
        <f t="shared" ca="1" si="45"/>
        <v>0</v>
      </c>
      <c r="U19" s="213">
        <f t="shared" ca="1" si="45"/>
        <v>0</v>
      </c>
      <c r="V19" s="212" t="str">
        <f t="shared" ca="1" si="45"/>
        <v/>
      </c>
      <c r="W19" s="208" t="str">
        <f t="shared" ca="1" si="45"/>
        <v/>
      </c>
      <c r="X19" s="209" t="str">
        <f t="shared" ca="1" si="45"/>
        <v/>
      </c>
      <c r="Y19" s="210" t="str">
        <f t="shared" ca="1" si="45"/>
        <v/>
      </c>
      <c r="Z19" s="208" t="str">
        <f t="shared" ca="1" si="45"/>
        <v/>
      </c>
      <c r="AA19" s="211" t="str">
        <f t="shared" ca="1" si="45"/>
        <v/>
      </c>
      <c r="AB19" s="212" t="str">
        <f t="shared" ca="1" si="45"/>
        <v/>
      </c>
      <c r="AC19" s="208" t="str">
        <f t="shared" ca="1" si="45"/>
        <v/>
      </c>
      <c r="AD19" s="209" t="str">
        <f t="shared" ca="1" si="45"/>
        <v/>
      </c>
      <c r="AE19" s="214" t="str">
        <f t="shared" ca="1" si="45"/>
        <v/>
      </c>
      <c r="AF19" s="208" t="str">
        <f t="shared" ca="1" si="45"/>
        <v/>
      </c>
      <c r="AG19" s="209" t="str">
        <f t="shared" ca="1" si="45"/>
        <v/>
      </c>
      <c r="AH19" s="210" t="str">
        <f t="shared" ca="1" si="45"/>
        <v/>
      </c>
      <c r="AI19" s="208" t="str">
        <f t="shared" ca="1" si="45"/>
        <v/>
      </c>
      <c r="AJ19" s="211" t="str">
        <f t="shared" ca="1" si="45"/>
        <v/>
      </c>
      <c r="AK19" s="212" t="str">
        <f t="shared" ca="1" si="45"/>
        <v/>
      </c>
      <c r="AL19" s="208" t="str">
        <f t="shared" ca="1" si="45"/>
        <v/>
      </c>
      <c r="AM19" s="215" t="str">
        <f t="shared" ca="1" si="45"/>
        <v/>
      </c>
      <c r="AN19" s="212" t="str">
        <f t="shared" ca="1" si="45"/>
        <v/>
      </c>
      <c r="AO19" s="208" t="str">
        <f t="shared" ca="1" si="45"/>
        <v/>
      </c>
      <c r="AP19" s="209" t="str">
        <f t="shared" ca="1" si="45"/>
        <v/>
      </c>
      <c r="AQ19" s="210" t="str">
        <f t="shared" ca="1" si="45"/>
        <v/>
      </c>
      <c r="AR19" s="208" t="str">
        <f t="shared" ca="1" si="45"/>
        <v/>
      </c>
      <c r="AS19" s="211" t="str">
        <f t="shared" ca="1" si="45"/>
        <v/>
      </c>
      <c r="AT19" s="212" t="str">
        <f t="shared" ca="1" si="45"/>
        <v/>
      </c>
      <c r="AU19" s="208" t="str">
        <f t="shared" ca="1" si="45"/>
        <v/>
      </c>
      <c r="AV19" s="209" t="str">
        <f t="shared" ca="1" si="45"/>
        <v/>
      </c>
      <c r="AW19" s="214" t="str">
        <f t="shared" ca="1" si="45"/>
        <v/>
      </c>
      <c r="AX19" s="208" t="str">
        <f t="shared" ca="1" si="45"/>
        <v/>
      </c>
      <c r="AY19" s="209" t="str">
        <f t="shared" ca="1" si="45"/>
        <v/>
      </c>
      <c r="AZ19" s="210" t="str">
        <f t="shared" ca="1" si="45"/>
        <v/>
      </c>
      <c r="BA19" s="208" t="str">
        <f t="shared" ca="1" si="45"/>
        <v/>
      </c>
      <c r="BB19" s="211" t="str">
        <f t="shared" ca="1" si="45"/>
        <v/>
      </c>
      <c r="BC19" s="212" t="str">
        <f t="shared" ca="1" si="45"/>
        <v/>
      </c>
      <c r="BD19" s="208" t="str">
        <f t="shared" ca="1" si="45"/>
        <v/>
      </c>
      <c r="BE19" s="215" t="str">
        <f t="shared" ca="1" si="45"/>
        <v/>
      </c>
      <c r="BF19" s="212" t="str">
        <f t="shared" ca="1" si="45"/>
        <v/>
      </c>
      <c r="BG19" s="208" t="str">
        <f t="shared" ca="1" si="45"/>
        <v/>
      </c>
      <c r="BH19" s="209" t="str">
        <f t="shared" ca="1" si="45"/>
        <v/>
      </c>
      <c r="BI19" s="210" t="str">
        <f t="shared" ca="1" si="45"/>
        <v/>
      </c>
      <c r="BJ19" s="208" t="str">
        <f t="shared" ca="1" si="45"/>
        <v/>
      </c>
      <c r="BK19" s="211" t="str">
        <f t="shared" ca="1" si="45"/>
        <v/>
      </c>
      <c r="BL19" s="212" t="str">
        <f t="shared" ca="1" si="45"/>
        <v/>
      </c>
      <c r="BM19" s="208" t="str">
        <f t="shared" ca="1" si="45"/>
        <v/>
      </c>
      <c r="BN19" s="209" t="str">
        <f t="shared" ca="1" si="45"/>
        <v/>
      </c>
      <c r="BO19" s="214" t="str">
        <f t="shared" ca="1" si="45"/>
        <v/>
      </c>
      <c r="BP19" s="208" t="str">
        <f t="shared" ca="1" si="45"/>
        <v/>
      </c>
      <c r="BQ19" s="209" t="str">
        <f t="shared" ca="1" si="45"/>
        <v/>
      </c>
      <c r="BR19" s="210" t="str">
        <f t="shared" ca="1" si="45"/>
        <v/>
      </c>
      <c r="BS19" s="208" t="str">
        <f t="shared" ca="1" si="45"/>
        <v/>
      </c>
      <c r="BT19" s="211" t="str">
        <f t="shared" ca="1" si="45"/>
        <v/>
      </c>
      <c r="BU19" s="212" t="str">
        <f t="shared" ca="1" si="45"/>
        <v/>
      </c>
      <c r="BV19" s="208" t="str">
        <f t="shared" ca="1" si="45"/>
        <v/>
      </c>
      <c r="BW19" s="215" t="str">
        <f t="shared" ca="1" si="45"/>
        <v/>
      </c>
      <c r="BX19" s="212" t="str">
        <f t="shared" ca="1" si="45"/>
        <v/>
      </c>
      <c r="BY19" s="208" t="str">
        <f t="shared" ca="1" si="22"/>
        <v/>
      </c>
      <c r="BZ19" s="209" t="str">
        <f t="shared" ca="1" si="22"/>
        <v/>
      </c>
      <c r="CA19" s="210" t="str">
        <f t="shared" ca="1" si="22"/>
        <v/>
      </c>
      <c r="CB19" s="208" t="str">
        <f t="shared" ca="1" si="22"/>
        <v/>
      </c>
      <c r="CC19" s="211" t="str">
        <f t="shared" ca="1" si="22"/>
        <v/>
      </c>
      <c r="CD19" s="212" t="str">
        <f t="shared" ca="1" si="22"/>
        <v/>
      </c>
      <c r="CE19" s="208" t="str">
        <f t="shared" ca="1" si="22"/>
        <v/>
      </c>
      <c r="CF19" s="209" t="str">
        <f t="shared" ca="1" si="22"/>
        <v/>
      </c>
      <c r="CG19" s="214" t="str">
        <f t="shared" ca="1" si="23"/>
        <v/>
      </c>
      <c r="CH19" s="208" t="str">
        <f t="shared" ca="1" si="24"/>
        <v/>
      </c>
      <c r="CI19" s="209" t="str">
        <f t="shared" ca="1" si="25"/>
        <v/>
      </c>
      <c r="CJ19" s="210" t="str">
        <f t="shared" ca="1" si="26"/>
        <v/>
      </c>
      <c r="CK19" s="208" t="str">
        <f t="shared" ca="1" si="27"/>
        <v/>
      </c>
      <c r="CL19" s="211" t="str">
        <f t="shared" ca="1" si="28"/>
        <v/>
      </c>
      <c r="CM19" s="212" t="str">
        <f t="shared" ca="1" si="29"/>
        <v/>
      </c>
      <c r="CN19" s="208" t="str">
        <f t="shared" ca="1" si="30"/>
        <v/>
      </c>
      <c r="CO19" s="215" t="str">
        <f t="shared" ca="1" si="31"/>
        <v/>
      </c>
      <c r="CP19" s="212" t="str">
        <f t="shared" ca="1" si="32"/>
        <v/>
      </c>
      <c r="CQ19" s="208" t="str">
        <f t="shared" ca="1" si="33"/>
        <v/>
      </c>
      <c r="CR19" s="209" t="str">
        <f t="shared" ca="1" si="34"/>
        <v/>
      </c>
      <c r="CS19" s="210" t="str">
        <f t="shared" ca="1" si="35"/>
        <v/>
      </c>
      <c r="CT19" s="208" t="str">
        <f t="shared" ca="1" si="36"/>
        <v/>
      </c>
      <c r="CU19" s="211" t="str">
        <f t="shared" ca="1" si="37"/>
        <v/>
      </c>
      <c r="CV19" s="212" t="str">
        <f t="shared" ca="1" si="38"/>
        <v/>
      </c>
      <c r="CW19" s="208" t="str">
        <f t="shared" ca="1" si="39"/>
        <v/>
      </c>
      <c r="CX19" s="216" t="str">
        <f t="shared" ca="1" si="40"/>
        <v/>
      </c>
    </row>
    <row r="20" spans="2:102" s="156" customFormat="1" ht="20.100000000000001" customHeight="1">
      <c r="B20" s="239">
        <f t="shared" si="41"/>
        <v>11</v>
      </c>
      <c r="C20" s="200" t="str">
        <f t="shared" ca="1" si="19"/>
        <v>耐壓性測試</v>
      </c>
      <c r="D20" s="201">
        <f t="shared" ca="1" si="42"/>
        <v>2</v>
      </c>
      <c r="E20" s="206">
        <f t="shared" ca="1" si="43"/>
        <v>2</v>
      </c>
      <c r="F20" s="203">
        <f t="shared" ca="1" si="43"/>
        <v>0</v>
      </c>
      <c r="G20" s="204">
        <f t="shared" ca="1" si="43"/>
        <v>0</v>
      </c>
      <c r="H20" s="202">
        <f t="shared" ca="1" si="43"/>
        <v>0</v>
      </c>
      <c r="I20" s="205">
        <f t="shared" ca="1" si="43"/>
        <v>0</v>
      </c>
      <c r="J20" s="206">
        <f t="shared" ca="1" si="43"/>
        <v>0</v>
      </c>
      <c r="K20" s="202">
        <f t="shared" ca="1" si="43"/>
        <v>0</v>
      </c>
      <c r="L20" s="295">
        <f t="shared" ca="1" si="43"/>
        <v>0</v>
      </c>
      <c r="M20" s="207">
        <f t="shared" ca="1" si="45"/>
        <v>2</v>
      </c>
      <c r="N20" s="208">
        <f t="shared" ca="1" si="45"/>
        <v>2</v>
      </c>
      <c r="O20" s="209">
        <f t="shared" ca="1" si="45"/>
        <v>0</v>
      </c>
      <c r="P20" s="210">
        <f t="shared" ca="1" si="45"/>
        <v>0</v>
      </c>
      <c r="Q20" s="208">
        <f t="shared" ca="1" si="45"/>
        <v>0</v>
      </c>
      <c r="R20" s="211">
        <f t="shared" ca="1" si="45"/>
        <v>0</v>
      </c>
      <c r="S20" s="212">
        <f t="shared" ca="1" si="45"/>
        <v>0</v>
      </c>
      <c r="T20" s="208">
        <f t="shared" ca="1" si="45"/>
        <v>0</v>
      </c>
      <c r="U20" s="213">
        <f t="shared" ca="1" si="45"/>
        <v>0</v>
      </c>
      <c r="V20" s="212" t="str">
        <f t="shared" ca="1" si="45"/>
        <v/>
      </c>
      <c r="W20" s="208" t="str">
        <f t="shared" ca="1" si="45"/>
        <v/>
      </c>
      <c r="X20" s="209" t="str">
        <f t="shared" ca="1" si="45"/>
        <v/>
      </c>
      <c r="Y20" s="210" t="str">
        <f t="shared" ca="1" si="45"/>
        <v/>
      </c>
      <c r="Z20" s="208" t="str">
        <f t="shared" ca="1" si="45"/>
        <v/>
      </c>
      <c r="AA20" s="211" t="str">
        <f t="shared" ca="1" si="45"/>
        <v/>
      </c>
      <c r="AB20" s="212" t="str">
        <f t="shared" ca="1" si="45"/>
        <v/>
      </c>
      <c r="AC20" s="208" t="str">
        <f t="shared" ca="1" si="45"/>
        <v/>
      </c>
      <c r="AD20" s="209" t="str">
        <f t="shared" ca="1" si="45"/>
        <v/>
      </c>
      <c r="AE20" s="214" t="str">
        <f t="shared" ca="1" si="45"/>
        <v/>
      </c>
      <c r="AF20" s="208" t="str">
        <f t="shared" ca="1" si="45"/>
        <v/>
      </c>
      <c r="AG20" s="209" t="str">
        <f t="shared" ca="1" si="45"/>
        <v/>
      </c>
      <c r="AH20" s="210" t="str">
        <f t="shared" ca="1" si="45"/>
        <v/>
      </c>
      <c r="AI20" s="208" t="str">
        <f t="shared" ca="1" si="45"/>
        <v/>
      </c>
      <c r="AJ20" s="211" t="str">
        <f t="shared" ca="1" si="45"/>
        <v/>
      </c>
      <c r="AK20" s="212" t="str">
        <f t="shared" ca="1" si="45"/>
        <v/>
      </c>
      <c r="AL20" s="208" t="str">
        <f t="shared" ca="1" si="45"/>
        <v/>
      </c>
      <c r="AM20" s="215" t="str">
        <f t="shared" ca="1" si="45"/>
        <v/>
      </c>
      <c r="AN20" s="212" t="str">
        <f t="shared" ca="1" si="45"/>
        <v/>
      </c>
      <c r="AO20" s="208" t="str">
        <f t="shared" ca="1" si="45"/>
        <v/>
      </c>
      <c r="AP20" s="209" t="str">
        <f t="shared" ca="1" si="45"/>
        <v/>
      </c>
      <c r="AQ20" s="210" t="str">
        <f t="shared" ca="1" si="45"/>
        <v/>
      </c>
      <c r="AR20" s="208" t="str">
        <f t="shared" ca="1" si="45"/>
        <v/>
      </c>
      <c r="AS20" s="211" t="str">
        <f t="shared" ca="1" si="45"/>
        <v/>
      </c>
      <c r="AT20" s="212" t="str">
        <f t="shared" ca="1" si="45"/>
        <v/>
      </c>
      <c r="AU20" s="208" t="str">
        <f t="shared" ca="1" si="45"/>
        <v/>
      </c>
      <c r="AV20" s="209" t="str">
        <f t="shared" ca="1" si="45"/>
        <v/>
      </c>
      <c r="AW20" s="214" t="str">
        <f t="shared" ca="1" si="45"/>
        <v/>
      </c>
      <c r="AX20" s="208" t="str">
        <f t="shared" ca="1" si="45"/>
        <v/>
      </c>
      <c r="AY20" s="209" t="str">
        <f t="shared" ca="1" si="45"/>
        <v/>
      </c>
      <c r="AZ20" s="210" t="str">
        <f t="shared" ca="1" si="45"/>
        <v/>
      </c>
      <c r="BA20" s="208" t="str">
        <f t="shared" ca="1" si="45"/>
        <v/>
      </c>
      <c r="BB20" s="211" t="str">
        <f t="shared" ca="1" si="45"/>
        <v/>
      </c>
      <c r="BC20" s="212" t="str">
        <f t="shared" ca="1" si="45"/>
        <v/>
      </c>
      <c r="BD20" s="208" t="str">
        <f t="shared" ca="1" si="45"/>
        <v/>
      </c>
      <c r="BE20" s="215" t="str">
        <f t="shared" ca="1" si="45"/>
        <v/>
      </c>
      <c r="BF20" s="212" t="str">
        <f t="shared" ca="1" si="45"/>
        <v/>
      </c>
      <c r="BG20" s="208" t="str">
        <f t="shared" ca="1" si="45"/>
        <v/>
      </c>
      <c r="BH20" s="209" t="str">
        <f t="shared" ca="1" si="45"/>
        <v/>
      </c>
      <c r="BI20" s="210" t="str">
        <f t="shared" ca="1" si="45"/>
        <v/>
      </c>
      <c r="BJ20" s="208" t="str">
        <f t="shared" ca="1" si="45"/>
        <v/>
      </c>
      <c r="BK20" s="211" t="str">
        <f t="shared" ca="1" si="45"/>
        <v/>
      </c>
      <c r="BL20" s="212" t="str">
        <f t="shared" ca="1" si="45"/>
        <v/>
      </c>
      <c r="BM20" s="208" t="str">
        <f t="shared" ca="1" si="45"/>
        <v/>
      </c>
      <c r="BN20" s="209" t="str">
        <f t="shared" ca="1" si="45"/>
        <v/>
      </c>
      <c r="BO20" s="214" t="str">
        <f t="shared" ca="1" si="45"/>
        <v/>
      </c>
      <c r="BP20" s="208" t="str">
        <f t="shared" ca="1" si="45"/>
        <v/>
      </c>
      <c r="BQ20" s="209" t="str">
        <f t="shared" ca="1" si="45"/>
        <v/>
      </c>
      <c r="BR20" s="210" t="str">
        <f t="shared" ca="1" si="45"/>
        <v/>
      </c>
      <c r="BS20" s="208" t="str">
        <f t="shared" ca="1" si="45"/>
        <v/>
      </c>
      <c r="BT20" s="211" t="str">
        <f t="shared" ca="1" si="45"/>
        <v/>
      </c>
      <c r="BU20" s="212" t="str">
        <f t="shared" ca="1" si="45"/>
        <v/>
      </c>
      <c r="BV20" s="208" t="str">
        <f t="shared" ca="1" si="45"/>
        <v/>
      </c>
      <c r="BW20" s="215" t="str">
        <f t="shared" ca="1" si="45"/>
        <v/>
      </c>
      <c r="BX20" s="212" t="str">
        <f t="shared" ca="1" si="45"/>
        <v/>
      </c>
      <c r="BY20" s="208" t="str">
        <f t="shared" ca="1" si="22"/>
        <v/>
      </c>
      <c r="BZ20" s="209" t="str">
        <f t="shared" ca="1" si="22"/>
        <v/>
      </c>
      <c r="CA20" s="210" t="str">
        <f t="shared" ca="1" si="22"/>
        <v/>
      </c>
      <c r="CB20" s="208" t="str">
        <f t="shared" ca="1" si="22"/>
        <v/>
      </c>
      <c r="CC20" s="211" t="str">
        <f t="shared" ca="1" si="22"/>
        <v/>
      </c>
      <c r="CD20" s="212" t="str">
        <f t="shared" ca="1" si="22"/>
        <v/>
      </c>
      <c r="CE20" s="208" t="str">
        <f t="shared" ca="1" si="22"/>
        <v/>
      </c>
      <c r="CF20" s="209" t="str">
        <f t="shared" ca="1" si="22"/>
        <v/>
      </c>
      <c r="CG20" s="214" t="str">
        <f t="shared" ca="1" si="23"/>
        <v/>
      </c>
      <c r="CH20" s="208" t="str">
        <f t="shared" ca="1" si="24"/>
        <v/>
      </c>
      <c r="CI20" s="209" t="str">
        <f t="shared" ca="1" si="25"/>
        <v/>
      </c>
      <c r="CJ20" s="210" t="str">
        <f t="shared" ca="1" si="26"/>
        <v/>
      </c>
      <c r="CK20" s="208" t="str">
        <f t="shared" ca="1" si="27"/>
        <v/>
      </c>
      <c r="CL20" s="211" t="str">
        <f t="shared" ca="1" si="28"/>
        <v/>
      </c>
      <c r="CM20" s="212" t="str">
        <f t="shared" ca="1" si="29"/>
        <v/>
      </c>
      <c r="CN20" s="208" t="str">
        <f t="shared" ca="1" si="30"/>
        <v/>
      </c>
      <c r="CO20" s="215" t="str">
        <f t="shared" ca="1" si="31"/>
        <v/>
      </c>
      <c r="CP20" s="212" t="str">
        <f t="shared" ca="1" si="32"/>
        <v/>
      </c>
      <c r="CQ20" s="208" t="str">
        <f t="shared" ca="1" si="33"/>
        <v/>
      </c>
      <c r="CR20" s="209" t="str">
        <f t="shared" ca="1" si="34"/>
        <v/>
      </c>
      <c r="CS20" s="210" t="str">
        <f t="shared" ca="1" si="35"/>
        <v/>
      </c>
      <c r="CT20" s="208" t="str">
        <f t="shared" ca="1" si="36"/>
        <v/>
      </c>
      <c r="CU20" s="211" t="str">
        <f t="shared" ca="1" si="37"/>
        <v/>
      </c>
      <c r="CV20" s="212" t="str">
        <f t="shared" ca="1" si="38"/>
        <v/>
      </c>
      <c r="CW20" s="208" t="str">
        <f t="shared" ca="1" si="39"/>
        <v/>
      </c>
      <c r="CX20" s="216" t="str">
        <f t="shared" ca="1" si="40"/>
        <v/>
      </c>
    </row>
    <row r="21" spans="2:102" s="156" customFormat="1" ht="20.100000000000001" customHeight="1">
      <c r="B21" s="239">
        <f t="shared" si="41"/>
        <v>12</v>
      </c>
      <c r="C21" s="200" t="str">
        <f t="shared" ca="1" si="19"/>
        <v/>
      </c>
      <c r="D21" s="201" t="str">
        <f t="shared" ca="1" si="42"/>
        <v/>
      </c>
      <c r="E21" s="206" t="str">
        <f t="shared" ca="1" si="43"/>
        <v/>
      </c>
      <c r="F21" s="203" t="str">
        <f t="shared" ca="1" si="43"/>
        <v/>
      </c>
      <c r="G21" s="204" t="str">
        <f t="shared" ca="1" si="43"/>
        <v/>
      </c>
      <c r="H21" s="202" t="str">
        <f t="shared" ca="1" si="43"/>
        <v/>
      </c>
      <c r="I21" s="205" t="str">
        <f t="shared" ca="1" si="43"/>
        <v/>
      </c>
      <c r="J21" s="206" t="str">
        <f t="shared" ca="1" si="43"/>
        <v/>
      </c>
      <c r="K21" s="202" t="str">
        <f t="shared" ca="1" si="43"/>
        <v/>
      </c>
      <c r="L21" s="295" t="str">
        <f t="shared" ca="1" si="43"/>
        <v/>
      </c>
      <c r="M21" s="207" t="str">
        <f t="shared" ca="1" si="45"/>
        <v/>
      </c>
      <c r="N21" s="208" t="str">
        <f t="shared" ca="1" si="45"/>
        <v/>
      </c>
      <c r="O21" s="209" t="str">
        <f t="shared" ca="1" si="45"/>
        <v/>
      </c>
      <c r="P21" s="210" t="str">
        <f t="shared" ca="1" si="45"/>
        <v/>
      </c>
      <c r="Q21" s="208" t="str">
        <f t="shared" ca="1" si="45"/>
        <v/>
      </c>
      <c r="R21" s="211" t="str">
        <f t="shared" ca="1" si="45"/>
        <v/>
      </c>
      <c r="S21" s="212" t="str">
        <f t="shared" ca="1" si="45"/>
        <v/>
      </c>
      <c r="T21" s="208" t="str">
        <f t="shared" ca="1" si="45"/>
        <v/>
      </c>
      <c r="U21" s="213" t="str">
        <f t="shared" ca="1" si="45"/>
        <v/>
      </c>
      <c r="V21" s="212" t="str">
        <f t="shared" ca="1" si="45"/>
        <v/>
      </c>
      <c r="W21" s="208" t="str">
        <f t="shared" ca="1" si="45"/>
        <v/>
      </c>
      <c r="X21" s="209" t="str">
        <f t="shared" ca="1" si="45"/>
        <v/>
      </c>
      <c r="Y21" s="210" t="str">
        <f t="shared" ca="1" si="45"/>
        <v/>
      </c>
      <c r="Z21" s="208" t="str">
        <f t="shared" ca="1" si="45"/>
        <v/>
      </c>
      <c r="AA21" s="211" t="str">
        <f t="shared" ca="1" si="45"/>
        <v/>
      </c>
      <c r="AB21" s="212" t="str">
        <f t="shared" ca="1" si="45"/>
        <v/>
      </c>
      <c r="AC21" s="208" t="str">
        <f t="shared" ca="1" si="45"/>
        <v/>
      </c>
      <c r="AD21" s="209" t="str">
        <f t="shared" ca="1" si="45"/>
        <v/>
      </c>
      <c r="AE21" s="214" t="str">
        <f t="shared" ca="1" si="45"/>
        <v/>
      </c>
      <c r="AF21" s="208" t="str">
        <f t="shared" ca="1" si="45"/>
        <v/>
      </c>
      <c r="AG21" s="209" t="str">
        <f t="shared" ca="1" si="45"/>
        <v/>
      </c>
      <c r="AH21" s="210" t="str">
        <f t="shared" ca="1" si="45"/>
        <v/>
      </c>
      <c r="AI21" s="208" t="str">
        <f t="shared" ca="1" si="45"/>
        <v/>
      </c>
      <c r="AJ21" s="211" t="str">
        <f t="shared" ca="1" si="45"/>
        <v/>
      </c>
      <c r="AK21" s="212" t="str">
        <f t="shared" ca="1" si="45"/>
        <v/>
      </c>
      <c r="AL21" s="208" t="str">
        <f t="shared" ca="1" si="45"/>
        <v/>
      </c>
      <c r="AM21" s="215" t="str">
        <f t="shared" ca="1" si="45"/>
        <v/>
      </c>
      <c r="AN21" s="212" t="str">
        <f t="shared" ca="1" si="45"/>
        <v/>
      </c>
      <c r="AO21" s="208" t="str">
        <f t="shared" ca="1" si="45"/>
        <v/>
      </c>
      <c r="AP21" s="209" t="str">
        <f t="shared" ca="1" si="45"/>
        <v/>
      </c>
      <c r="AQ21" s="210" t="str">
        <f t="shared" ca="1" si="45"/>
        <v/>
      </c>
      <c r="AR21" s="208" t="str">
        <f t="shared" ca="1" si="45"/>
        <v/>
      </c>
      <c r="AS21" s="211" t="str">
        <f t="shared" ca="1" si="45"/>
        <v/>
      </c>
      <c r="AT21" s="212" t="str">
        <f t="shared" ca="1" si="45"/>
        <v/>
      </c>
      <c r="AU21" s="208" t="str">
        <f t="shared" ca="1" si="45"/>
        <v/>
      </c>
      <c r="AV21" s="209" t="str">
        <f t="shared" ca="1" si="45"/>
        <v/>
      </c>
      <c r="AW21" s="214" t="str">
        <f t="shared" ca="1" si="45"/>
        <v/>
      </c>
      <c r="AX21" s="208" t="str">
        <f t="shared" ca="1" si="45"/>
        <v/>
      </c>
      <c r="AY21" s="209" t="str">
        <f t="shared" ca="1" si="45"/>
        <v/>
      </c>
      <c r="AZ21" s="210" t="str">
        <f t="shared" ca="1" si="45"/>
        <v/>
      </c>
      <c r="BA21" s="208" t="str">
        <f t="shared" ca="1" si="45"/>
        <v/>
      </c>
      <c r="BB21" s="211" t="str">
        <f t="shared" ca="1" si="45"/>
        <v/>
      </c>
      <c r="BC21" s="212" t="str">
        <f t="shared" ca="1" si="45"/>
        <v/>
      </c>
      <c r="BD21" s="208" t="str">
        <f t="shared" ca="1" si="45"/>
        <v/>
      </c>
      <c r="BE21" s="215" t="str">
        <f t="shared" ca="1" si="45"/>
        <v/>
      </c>
      <c r="BF21" s="212" t="str">
        <f t="shared" ca="1" si="45"/>
        <v/>
      </c>
      <c r="BG21" s="208" t="str">
        <f t="shared" ca="1" si="45"/>
        <v/>
      </c>
      <c r="BH21" s="209" t="str">
        <f t="shared" ca="1" si="45"/>
        <v/>
      </c>
      <c r="BI21" s="210" t="str">
        <f t="shared" ca="1" si="45"/>
        <v/>
      </c>
      <c r="BJ21" s="208" t="str">
        <f t="shared" ca="1" si="45"/>
        <v/>
      </c>
      <c r="BK21" s="211" t="str">
        <f t="shared" ca="1" si="45"/>
        <v/>
      </c>
      <c r="BL21" s="212" t="str">
        <f t="shared" ca="1" si="45"/>
        <v/>
      </c>
      <c r="BM21" s="208" t="str">
        <f t="shared" ca="1" si="45"/>
        <v/>
      </c>
      <c r="BN21" s="209" t="str">
        <f t="shared" ca="1" si="45"/>
        <v/>
      </c>
      <c r="BO21" s="214" t="str">
        <f t="shared" ca="1" si="45"/>
        <v/>
      </c>
      <c r="BP21" s="208" t="str">
        <f t="shared" ca="1" si="45"/>
        <v/>
      </c>
      <c r="BQ21" s="209" t="str">
        <f t="shared" ca="1" si="45"/>
        <v/>
      </c>
      <c r="BR21" s="210" t="str">
        <f t="shared" ca="1" si="45"/>
        <v/>
      </c>
      <c r="BS21" s="208" t="str">
        <f t="shared" ca="1" si="45"/>
        <v/>
      </c>
      <c r="BT21" s="211" t="str">
        <f t="shared" ca="1" si="45"/>
        <v/>
      </c>
      <c r="BU21" s="212" t="str">
        <f t="shared" ca="1" si="45"/>
        <v/>
      </c>
      <c r="BV21" s="208" t="str">
        <f t="shared" ca="1" si="45"/>
        <v/>
      </c>
      <c r="BW21" s="215" t="str">
        <f t="shared" ca="1" si="45"/>
        <v/>
      </c>
      <c r="BX21" s="212" t="str">
        <f ca="1">IF($C21="","",IF(BX$1="","",INDIRECT("'"&amp;BX$1&amp;"'!"&amp;"$"&amp;BX$2&amp;"$"&amp;((BX$3)+(ROW()-ROW(BW$9))))))</f>
        <v/>
      </c>
      <c r="BY21" s="208" t="str">
        <f t="shared" ca="1" si="22"/>
        <v/>
      </c>
      <c r="BZ21" s="209" t="str">
        <f t="shared" ca="1" si="22"/>
        <v/>
      </c>
      <c r="CA21" s="210" t="str">
        <f t="shared" ca="1" si="22"/>
        <v/>
      </c>
      <c r="CB21" s="208" t="str">
        <f t="shared" ca="1" si="22"/>
        <v/>
      </c>
      <c r="CC21" s="211" t="str">
        <f t="shared" ca="1" si="22"/>
        <v/>
      </c>
      <c r="CD21" s="212" t="str">
        <f t="shared" ca="1" si="22"/>
        <v/>
      </c>
      <c r="CE21" s="208" t="str">
        <f t="shared" ca="1" si="22"/>
        <v/>
      </c>
      <c r="CF21" s="209" t="str">
        <f t="shared" ca="1" si="22"/>
        <v/>
      </c>
      <c r="CG21" s="214" t="str">
        <f t="shared" ca="1" si="23"/>
        <v/>
      </c>
      <c r="CH21" s="208" t="str">
        <f t="shared" ca="1" si="24"/>
        <v/>
      </c>
      <c r="CI21" s="209" t="str">
        <f t="shared" ca="1" si="25"/>
        <v/>
      </c>
      <c r="CJ21" s="210" t="str">
        <f t="shared" ca="1" si="26"/>
        <v/>
      </c>
      <c r="CK21" s="208" t="str">
        <f t="shared" ca="1" si="27"/>
        <v/>
      </c>
      <c r="CL21" s="211" t="str">
        <f t="shared" ca="1" si="28"/>
        <v/>
      </c>
      <c r="CM21" s="212" t="str">
        <f t="shared" ca="1" si="29"/>
        <v/>
      </c>
      <c r="CN21" s="208" t="str">
        <f t="shared" ca="1" si="30"/>
        <v/>
      </c>
      <c r="CO21" s="215" t="str">
        <f t="shared" ca="1" si="31"/>
        <v/>
      </c>
      <c r="CP21" s="212" t="str">
        <f t="shared" ca="1" si="32"/>
        <v/>
      </c>
      <c r="CQ21" s="208" t="str">
        <f t="shared" ca="1" si="33"/>
        <v/>
      </c>
      <c r="CR21" s="209" t="str">
        <f t="shared" ca="1" si="34"/>
        <v/>
      </c>
      <c r="CS21" s="210" t="str">
        <f t="shared" ca="1" si="35"/>
        <v/>
      </c>
      <c r="CT21" s="208" t="str">
        <f t="shared" ca="1" si="36"/>
        <v/>
      </c>
      <c r="CU21" s="211" t="str">
        <f t="shared" ca="1" si="37"/>
        <v/>
      </c>
      <c r="CV21" s="212" t="str">
        <f t="shared" ca="1" si="38"/>
        <v/>
      </c>
      <c r="CW21" s="208" t="str">
        <f t="shared" ca="1" si="39"/>
        <v/>
      </c>
      <c r="CX21" s="216" t="str">
        <f t="shared" ca="1" si="40"/>
        <v/>
      </c>
    </row>
    <row r="22" spans="2:102" s="156" customFormat="1" ht="20.100000000000001" customHeight="1">
      <c r="B22" s="239">
        <f t="shared" si="41"/>
        <v>13</v>
      </c>
      <c r="C22" s="200" t="str">
        <f t="shared" ca="1" si="19"/>
        <v/>
      </c>
      <c r="D22" s="201" t="str">
        <f t="shared" ca="1" si="42"/>
        <v/>
      </c>
      <c r="E22" s="206" t="str">
        <f t="shared" ca="1" si="43"/>
        <v/>
      </c>
      <c r="F22" s="203" t="str">
        <f t="shared" ca="1" si="43"/>
        <v/>
      </c>
      <c r="G22" s="204" t="str">
        <f t="shared" ca="1" si="43"/>
        <v/>
      </c>
      <c r="H22" s="202" t="str">
        <f t="shared" ca="1" si="43"/>
        <v/>
      </c>
      <c r="I22" s="205" t="str">
        <f t="shared" ca="1" si="43"/>
        <v/>
      </c>
      <c r="J22" s="206" t="str">
        <f t="shared" ca="1" si="43"/>
        <v/>
      </c>
      <c r="K22" s="202" t="str">
        <f t="shared" ca="1" si="43"/>
        <v/>
      </c>
      <c r="L22" s="295" t="str">
        <f t="shared" ca="1" si="43"/>
        <v/>
      </c>
      <c r="M22" s="207" t="str">
        <f t="shared" ref="M22:BX25" ca="1" si="46">IF($C22="","",IF(M$1="","",INDIRECT("'"&amp;M$1&amp;"'!"&amp;"$"&amp;M$2&amp;"$"&amp;((M$3)+(ROW()-ROW(L$9))))))</f>
        <v/>
      </c>
      <c r="N22" s="208" t="str">
        <f t="shared" ca="1" si="46"/>
        <v/>
      </c>
      <c r="O22" s="209" t="str">
        <f t="shared" ca="1" si="46"/>
        <v/>
      </c>
      <c r="P22" s="210" t="str">
        <f t="shared" ca="1" si="46"/>
        <v/>
      </c>
      <c r="Q22" s="208" t="str">
        <f t="shared" ca="1" si="46"/>
        <v/>
      </c>
      <c r="R22" s="211" t="str">
        <f t="shared" ca="1" si="46"/>
        <v/>
      </c>
      <c r="S22" s="212" t="str">
        <f t="shared" ca="1" si="46"/>
        <v/>
      </c>
      <c r="T22" s="208" t="str">
        <f t="shared" ca="1" si="46"/>
        <v/>
      </c>
      <c r="U22" s="213" t="str">
        <f t="shared" ca="1" si="46"/>
        <v/>
      </c>
      <c r="V22" s="212" t="str">
        <f t="shared" ca="1" si="46"/>
        <v/>
      </c>
      <c r="W22" s="208" t="str">
        <f t="shared" ca="1" si="46"/>
        <v/>
      </c>
      <c r="X22" s="209" t="str">
        <f t="shared" ca="1" si="46"/>
        <v/>
      </c>
      <c r="Y22" s="210" t="str">
        <f t="shared" ca="1" si="46"/>
        <v/>
      </c>
      <c r="Z22" s="208" t="str">
        <f t="shared" ca="1" si="46"/>
        <v/>
      </c>
      <c r="AA22" s="211" t="str">
        <f t="shared" ca="1" si="46"/>
        <v/>
      </c>
      <c r="AB22" s="212" t="str">
        <f t="shared" ca="1" si="46"/>
        <v/>
      </c>
      <c r="AC22" s="208" t="str">
        <f t="shared" ca="1" si="46"/>
        <v/>
      </c>
      <c r="AD22" s="209" t="str">
        <f t="shared" ca="1" si="46"/>
        <v/>
      </c>
      <c r="AE22" s="214" t="str">
        <f t="shared" ca="1" si="46"/>
        <v/>
      </c>
      <c r="AF22" s="208" t="str">
        <f t="shared" ca="1" si="46"/>
        <v/>
      </c>
      <c r="AG22" s="209" t="str">
        <f t="shared" ca="1" si="46"/>
        <v/>
      </c>
      <c r="AH22" s="210" t="str">
        <f t="shared" ca="1" si="46"/>
        <v/>
      </c>
      <c r="AI22" s="208" t="str">
        <f t="shared" ca="1" si="46"/>
        <v/>
      </c>
      <c r="AJ22" s="211" t="str">
        <f t="shared" ca="1" si="46"/>
        <v/>
      </c>
      <c r="AK22" s="212" t="str">
        <f t="shared" ca="1" si="46"/>
        <v/>
      </c>
      <c r="AL22" s="208" t="str">
        <f t="shared" ca="1" si="46"/>
        <v/>
      </c>
      <c r="AM22" s="215" t="str">
        <f t="shared" ca="1" si="46"/>
        <v/>
      </c>
      <c r="AN22" s="212" t="str">
        <f t="shared" ca="1" si="46"/>
        <v/>
      </c>
      <c r="AO22" s="208" t="str">
        <f t="shared" ca="1" si="46"/>
        <v/>
      </c>
      <c r="AP22" s="209" t="str">
        <f t="shared" ca="1" si="46"/>
        <v/>
      </c>
      <c r="AQ22" s="210" t="str">
        <f t="shared" ca="1" si="46"/>
        <v/>
      </c>
      <c r="AR22" s="208" t="str">
        <f t="shared" ca="1" si="46"/>
        <v/>
      </c>
      <c r="AS22" s="211" t="str">
        <f t="shared" ca="1" si="46"/>
        <v/>
      </c>
      <c r="AT22" s="212" t="str">
        <f t="shared" ca="1" si="46"/>
        <v/>
      </c>
      <c r="AU22" s="208" t="str">
        <f t="shared" ca="1" si="46"/>
        <v/>
      </c>
      <c r="AV22" s="209" t="str">
        <f t="shared" ca="1" si="46"/>
        <v/>
      </c>
      <c r="AW22" s="214" t="str">
        <f t="shared" ca="1" si="46"/>
        <v/>
      </c>
      <c r="AX22" s="208" t="str">
        <f t="shared" ca="1" si="46"/>
        <v/>
      </c>
      <c r="AY22" s="209" t="str">
        <f t="shared" ca="1" si="46"/>
        <v/>
      </c>
      <c r="AZ22" s="210" t="str">
        <f t="shared" ca="1" si="46"/>
        <v/>
      </c>
      <c r="BA22" s="208" t="str">
        <f t="shared" ca="1" si="46"/>
        <v/>
      </c>
      <c r="BB22" s="211" t="str">
        <f t="shared" ca="1" si="46"/>
        <v/>
      </c>
      <c r="BC22" s="212" t="str">
        <f t="shared" ca="1" si="46"/>
        <v/>
      </c>
      <c r="BD22" s="208" t="str">
        <f t="shared" ca="1" si="46"/>
        <v/>
      </c>
      <c r="BE22" s="215" t="str">
        <f t="shared" ca="1" si="46"/>
        <v/>
      </c>
      <c r="BF22" s="212" t="str">
        <f t="shared" ca="1" si="46"/>
        <v/>
      </c>
      <c r="BG22" s="208" t="str">
        <f t="shared" ca="1" si="46"/>
        <v/>
      </c>
      <c r="BH22" s="209" t="str">
        <f t="shared" ca="1" si="46"/>
        <v/>
      </c>
      <c r="BI22" s="210" t="str">
        <f t="shared" ca="1" si="46"/>
        <v/>
      </c>
      <c r="BJ22" s="208" t="str">
        <f t="shared" ca="1" si="46"/>
        <v/>
      </c>
      <c r="BK22" s="211" t="str">
        <f t="shared" ca="1" si="46"/>
        <v/>
      </c>
      <c r="BL22" s="212" t="str">
        <f t="shared" ca="1" si="46"/>
        <v/>
      </c>
      <c r="BM22" s="208" t="str">
        <f t="shared" ca="1" si="46"/>
        <v/>
      </c>
      <c r="BN22" s="209" t="str">
        <f t="shared" ca="1" si="46"/>
        <v/>
      </c>
      <c r="BO22" s="214" t="str">
        <f t="shared" ca="1" si="46"/>
        <v/>
      </c>
      <c r="BP22" s="208" t="str">
        <f t="shared" ca="1" si="46"/>
        <v/>
      </c>
      <c r="BQ22" s="209" t="str">
        <f t="shared" ca="1" si="46"/>
        <v/>
      </c>
      <c r="BR22" s="210" t="str">
        <f t="shared" ca="1" si="46"/>
        <v/>
      </c>
      <c r="BS22" s="208" t="str">
        <f t="shared" ca="1" si="46"/>
        <v/>
      </c>
      <c r="BT22" s="211" t="str">
        <f t="shared" ca="1" si="46"/>
        <v/>
      </c>
      <c r="BU22" s="212" t="str">
        <f t="shared" ca="1" si="46"/>
        <v/>
      </c>
      <c r="BV22" s="208" t="str">
        <f t="shared" ca="1" si="46"/>
        <v/>
      </c>
      <c r="BW22" s="215" t="str">
        <f t="shared" ca="1" si="46"/>
        <v/>
      </c>
      <c r="BX22" s="212" t="str">
        <f t="shared" ca="1" si="46"/>
        <v/>
      </c>
      <c r="BY22" s="208" t="str">
        <f t="shared" ca="1" si="22"/>
        <v/>
      </c>
      <c r="BZ22" s="209" t="str">
        <f t="shared" ca="1" si="22"/>
        <v/>
      </c>
      <c r="CA22" s="210" t="str">
        <f t="shared" ca="1" si="22"/>
        <v/>
      </c>
      <c r="CB22" s="208" t="str">
        <f t="shared" ca="1" si="22"/>
        <v/>
      </c>
      <c r="CC22" s="211" t="str">
        <f t="shared" ca="1" si="22"/>
        <v/>
      </c>
      <c r="CD22" s="212" t="str">
        <f t="shared" ca="1" si="22"/>
        <v/>
      </c>
      <c r="CE22" s="208" t="str">
        <f t="shared" ca="1" si="22"/>
        <v/>
      </c>
      <c r="CF22" s="209" t="str">
        <f t="shared" ca="1" si="22"/>
        <v/>
      </c>
      <c r="CG22" s="214" t="str">
        <f t="shared" ca="1" si="23"/>
        <v/>
      </c>
      <c r="CH22" s="208" t="str">
        <f t="shared" ca="1" si="24"/>
        <v/>
      </c>
      <c r="CI22" s="209" t="str">
        <f t="shared" ca="1" si="25"/>
        <v/>
      </c>
      <c r="CJ22" s="210" t="str">
        <f t="shared" ca="1" si="26"/>
        <v/>
      </c>
      <c r="CK22" s="208" t="str">
        <f t="shared" ca="1" si="27"/>
        <v/>
      </c>
      <c r="CL22" s="211" t="str">
        <f t="shared" ca="1" si="28"/>
        <v/>
      </c>
      <c r="CM22" s="212" t="str">
        <f t="shared" ca="1" si="29"/>
        <v/>
      </c>
      <c r="CN22" s="208" t="str">
        <f t="shared" ca="1" si="30"/>
        <v/>
      </c>
      <c r="CO22" s="215" t="str">
        <f t="shared" ca="1" si="31"/>
        <v/>
      </c>
      <c r="CP22" s="212" t="str">
        <f t="shared" ca="1" si="32"/>
        <v/>
      </c>
      <c r="CQ22" s="208" t="str">
        <f t="shared" ca="1" si="33"/>
        <v/>
      </c>
      <c r="CR22" s="209" t="str">
        <f t="shared" ca="1" si="34"/>
        <v/>
      </c>
      <c r="CS22" s="210" t="str">
        <f t="shared" ca="1" si="35"/>
        <v/>
      </c>
      <c r="CT22" s="208" t="str">
        <f t="shared" ca="1" si="36"/>
        <v/>
      </c>
      <c r="CU22" s="211" t="str">
        <f t="shared" ca="1" si="37"/>
        <v/>
      </c>
      <c r="CV22" s="212" t="str">
        <f t="shared" ca="1" si="38"/>
        <v/>
      </c>
      <c r="CW22" s="208" t="str">
        <f t="shared" ca="1" si="39"/>
        <v/>
      </c>
      <c r="CX22" s="216" t="str">
        <f t="shared" ca="1" si="40"/>
        <v/>
      </c>
    </row>
    <row r="23" spans="2:102" s="156" customFormat="1" ht="20.100000000000001" customHeight="1">
      <c r="B23" s="239">
        <f t="shared" si="41"/>
        <v>14</v>
      </c>
      <c r="C23" s="200" t="str">
        <f t="shared" ca="1" si="19"/>
        <v/>
      </c>
      <c r="D23" s="201" t="str">
        <f t="shared" ca="1" si="42"/>
        <v/>
      </c>
      <c r="E23" s="206" t="str">
        <f t="shared" ca="1" si="43"/>
        <v/>
      </c>
      <c r="F23" s="203" t="str">
        <f t="shared" ca="1" si="43"/>
        <v/>
      </c>
      <c r="G23" s="204" t="str">
        <f t="shared" ca="1" si="43"/>
        <v/>
      </c>
      <c r="H23" s="202" t="str">
        <f t="shared" ca="1" si="43"/>
        <v/>
      </c>
      <c r="I23" s="205" t="str">
        <f t="shared" ca="1" si="43"/>
        <v/>
      </c>
      <c r="J23" s="206" t="str">
        <f t="shared" ca="1" si="43"/>
        <v/>
      </c>
      <c r="K23" s="202" t="str">
        <f t="shared" ca="1" si="43"/>
        <v/>
      </c>
      <c r="L23" s="295" t="str">
        <f t="shared" ca="1" si="43"/>
        <v/>
      </c>
      <c r="M23" s="207" t="str">
        <f t="shared" ca="1" si="46"/>
        <v/>
      </c>
      <c r="N23" s="208" t="str">
        <f t="shared" ca="1" si="46"/>
        <v/>
      </c>
      <c r="O23" s="209" t="str">
        <f t="shared" ca="1" si="46"/>
        <v/>
      </c>
      <c r="P23" s="210" t="str">
        <f t="shared" ca="1" si="46"/>
        <v/>
      </c>
      <c r="Q23" s="208" t="str">
        <f t="shared" ca="1" si="46"/>
        <v/>
      </c>
      <c r="R23" s="211" t="str">
        <f t="shared" ca="1" si="46"/>
        <v/>
      </c>
      <c r="S23" s="212" t="str">
        <f t="shared" ca="1" si="46"/>
        <v/>
      </c>
      <c r="T23" s="208" t="str">
        <f t="shared" ca="1" si="46"/>
        <v/>
      </c>
      <c r="U23" s="213" t="str">
        <f t="shared" ca="1" si="46"/>
        <v/>
      </c>
      <c r="V23" s="212" t="str">
        <f t="shared" ca="1" si="46"/>
        <v/>
      </c>
      <c r="W23" s="208" t="str">
        <f t="shared" ca="1" si="46"/>
        <v/>
      </c>
      <c r="X23" s="209" t="str">
        <f t="shared" ca="1" si="46"/>
        <v/>
      </c>
      <c r="Y23" s="210" t="str">
        <f t="shared" ca="1" si="46"/>
        <v/>
      </c>
      <c r="Z23" s="208" t="str">
        <f t="shared" ca="1" si="46"/>
        <v/>
      </c>
      <c r="AA23" s="211" t="str">
        <f t="shared" ca="1" si="46"/>
        <v/>
      </c>
      <c r="AB23" s="212" t="str">
        <f t="shared" ca="1" si="46"/>
        <v/>
      </c>
      <c r="AC23" s="208" t="str">
        <f t="shared" ca="1" si="46"/>
        <v/>
      </c>
      <c r="AD23" s="209" t="str">
        <f t="shared" ca="1" si="46"/>
        <v/>
      </c>
      <c r="AE23" s="214" t="str">
        <f t="shared" ca="1" si="46"/>
        <v/>
      </c>
      <c r="AF23" s="208" t="str">
        <f t="shared" ca="1" si="46"/>
        <v/>
      </c>
      <c r="AG23" s="209" t="str">
        <f t="shared" ca="1" si="46"/>
        <v/>
      </c>
      <c r="AH23" s="210" t="str">
        <f t="shared" ca="1" si="46"/>
        <v/>
      </c>
      <c r="AI23" s="208" t="str">
        <f t="shared" ca="1" si="46"/>
        <v/>
      </c>
      <c r="AJ23" s="211" t="str">
        <f t="shared" ca="1" si="46"/>
        <v/>
      </c>
      <c r="AK23" s="212" t="str">
        <f t="shared" ca="1" si="46"/>
        <v/>
      </c>
      <c r="AL23" s="208" t="str">
        <f t="shared" ca="1" si="46"/>
        <v/>
      </c>
      <c r="AM23" s="215" t="str">
        <f t="shared" ca="1" si="46"/>
        <v/>
      </c>
      <c r="AN23" s="212" t="str">
        <f t="shared" ca="1" si="46"/>
        <v/>
      </c>
      <c r="AO23" s="208" t="str">
        <f t="shared" ca="1" si="46"/>
        <v/>
      </c>
      <c r="AP23" s="209" t="str">
        <f t="shared" ca="1" si="46"/>
        <v/>
      </c>
      <c r="AQ23" s="210" t="str">
        <f t="shared" ca="1" si="46"/>
        <v/>
      </c>
      <c r="AR23" s="208" t="str">
        <f t="shared" ca="1" si="46"/>
        <v/>
      </c>
      <c r="AS23" s="211" t="str">
        <f t="shared" ca="1" si="46"/>
        <v/>
      </c>
      <c r="AT23" s="212" t="str">
        <f t="shared" ca="1" si="46"/>
        <v/>
      </c>
      <c r="AU23" s="208" t="str">
        <f t="shared" ca="1" si="46"/>
        <v/>
      </c>
      <c r="AV23" s="209" t="str">
        <f t="shared" ca="1" si="46"/>
        <v/>
      </c>
      <c r="AW23" s="214" t="str">
        <f t="shared" ca="1" si="46"/>
        <v/>
      </c>
      <c r="AX23" s="208" t="str">
        <f t="shared" ca="1" si="46"/>
        <v/>
      </c>
      <c r="AY23" s="209" t="str">
        <f t="shared" ca="1" si="46"/>
        <v/>
      </c>
      <c r="AZ23" s="210" t="str">
        <f t="shared" ca="1" si="46"/>
        <v/>
      </c>
      <c r="BA23" s="208" t="str">
        <f t="shared" ca="1" si="46"/>
        <v/>
      </c>
      <c r="BB23" s="211" t="str">
        <f t="shared" ca="1" si="46"/>
        <v/>
      </c>
      <c r="BC23" s="212" t="str">
        <f t="shared" ca="1" si="46"/>
        <v/>
      </c>
      <c r="BD23" s="208" t="str">
        <f t="shared" ca="1" si="46"/>
        <v/>
      </c>
      <c r="BE23" s="215" t="str">
        <f t="shared" ca="1" si="46"/>
        <v/>
      </c>
      <c r="BF23" s="212" t="str">
        <f t="shared" ca="1" si="46"/>
        <v/>
      </c>
      <c r="BG23" s="208" t="str">
        <f t="shared" ca="1" si="46"/>
        <v/>
      </c>
      <c r="BH23" s="209" t="str">
        <f t="shared" ca="1" si="46"/>
        <v/>
      </c>
      <c r="BI23" s="210" t="str">
        <f t="shared" ca="1" si="46"/>
        <v/>
      </c>
      <c r="BJ23" s="208" t="str">
        <f t="shared" ca="1" si="46"/>
        <v/>
      </c>
      <c r="BK23" s="211" t="str">
        <f t="shared" ca="1" si="46"/>
        <v/>
      </c>
      <c r="BL23" s="212" t="str">
        <f t="shared" ca="1" si="46"/>
        <v/>
      </c>
      <c r="BM23" s="208" t="str">
        <f t="shared" ca="1" si="46"/>
        <v/>
      </c>
      <c r="BN23" s="209" t="str">
        <f t="shared" ca="1" si="46"/>
        <v/>
      </c>
      <c r="BO23" s="214" t="str">
        <f t="shared" ca="1" si="46"/>
        <v/>
      </c>
      <c r="BP23" s="208" t="str">
        <f t="shared" ca="1" si="46"/>
        <v/>
      </c>
      <c r="BQ23" s="209" t="str">
        <f t="shared" ca="1" si="46"/>
        <v/>
      </c>
      <c r="BR23" s="210" t="str">
        <f t="shared" ca="1" si="46"/>
        <v/>
      </c>
      <c r="BS23" s="208" t="str">
        <f t="shared" ca="1" si="46"/>
        <v/>
      </c>
      <c r="BT23" s="211" t="str">
        <f t="shared" ca="1" si="46"/>
        <v/>
      </c>
      <c r="BU23" s="212" t="str">
        <f t="shared" ca="1" si="46"/>
        <v/>
      </c>
      <c r="BV23" s="208" t="str">
        <f t="shared" ca="1" si="46"/>
        <v/>
      </c>
      <c r="BW23" s="215" t="str">
        <f t="shared" ca="1" si="46"/>
        <v/>
      </c>
      <c r="BX23" s="212" t="str">
        <f t="shared" ca="1" si="46"/>
        <v/>
      </c>
      <c r="BY23" s="208" t="str">
        <f t="shared" ca="1" si="22"/>
        <v/>
      </c>
      <c r="BZ23" s="209" t="str">
        <f t="shared" ca="1" si="22"/>
        <v/>
      </c>
      <c r="CA23" s="210" t="str">
        <f t="shared" ca="1" si="22"/>
        <v/>
      </c>
      <c r="CB23" s="208" t="str">
        <f t="shared" ca="1" si="22"/>
        <v/>
      </c>
      <c r="CC23" s="211" t="str">
        <f t="shared" ca="1" si="22"/>
        <v/>
      </c>
      <c r="CD23" s="212" t="str">
        <f t="shared" ca="1" si="22"/>
        <v/>
      </c>
      <c r="CE23" s="208" t="str">
        <f t="shared" ca="1" si="22"/>
        <v/>
      </c>
      <c r="CF23" s="209" t="str">
        <f t="shared" ca="1" si="22"/>
        <v/>
      </c>
      <c r="CG23" s="214" t="str">
        <f t="shared" ca="1" si="23"/>
        <v/>
      </c>
      <c r="CH23" s="208" t="str">
        <f t="shared" ca="1" si="24"/>
        <v/>
      </c>
      <c r="CI23" s="209" t="str">
        <f t="shared" ca="1" si="25"/>
        <v/>
      </c>
      <c r="CJ23" s="210" t="str">
        <f t="shared" ca="1" si="26"/>
        <v/>
      </c>
      <c r="CK23" s="208" t="str">
        <f t="shared" ca="1" si="27"/>
        <v/>
      </c>
      <c r="CL23" s="211" t="str">
        <f t="shared" ca="1" si="28"/>
        <v/>
      </c>
      <c r="CM23" s="212" t="str">
        <f t="shared" ca="1" si="29"/>
        <v/>
      </c>
      <c r="CN23" s="208" t="str">
        <f t="shared" ca="1" si="30"/>
        <v/>
      </c>
      <c r="CO23" s="215" t="str">
        <f t="shared" ca="1" si="31"/>
        <v/>
      </c>
      <c r="CP23" s="212" t="str">
        <f t="shared" ca="1" si="32"/>
        <v/>
      </c>
      <c r="CQ23" s="208" t="str">
        <f t="shared" ca="1" si="33"/>
        <v/>
      </c>
      <c r="CR23" s="209" t="str">
        <f t="shared" ca="1" si="34"/>
        <v/>
      </c>
      <c r="CS23" s="210" t="str">
        <f t="shared" ca="1" si="35"/>
        <v/>
      </c>
      <c r="CT23" s="208" t="str">
        <f t="shared" ca="1" si="36"/>
        <v/>
      </c>
      <c r="CU23" s="211" t="str">
        <f t="shared" ca="1" si="37"/>
        <v/>
      </c>
      <c r="CV23" s="212" t="str">
        <f t="shared" ca="1" si="38"/>
        <v/>
      </c>
      <c r="CW23" s="208" t="str">
        <f t="shared" ca="1" si="39"/>
        <v/>
      </c>
      <c r="CX23" s="216" t="str">
        <f t="shared" ca="1" si="40"/>
        <v/>
      </c>
    </row>
    <row r="24" spans="2:102" s="156" customFormat="1" ht="20.100000000000001" customHeight="1">
      <c r="B24" s="239">
        <f t="shared" si="41"/>
        <v>15</v>
      </c>
      <c r="C24" s="200" t="str">
        <f t="shared" ca="1" si="19"/>
        <v/>
      </c>
      <c r="D24" s="201" t="str">
        <f t="shared" ca="1" si="42"/>
        <v/>
      </c>
      <c r="E24" s="206" t="str">
        <f t="shared" ca="1" si="43"/>
        <v/>
      </c>
      <c r="F24" s="203" t="str">
        <f t="shared" ca="1" si="43"/>
        <v/>
      </c>
      <c r="G24" s="204" t="str">
        <f t="shared" ca="1" si="43"/>
        <v/>
      </c>
      <c r="H24" s="202" t="str">
        <f t="shared" ca="1" si="43"/>
        <v/>
      </c>
      <c r="I24" s="205" t="str">
        <f t="shared" ca="1" si="43"/>
        <v/>
      </c>
      <c r="J24" s="206" t="str">
        <f t="shared" ca="1" si="43"/>
        <v/>
      </c>
      <c r="K24" s="202" t="str">
        <f t="shared" ca="1" si="43"/>
        <v/>
      </c>
      <c r="L24" s="295" t="str">
        <f t="shared" ca="1" si="43"/>
        <v/>
      </c>
      <c r="M24" s="207" t="str">
        <f t="shared" ca="1" si="46"/>
        <v/>
      </c>
      <c r="N24" s="208" t="str">
        <f t="shared" ca="1" si="46"/>
        <v/>
      </c>
      <c r="O24" s="209" t="str">
        <f t="shared" ca="1" si="46"/>
        <v/>
      </c>
      <c r="P24" s="210" t="str">
        <f t="shared" ca="1" si="46"/>
        <v/>
      </c>
      <c r="Q24" s="208" t="str">
        <f t="shared" ca="1" si="46"/>
        <v/>
      </c>
      <c r="R24" s="211" t="str">
        <f t="shared" ca="1" si="46"/>
        <v/>
      </c>
      <c r="S24" s="212" t="str">
        <f t="shared" ca="1" si="46"/>
        <v/>
      </c>
      <c r="T24" s="208" t="str">
        <f t="shared" ca="1" si="46"/>
        <v/>
      </c>
      <c r="U24" s="213" t="str">
        <f t="shared" ca="1" si="46"/>
        <v/>
      </c>
      <c r="V24" s="212" t="str">
        <f t="shared" ca="1" si="46"/>
        <v/>
      </c>
      <c r="W24" s="208" t="str">
        <f t="shared" ca="1" si="46"/>
        <v/>
      </c>
      <c r="X24" s="209" t="str">
        <f t="shared" ca="1" si="46"/>
        <v/>
      </c>
      <c r="Y24" s="210" t="str">
        <f t="shared" ca="1" si="46"/>
        <v/>
      </c>
      <c r="Z24" s="208" t="str">
        <f t="shared" ca="1" si="46"/>
        <v/>
      </c>
      <c r="AA24" s="211" t="str">
        <f t="shared" ca="1" si="46"/>
        <v/>
      </c>
      <c r="AB24" s="212" t="str">
        <f t="shared" ca="1" si="46"/>
        <v/>
      </c>
      <c r="AC24" s="208" t="str">
        <f t="shared" ca="1" si="46"/>
        <v/>
      </c>
      <c r="AD24" s="209" t="str">
        <f t="shared" ca="1" si="46"/>
        <v/>
      </c>
      <c r="AE24" s="214" t="str">
        <f t="shared" ca="1" si="46"/>
        <v/>
      </c>
      <c r="AF24" s="208" t="str">
        <f t="shared" ca="1" si="46"/>
        <v/>
      </c>
      <c r="AG24" s="209" t="str">
        <f t="shared" ca="1" si="46"/>
        <v/>
      </c>
      <c r="AH24" s="210" t="str">
        <f t="shared" ca="1" si="46"/>
        <v/>
      </c>
      <c r="AI24" s="208" t="str">
        <f t="shared" ca="1" si="46"/>
        <v/>
      </c>
      <c r="AJ24" s="211" t="str">
        <f t="shared" ca="1" si="46"/>
        <v/>
      </c>
      <c r="AK24" s="212" t="str">
        <f t="shared" ca="1" si="46"/>
        <v/>
      </c>
      <c r="AL24" s="208" t="str">
        <f t="shared" ca="1" si="46"/>
        <v/>
      </c>
      <c r="AM24" s="215" t="str">
        <f t="shared" ca="1" si="46"/>
        <v/>
      </c>
      <c r="AN24" s="212" t="str">
        <f t="shared" ca="1" si="46"/>
        <v/>
      </c>
      <c r="AO24" s="208" t="str">
        <f t="shared" ca="1" si="46"/>
        <v/>
      </c>
      <c r="AP24" s="209" t="str">
        <f t="shared" ca="1" si="46"/>
        <v/>
      </c>
      <c r="AQ24" s="210" t="str">
        <f t="shared" ca="1" si="46"/>
        <v/>
      </c>
      <c r="AR24" s="208" t="str">
        <f t="shared" ca="1" si="46"/>
        <v/>
      </c>
      <c r="AS24" s="211" t="str">
        <f t="shared" ca="1" si="46"/>
        <v/>
      </c>
      <c r="AT24" s="212" t="str">
        <f t="shared" ca="1" si="46"/>
        <v/>
      </c>
      <c r="AU24" s="208" t="str">
        <f t="shared" ca="1" si="46"/>
        <v/>
      </c>
      <c r="AV24" s="209" t="str">
        <f t="shared" ca="1" si="46"/>
        <v/>
      </c>
      <c r="AW24" s="214" t="str">
        <f t="shared" ca="1" si="46"/>
        <v/>
      </c>
      <c r="AX24" s="208" t="str">
        <f t="shared" ca="1" si="46"/>
        <v/>
      </c>
      <c r="AY24" s="209" t="str">
        <f t="shared" ca="1" si="46"/>
        <v/>
      </c>
      <c r="AZ24" s="210" t="str">
        <f t="shared" ca="1" si="46"/>
        <v/>
      </c>
      <c r="BA24" s="208" t="str">
        <f t="shared" ca="1" si="46"/>
        <v/>
      </c>
      <c r="BB24" s="211" t="str">
        <f t="shared" ca="1" si="46"/>
        <v/>
      </c>
      <c r="BC24" s="212" t="str">
        <f t="shared" ca="1" si="46"/>
        <v/>
      </c>
      <c r="BD24" s="208" t="str">
        <f t="shared" ca="1" si="46"/>
        <v/>
      </c>
      <c r="BE24" s="215" t="str">
        <f t="shared" ca="1" si="46"/>
        <v/>
      </c>
      <c r="BF24" s="212" t="str">
        <f t="shared" ca="1" si="46"/>
        <v/>
      </c>
      <c r="BG24" s="208" t="str">
        <f t="shared" ca="1" si="46"/>
        <v/>
      </c>
      <c r="BH24" s="209" t="str">
        <f t="shared" ca="1" si="46"/>
        <v/>
      </c>
      <c r="BI24" s="210" t="str">
        <f t="shared" ca="1" si="46"/>
        <v/>
      </c>
      <c r="BJ24" s="208" t="str">
        <f t="shared" ca="1" si="46"/>
        <v/>
      </c>
      <c r="BK24" s="211" t="str">
        <f t="shared" ca="1" si="46"/>
        <v/>
      </c>
      <c r="BL24" s="212" t="str">
        <f t="shared" ca="1" si="46"/>
        <v/>
      </c>
      <c r="BM24" s="208" t="str">
        <f t="shared" ca="1" si="46"/>
        <v/>
      </c>
      <c r="BN24" s="209" t="str">
        <f t="shared" ca="1" si="46"/>
        <v/>
      </c>
      <c r="BO24" s="214" t="str">
        <f t="shared" ca="1" si="46"/>
        <v/>
      </c>
      <c r="BP24" s="208" t="str">
        <f t="shared" ca="1" si="46"/>
        <v/>
      </c>
      <c r="BQ24" s="209" t="str">
        <f t="shared" ca="1" si="46"/>
        <v/>
      </c>
      <c r="BR24" s="210" t="str">
        <f t="shared" ca="1" si="46"/>
        <v/>
      </c>
      <c r="BS24" s="208" t="str">
        <f t="shared" ca="1" si="46"/>
        <v/>
      </c>
      <c r="BT24" s="211" t="str">
        <f t="shared" ca="1" si="46"/>
        <v/>
      </c>
      <c r="BU24" s="212" t="str">
        <f t="shared" ca="1" si="46"/>
        <v/>
      </c>
      <c r="BV24" s="208" t="str">
        <f t="shared" ca="1" si="46"/>
        <v/>
      </c>
      <c r="BW24" s="215" t="str">
        <f t="shared" ca="1" si="46"/>
        <v/>
      </c>
      <c r="BX24" s="212" t="str">
        <f t="shared" ca="1" si="46"/>
        <v/>
      </c>
      <c r="BY24" s="208" t="str">
        <f t="shared" ca="1" si="22"/>
        <v/>
      </c>
      <c r="BZ24" s="209" t="str">
        <f t="shared" ca="1" si="22"/>
        <v/>
      </c>
      <c r="CA24" s="210" t="str">
        <f t="shared" ca="1" si="22"/>
        <v/>
      </c>
      <c r="CB24" s="208" t="str">
        <f t="shared" ca="1" si="22"/>
        <v/>
      </c>
      <c r="CC24" s="211" t="str">
        <f t="shared" ca="1" si="22"/>
        <v/>
      </c>
      <c r="CD24" s="212" t="str">
        <f t="shared" ca="1" si="22"/>
        <v/>
      </c>
      <c r="CE24" s="208" t="str">
        <f t="shared" ca="1" si="22"/>
        <v/>
      </c>
      <c r="CF24" s="209" t="str">
        <f t="shared" ca="1" si="22"/>
        <v/>
      </c>
      <c r="CG24" s="214" t="str">
        <f t="shared" ca="1" si="23"/>
        <v/>
      </c>
      <c r="CH24" s="208" t="str">
        <f t="shared" ca="1" si="24"/>
        <v/>
      </c>
      <c r="CI24" s="209" t="str">
        <f t="shared" ca="1" si="25"/>
        <v/>
      </c>
      <c r="CJ24" s="210" t="str">
        <f t="shared" ca="1" si="26"/>
        <v/>
      </c>
      <c r="CK24" s="208" t="str">
        <f t="shared" ca="1" si="27"/>
        <v/>
      </c>
      <c r="CL24" s="211" t="str">
        <f t="shared" ca="1" si="28"/>
        <v/>
      </c>
      <c r="CM24" s="212" t="str">
        <f t="shared" ca="1" si="29"/>
        <v/>
      </c>
      <c r="CN24" s="208" t="str">
        <f t="shared" ca="1" si="30"/>
        <v/>
      </c>
      <c r="CO24" s="215" t="str">
        <f t="shared" ca="1" si="31"/>
        <v/>
      </c>
      <c r="CP24" s="212" t="str">
        <f t="shared" ca="1" si="32"/>
        <v/>
      </c>
      <c r="CQ24" s="208" t="str">
        <f t="shared" ca="1" si="33"/>
        <v/>
      </c>
      <c r="CR24" s="209" t="str">
        <f t="shared" ca="1" si="34"/>
        <v/>
      </c>
      <c r="CS24" s="210" t="str">
        <f t="shared" ca="1" si="35"/>
        <v/>
      </c>
      <c r="CT24" s="208" t="str">
        <f t="shared" ca="1" si="36"/>
        <v/>
      </c>
      <c r="CU24" s="211" t="str">
        <f t="shared" ca="1" si="37"/>
        <v/>
      </c>
      <c r="CV24" s="212" t="str">
        <f t="shared" ca="1" si="38"/>
        <v/>
      </c>
      <c r="CW24" s="208" t="str">
        <f t="shared" ca="1" si="39"/>
        <v/>
      </c>
      <c r="CX24" s="216" t="str">
        <f t="shared" ca="1" si="40"/>
        <v/>
      </c>
    </row>
    <row r="25" spans="2:102" s="156" customFormat="1" ht="20.100000000000001" customHeight="1">
      <c r="B25" s="239">
        <f t="shared" si="41"/>
        <v>16</v>
      </c>
      <c r="C25" s="200" t="str">
        <f t="shared" ca="1" si="19"/>
        <v/>
      </c>
      <c r="D25" s="201" t="str">
        <f t="shared" ca="1" si="42"/>
        <v/>
      </c>
      <c r="E25" s="206" t="str">
        <f t="shared" ca="1" si="43"/>
        <v/>
      </c>
      <c r="F25" s="203" t="str">
        <f t="shared" ca="1" si="43"/>
        <v/>
      </c>
      <c r="G25" s="204" t="str">
        <f t="shared" ca="1" si="43"/>
        <v/>
      </c>
      <c r="H25" s="202" t="str">
        <f t="shared" ca="1" si="43"/>
        <v/>
      </c>
      <c r="I25" s="205" t="str">
        <f t="shared" ca="1" si="43"/>
        <v/>
      </c>
      <c r="J25" s="206" t="str">
        <f t="shared" ca="1" si="43"/>
        <v/>
      </c>
      <c r="K25" s="202" t="str">
        <f t="shared" ca="1" si="43"/>
        <v/>
      </c>
      <c r="L25" s="295" t="str">
        <f t="shared" ca="1" si="43"/>
        <v/>
      </c>
      <c r="M25" s="207" t="str">
        <f t="shared" ca="1" si="46"/>
        <v/>
      </c>
      <c r="N25" s="208" t="str">
        <f t="shared" ca="1" si="46"/>
        <v/>
      </c>
      <c r="O25" s="209" t="str">
        <f t="shared" ca="1" si="46"/>
        <v/>
      </c>
      <c r="P25" s="210" t="str">
        <f t="shared" ca="1" si="46"/>
        <v/>
      </c>
      <c r="Q25" s="208" t="str">
        <f t="shared" ca="1" si="46"/>
        <v/>
      </c>
      <c r="R25" s="211" t="str">
        <f t="shared" ca="1" si="46"/>
        <v/>
      </c>
      <c r="S25" s="212" t="str">
        <f t="shared" ca="1" si="46"/>
        <v/>
      </c>
      <c r="T25" s="208" t="str">
        <f t="shared" ca="1" si="46"/>
        <v/>
      </c>
      <c r="U25" s="213" t="str">
        <f t="shared" ca="1" si="46"/>
        <v/>
      </c>
      <c r="V25" s="212" t="str">
        <f t="shared" ca="1" si="46"/>
        <v/>
      </c>
      <c r="W25" s="208" t="str">
        <f t="shared" ca="1" si="46"/>
        <v/>
      </c>
      <c r="X25" s="209" t="str">
        <f t="shared" ca="1" si="46"/>
        <v/>
      </c>
      <c r="Y25" s="210" t="str">
        <f t="shared" ca="1" si="46"/>
        <v/>
      </c>
      <c r="Z25" s="208" t="str">
        <f t="shared" ca="1" si="46"/>
        <v/>
      </c>
      <c r="AA25" s="211" t="str">
        <f t="shared" ca="1" si="46"/>
        <v/>
      </c>
      <c r="AB25" s="212" t="str">
        <f t="shared" ca="1" si="46"/>
        <v/>
      </c>
      <c r="AC25" s="208" t="str">
        <f t="shared" ca="1" si="46"/>
        <v/>
      </c>
      <c r="AD25" s="209" t="str">
        <f t="shared" ca="1" si="46"/>
        <v/>
      </c>
      <c r="AE25" s="214" t="str">
        <f t="shared" ca="1" si="46"/>
        <v/>
      </c>
      <c r="AF25" s="208" t="str">
        <f t="shared" ca="1" si="46"/>
        <v/>
      </c>
      <c r="AG25" s="209" t="str">
        <f t="shared" ca="1" si="46"/>
        <v/>
      </c>
      <c r="AH25" s="210" t="str">
        <f t="shared" ca="1" si="46"/>
        <v/>
      </c>
      <c r="AI25" s="208" t="str">
        <f t="shared" ca="1" si="46"/>
        <v/>
      </c>
      <c r="AJ25" s="211" t="str">
        <f t="shared" ca="1" si="46"/>
        <v/>
      </c>
      <c r="AK25" s="212" t="str">
        <f t="shared" ca="1" si="46"/>
        <v/>
      </c>
      <c r="AL25" s="208" t="str">
        <f t="shared" ca="1" si="46"/>
        <v/>
      </c>
      <c r="AM25" s="215" t="str">
        <f t="shared" ca="1" si="46"/>
        <v/>
      </c>
      <c r="AN25" s="212" t="str">
        <f t="shared" ca="1" si="46"/>
        <v/>
      </c>
      <c r="AO25" s="208" t="str">
        <f t="shared" ca="1" si="46"/>
        <v/>
      </c>
      <c r="AP25" s="209" t="str">
        <f t="shared" ca="1" si="46"/>
        <v/>
      </c>
      <c r="AQ25" s="210" t="str">
        <f t="shared" ca="1" si="46"/>
        <v/>
      </c>
      <c r="AR25" s="208" t="str">
        <f t="shared" ca="1" si="46"/>
        <v/>
      </c>
      <c r="AS25" s="211" t="str">
        <f t="shared" ca="1" si="46"/>
        <v/>
      </c>
      <c r="AT25" s="212" t="str">
        <f t="shared" ca="1" si="46"/>
        <v/>
      </c>
      <c r="AU25" s="208" t="str">
        <f t="shared" ca="1" si="46"/>
        <v/>
      </c>
      <c r="AV25" s="209" t="str">
        <f t="shared" ca="1" si="46"/>
        <v/>
      </c>
      <c r="AW25" s="214" t="str">
        <f t="shared" ca="1" si="46"/>
        <v/>
      </c>
      <c r="AX25" s="208" t="str">
        <f t="shared" ca="1" si="46"/>
        <v/>
      </c>
      <c r="AY25" s="209" t="str">
        <f t="shared" ca="1" si="46"/>
        <v/>
      </c>
      <c r="AZ25" s="210" t="str">
        <f t="shared" ca="1" si="46"/>
        <v/>
      </c>
      <c r="BA25" s="208" t="str">
        <f t="shared" ca="1" si="46"/>
        <v/>
      </c>
      <c r="BB25" s="211" t="str">
        <f t="shared" ca="1" si="46"/>
        <v/>
      </c>
      <c r="BC25" s="212" t="str">
        <f t="shared" ca="1" si="46"/>
        <v/>
      </c>
      <c r="BD25" s="208" t="str">
        <f t="shared" ca="1" si="46"/>
        <v/>
      </c>
      <c r="BE25" s="215" t="str">
        <f t="shared" ca="1" si="46"/>
        <v/>
      </c>
      <c r="BF25" s="212" t="str">
        <f t="shared" ca="1" si="46"/>
        <v/>
      </c>
      <c r="BG25" s="208" t="str">
        <f t="shared" ca="1" si="46"/>
        <v/>
      </c>
      <c r="BH25" s="209" t="str">
        <f t="shared" ca="1" si="46"/>
        <v/>
      </c>
      <c r="BI25" s="210" t="str">
        <f t="shared" ca="1" si="46"/>
        <v/>
      </c>
      <c r="BJ25" s="208" t="str">
        <f t="shared" ca="1" si="46"/>
        <v/>
      </c>
      <c r="BK25" s="211" t="str">
        <f t="shared" ca="1" si="46"/>
        <v/>
      </c>
      <c r="BL25" s="212" t="str">
        <f t="shared" ca="1" si="46"/>
        <v/>
      </c>
      <c r="BM25" s="208" t="str">
        <f t="shared" ca="1" si="46"/>
        <v/>
      </c>
      <c r="BN25" s="209" t="str">
        <f t="shared" ca="1" si="46"/>
        <v/>
      </c>
      <c r="BO25" s="214" t="str">
        <f t="shared" ca="1" si="46"/>
        <v/>
      </c>
      <c r="BP25" s="208" t="str">
        <f t="shared" ca="1" si="46"/>
        <v/>
      </c>
      <c r="BQ25" s="209" t="str">
        <f t="shared" ca="1" si="46"/>
        <v/>
      </c>
      <c r="BR25" s="210" t="str">
        <f t="shared" ca="1" si="46"/>
        <v/>
      </c>
      <c r="BS25" s="208" t="str">
        <f t="shared" ca="1" si="46"/>
        <v/>
      </c>
      <c r="BT25" s="211" t="str">
        <f t="shared" ca="1" si="46"/>
        <v/>
      </c>
      <c r="BU25" s="212" t="str">
        <f t="shared" ca="1" si="46"/>
        <v/>
      </c>
      <c r="BV25" s="208" t="str">
        <f t="shared" ca="1" si="46"/>
        <v/>
      </c>
      <c r="BW25" s="215" t="str">
        <f t="shared" ca="1" si="46"/>
        <v/>
      </c>
      <c r="BX25" s="212" t="str">
        <f ca="1">IF($C25="","",IF(BX$1="","",INDIRECT("'"&amp;BX$1&amp;"'!"&amp;"$"&amp;BX$2&amp;"$"&amp;((BX$3)+(ROW()-ROW(BW$9))))))</f>
        <v/>
      </c>
      <c r="BY25" s="208" t="str">
        <f t="shared" ca="1" si="22"/>
        <v/>
      </c>
      <c r="BZ25" s="209" t="str">
        <f t="shared" ca="1" si="22"/>
        <v/>
      </c>
      <c r="CA25" s="210" t="str">
        <f t="shared" ca="1" si="22"/>
        <v/>
      </c>
      <c r="CB25" s="208" t="str">
        <f t="shared" ca="1" si="22"/>
        <v/>
      </c>
      <c r="CC25" s="211" t="str">
        <f t="shared" ca="1" si="22"/>
        <v/>
      </c>
      <c r="CD25" s="212" t="str">
        <f t="shared" ca="1" si="22"/>
        <v/>
      </c>
      <c r="CE25" s="208" t="str">
        <f t="shared" ca="1" si="22"/>
        <v/>
      </c>
      <c r="CF25" s="209" t="str">
        <f t="shared" ca="1" si="22"/>
        <v/>
      </c>
      <c r="CG25" s="214" t="str">
        <f t="shared" ca="1" si="23"/>
        <v/>
      </c>
      <c r="CH25" s="208" t="str">
        <f t="shared" ca="1" si="24"/>
        <v/>
      </c>
      <c r="CI25" s="209" t="str">
        <f t="shared" ca="1" si="25"/>
        <v/>
      </c>
      <c r="CJ25" s="210" t="str">
        <f t="shared" ca="1" si="26"/>
        <v/>
      </c>
      <c r="CK25" s="208" t="str">
        <f t="shared" ca="1" si="27"/>
        <v/>
      </c>
      <c r="CL25" s="211" t="str">
        <f t="shared" ca="1" si="28"/>
        <v/>
      </c>
      <c r="CM25" s="212" t="str">
        <f t="shared" ca="1" si="29"/>
        <v/>
      </c>
      <c r="CN25" s="208" t="str">
        <f t="shared" ca="1" si="30"/>
        <v/>
      </c>
      <c r="CO25" s="215" t="str">
        <f t="shared" ca="1" si="31"/>
        <v/>
      </c>
      <c r="CP25" s="212" t="str">
        <f t="shared" ca="1" si="32"/>
        <v/>
      </c>
      <c r="CQ25" s="208" t="str">
        <f t="shared" ca="1" si="33"/>
        <v/>
      </c>
      <c r="CR25" s="209" t="str">
        <f t="shared" ca="1" si="34"/>
        <v/>
      </c>
      <c r="CS25" s="210" t="str">
        <f t="shared" ca="1" si="35"/>
        <v/>
      </c>
      <c r="CT25" s="208" t="str">
        <f t="shared" ca="1" si="36"/>
        <v/>
      </c>
      <c r="CU25" s="211" t="str">
        <f t="shared" ca="1" si="37"/>
        <v/>
      </c>
      <c r="CV25" s="212" t="str">
        <f t="shared" ca="1" si="38"/>
        <v/>
      </c>
      <c r="CW25" s="208" t="str">
        <f t="shared" ca="1" si="39"/>
        <v/>
      </c>
      <c r="CX25" s="216" t="str">
        <f t="shared" ca="1" si="40"/>
        <v/>
      </c>
    </row>
    <row r="26" spans="2:102" s="156" customFormat="1" ht="20.100000000000001" customHeight="1">
      <c r="B26" s="239">
        <f t="shared" si="41"/>
        <v>17</v>
      </c>
      <c r="C26" s="200" t="str">
        <f t="shared" ca="1" si="19"/>
        <v/>
      </c>
      <c r="D26" s="201" t="str">
        <f t="shared" ca="1" si="42"/>
        <v/>
      </c>
      <c r="E26" s="206" t="str">
        <f t="shared" ref="E26:L57" ca="1" si="47">IF($C26="","",SUMIFS($M26:$CX26,$M$8:$CX$8,E$8,$M$6:$CX$6,E$6))</f>
        <v/>
      </c>
      <c r="F26" s="203" t="str">
        <f t="shared" ca="1" si="47"/>
        <v/>
      </c>
      <c r="G26" s="204" t="str">
        <f t="shared" ca="1" si="47"/>
        <v/>
      </c>
      <c r="H26" s="202" t="str">
        <f t="shared" ca="1" si="47"/>
        <v/>
      </c>
      <c r="I26" s="205" t="str">
        <f t="shared" ca="1" si="47"/>
        <v/>
      </c>
      <c r="J26" s="206" t="str">
        <f t="shared" ca="1" si="47"/>
        <v/>
      </c>
      <c r="K26" s="202" t="str">
        <f t="shared" ca="1" si="47"/>
        <v/>
      </c>
      <c r="L26" s="295" t="str">
        <f t="shared" ca="1" si="47"/>
        <v/>
      </c>
      <c r="M26" s="207" t="str">
        <f t="shared" ref="M26:BX29" ca="1" si="48">IF($C26="","",IF(M$1="","",INDIRECT("'"&amp;M$1&amp;"'!"&amp;"$"&amp;M$2&amp;"$"&amp;((M$3)+(ROW()-ROW(L$9))))))</f>
        <v/>
      </c>
      <c r="N26" s="208" t="str">
        <f t="shared" ca="1" si="48"/>
        <v/>
      </c>
      <c r="O26" s="209" t="str">
        <f t="shared" ca="1" si="48"/>
        <v/>
      </c>
      <c r="P26" s="210" t="str">
        <f t="shared" ca="1" si="48"/>
        <v/>
      </c>
      <c r="Q26" s="208" t="str">
        <f t="shared" ca="1" si="48"/>
        <v/>
      </c>
      <c r="R26" s="211" t="str">
        <f t="shared" ca="1" si="48"/>
        <v/>
      </c>
      <c r="S26" s="212" t="str">
        <f t="shared" ca="1" si="48"/>
        <v/>
      </c>
      <c r="T26" s="208" t="str">
        <f t="shared" ca="1" si="48"/>
        <v/>
      </c>
      <c r="U26" s="213" t="str">
        <f t="shared" ca="1" si="48"/>
        <v/>
      </c>
      <c r="V26" s="212" t="str">
        <f t="shared" ca="1" si="48"/>
        <v/>
      </c>
      <c r="W26" s="208" t="str">
        <f t="shared" ca="1" si="48"/>
        <v/>
      </c>
      <c r="X26" s="209" t="str">
        <f t="shared" ca="1" si="48"/>
        <v/>
      </c>
      <c r="Y26" s="210" t="str">
        <f t="shared" ca="1" si="48"/>
        <v/>
      </c>
      <c r="Z26" s="208" t="str">
        <f t="shared" ca="1" si="48"/>
        <v/>
      </c>
      <c r="AA26" s="211" t="str">
        <f t="shared" ca="1" si="48"/>
        <v/>
      </c>
      <c r="AB26" s="212" t="str">
        <f t="shared" ca="1" si="48"/>
        <v/>
      </c>
      <c r="AC26" s="208" t="str">
        <f t="shared" ca="1" si="48"/>
        <v/>
      </c>
      <c r="AD26" s="209" t="str">
        <f t="shared" ca="1" si="48"/>
        <v/>
      </c>
      <c r="AE26" s="214" t="str">
        <f t="shared" ca="1" si="48"/>
        <v/>
      </c>
      <c r="AF26" s="208" t="str">
        <f t="shared" ca="1" si="48"/>
        <v/>
      </c>
      <c r="AG26" s="209" t="str">
        <f t="shared" ca="1" si="48"/>
        <v/>
      </c>
      <c r="AH26" s="210" t="str">
        <f t="shared" ca="1" si="48"/>
        <v/>
      </c>
      <c r="AI26" s="208" t="str">
        <f t="shared" ca="1" si="48"/>
        <v/>
      </c>
      <c r="AJ26" s="211" t="str">
        <f t="shared" ca="1" si="48"/>
        <v/>
      </c>
      <c r="AK26" s="212" t="str">
        <f t="shared" ca="1" si="48"/>
        <v/>
      </c>
      <c r="AL26" s="208" t="str">
        <f t="shared" ca="1" si="48"/>
        <v/>
      </c>
      <c r="AM26" s="215" t="str">
        <f t="shared" ca="1" si="48"/>
        <v/>
      </c>
      <c r="AN26" s="212" t="str">
        <f t="shared" ca="1" si="48"/>
        <v/>
      </c>
      <c r="AO26" s="208" t="str">
        <f t="shared" ca="1" si="48"/>
        <v/>
      </c>
      <c r="AP26" s="209" t="str">
        <f t="shared" ca="1" si="48"/>
        <v/>
      </c>
      <c r="AQ26" s="210" t="str">
        <f t="shared" ca="1" si="48"/>
        <v/>
      </c>
      <c r="AR26" s="208" t="str">
        <f t="shared" ca="1" si="48"/>
        <v/>
      </c>
      <c r="AS26" s="211" t="str">
        <f t="shared" ca="1" si="48"/>
        <v/>
      </c>
      <c r="AT26" s="212" t="str">
        <f t="shared" ca="1" si="48"/>
        <v/>
      </c>
      <c r="AU26" s="208" t="str">
        <f t="shared" ca="1" si="48"/>
        <v/>
      </c>
      <c r="AV26" s="209" t="str">
        <f t="shared" ca="1" si="48"/>
        <v/>
      </c>
      <c r="AW26" s="214" t="str">
        <f t="shared" ca="1" si="48"/>
        <v/>
      </c>
      <c r="AX26" s="208" t="str">
        <f t="shared" ca="1" si="48"/>
        <v/>
      </c>
      <c r="AY26" s="209" t="str">
        <f t="shared" ca="1" si="48"/>
        <v/>
      </c>
      <c r="AZ26" s="210" t="str">
        <f t="shared" ca="1" si="48"/>
        <v/>
      </c>
      <c r="BA26" s="208" t="str">
        <f t="shared" ca="1" si="48"/>
        <v/>
      </c>
      <c r="BB26" s="211" t="str">
        <f t="shared" ca="1" si="48"/>
        <v/>
      </c>
      <c r="BC26" s="212" t="str">
        <f t="shared" ca="1" si="48"/>
        <v/>
      </c>
      <c r="BD26" s="208" t="str">
        <f t="shared" ca="1" si="48"/>
        <v/>
      </c>
      <c r="BE26" s="215" t="str">
        <f t="shared" ca="1" si="48"/>
        <v/>
      </c>
      <c r="BF26" s="212" t="str">
        <f t="shared" ca="1" si="48"/>
        <v/>
      </c>
      <c r="BG26" s="208" t="str">
        <f t="shared" ca="1" si="48"/>
        <v/>
      </c>
      <c r="BH26" s="209" t="str">
        <f t="shared" ca="1" si="48"/>
        <v/>
      </c>
      <c r="BI26" s="210" t="str">
        <f t="shared" ca="1" si="48"/>
        <v/>
      </c>
      <c r="BJ26" s="208" t="str">
        <f t="shared" ca="1" si="48"/>
        <v/>
      </c>
      <c r="BK26" s="211" t="str">
        <f t="shared" ca="1" si="48"/>
        <v/>
      </c>
      <c r="BL26" s="212" t="str">
        <f t="shared" ca="1" si="48"/>
        <v/>
      </c>
      <c r="BM26" s="208" t="str">
        <f t="shared" ca="1" si="48"/>
        <v/>
      </c>
      <c r="BN26" s="209" t="str">
        <f t="shared" ca="1" si="48"/>
        <v/>
      </c>
      <c r="BO26" s="214" t="str">
        <f t="shared" ca="1" si="48"/>
        <v/>
      </c>
      <c r="BP26" s="208" t="str">
        <f t="shared" ca="1" si="48"/>
        <v/>
      </c>
      <c r="BQ26" s="209" t="str">
        <f t="shared" ca="1" si="48"/>
        <v/>
      </c>
      <c r="BR26" s="210" t="str">
        <f t="shared" ca="1" si="48"/>
        <v/>
      </c>
      <c r="BS26" s="208" t="str">
        <f t="shared" ca="1" si="48"/>
        <v/>
      </c>
      <c r="BT26" s="211" t="str">
        <f t="shared" ca="1" si="48"/>
        <v/>
      </c>
      <c r="BU26" s="212" t="str">
        <f t="shared" ca="1" si="48"/>
        <v/>
      </c>
      <c r="BV26" s="208" t="str">
        <f t="shared" ca="1" si="48"/>
        <v/>
      </c>
      <c r="BW26" s="215" t="str">
        <f t="shared" ca="1" si="48"/>
        <v/>
      </c>
      <c r="BX26" s="212" t="str">
        <f t="shared" ca="1" si="48"/>
        <v/>
      </c>
      <c r="BY26" s="208" t="str">
        <f t="shared" ref="BY26:CF41" ca="1" si="49">IF($C26="","",IF(BY$1="","",INDIRECT("'"&amp;BY$1&amp;"'!"&amp;"$"&amp;BY$2&amp;"$"&amp;((BY$3)+(ROW()-ROW(BX$9))))))</f>
        <v/>
      </c>
      <c r="BZ26" s="209" t="str">
        <f t="shared" ca="1" si="49"/>
        <v/>
      </c>
      <c r="CA26" s="210" t="str">
        <f t="shared" ca="1" si="49"/>
        <v/>
      </c>
      <c r="CB26" s="208" t="str">
        <f t="shared" ca="1" si="49"/>
        <v/>
      </c>
      <c r="CC26" s="211" t="str">
        <f t="shared" ca="1" si="49"/>
        <v/>
      </c>
      <c r="CD26" s="212" t="str">
        <f t="shared" ca="1" si="49"/>
        <v/>
      </c>
      <c r="CE26" s="208" t="str">
        <f t="shared" ca="1" si="49"/>
        <v/>
      </c>
      <c r="CF26" s="209" t="str">
        <f t="shared" ca="1" si="49"/>
        <v/>
      </c>
      <c r="CG26" s="214" t="str">
        <f t="shared" ca="1" si="23"/>
        <v/>
      </c>
      <c r="CH26" s="208" t="str">
        <f t="shared" ca="1" si="24"/>
        <v/>
      </c>
      <c r="CI26" s="209" t="str">
        <f t="shared" ca="1" si="25"/>
        <v/>
      </c>
      <c r="CJ26" s="210" t="str">
        <f t="shared" ca="1" si="26"/>
        <v/>
      </c>
      <c r="CK26" s="208" t="str">
        <f t="shared" ca="1" si="27"/>
        <v/>
      </c>
      <c r="CL26" s="211" t="str">
        <f t="shared" ca="1" si="28"/>
        <v/>
      </c>
      <c r="CM26" s="212" t="str">
        <f t="shared" ca="1" si="29"/>
        <v/>
      </c>
      <c r="CN26" s="208" t="str">
        <f t="shared" ca="1" si="30"/>
        <v/>
      </c>
      <c r="CO26" s="215" t="str">
        <f t="shared" ca="1" si="31"/>
        <v/>
      </c>
      <c r="CP26" s="212" t="str">
        <f t="shared" ca="1" si="32"/>
        <v/>
      </c>
      <c r="CQ26" s="208" t="str">
        <f t="shared" ca="1" si="33"/>
        <v/>
      </c>
      <c r="CR26" s="209" t="str">
        <f t="shared" ca="1" si="34"/>
        <v/>
      </c>
      <c r="CS26" s="210" t="str">
        <f t="shared" ca="1" si="35"/>
        <v/>
      </c>
      <c r="CT26" s="208" t="str">
        <f t="shared" ca="1" si="36"/>
        <v/>
      </c>
      <c r="CU26" s="211" t="str">
        <f t="shared" ca="1" si="37"/>
        <v/>
      </c>
      <c r="CV26" s="212" t="str">
        <f t="shared" ca="1" si="38"/>
        <v/>
      </c>
      <c r="CW26" s="208" t="str">
        <f t="shared" ca="1" si="39"/>
        <v/>
      </c>
      <c r="CX26" s="216" t="str">
        <f t="shared" ca="1" si="40"/>
        <v/>
      </c>
    </row>
    <row r="27" spans="2:102" s="156" customFormat="1" ht="20.100000000000001" customHeight="1">
      <c r="B27" s="239">
        <f t="shared" si="41"/>
        <v>18</v>
      </c>
      <c r="C27" s="200" t="str">
        <f t="shared" ca="1" si="19"/>
        <v/>
      </c>
      <c r="D27" s="201" t="str">
        <f t="shared" ca="1" si="42"/>
        <v/>
      </c>
      <c r="E27" s="206" t="str">
        <f t="shared" ca="1" si="47"/>
        <v/>
      </c>
      <c r="F27" s="203" t="str">
        <f t="shared" ca="1" si="47"/>
        <v/>
      </c>
      <c r="G27" s="204" t="str">
        <f t="shared" ca="1" si="47"/>
        <v/>
      </c>
      <c r="H27" s="202" t="str">
        <f t="shared" ca="1" si="47"/>
        <v/>
      </c>
      <c r="I27" s="205" t="str">
        <f t="shared" ca="1" si="47"/>
        <v/>
      </c>
      <c r="J27" s="206" t="str">
        <f t="shared" ca="1" si="47"/>
        <v/>
      </c>
      <c r="K27" s="202" t="str">
        <f t="shared" ca="1" si="47"/>
        <v/>
      </c>
      <c r="L27" s="295" t="str">
        <f t="shared" ca="1" si="47"/>
        <v/>
      </c>
      <c r="M27" s="207" t="str">
        <f t="shared" ca="1" si="48"/>
        <v/>
      </c>
      <c r="N27" s="208" t="str">
        <f t="shared" ca="1" si="48"/>
        <v/>
      </c>
      <c r="O27" s="209" t="str">
        <f t="shared" ca="1" si="48"/>
        <v/>
      </c>
      <c r="P27" s="210" t="str">
        <f t="shared" ca="1" si="48"/>
        <v/>
      </c>
      <c r="Q27" s="208" t="str">
        <f t="shared" ca="1" si="48"/>
        <v/>
      </c>
      <c r="R27" s="211" t="str">
        <f t="shared" ca="1" si="48"/>
        <v/>
      </c>
      <c r="S27" s="212" t="str">
        <f t="shared" ca="1" si="48"/>
        <v/>
      </c>
      <c r="T27" s="208" t="str">
        <f t="shared" ca="1" si="48"/>
        <v/>
      </c>
      <c r="U27" s="213" t="str">
        <f t="shared" ca="1" si="48"/>
        <v/>
      </c>
      <c r="V27" s="212" t="str">
        <f t="shared" ca="1" si="48"/>
        <v/>
      </c>
      <c r="W27" s="208" t="str">
        <f t="shared" ca="1" si="48"/>
        <v/>
      </c>
      <c r="X27" s="209" t="str">
        <f t="shared" ca="1" si="48"/>
        <v/>
      </c>
      <c r="Y27" s="210" t="str">
        <f t="shared" ca="1" si="48"/>
        <v/>
      </c>
      <c r="Z27" s="208" t="str">
        <f t="shared" ca="1" si="48"/>
        <v/>
      </c>
      <c r="AA27" s="211" t="str">
        <f t="shared" ca="1" si="48"/>
        <v/>
      </c>
      <c r="AB27" s="212" t="str">
        <f t="shared" ca="1" si="48"/>
        <v/>
      </c>
      <c r="AC27" s="208" t="str">
        <f t="shared" ca="1" si="48"/>
        <v/>
      </c>
      <c r="AD27" s="209" t="str">
        <f t="shared" ca="1" si="48"/>
        <v/>
      </c>
      <c r="AE27" s="214" t="str">
        <f t="shared" ca="1" si="48"/>
        <v/>
      </c>
      <c r="AF27" s="208" t="str">
        <f t="shared" ca="1" si="48"/>
        <v/>
      </c>
      <c r="AG27" s="209" t="str">
        <f t="shared" ca="1" si="48"/>
        <v/>
      </c>
      <c r="AH27" s="210" t="str">
        <f t="shared" ca="1" si="48"/>
        <v/>
      </c>
      <c r="AI27" s="208" t="str">
        <f t="shared" ca="1" si="48"/>
        <v/>
      </c>
      <c r="AJ27" s="211" t="str">
        <f t="shared" ca="1" si="48"/>
        <v/>
      </c>
      <c r="AK27" s="212" t="str">
        <f t="shared" ca="1" si="48"/>
        <v/>
      </c>
      <c r="AL27" s="208" t="str">
        <f t="shared" ca="1" si="48"/>
        <v/>
      </c>
      <c r="AM27" s="215" t="str">
        <f t="shared" ca="1" si="48"/>
        <v/>
      </c>
      <c r="AN27" s="212" t="str">
        <f t="shared" ca="1" si="48"/>
        <v/>
      </c>
      <c r="AO27" s="208" t="str">
        <f t="shared" ca="1" si="48"/>
        <v/>
      </c>
      <c r="AP27" s="209" t="str">
        <f t="shared" ca="1" si="48"/>
        <v/>
      </c>
      <c r="AQ27" s="210" t="str">
        <f t="shared" ca="1" si="48"/>
        <v/>
      </c>
      <c r="AR27" s="208" t="str">
        <f t="shared" ca="1" si="48"/>
        <v/>
      </c>
      <c r="AS27" s="211" t="str">
        <f t="shared" ca="1" si="48"/>
        <v/>
      </c>
      <c r="AT27" s="212" t="str">
        <f t="shared" ca="1" si="48"/>
        <v/>
      </c>
      <c r="AU27" s="208" t="str">
        <f t="shared" ca="1" si="48"/>
        <v/>
      </c>
      <c r="AV27" s="209" t="str">
        <f t="shared" ca="1" si="48"/>
        <v/>
      </c>
      <c r="AW27" s="214" t="str">
        <f t="shared" ca="1" si="48"/>
        <v/>
      </c>
      <c r="AX27" s="208" t="str">
        <f t="shared" ca="1" si="48"/>
        <v/>
      </c>
      <c r="AY27" s="209" t="str">
        <f t="shared" ca="1" si="48"/>
        <v/>
      </c>
      <c r="AZ27" s="210" t="str">
        <f t="shared" ca="1" si="48"/>
        <v/>
      </c>
      <c r="BA27" s="208" t="str">
        <f t="shared" ca="1" si="48"/>
        <v/>
      </c>
      <c r="BB27" s="211" t="str">
        <f t="shared" ca="1" si="48"/>
        <v/>
      </c>
      <c r="BC27" s="212" t="str">
        <f t="shared" ca="1" si="48"/>
        <v/>
      </c>
      <c r="BD27" s="208" t="str">
        <f t="shared" ca="1" si="48"/>
        <v/>
      </c>
      <c r="BE27" s="215" t="str">
        <f t="shared" ca="1" si="48"/>
        <v/>
      </c>
      <c r="BF27" s="212" t="str">
        <f t="shared" ca="1" si="48"/>
        <v/>
      </c>
      <c r="BG27" s="208" t="str">
        <f t="shared" ca="1" si="48"/>
        <v/>
      </c>
      <c r="BH27" s="209" t="str">
        <f t="shared" ca="1" si="48"/>
        <v/>
      </c>
      <c r="BI27" s="210" t="str">
        <f t="shared" ca="1" si="48"/>
        <v/>
      </c>
      <c r="BJ27" s="208" t="str">
        <f t="shared" ca="1" si="48"/>
        <v/>
      </c>
      <c r="BK27" s="211" t="str">
        <f t="shared" ca="1" si="48"/>
        <v/>
      </c>
      <c r="BL27" s="212" t="str">
        <f t="shared" ca="1" si="48"/>
        <v/>
      </c>
      <c r="BM27" s="208" t="str">
        <f t="shared" ca="1" si="48"/>
        <v/>
      </c>
      <c r="BN27" s="209" t="str">
        <f t="shared" ca="1" si="48"/>
        <v/>
      </c>
      <c r="BO27" s="214" t="str">
        <f t="shared" ca="1" si="48"/>
        <v/>
      </c>
      <c r="BP27" s="208" t="str">
        <f t="shared" ca="1" si="48"/>
        <v/>
      </c>
      <c r="BQ27" s="209" t="str">
        <f t="shared" ca="1" si="48"/>
        <v/>
      </c>
      <c r="BR27" s="210" t="str">
        <f t="shared" ca="1" si="48"/>
        <v/>
      </c>
      <c r="BS27" s="208" t="str">
        <f t="shared" ca="1" si="48"/>
        <v/>
      </c>
      <c r="BT27" s="211" t="str">
        <f t="shared" ca="1" si="48"/>
        <v/>
      </c>
      <c r="BU27" s="212" t="str">
        <f t="shared" ca="1" si="48"/>
        <v/>
      </c>
      <c r="BV27" s="208" t="str">
        <f t="shared" ca="1" si="48"/>
        <v/>
      </c>
      <c r="BW27" s="215" t="str">
        <f t="shared" ca="1" si="48"/>
        <v/>
      </c>
      <c r="BX27" s="212" t="str">
        <f t="shared" ca="1" si="48"/>
        <v/>
      </c>
      <c r="BY27" s="208" t="str">
        <f t="shared" ca="1" si="49"/>
        <v/>
      </c>
      <c r="BZ27" s="209" t="str">
        <f t="shared" ca="1" si="49"/>
        <v/>
      </c>
      <c r="CA27" s="210" t="str">
        <f t="shared" ca="1" si="49"/>
        <v/>
      </c>
      <c r="CB27" s="208" t="str">
        <f t="shared" ca="1" si="49"/>
        <v/>
      </c>
      <c r="CC27" s="211" t="str">
        <f t="shared" ca="1" si="49"/>
        <v/>
      </c>
      <c r="CD27" s="212" t="str">
        <f t="shared" ca="1" si="49"/>
        <v/>
      </c>
      <c r="CE27" s="208" t="str">
        <f t="shared" ca="1" si="49"/>
        <v/>
      </c>
      <c r="CF27" s="209" t="str">
        <f t="shared" ca="1" si="49"/>
        <v/>
      </c>
      <c r="CG27" s="214" t="str">
        <f t="shared" ca="1" si="23"/>
        <v/>
      </c>
      <c r="CH27" s="208" t="str">
        <f t="shared" ca="1" si="24"/>
        <v/>
      </c>
      <c r="CI27" s="209" t="str">
        <f t="shared" ca="1" si="25"/>
        <v/>
      </c>
      <c r="CJ27" s="210" t="str">
        <f t="shared" ca="1" si="26"/>
        <v/>
      </c>
      <c r="CK27" s="208" t="str">
        <f t="shared" ca="1" si="27"/>
        <v/>
      </c>
      <c r="CL27" s="211" t="str">
        <f t="shared" ca="1" si="28"/>
        <v/>
      </c>
      <c r="CM27" s="212" t="str">
        <f t="shared" ca="1" si="29"/>
        <v/>
      </c>
      <c r="CN27" s="208" t="str">
        <f t="shared" ca="1" si="30"/>
        <v/>
      </c>
      <c r="CO27" s="215" t="str">
        <f t="shared" ca="1" si="31"/>
        <v/>
      </c>
      <c r="CP27" s="212" t="str">
        <f t="shared" ca="1" si="32"/>
        <v/>
      </c>
      <c r="CQ27" s="208" t="str">
        <f t="shared" ca="1" si="33"/>
        <v/>
      </c>
      <c r="CR27" s="209" t="str">
        <f t="shared" ca="1" si="34"/>
        <v/>
      </c>
      <c r="CS27" s="210" t="str">
        <f t="shared" ca="1" si="35"/>
        <v/>
      </c>
      <c r="CT27" s="208" t="str">
        <f t="shared" ca="1" si="36"/>
        <v/>
      </c>
      <c r="CU27" s="211" t="str">
        <f t="shared" ca="1" si="37"/>
        <v/>
      </c>
      <c r="CV27" s="212" t="str">
        <f t="shared" ca="1" si="38"/>
        <v/>
      </c>
      <c r="CW27" s="208" t="str">
        <f t="shared" ca="1" si="39"/>
        <v/>
      </c>
      <c r="CX27" s="216" t="str">
        <f t="shared" ca="1" si="40"/>
        <v/>
      </c>
    </row>
    <row r="28" spans="2:102" s="156" customFormat="1" ht="20.100000000000001" customHeight="1">
      <c r="B28" s="239">
        <f t="shared" si="41"/>
        <v>19</v>
      </c>
      <c r="C28" s="200" t="str">
        <f t="shared" ca="1" si="19"/>
        <v/>
      </c>
      <c r="D28" s="201" t="str">
        <f t="shared" ca="1" si="42"/>
        <v/>
      </c>
      <c r="E28" s="206" t="str">
        <f t="shared" ca="1" si="47"/>
        <v/>
      </c>
      <c r="F28" s="203" t="str">
        <f t="shared" ca="1" si="47"/>
        <v/>
      </c>
      <c r="G28" s="204" t="str">
        <f t="shared" ca="1" si="47"/>
        <v/>
      </c>
      <c r="H28" s="202" t="str">
        <f t="shared" ca="1" si="47"/>
        <v/>
      </c>
      <c r="I28" s="205" t="str">
        <f t="shared" ca="1" si="47"/>
        <v/>
      </c>
      <c r="J28" s="206" t="str">
        <f t="shared" ca="1" si="47"/>
        <v/>
      </c>
      <c r="K28" s="202" t="str">
        <f t="shared" ca="1" si="47"/>
        <v/>
      </c>
      <c r="L28" s="295" t="str">
        <f t="shared" ca="1" si="47"/>
        <v/>
      </c>
      <c r="M28" s="207" t="str">
        <f t="shared" ca="1" si="48"/>
        <v/>
      </c>
      <c r="N28" s="208" t="str">
        <f t="shared" ca="1" si="48"/>
        <v/>
      </c>
      <c r="O28" s="209" t="str">
        <f t="shared" ca="1" si="48"/>
        <v/>
      </c>
      <c r="P28" s="210" t="str">
        <f t="shared" ca="1" si="48"/>
        <v/>
      </c>
      <c r="Q28" s="208" t="str">
        <f t="shared" ca="1" si="48"/>
        <v/>
      </c>
      <c r="R28" s="211" t="str">
        <f t="shared" ca="1" si="48"/>
        <v/>
      </c>
      <c r="S28" s="212" t="str">
        <f t="shared" ca="1" si="48"/>
        <v/>
      </c>
      <c r="T28" s="208" t="str">
        <f t="shared" ca="1" si="48"/>
        <v/>
      </c>
      <c r="U28" s="213" t="str">
        <f t="shared" ca="1" si="48"/>
        <v/>
      </c>
      <c r="V28" s="212" t="str">
        <f t="shared" ca="1" si="48"/>
        <v/>
      </c>
      <c r="W28" s="208" t="str">
        <f t="shared" ca="1" si="48"/>
        <v/>
      </c>
      <c r="X28" s="209" t="str">
        <f t="shared" ca="1" si="48"/>
        <v/>
      </c>
      <c r="Y28" s="210" t="str">
        <f t="shared" ca="1" si="48"/>
        <v/>
      </c>
      <c r="Z28" s="208" t="str">
        <f t="shared" ca="1" si="48"/>
        <v/>
      </c>
      <c r="AA28" s="211" t="str">
        <f t="shared" ca="1" si="48"/>
        <v/>
      </c>
      <c r="AB28" s="212" t="str">
        <f t="shared" ca="1" si="48"/>
        <v/>
      </c>
      <c r="AC28" s="208" t="str">
        <f t="shared" ca="1" si="48"/>
        <v/>
      </c>
      <c r="AD28" s="209" t="str">
        <f t="shared" ca="1" si="48"/>
        <v/>
      </c>
      <c r="AE28" s="214" t="str">
        <f t="shared" ca="1" si="48"/>
        <v/>
      </c>
      <c r="AF28" s="208" t="str">
        <f t="shared" ca="1" si="48"/>
        <v/>
      </c>
      <c r="AG28" s="209" t="str">
        <f t="shared" ca="1" si="48"/>
        <v/>
      </c>
      <c r="AH28" s="210" t="str">
        <f t="shared" ca="1" si="48"/>
        <v/>
      </c>
      <c r="AI28" s="208" t="str">
        <f t="shared" ca="1" si="48"/>
        <v/>
      </c>
      <c r="AJ28" s="211" t="str">
        <f t="shared" ca="1" si="48"/>
        <v/>
      </c>
      <c r="AK28" s="212" t="str">
        <f t="shared" ca="1" si="48"/>
        <v/>
      </c>
      <c r="AL28" s="208" t="str">
        <f t="shared" ca="1" si="48"/>
        <v/>
      </c>
      <c r="AM28" s="215" t="str">
        <f t="shared" ca="1" si="48"/>
        <v/>
      </c>
      <c r="AN28" s="212" t="str">
        <f t="shared" ca="1" si="48"/>
        <v/>
      </c>
      <c r="AO28" s="208" t="str">
        <f t="shared" ca="1" si="48"/>
        <v/>
      </c>
      <c r="AP28" s="209" t="str">
        <f t="shared" ca="1" si="48"/>
        <v/>
      </c>
      <c r="AQ28" s="210" t="str">
        <f t="shared" ca="1" si="48"/>
        <v/>
      </c>
      <c r="AR28" s="208" t="str">
        <f t="shared" ca="1" si="48"/>
        <v/>
      </c>
      <c r="AS28" s="211" t="str">
        <f t="shared" ca="1" si="48"/>
        <v/>
      </c>
      <c r="AT28" s="212" t="str">
        <f t="shared" ca="1" si="48"/>
        <v/>
      </c>
      <c r="AU28" s="208" t="str">
        <f t="shared" ca="1" si="48"/>
        <v/>
      </c>
      <c r="AV28" s="209" t="str">
        <f t="shared" ca="1" si="48"/>
        <v/>
      </c>
      <c r="AW28" s="214" t="str">
        <f t="shared" ca="1" si="48"/>
        <v/>
      </c>
      <c r="AX28" s="208" t="str">
        <f t="shared" ca="1" si="48"/>
        <v/>
      </c>
      <c r="AY28" s="209" t="str">
        <f t="shared" ca="1" si="48"/>
        <v/>
      </c>
      <c r="AZ28" s="210" t="str">
        <f t="shared" ca="1" si="48"/>
        <v/>
      </c>
      <c r="BA28" s="208" t="str">
        <f t="shared" ca="1" si="48"/>
        <v/>
      </c>
      <c r="BB28" s="211" t="str">
        <f t="shared" ca="1" si="48"/>
        <v/>
      </c>
      <c r="BC28" s="212" t="str">
        <f t="shared" ca="1" si="48"/>
        <v/>
      </c>
      <c r="BD28" s="208" t="str">
        <f t="shared" ca="1" si="48"/>
        <v/>
      </c>
      <c r="BE28" s="215" t="str">
        <f t="shared" ca="1" si="48"/>
        <v/>
      </c>
      <c r="BF28" s="212" t="str">
        <f t="shared" ca="1" si="48"/>
        <v/>
      </c>
      <c r="BG28" s="208" t="str">
        <f t="shared" ca="1" si="48"/>
        <v/>
      </c>
      <c r="BH28" s="209" t="str">
        <f t="shared" ca="1" si="48"/>
        <v/>
      </c>
      <c r="BI28" s="210" t="str">
        <f t="shared" ca="1" si="48"/>
        <v/>
      </c>
      <c r="BJ28" s="208" t="str">
        <f t="shared" ca="1" si="48"/>
        <v/>
      </c>
      <c r="BK28" s="211" t="str">
        <f t="shared" ca="1" si="48"/>
        <v/>
      </c>
      <c r="BL28" s="212" t="str">
        <f t="shared" ca="1" si="48"/>
        <v/>
      </c>
      <c r="BM28" s="208" t="str">
        <f t="shared" ca="1" si="48"/>
        <v/>
      </c>
      <c r="BN28" s="209" t="str">
        <f t="shared" ca="1" si="48"/>
        <v/>
      </c>
      <c r="BO28" s="214" t="str">
        <f t="shared" ca="1" si="48"/>
        <v/>
      </c>
      <c r="BP28" s="208" t="str">
        <f t="shared" ca="1" si="48"/>
        <v/>
      </c>
      <c r="BQ28" s="209" t="str">
        <f t="shared" ca="1" si="48"/>
        <v/>
      </c>
      <c r="BR28" s="210" t="str">
        <f t="shared" ca="1" si="48"/>
        <v/>
      </c>
      <c r="BS28" s="208" t="str">
        <f t="shared" ca="1" si="48"/>
        <v/>
      </c>
      <c r="BT28" s="211" t="str">
        <f t="shared" ca="1" si="48"/>
        <v/>
      </c>
      <c r="BU28" s="212" t="str">
        <f t="shared" ca="1" si="48"/>
        <v/>
      </c>
      <c r="BV28" s="208" t="str">
        <f t="shared" ca="1" si="48"/>
        <v/>
      </c>
      <c r="BW28" s="215" t="str">
        <f t="shared" ca="1" si="48"/>
        <v/>
      </c>
      <c r="BX28" s="212" t="str">
        <f t="shared" ca="1" si="48"/>
        <v/>
      </c>
      <c r="BY28" s="208" t="str">
        <f t="shared" ca="1" si="49"/>
        <v/>
      </c>
      <c r="BZ28" s="209" t="str">
        <f t="shared" ca="1" si="49"/>
        <v/>
      </c>
      <c r="CA28" s="210" t="str">
        <f t="shared" ca="1" si="49"/>
        <v/>
      </c>
      <c r="CB28" s="208" t="str">
        <f t="shared" ca="1" si="49"/>
        <v/>
      </c>
      <c r="CC28" s="211" t="str">
        <f t="shared" ca="1" si="49"/>
        <v/>
      </c>
      <c r="CD28" s="212" t="str">
        <f t="shared" ca="1" si="49"/>
        <v/>
      </c>
      <c r="CE28" s="208" t="str">
        <f t="shared" ca="1" si="49"/>
        <v/>
      </c>
      <c r="CF28" s="209" t="str">
        <f t="shared" ca="1" si="49"/>
        <v/>
      </c>
      <c r="CG28" s="214" t="str">
        <f t="shared" ca="1" si="23"/>
        <v/>
      </c>
      <c r="CH28" s="208" t="str">
        <f t="shared" ca="1" si="24"/>
        <v/>
      </c>
      <c r="CI28" s="209" t="str">
        <f t="shared" ca="1" si="25"/>
        <v/>
      </c>
      <c r="CJ28" s="210" t="str">
        <f t="shared" ca="1" si="26"/>
        <v/>
      </c>
      <c r="CK28" s="208" t="str">
        <f t="shared" ca="1" si="27"/>
        <v/>
      </c>
      <c r="CL28" s="211" t="str">
        <f t="shared" ca="1" si="28"/>
        <v/>
      </c>
      <c r="CM28" s="212" t="str">
        <f t="shared" ca="1" si="29"/>
        <v/>
      </c>
      <c r="CN28" s="208" t="str">
        <f t="shared" ca="1" si="30"/>
        <v/>
      </c>
      <c r="CO28" s="215" t="str">
        <f t="shared" ca="1" si="31"/>
        <v/>
      </c>
      <c r="CP28" s="212" t="str">
        <f t="shared" ca="1" si="32"/>
        <v/>
      </c>
      <c r="CQ28" s="208" t="str">
        <f t="shared" ca="1" si="33"/>
        <v/>
      </c>
      <c r="CR28" s="209" t="str">
        <f t="shared" ca="1" si="34"/>
        <v/>
      </c>
      <c r="CS28" s="210" t="str">
        <f t="shared" ca="1" si="35"/>
        <v/>
      </c>
      <c r="CT28" s="208" t="str">
        <f t="shared" ca="1" si="36"/>
        <v/>
      </c>
      <c r="CU28" s="211" t="str">
        <f t="shared" ca="1" si="37"/>
        <v/>
      </c>
      <c r="CV28" s="212" t="str">
        <f t="shared" ca="1" si="38"/>
        <v/>
      </c>
      <c r="CW28" s="208" t="str">
        <f t="shared" ca="1" si="39"/>
        <v/>
      </c>
      <c r="CX28" s="216" t="str">
        <f t="shared" ca="1" si="40"/>
        <v/>
      </c>
    </row>
    <row r="29" spans="2:102" s="156" customFormat="1" ht="20.100000000000001" customHeight="1">
      <c r="B29" s="239">
        <f t="shared" si="41"/>
        <v>20</v>
      </c>
      <c r="C29" s="200" t="str">
        <f t="shared" ca="1" si="19"/>
        <v/>
      </c>
      <c r="D29" s="201" t="str">
        <f t="shared" ca="1" si="42"/>
        <v/>
      </c>
      <c r="E29" s="206" t="str">
        <f t="shared" ca="1" si="47"/>
        <v/>
      </c>
      <c r="F29" s="203" t="str">
        <f t="shared" ca="1" si="47"/>
        <v/>
      </c>
      <c r="G29" s="204" t="str">
        <f t="shared" ca="1" si="47"/>
        <v/>
      </c>
      <c r="H29" s="202" t="str">
        <f t="shared" ca="1" si="47"/>
        <v/>
      </c>
      <c r="I29" s="205" t="str">
        <f t="shared" ca="1" si="47"/>
        <v/>
      </c>
      <c r="J29" s="206" t="str">
        <f t="shared" ca="1" si="47"/>
        <v/>
      </c>
      <c r="K29" s="202" t="str">
        <f t="shared" ca="1" si="47"/>
        <v/>
      </c>
      <c r="L29" s="295" t="str">
        <f t="shared" ca="1" si="47"/>
        <v/>
      </c>
      <c r="M29" s="207" t="str">
        <f t="shared" ca="1" si="48"/>
        <v/>
      </c>
      <c r="N29" s="208" t="str">
        <f t="shared" ca="1" si="48"/>
        <v/>
      </c>
      <c r="O29" s="209" t="str">
        <f t="shared" ca="1" si="48"/>
        <v/>
      </c>
      <c r="P29" s="210" t="str">
        <f t="shared" ca="1" si="48"/>
        <v/>
      </c>
      <c r="Q29" s="208" t="str">
        <f t="shared" ca="1" si="48"/>
        <v/>
      </c>
      <c r="R29" s="211" t="str">
        <f t="shared" ca="1" si="48"/>
        <v/>
      </c>
      <c r="S29" s="212" t="str">
        <f t="shared" ca="1" si="48"/>
        <v/>
      </c>
      <c r="T29" s="208" t="str">
        <f t="shared" ca="1" si="48"/>
        <v/>
      </c>
      <c r="U29" s="213" t="str">
        <f t="shared" ca="1" si="48"/>
        <v/>
      </c>
      <c r="V29" s="212" t="str">
        <f t="shared" ca="1" si="48"/>
        <v/>
      </c>
      <c r="W29" s="208" t="str">
        <f t="shared" ca="1" si="48"/>
        <v/>
      </c>
      <c r="X29" s="209" t="str">
        <f t="shared" ca="1" si="48"/>
        <v/>
      </c>
      <c r="Y29" s="210" t="str">
        <f t="shared" ca="1" si="48"/>
        <v/>
      </c>
      <c r="Z29" s="208" t="str">
        <f t="shared" ca="1" si="48"/>
        <v/>
      </c>
      <c r="AA29" s="211" t="str">
        <f t="shared" ca="1" si="48"/>
        <v/>
      </c>
      <c r="AB29" s="212" t="str">
        <f t="shared" ca="1" si="48"/>
        <v/>
      </c>
      <c r="AC29" s="208" t="str">
        <f t="shared" ca="1" si="48"/>
        <v/>
      </c>
      <c r="AD29" s="209" t="str">
        <f t="shared" ca="1" si="48"/>
        <v/>
      </c>
      <c r="AE29" s="214" t="str">
        <f t="shared" ca="1" si="48"/>
        <v/>
      </c>
      <c r="AF29" s="208" t="str">
        <f t="shared" ca="1" si="48"/>
        <v/>
      </c>
      <c r="AG29" s="209" t="str">
        <f t="shared" ca="1" si="48"/>
        <v/>
      </c>
      <c r="AH29" s="210" t="str">
        <f t="shared" ca="1" si="48"/>
        <v/>
      </c>
      <c r="AI29" s="208" t="str">
        <f t="shared" ca="1" si="48"/>
        <v/>
      </c>
      <c r="AJ29" s="211" t="str">
        <f t="shared" ca="1" si="48"/>
        <v/>
      </c>
      <c r="AK29" s="212" t="str">
        <f t="shared" ca="1" si="48"/>
        <v/>
      </c>
      <c r="AL29" s="208" t="str">
        <f t="shared" ca="1" si="48"/>
        <v/>
      </c>
      <c r="AM29" s="215" t="str">
        <f t="shared" ca="1" si="48"/>
        <v/>
      </c>
      <c r="AN29" s="212" t="str">
        <f t="shared" ca="1" si="48"/>
        <v/>
      </c>
      <c r="AO29" s="208" t="str">
        <f t="shared" ca="1" si="48"/>
        <v/>
      </c>
      <c r="AP29" s="209" t="str">
        <f t="shared" ca="1" si="48"/>
        <v/>
      </c>
      <c r="AQ29" s="210" t="str">
        <f t="shared" ca="1" si="48"/>
        <v/>
      </c>
      <c r="AR29" s="208" t="str">
        <f t="shared" ca="1" si="48"/>
        <v/>
      </c>
      <c r="AS29" s="211" t="str">
        <f t="shared" ca="1" si="48"/>
        <v/>
      </c>
      <c r="AT29" s="212" t="str">
        <f t="shared" ca="1" si="48"/>
        <v/>
      </c>
      <c r="AU29" s="208" t="str">
        <f t="shared" ca="1" si="48"/>
        <v/>
      </c>
      <c r="AV29" s="209" t="str">
        <f t="shared" ca="1" si="48"/>
        <v/>
      </c>
      <c r="AW29" s="214" t="str">
        <f t="shared" ca="1" si="48"/>
        <v/>
      </c>
      <c r="AX29" s="208" t="str">
        <f t="shared" ca="1" si="48"/>
        <v/>
      </c>
      <c r="AY29" s="209" t="str">
        <f t="shared" ca="1" si="48"/>
        <v/>
      </c>
      <c r="AZ29" s="210" t="str">
        <f t="shared" ca="1" si="48"/>
        <v/>
      </c>
      <c r="BA29" s="208" t="str">
        <f t="shared" ca="1" si="48"/>
        <v/>
      </c>
      <c r="BB29" s="211" t="str">
        <f t="shared" ca="1" si="48"/>
        <v/>
      </c>
      <c r="BC29" s="212" t="str">
        <f t="shared" ca="1" si="48"/>
        <v/>
      </c>
      <c r="BD29" s="208" t="str">
        <f t="shared" ca="1" si="48"/>
        <v/>
      </c>
      <c r="BE29" s="215" t="str">
        <f t="shared" ca="1" si="48"/>
        <v/>
      </c>
      <c r="BF29" s="212" t="str">
        <f t="shared" ca="1" si="48"/>
        <v/>
      </c>
      <c r="BG29" s="208" t="str">
        <f t="shared" ca="1" si="48"/>
        <v/>
      </c>
      <c r="BH29" s="209" t="str">
        <f t="shared" ca="1" si="48"/>
        <v/>
      </c>
      <c r="BI29" s="210" t="str">
        <f t="shared" ca="1" si="48"/>
        <v/>
      </c>
      <c r="BJ29" s="208" t="str">
        <f t="shared" ca="1" si="48"/>
        <v/>
      </c>
      <c r="BK29" s="211" t="str">
        <f t="shared" ca="1" si="48"/>
        <v/>
      </c>
      <c r="BL29" s="212" t="str">
        <f t="shared" ca="1" si="48"/>
        <v/>
      </c>
      <c r="BM29" s="208" t="str">
        <f t="shared" ca="1" si="48"/>
        <v/>
      </c>
      <c r="BN29" s="209" t="str">
        <f t="shared" ca="1" si="48"/>
        <v/>
      </c>
      <c r="BO29" s="214" t="str">
        <f t="shared" ca="1" si="48"/>
        <v/>
      </c>
      <c r="BP29" s="208" t="str">
        <f t="shared" ca="1" si="48"/>
        <v/>
      </c>
      <c r="BQ29" s="209" t="str">
        <f t="shared" ca="1" si="48"/>
        <v/>
      </c>
      <c r="BR29" s="210" t="str">
        <f t="shared" ca="1" si="48"/>
        <v/>
      </c>
      <c r="BS29" s="208" t="str">
        <f t="shared" ca="1" si="48"/>
        <v/>
      </c>
      <c r="BT29" s="211" t="str">
        <f t="shared" ca="1" si="48"/>
        <v/>
      </c>
      <c r="BU29" s="212" t="str">
        <f t="shared" ca="1" si="48"/>
        <v/>
      </c>
      <c r="BV29" s="208" t="str">
        <f t="shared" ca="1" si="48"/>
        <v/>
      </c>
      <c r="BW29" s="215" t="str">
        <f t="shared" ca="1" si="48"/>
        <v/>
      </c>
      <c r="BX29" s="212" t="str">
        <f ca="1">IF($C29="","",IF(BX$1="","",INDIRECT("'"&amp;BX$1&amp;"'!"&amp;"$"&amp;BX$2&amp;"$"&amp;((BX$3)+(ROW()-ROW(BW$9))))))</f>
        <v/>
      </c>
      <c r="BY29" s="208" t="str">
        <f t="shared" ca="1" si="49"/>
        <v/>
      </c>
      <c r="BZ29" s="209" t="str">
        <f t="shared" ca="1" si="49"/>
        <v/>
      </c>
      <c r="CA29" s="210" t="str">
        <f t="shared" ca="1" si="49"/>
        <v/>
      </c>
      <c r="CB29" s="208" t="str">
        <f t="shared" ca="1" si="49"/>
        <v/>
      </c>
      <c r="CC29" s="211" t="str">
        <f t="shared" ca="1" si="49"/>
        <v/>
      </c>
      <c r="CD29" s="212" t="str">
        <f t="shared" ca="1" si="49"/>
        <v/>
      </c>
      <c r="CE29" s="208" t="str">
        <f t="shared" ca="1" si="49"/>
        <v/>
      </c>
      <c r="CF29" s="209" t="str">
        <f t="shared" ca="1" si="49"/>
        <v/>
      </c>
      <c r="CG29" s="214" t="str">
        <f t="shared" ca="1" si="23"/>
        <v/>
      </c>
      <c r="CH29" s="208" t="str">
        <f t="shared" ca="1" si="24"/>
        <v/>
      </c>
      <c r="CI29" s="209" t="str">
        <f t="shared" ca="1" si="25"/>
        <v/>
      </c>
      <c r="CJ29" s="210" t="str">
        <f t="shared" ca="1" si="26"/>
        <v/>
      </c>
      <c r="CK29" s="208" t="str">
        <f t="shared" ca="1" si="27"/>
        <v/>
      </c>
      <c r="CL29" s="211" t="str">
        <f t="shared" ca="1" si="28"/>
        <v/>
      </c>
      <c r="CM29" s="212" t="str">
        <f t="shared" ca="1" si="29"/>
        <v/>
      </c>
      <c r="CN29" s="208" t="str">
        <f t="shared" ca="1" si="30"/>
        <v/>
      </c>
      <c r="CO29" s="215" t="str">
        <f t="shared" ca="1" si="31"/>
        <v/>
      </c>
      <c r="CP29" s="212" t="str">
        <f t="shared" ca="1" si="32"/>
        <v/>
      </c>
      <c r="CQ29" s="208" t="str">
        <f t="shared" ca="1" si="33"/>
        <v/>
      </c>
      <c r="CR29" s="209" t="str">
        <f t="shared" ca="1" si="34"/>
        <v/>
      </c>
      <c r="CS29" s="210" t="str">
        <f t="shared" ca="1" si="35"/>
        <v/>
      </c>
      <c r="CT29" s="208" t="str">
        <f t="shared" ca="1" si="36"/>
        <v/>
      </c>
      <c r="CU29" s="211" t="str">
        <f t="shared" ca="1" si="37"/>
        <v/>
      </c>
      <c r="CV29" s="212" t="str">
        <f t="shared" ca="1" si="38"/>
        <v/>
      </c>
      <c r="CW29" s="208" t="str">
        <f t="shared" ca="1" si="39"/>
        <v/>
      </c>
      <c r="CX29" s="216" t="str">
        <f t="shared" ca="1" si="40"/>
        <v/>
      </c>
    </row>
    <row r="30" spans="2:102" s="156" customFormat="1" ht="20.100000000000001" customHeight="1">
      <c r="B30" s="239">
        <f t="shared" si="41"/>
        <v>21</v>
      </c>
      <c r="C30" s="200" t="str">
        <f t="shared" ca="1" si="19"/>
        <v/>
      </c>
      <c r="D30" s="201" t="str">
        <f t="shared" ca="1" si="42"/>
        <v/>
      </c>
      <c r="E30" s="206" t="str">
        <f t="shared" ca="1" si="47"/>
        <v/>
      </c>
      <c r="F30" s="203" t="str">
        <f t="shared" ca="1" si="47"/>
        <v/>
      </c>
      <c r="G30" s="204" t="str">
        <f t="shared" ca="1" si="47"/>
        <v/>
      </c>
      <c r="H30" s="202" t="str">
        <f t="shared" ca="1" si="47"/>
        <v/>
      </c>
      <c r="I30" s="205" t="str">
        <f t="shared" ca="1" si="47"/>
        <v/>
      </c>
      <c r="J30" s="206" t="str">
        <f t="shared" ca="1" si="47"/>
        <v/>
      </c>
      <c r="K30" s="202" t="str">
        <f t="shared" ca="1" si="47"/>
        <v/>
      </c>
      <c r="L30" s="295" t="str">
        <f t="shared" ca="1" si="47"/>
        <v/>
      </c>
      <c r="M30" s="207" t="str">
        <f t="shared" ref="M30:BX33" ca="1" si="50">IF($C30="","",IF(M$1="","",INDIRECT("'"&amp;M$1&amp;"'!"&amp;"$"&amp;M$2&amp;"$"&amp;((M$3)+(ROW()-ROW(L$9))))))</f>
        <v/>
      </c>
      <c r="N30" s="208" t="str">
        <f t="shared" ca="1" si="50"/>
        <v/>
      </c>
      <c r="O30" s="209" t="str">
        <f t="shared" ca="1" si="50"/>
        <v/>
      </c>
      <c r="P30" s="210" t="str">
        <f t="shared" ca="1" si="50"/>
        <v/>
      </c>
      <c r="Q30" s="208" t="str">
        <f t="shared" ca="1" si="50"/>
        <v/>
      </c>
      <c r="R30" s="211" t="str">
        <f t="shared" ca="1" si="50"/>
        <v/>
      </c>
      <c r="S30" s="212" t="str">
        <f t="shared" ca="1" si="50"/>
        <v/>
      </c>
      <c r="T30" s="208" t="str">
        <f t="shared" ca="1" si="50"/>
        <v/>
      </c>
      <c r="U30" s="213" t="str">
        <f t="shared" ca="1" si="50"/>
        <v/>
      </c>
      <c r="V30" s="212" t="str">
        <f t="shared" ca="1" si="50"/>
        <v/>
      </c>
      <c r="W30" s="208" t="str">
        <f t="shared" ca="1" si="50"/>
        <v/>
      </c>
      <c r="X30" s="209" t="str">
        <f t="shared" ca="1" si="50"/>
        <v/>
      </c>
      <c r="Y30" s="210" t="str">
        <f t="shared" ca="1" si="50"/>
        <v/>
      </c>
      <c r="Z30" s="208" t="str">
        <f t="shared" ca="1" si="50"/>
        <v/>
      </c>
      <c r="AA30" s="211" t="str">
        <f t="shared" ca="1" si="50"/>
        <v/>
      </c>
      <c r="AB30" s="212" t="str">
        <f t="shared" ca="1" si="50"/>
        <v/>
      </c>
      <c r="AC30" s="208" t="str">
        <f t="shared" ca="1" si="50"/>
        <v/>
      </c>
      <c r="AD30" s="209" t="str">
        <f t="shared" ca="1" si="50"/>
        <v/>
      </c>
      <c r="AE30" s="214" t="str">
        <f t="shared" ca="1" si="50"/>
        <v/>
      </c>
      <c r="AF30" s="208" t="str">
        <f t="shared" ca="1" si="50"/>
        <v/>
      </c>
      <c r="AG30" s="209" t="str">
        <f t="shared" ca="1" si="50"/>
        <v/>
      </c>
      <c r="AH30" s="210" t="str">
        <f t="shared" ca="1" si="50"/>
        <v/>
      </c>
      <c r="AI30" s="208" t="str">
        <f t="shared" ca="1" si="50"/>
        <v/>
      </c>
      <c r="AJ30" s="211" t="str">
        <f t="shared" ca="1" si="50"/>
        <v/>
      </c>
      <c r="AK30" s="212" t="str">
        <f t="shared" ca="1" si="50"/>
        <v/>
      </c>
      <c r="AL30" s="208" t="str">
        <f t="shared" ca="1" si="50"/>
        <v/>
      </c>
      <c r="AM30" s="215" t="str">
        <f t="shared" ca="1" si="50"/>
        <v/>
      </c>
      <c r="AN30" s="212" t="str">
        <f t="shared" ca="1" si="50"/>
        <v/>
      </c>
      <c r="AO30" s="208" t="str">
        <f t="shared" ca="1" si="50"/>
        <v/>
      </c>
      <c r="AP30" s="209" t="str">
        <f t="shared" ca="1" si="50"/>
        <v/>
      </c>
      <c r="AQ30" s="210" t="str">
        <f t="shared" ca="1" si="50"/>
        <v/>
      </c>
      <c r="AR30" s="208" t="str">
        <f t="shared" ca="1" si="50"/>
        <v/>
      </c>
      <c r="AS30" s="211" t="str">
        <f t="shared" ca="1" si="50"/>
        <v/>
      </c>
      <c r="AT30" s="212" t="str">
        <f t="shared" ca="1" si="50"/>
        <v/>
      </c>
      <c r="AU30" s="208" t="str">
        <f t="shared" ca="1" si="50"/>
        <v/>
      </c>
      <c r="AV30" s="209" t="str">
        <f t="shared" ca="1" si="50"/>
        <v/>
      </c>
      <c r="AW30" s="214" t="str">
        <f t="shared" ca="1" si="50"/>
        <v/>
      </c>
      <c r="AX30" s="208" t="str">
        <f t="shared" ca="1" si="50"/>
        <v/>
      </c>
      <c r="AY30" s="209" t="str">
        <f t="shared" ca="1" si="50"/>
        <v/>
      </c>
      <c r="AZ30" s="210" t="str">
        <f t="shared" ca="1" si="50"/>
        <v/>
      </c>
      <c r="BA30" s="208" t="str">
        <f t="shared" ca="1" si="50"/>
        <v/>
      </c>
      <c r="BB30" s="211" t="str">
        <f t="shared" ca="1" si="50"/>
        <v/>
      </c>
      <c r="BC30" s="212" t="str">
        <f t="shared" ca="1" si="50"/>
        <v/>
      </c>
      <c r="BD30" s="208" t="str">
        <f t="shared" ca="1" si="50"/>
        <v/>
      </c>
      <c r="BE30" s="215" t="str">
        <f t="shared" ca="1" si="50"/>
        <v/>
      </c>
      <c r="BF30" s="212" t="str">
        <f t="shared" ca="1" si="50"/>
        <v/>
      </c>
      <c r="BG30" s="208" t="str">
        <f t="shared" ca="1" si="50"/>
        <v/>
      </c>
      <c r="BH30" s="209" t="str">
        <f t="shared" ca="1" si="50"/>
        <v/>
      </c>
      <c r="BI30" s="210" t="str">
        <f t="shared" ca="1" si="50"/>
        <v/>
      </c>
      <c r="BJ30" s="208" t="str">
        <f t="shared" ca="1" si="50"/>
        <v/>
      </c>
      <c r="BK30" s="211" t="str">
        <f t="shared" ca="1" si="50"/>
        <v/>
      </c>
      <c r="BL30" s="212" t="str">
        <f t="shared" ca="1" si="50"/>
        <v/>
      </c>
      <c r="BM30" s="208" t="str">
        <f t="shared" ca="1" si="50"/>
        <v/>
      </c>
      <c r="BN30" s="209" t="str">
        <f t="shared" ca="1" si="50"/>
        <v/>
      </c>
      <c r="BO30" s="214" t="str">
        <f t="shared" ca="1" si="50"/>
        <v/>
      </c>
      <c r="BP30" s="208" t="str">
        <f t="shared" ca="1" si="50"/>
        <v/>
      </c>
      <c r="BQ30" s="209" t="str">
        <f t="shared" ca="1" si="50"/>
        <v/>
      </c>
      <c r="BR30" s="210" t="str">
        <f t="shared" ca="1" si="50"/>
        <v/>
      </c>
      <c r="BS30" s="208" t="str">
        <f t="shared" ca="1" si="50"/>
        <v/>
      </c>
      <c r="BT30" s="211" t="str">
        <f t="shared" ca="1" si="50"/>
        <v/>
      </c>
      <c r="BU30" s="212" t="str">
        <f t="shared" ca="1" si="50"/>
        <v/>
      </c>
      <c r="BV30" s="208" t="str">
        <f t="shared" ca="1" si="50"/>
        <v/>
      </c>
      <c r="BW30" s="215" t="str">
        <f t="shared" ca="1" si="50"/>
        <v/>
      </c>
      <c r="BX30" s="212" t="str">
        <f t="shared" ca="1" si="50"/>
        <v/>
      </c>
      <c r="BY30" s="208" t="str">
        <f t="shared" ca="1" si="49"/>
        <v/>
      </c>
      <c r="BZ30" s="209" t="str">
        <f t="shared" ca="1" si="49"/>
        <v/>
      </c>
      <c r="CA30" s="210" t="str">
        <f t="shared" ca="1" si="49"/>
        <v/>
      </c>
      <c r="CB30" s="208" t="str">
        <f t="shared" ca="1" si="49"/>
        <v/>
      </c>
      <c r="CC30" s="211" t="str">
        <f t="shared" ca="1" si="49"/>
        <v/>
      </c>
      <c r="CD30" s="212" t="str">
        <f t="shared" ca="1" si="49"/>
        <v/>
      </c>
      <c r="CE30" s="208" t="str">
        <f t="shared" ca="1" si="49"/>
        <v/>
      </c>
      <c r="CF30" s="209" t="str">
        <f t="shared" ca="1" si="49"/>
        <v/>
      </c>
      <c r="CG30" s="214" t="str">
        <f t="shared" ca="1" si="23"/>
        <v/>
      </c>
      <c r="CH30" s="208" t="str">
        <f t="shared" ca="1" si="24"/>
        <v/>
      </c>
      <c r="CI30" s="209" t="str">
        <f t="shared" ca="1" si="25"/>
        <v/>
      </c>
      <c r="CJ30" s="210" t="str">
        <f t="shared" ca="1" si="26"/>
        <v/>
      </c>
      <c r="CK30" s="208" t="str">
        <f t="shared" ca="1" si="27"/>
        <v/>
      </c>
      <c r="CL30" s="211" t="str">
        <f t="shared" ca="1" si="28"/>
        <v/>
      </c>
      <c r="CM30" s="212" t="str">
        <f t="shared" ca="1" si="29"/>
        <v/>
      </c>
      <c r="CN30" s="208" t="str">
        <f t="shared" ca="1" si="30"/>
        <v/>
      </c>
      <c r="CO30" s="215" t="str">
        <f t="shared" ca="1" si="31"/>
        <v/>
      </c>
      <c r="CP30" s="212" t="str">
        <f t="shared" ca="1" si="32"/>
        <v/>
      </c>
      <c r="CQ30" s="208" t="str">
        <f t="shared" ca="1" si="33"/>
        <v/>
      </c>
      <c r="CR30" s="209" t="str">
        <f t="shared" ca="1" si="34"/>
        <v/>
      </c>
      <c r="CS30" s="210" t="str">
        <f t="shared" ca="1" si="35"/>
        <v/>
      </c>
      <c r="CT30" s="208" t="str">
        <f t="shared" ca="1" si="36"/>
        <v/>
      </c>
      <c r="CU30" s="211" t="str">
        <f t="shared" ca="1" si="37"/>
        <v/>
      </c>
      <c r="CV30" s="212" t="str">
        <f t="shared" ca="1" si="38"/>
        <v/>
      </c>
      <c r="CW30" s="208" t="str">
        <f t="shared" ca="1" si="39"/>
        <v/>
      </c>
      <c r="CX30" s="216" t="str">
        <f t="shared" ca="1" si="40"/>
        <v/>
      </c>
    </row>
    <row r="31" spans="2:102" s="156" customFormat="1" ht="20.100000000000001" customHeight="1">
      <c r="B31" s="239">
        <f t="shared" si="41"/>
        <v>22</v>
      </c>
      <c r="C31" s="200" t="str">
        <f t="shared" ca="1" si="19"/>
        <v/>
      </c>
      <c r="D31" s="201" t="str">
        <f t="shared" ca="1" si="42"/>
        <v/>
      </c>
      <c r="E31" s="206" t="str">
        <f t="shared" ca="1" si="47"/>
        <v/>
      </c>
      <c r="F31" s="203" t="str">
        <f t="shared" ca="1" si="47"/>
        <v/>
      </c>
      <c r="G31" s="204" t="str">
        <f t="shared" ca="1" si="47"/>
        <v/>
      </c>
      <c r="H31" s="202" t="str">
        <f t="shared" ca="1" si="47"/>
        <v/>
      </c>
      <c r="I31" s="205" t="str">
        <f t="shared" ca="1" si="47"/>
        <v/>
      </c>
      <c r="J31" s="206" t="str">
        <f t="shared" ca="1" si="47"/>
        <v/>
      </c>
      <c r="K31" s="202" t="str">
        <f t="shared" ca="1" si="47"/>
        <v/>
      </c>
      <c r="L31" s="295" t="str">
        <f t="shared" ca="1" si="47"/>
        <v/>
      </c>
      <c r="M31" s="207" t="str">
        <f t="shared" ca="1" si="50"/>
        <v/>
      </c>
      <c r="N31" s="208" t="str">
        <f t="shared" ca="1" si="50"/>
        <v/>
      </c>
      <c r="O31" s="209" t="str">
        <f t="shared" ca="1" si="50"/>
        <v/>
      </c>
      <c r="P31" s="210" t="str">
        <f t="shared" ca="1" si="50"/>
        <v/>
      </c>
      <c r="Q31" s="208" t="str">
        <f t="shared" ca="1" si="50"/>
        <v/>
      </c>
      <c r="R31" s="211" t="str">
        <f t="shared" ca="1" si="50"/>
        <v/>
      </c>
      <c r="S31" s="212" t="str">
        <f t="shared" ca="1" si="50"/>
        <v/>
      </c>
      <c r="T31" s="208" t="str">
        <f t="shared" ca="1" si="50"/>
        <v/>
      </c>
      <c r="U31" s="213" t="str">
        <f t="shared" ca="1" si="50"/>
        <v/>
      </c>
      <c r="V31" s="212" t="str">
        <f t="shared" ca="1" si="50"/>
        <v/>
      </c>
      <c r="W31" s="208" t="str">
        <f t="shared" ca="1" si="50"/>
        <v/>
      </c>
      <c r="X31" s="209" t="str">
        <f t="shared" ca="1" si="50"/>
        <v/>
      </c>
      <c r="Y31" s="210" t="str">
        <f t="shared" ca="1" si="50"/>
        <v/>
      </c>
      <c r="Z31" s="208" t="str">
        <f t="shared" ca="1" si="50"/>
        <v/>
      </c>
      <c r="AA31" s="211" t="str">
        <f t="shared" ca="1" si="50"/>
        <v/>
      </c>
      <c r="AB31" s="212" t="str">
        <f t="shared" ca="1" si="50"/>
        <v/>
      </c>
      <c r="AC31" s="208" t="str">
        <f t="shared" ca="1" si="50"/>
        <v/>
      </c>
      <c r="AD31" s="209" t="str">
        <f t="shared" ca="1" si="50"/>
        <v/>
      </c>
      <c r="AE31" s="214" t="str">
        <f t="shared" ca="1" si="50"/>
        <v/>
      </c>
      <c r="AF31" s="208" t="str">
        <f t="shared" ca="1" si="50"/>
        <v/>
      </c>
      <c r="AG31" s="209" t="str">
        <f t="shared" ca="1" si="50"/>
        <v/>
      </c>
      <c r="AH31" s="210" t="str">
        <f t="shared" ca="1" si="50"/>
        <v/>
      </c>
      <c r="AI31" s="208" t="str">
        <f t="shared" ca="1" si="50"/>
        <v/>
      </c>
      <c r="AJ31" s="211" t="str">
        <f t="shared" ca="1" si="50"/>
        <v/>
      </c>
      <c r="AK31" s="212" t="str">
        <f t="shared" ca="1" si="50"/>
        <v/>
      </c>
      <c r="AL31" s="208" t="str">
        <f t="shared" ca="1" si="50"/>
        <v/>
      </c>
      <c r="AM31" s="215" t="str">
        <f t="shared" ca="1" si="50"/>
        <v/>
      </c>
      <c r="AN31" s="212" t="str">
        <f t="shared" ca="1" si="50"/>
        <v/>
      </c>
      <c r="AO31" s="208" t="str">
        <f t="shared" ca="1" si="50"/>
        <v/>
      </c>
      <c r="AP31" s="209" t="str">
        <f t="shared" ca="1" si="50"/>
        <v/>
      </c>
      <c r="AQ31" s="210" t="str">
        <f t="shared" ca="1" si="50"/>
        <v/>
      </c>
      <c r="AR31" s="208" t="str">
        <f t="shared" ca="1" si="50"/>
        <v/>
      </c>
      <c r="AS31" s="211" t="str">
        <f t="shared" ca="1" si="50"/>
        <v/>
      </c>
      <c r="AT31" s="212" t="str">
        <f t="shared" ca="1" si="50"/>
        <v/>
      </c>
      <c r="AU31" s="208" t="str">
        <f t="shared" ca="1" si="50"/>
        <v/>
      </c>
      <c r="AV31" s="209" t="str">
        <f t="shared" ca="1" si="50"/>
        <v/>
      </c>
      <c r="AW31" s="214" t="str">
        <f t="shared" ca="1" si="50"/>
        <v/>
      </c>
      <c r="AX31" s="208" t="str">
        <f t="shared" ca="1" si="50"/>
        <v/>
      </c>
      <c r="AY31" s="209" t="str">
        <f t="shared" ca="1" si="50"/>
        <v/>
      </c>
      <c r="AZ31" s="210" t="str">
        <f t="shared" ca="1" si="50"/>
        <v/>
      </c>
      <c r="BA31" s="208" t="str">
        <f t="shared" ca="1" si="50"/>
        <v/>
      </c>
      <c r="BB31" s="211" t="str">
        <f t="shared" ca="1" si="50"/>
        <v/>
      </c>
      <c r="BC31" s="212" t="str">
        <f t="shared" ca="1" si="50"/>
        <v/>
      </c>
      <c r="BD31" s="208" t="str">
        <f t="shared" ca="1" si="50"/>
        <v/>
      </c>
      <c r="BE31" s="215" t="str">
        <f t="shared" ca="1" si="50"/>
        <v/>
      </c>
      <c r="BF31" s="212" t="str">
        <f t="shared" ca="1" si="50"/>
        <v/>
      </c>
      <c r="BG31" s="208" t="str">
        <f t="shared" ca="1" si="50"/>
        <v/>
      </c>
      <c r="BH31" s="209" t="str">
        <f t="shared" ca="1" si="50"/>
        <v/>
      </c>
      <c r="BI31" s="210" t="str">
        <f t="shared" ca="1" si="50"/>
        <v/>
      </c>
      <c r="BJ31" s="208" t="str">
        <f t="shared" ca="1" si="50"/>
        <v/>
      </c>
      <c r="BK31" s="211" t="str">
        <f t="shared" ca="1" si="50"/>
        <v/>
      </c>
      <c r="BL31" s="212" t="str">
        <f t="shared" ca="1" si="50"/>
        <v/>
      </c>
      <c r="BM31" s="208" t="str">
        <f t="shared" ca="1" si="50"/>
        <v/>
      </c>
      <c r="BN31" s="209" t="str">
        <f t="shared" ca="1" si="50"/>
        <v/>
      </c>
      <c r="BO31" s="214" t="str">
        <f t="shared" ca="1" si="50"/>
        <v/>
      </c>
      <c r="BP31" s="208" t="str">
        <f t="shared" ca="1" si="50"/>
        <v/>
      </c>
      <c r="BQ31" s="209" t="str">
        <f t="shared" ca="1" si="50"/>
        <v/>
      </c>
      <c r="BR31" s="210" t="str">
        <f t="shared" ca="1" si="50"/>
        <v/>
      </c>
      <c r="BS31" s="208" t="str">
        <f t="shared" ca="1" si="50"/>
        <v/>
      </c>
      <c r="BT31" s="211" t="str">
        <f t="shared" ca="1" si="50"/>
        <v/>
      </c>
      <c r="BU31" s="212" t="str">
        <f t="shared" ca="1" si="50"/>
        <v/>
      </c>
      <c r="BV31" s="208" t="str">
        <f t="shared" ca="1" si="50"/>
        <v/>
      </c>
      <c r="BW31" s="215" t="str">
        <f t="shared" ca="1" si="50"/>
        <v/>
      </c>
      <c r="BX31" s="212" t="str">
        <f t="shared" ca="1" si="50"/>
        <v/>
      </c>
      <c r="BY31" s="208" t="str">
        <f t="shared" ca="1" si="49"/>
        <v/>
      </c>
      <c r="BZ31" s="209" t="str">
        <f t="shared" ca="1" si="49"/>
        <v/>
      </c>
      <c r="CA31" s="210" t="str">
        <f t="shared" ca="1" si="49"/>
        <v/>
      </c>
      <c r="CB31" s="208" t="str">
        <f t="shared" ca="1" si="49"/>
        <v/>
      </c>
      <c r="CC31" s="211" t="str">
        <f t="shared" ca="1" si="49"/>
        <v/>
      </c>
      <c r="CD31" s="212" t="str">
        <f t="shared" ca="1" si="49"/>
        <v/>
      </c>
      <c r="CE31" s="208" t="str">
        <f t="shared" ca="1" si="49"/>
        <v/>
      </c>
      <c r="CF31" s="209" t="str">
        <f t="shared" ca="1" si="49"/>
        <v/>
      </c>
      <c r="CG31" s="214" t="str">
        <f t="shared" ca="1" si="23"/>
        <v/>
      </c>
      <c r="CH31" s="208" t="str">
        <f t="shared" ca="1" si="24"/>
        <v/>
      </c>
      <c r="CI31" s="209" t="str">
        <f t="shared" ca="1" si="25"/>
        <v/>
      </c>
      <c r="CJ31" s="210" t="str">
        <f t="shared" ca="1" si="26"/>
        <v/>
      </c>
      <c r="CK31" s="208" t="str">
        <f t="shared" ca="1" si="27"/>
        <v/>
      </c>
      <c r="CL31" s="211" t="str">
        <f t="shared" ca="1" si="28"/>
        <v/>
      </c>
      <c r="CM31" s="212" t="str">
        <f t="shared" ca="1" si="29"/>
        <v/>
      </c>
      <c r="CN31" s="208" t="str">
        <f t="shared" ca="1" si="30"/>
        <v/>
      </c>
      <c r="CO31" s="215" t="str">
        <f t="shared" ca="1" si="31"/>
        <v/>
      </c>
      <c r="CP31" s="212" t="str">
        <f t="shared" ca="1" si="32"/>
        <v/>
      </c>
      <c r="CQ31" s="208" t="str">
        <f t="shared" ca="1" si="33"/>
        <v/>
      </c>
      <c r="CR31" s="209" t="str">
        <f t="shared" ca="1" si="34"/>
        <v/>
      </c>
      <c r="CS31" s="210" t="str">
        <f t="shared" ca="1" si="35"/>
        <v/>
      </c>
      <c r="CT31" s="208" t="str">
        <f t="shared" ca="1" si="36"/>
        <v/>
      </c>
      <c r="CU31" s="211" t="str">
        <f t="shared" ca="1" si="37"/>
        <v/>
      </c>
      <c r="CV31" s="212" t="str">
        <f t="shared" ca="1" si="38"/>
        <v/>
      </c>
      <c r="CW31" s="208" t="str">
        <f t="shared" ca="1" si="39"/>
        <v/>
      </c>
      <c r="CX31" s="216" t="str">
        <f t="shared" ca="1" si="40"/>
        <v/>
      </c>
    </row>
    <row r="32" spans="2:102" s="156" customFormat="1" ht="20.100000000000001" customHeight="1">
      <c r="B32" s="239">
        <f t="shared" si="41"/>
        <v>23</v>
      </c>
      <c r="C32" s="200" t="str">
        <f t="shared" ca="1" si="19"/>
        <v/>
      </c>
      <c r="D32" s="201" t="str">
        <f t="shared" ca="1" si="42"/>
        <v/>
      </c>
      <c r="E32" s="206" t="str">
        <f t="shared" ca="1" si="47"/>
        <v/>
      </c>
      <c r="F32" s="203" t="str">
        <f t="shared" ca="1" si="47"/>
        <v/>
      </c>
      <c r="G32" s="204" t="str">
        <f t="shared" ca="1" si="47"/>
        <v/>
      </c>
      <c r="H32" s="202" t="str">
        <f t="shared" ca="1" si="47"/>
        <v/>
      </c>
      <c r="I32" s="205" t="str">
        <f t="shared" ca="1" si="47"/>
        <v/>
      </c>
      <c r="J32" s="206" t="str">
        <f t="shared" ca="1" si="47"/>
        <v/>
      </c>
      <c r="K32" s="202" t="str">
        <f t="shared" ca="1" si="47"/>
        <v/>
      </c>
      <c r="L32" s="295" t="str">
        <f t="shared" ca="1" si="47"/>
        <v/>
      </c>
      <c r="M32" s="207" t="str">
        <f t="shared" ca="1" si="50"/>
        <v/>
      </c>
      <c r="N32" s="208" t="str">
        <f t="shared" ca="1" si="50"/>
        <v/>
      </c>
      <c r="O32" s="209" t="str">
        <f t="shared" ca="1" si="50"/>
        <v/>
      </c>
      <c r="P32" s="210" t="str">
        <f t="shared" ca="1" si="50"/>
        <v/>
      </c>
      <c r="Q32" s="208" t="str">
        <f t="shared" ca="1" si="50"/>
        <v/>
      </c>
      <c r="R32" s="211" t="str">
        <f t="shared" ca="1" si="50"/>
        <v/>
      </c>
      <c r="S32" s="212" t="str">
        <f t="shared" ca="1" si="50"/>
        <v/>
      </c>
      <c r="T32" s="208" t="str">
        <f t="shared" ca="1" si="50"/>
        <v/>
      </c>
      <c r="U32" s="213" t="str">
        <f t="shared" ca="1" si="50"/>
        <v/>
      </c>
      <c r="V32" s="212" t="str">
        <f t="shared" ca="1" si="50"/>
        <v/>
      </c>
      <c r="W32" s="208" t="str">
        <f t="shared" ca="1" si="50"/>
        <v/>
      </c>
      <c r="X32" s="209" t="str">
        <f t="shared" ca="1" si="50"/>
        <v/>
      </c>
      <c r="Y32" s="210" t="str">
        <f t="shared" ca="1" si="50"/>
        <v/>
      </c>
      <c r="Z32" s="208" t="str">
        <f t="shared" ca="1" si="50"/>
        <v/>
      </c>
      <c r="AA32" s="211" t="str">
        <f t="shared" ca="1" si="50"/>
        <v/>
      </c>
      <c r="AB32" s="212" t="str">
        <f t="shared" ca="1" si="50"/>
        <v/>
      </c>
      <c r="AC32" s="208" t="str">
        <f t="shared" ca="1" si="50"/>
        <v/>
      </c>
      <c r="AD32" s="209" t="str">
        <f t="shared" ca="1" si="50"/>
        <v/>
      </c>
      <c r="AE32" s="214" t="str">
        <f t="shared" ca="1" si="50"/>
        <v/>
      </c>
      <c r="AF32" s="208" t="str">
        <f t="shared" ca="1" si="50"/>
        <v/>
      </c>
      <c r="AG32" s="209" t="str">
        <f t="shared" ca="1" si="50"/>
        <v/>
      </c>
      <c r="AH32" s="210" t="str">
        <f t="shared" ca="1" si="50"/>
        <v/>
      </c>
      <c r="AI32" s="208" t="str">
        <f t="shared" ca="1" si="50"/>
        <v/>
      </c>
      <c r="AJ32" s="211" t="str">
        <f t="shared" ca="1" si="50"/>
        <v/>
      </c>
      <c r="AK32" s="212" t="str">
        <f t="shared" ca="1" si="50"/>
        <v/>
      </c>
      <c r="AL32" s="208" t="str">
        <f t="shared" ca="1" si="50"/>
        <v/>
      </c>
      <c r="AM32" s="215" t="str">
        <f t="shared" ca="1" si="50"/>
        <v/>
      </c>
      <c r="AN32" s="212" t="str">
        <f t="shared" ca="1" si="50"/>
        <v/>
      </c>
      <c r="AO32" s="208" t="str">
        <f t="shared" ca="1" si="50"/>
        <v/>
      </c>
      <c r="AP32" s="209" t="str">
        <f t="shared" ca="1" si="50"/>
        <v/>
      </c>
      <c r="AQ32" s="210" t="str">
        <f t="shared" ca="1" si="50"/>
        <v/>
      </c>
      <c r="AR32" s="208" t="str">
        <f t="shared" ca="1" si="50"/>
        <v/>
      </c>
      <c r="AS32" s="211" t="str">
        <f t="shared" ca="1" si="50"/>
        <v/>
      </c>
      <c r="AT32" s="212" t="str">
        <f t="shared" ca="1" si="50"/>
        <v/>
      </c>
      <c r="AU32" s="208" t="str">
        <f t="shared" ca="1" si="50"/>
        <v/>
      </c>
      <c r="AV32" s="209" t="str">
        <f t="shared" ca="1" si="50"/>
        <v/>
      </c>
      <c r="AW32" s="214" t="str">
        <f t="shared" ca="1" si="50"/>
        <v/>
      </c>
      <c r="AX32" s="208" t="str">
        <f t="shared" ca="1" si="50"/>
        <v/>
      </c>
      <c r="AY32" s="209" t="str">
        <f t="shared" ca="1" si="50"/>
        <v/>
      </c>
      <c r="AZ32" s="210" t="str">
        <f t="shared" ca="1" si="50"/>
        <v/>
      </c>
      <c r="BA32" s="208" t="str">
        <f t="shared" ca="1" si="50"/>
        <v/>
      </c>
      <c r="BB32" s="211" t="str">
        <f t="shared" ca="1" si="50"/>
        <v/>
      </c>
      <c r="BC32" s="212" t="str">
        <f t="shared" ca="1" si="50"/>
        <v/>
      </c>
      <c r="BD32" s="208" t="str">
        <f t="shared" ca="1" si="50"/>
        <v/>
      </c>
      <c r="BE32" s="215" t="str">
        <f t="shared" ca="1" si="50"/>
        <v/>
      </c>
      <c r="BF32" s="212" t="str">
        <f t="shared" ca="1" si="50"/>
        <v/>
      </c>
      <c r="BG32" s="208" t="str">
        <f t="shared" ca="1" si="50"/>
        <v/>
      </c>
      <c r="BH32" s="209" t="str">
        <f t="shared" ca="1" si="50"/>
        <v/>
      </c>
      <c r="BI32" s="210" t="str">
        <f t="shared" ca="1" si="50"/>
        <v/>
      </c>
      <c r="BJ32" s="208" t="str">
        <f t="shared" ca="1" si="50"/>
        <v/>
      </c>
      <c r="BK32" s="211" t="str">
        <f t="shared" ca="1" si="50"/>
        <v/>
      </c>
      <c r="BL32" s="212" t="str">
        <f t="shared" ca="1" si="50"/>
        <v/>
      </c>
      <c r="BM32" s="208" t="str">
        <f t="shared" ca="1" si="50"/>
        <v/>
      </c>
      <c r="BN32" s="209" t="str">
        <f t="shared" ca="1" si="50"/>
        <v/>
      </c>
      <c r="BO32" s="214" t="str">
        <f t="shared" ca="1" si="50"/>
        <v/>
      </c>
      <c r="BP32" s="208" t="str">
        <f t="shared" ca="1" si="50"/>
        <v/>
      </c>
      <c r="BQ32" s="209" t="str">
        <f t="shared" ca="1" si="50"/>
        <v/>
      </c>
      <c r="BR32" s="210" t="str">
        <f t="shared" ca="1" si="50"/>
        <v/>
      </c>
      <c r="BS32" s="208" t="str">
        <f t="shared" ca="1" si="50"/>
        <v/>
      </c>
      <c r="BT32" s="211" t="str">
        <f t="shared" ca="1" si="50"/>
        <v/>
      </c>
      <c r="BU32" s="212" t="str">
        <f t="shared" ca="1" si="50"/>
        <v/>
      </c>
      <c r="BV32" s="208" t="str">
        <f t="shared" ca="1" si="50"/>
        <v/>
      </c>
      <c r="BW32" s="215" t="str">
        <f t="shared" ca="1" si="50"/>
        <v/>
      </c>
      <c r="BX32" s="212" t="str">
        <f t="shared" ca="1" si="50"/>
        <v/>
      </c>
      <c r="BY32" s="208" t="str">
        <f t="shared" ca="1" si="49"/>
        <v/>
      </c>
      <c r="BZ32" s="209" t="str">
        <f t="shared" ca="1" si="49"/>
        <v/>
      </c>
      <c r="CA32" s="210" t="str">
        <f t="shared" ca="1" si="49"/>
        <v/>
      </c>
      <c r="CB32" s="208" t="str">
        <f t="shared" ca="1" si="49"/>
        <v/>
      </c>
      <c r="CC32" s="211" t="str">
        <f t="shared" ca="1" si="49"/>
        <v/>
      </c>
      <c r="CD32" s="212" t="str">
        <f t="shared" ca="1" si="49"/>
        <v/>
      </c>
      <c r="CE32" s="208" t="str">
        <f t="shared" ca="1" si="49"/>
        <v/>
      </c>
      <c r="CF32" s="209" t="str">
        <f t="shared" ca="1" si="49"/>
        <v/>
      </c>
      <c r="CG32" s="214" t="str">
        <f t="shared" ca="1" si="23"/>
        <v/>
      </c>
      <c r="CH32" s="208" t="str">
        <f t="shared" ca="1" si="24"/>
        <v/>
      </c>
      <c r="CI32" s="209" t="str">
        <f t="shared" ca="1" si="25"/>
        <v/>
      </c>
      <c r="CJ32" s="210" t="str">
        <f t="shared" ca="1" si="26"/>
        <v/>
      </c>
      <c r="CK32" s="208" t="str">
        <f t="shared" ca="1" si="27"/>
        <v/>
      </c>
      <c r="CL32" s="211" t="str">
        <f t="shared" ca="1" si="28"/>
        <v/>
      </c>
      <c r="CM32" s="212" t="str">
        <f t="shared" ca="1" si="29"/>
        <v/>
      </c>
      <c r="CN32" s="208" t="str">
        <f t="shared" ca="1" si="30"/>
        <v/>
      </c>
      <c r="CO32" s="215" t="str">
        <f t="shared" ca="1" si="31"/>
        <v/>
      </c>
      <c r="CP32" s="212" t="str">
        <f t="shared" ca="1" si="32"/>
        <v/>
      </c>
      <c r="CQ32" s="208" t="str">
        <f t="shared" ca="1" si="33"/>
        <v/>
      </c>
      <c r="CR32" s="209" t="str">
        <f t="shared" ca="1" si="34"/>
        <v/>
      </c>
      <c r="CS32" s="210" t="str">
        <f t="shared" ca="1" si="35"/>
        <v/>
      </c>
      <c r="CT32" s="208" t="str">
        <f t="shared" ca="1" si="36"/>
        <v/>
      </c>
      <c r="CU32" s="211" t="str">
        <f t="shared" ca="1" si="37"/>
        <v/>
      </c>
      <c r="CV32" s="212" t="str">
        <f t="shared" ca="1" si="38"/>
        <v/>
      </c>
      <c r="CW32" s="208" t="str">
        <f t="shared" ca="1" si="39"/>
        <v/>
      </c>
      <c r="CX32" s="216" t="str">
        <f t="shared" ca="1" si="40"/>
        <v/>
      </c>
    </row>
    <row r="33" spans="2:102" s="156" customFormat="1" ht="20.100000000000001" customHeight="1">
      <c r="B33" s="239">
        <f t="shared" si="41"/>
        <v>24</v>
      </c>
      <c r="C33" s="200" t="str">
        <f t="shared" ca="1" si="19"/>
        <v/>
      </c>
      <c r="D33" s="201" t="str">
        <f t="shared" ca="1" si="42"/>
        <v/>
      </c>
      <c r="E33" s="206" t="str">
        <f t="shared" ca="1" si="47"/>
        <v/>
      </c>
      <c r="F33" s="203" t="str">
        <f t="shared" ca="1" si="47"/>
        <v/>
      </c>
      <c r="G33" s="204" t="str">
        <f t="shared" ca="1" si="47"/>
        <v/>
      </c>
      <c r="H33" s="202" t="str">
        <f t="shared" ca="1" si="47"/>
        <v/>
      </c>
      <c r="I33" s="205" t="str">
        <f t="shared" ca="1" si="47"/>
        <v/>
      </c>
      <c r="J33" s="206" t="str">
        <f t="shared" ca="1" si="47"/>
        <v/>
      </c>
      <c r="K33" s="202" t="str">
        <f t="shared" ca="1" si="47"/>
        <v/>
      </c>
      <c r="L33" s="295" t="str">
        <f t="shared" ca="1" si="47"/>
        <v/>
      </c>
      <c r="M33" s="207" t="str">
        <f t="shared" ca="1" si="50"/>
        <v/>
      </c>
      <c r="N33" s="208" t="str">
        <f t="shared" ca="1" si="50"/>
        <v/>
      </c>
      <c r="O33" s="209" t="str">
        <f t="shared" ca="1" si="50"/>
        <v/>
      </c>
      <c r="P33" s="210" t="str">
        <f t="shared" ca="1" si="50"/>
        <v/>
      </c>
      <c r="Q33" s="208" t="str">
        <f t="shared" ca="1" si="50"/>
        <v/>
      </c>
      <c r="R33" s="211" t="str">
        <f t="shared" ca="1" si="50"/>
        <v/>
      </c>
      <c r="S33" s="212" t="str">
        <f t="shared" ca="1" si="50"/>
        <v/>
      </c>
      <c r="T33" s="208" t="str">
        <f t="shared" ca="1" si="50"/>
        <v/>
      </c>
      <c r="U33" s="213" t="str">
        <f t="shared" ca="1" si="50"/>
        <v/>
      </c>
      <c r="V33" s="212" t="str">
        <f t="shared" ca="1" si="50"/>
        <v/>
      </c>
      <c r="W33" s="208" t="str">
        <f t="shared" ca="1" si="50"/>
        <v/>
      </c>
      <c r="X33" s="209" t="str">
        <f t="shared" ca="1" si="50"/>
        <v/>
      </c>
      <c r="Y33" s="210" t="str">
        <f t="shared" ca="1" si="50"/>
        <v/>
      </c>
      <c r="Z33" s="208" t="str">
        <f t="shared" ca="1" si="50"/>
        <v/>
      </c>
      <c r="AA33" s="211" t="str">
        <f t="shared" ca="1" si="50"/>
        <v/>
      </c>
      <c r="AB33" s="212" t="str">
        <f t="shared" ca="1" si="50"/>
        <v/>
      </c>
      <c r="AC33" s="208" t="str">
        <f t="shared" ca="1" si="50"/>
        <v/>
      </c>
      <c r="AD33" s="209" t="str">
        <f t="shared" ca="1" si="50"/>
        <v/>
      </c>
      <c r="AE33" s="214" t="str">
        <f t="shared" ca="1" si="50"/>
        <v/>
      </c>
      <c r="AF33" s="208" t="str">
        <f t="shared" ca="1" si="50"/>
        <v/>
      </c>
      <c r="AG33" s="209" t="str">
        <f t="shared" ca="1" si="50"/>
        <v/>
      </c>
      <c r="AH33" s="210" t="str">
        <f t="shared" ca="1" si="50"/>
        <v/>
      </c>
      <c r="AI33" s="208" t="str">
        <f t="shared" ca="1" si="50"/>
        <v/>
      </c>
      <c r="AJ33" s="211" t="str">
        <f t="shared" ca="1" si="50"/>
        <v/>
      </c>
      <c r="AK33" s="212" t="str">
        <f t="shared" ca="1" si="50"/>
        <v/>
      </c>
      <c r="AL33" s="208" t="str">
        <f t="shared" ca="1" si="50"/>
        <v/>
      </c>
      <c r="AM33" s="215" t="str">
        <f t="shared" ca="1" si="50"/>
        <v/>
      </c>
      <c r="AN33" s="212" t="str">
        <f t="shared" ca="1" si="50"/>
        <v/>
      </c>
      <c r="AO33" s="208" t="str">
        <f t="shared" ca="1" si="50"/>
        <v/>
      </c>
      <c r="AP33" s="209" t="str">
        <f t="shared" ca="1" si="50"/>
        <v/>
      </c>
      <c r="AQ33" s="210" t="str">
        <f t="shared" ca="1" si="50"/>
        <v/>
      </c>
      <c r="AR33" s="208" t="str">
        <f t="shared" ca="1" si="50"/>
        <v/>
      </c>
      <c r="AS33" s="211" t="str">
        <f t="shared" ca="1" si="50"/>
        <v/>
      </c>
      <c r="AT33" s="212" t="str">
        <f t="shared" ca="1" si="50"/>
        <v/>
      </c>
      <c r="AU33" s="208" t="str">
        <f t="shared" ca="1" si="50"/>
        <v/>
      </c>
      <c r="AV33" s="209" t="str">
        <f t="shared" ca="1" si="50"/>
        <v/>
      </c>
      <c r="AW33" s="214" t="str">
        <f t="shared" ca="1" si="50"/>
        <v/>
      </c>
      <c r="AX33" s="208" t="str">
        <f t="shared" ca="1" si="50"/>
        <v/>
      </c>
      <c r="AY33" s="209" t="str">
        <f t="shared" ca="1" si="50"/>
        <v/>
      </c>
      <c r="AZ33" s="210" t="str">
        <f t="shared" ca="1" si="50"/>
        <v/>
      </c>
      <c r="BA33" s="208" t="str">
        <f t="shared" ca="1" si="50"/>
        <v/>
      </c>
      <c r="BB33" s="211" t="str">
        <f t="shared" ca="1" si="50"/>
        <v/>
      </c>
      <c r="BC33" s="212" t="str">
        <f t="shared" ca="1" si="50"/>
        <v/>
      </c>
      <c r="BD33" s="208" t="str">
        <f t="shared" ca="1" si="50"/>
        <v/>
      </c>
      <c r="BE33" s="215" t="str">
        <f t="shared" ca="1" si="50"/>
        <v/>
      </c>
      <c r="BF33" s="212" t="str">
        <f t="shared" ca="1" si="50"/>
        <v/>
      </c>
      <c r="BG33" s="208" t="str">
        <f t="shared" ca="1" si="50"/>
        <v/>
      </c>
      <c r="BH33" s="209" t="str">
        <f t="shared" ca="1" si="50"/>
        <v/>
      </c>
      <c r="BI33" s="210" t="str">
        <f t="shared" ca="1" si="50"/>
        <v/>
      </c>
      <c r="BJ33" s="208" t="str">
        <f t="shared" ca="1" si="50"/>
        <v/>
      </c>
      <c r="BK33" s="211" t="str">
        <f t="shared" ca="1" si="50"/>
        <v/>
      </c>
      <c r="BL33" s="212" t="str">
        <f t="shared" ca="1" si="50"/>
        <v/>
      </c>
      <c r="BM33" s="208" t="str">
        <f t="shared" ca="1" si="50"/>
        <v/>
      </c>
      <c r="BN33" s="209" t="str">
        <f t="shared" ca="1" si="50"/>
        <v/>
      </c>
      <c r="BO33" s="214" t="str">
        <f t="shared" ca="1" si="50"/>
        <v/>
      </c>
      <c r="BP33" s="208" t="str">
        <f t="shared" ca="1" si="50"/>
        <v/>
      </c>
      <c r="BQ33" s="209" t="str">
        <f t="shared" ca="1" si="50"/>
        <v/>
      </c>
      <c r="BR33" s="210" t="str">
        <f t="shared" ca="1" si="50"/>
        <v/>
      </c>
      <c r="BS33" s="208" t="str">
        <f t="shared" ca="1" si="50"/>
        <v/>
      </c>
      <c r="BT33" s="211" t="str">
        <f t="shared" ca="1" si="50"/>
        <v/>
      </c>
      <c r="BU33" s="212" t="str">
        <f t="shared" ca="1" si="50"/>
        <v/>
      </c>
      <c r="BV33" s="208" t="str">
        <f t="shared" ca="1" si="50"/>
        <v/>
      </c>
      <c r="BW33" s="215" t="str">
        <f t="shared" ca="1" si="50"/>
        <v/>
      </c>
      <c r="BX33" s="212" t="str">
        <f ca="1">IF($C33="","",IF(BX$1="","",INDIRECT("'"&amp;BX$1&amp;"'!"&amp;"$"&amp;BX$2&amp;"$"&amp;((BX$3)+(ROW()-ROW(BW$9))))))</f>
        <v/>
      </c>
      <c r="BY33" s="208" t="str">
        <f t="shared" ca="1" si="49"/>
        <v/>
      </c>
      <c r="BZ33" s="209" t="str">
        <f t="shared" ca="1" si="49"/>
        <v/>
      </c>
      <c r="CA33" s="210" t="str">
        <f t="shared" ca="1" si="49"/>
        <v/>
      </c>
      <c r="CB33" s="208" t="str">
        <f t="shared" ca="1" si="49"/>
        <v/>
      </c>
      <c r="CC33" s="211" t="str">
        <f t="shared" ca="1" si="49"/>
        <v/>
      </c>
      <c r="CD33" s="212" t="str">
        <f t="shared" ca="1" si="49"/>
        <v/>
      </c>
      <c r="CE33" s="208" t="str">
        <f t="shared" ca="1" si="49"/>
        <v/>
      </c>
      <c r="CF33" s="209" t="str">
        <f t="shared" ca="1" si="49"/>
        <v/>
      </c>
      <c r="CG33" s="214" t="str">
        <f t="shared" ca="1" si="23"/>
        <v/>
      </c>
      <c r="CH33" s="208" t="str">
        <f t="shared" ca="1" si="24"/>
        <v/>
      </c>
      <c r="CI33" s="209" t="str">
        <f t="shared" ca="1" si="25"/>
        <v/>
      </c>
      <c r="CJ33" s="210" t="str">
        <f t="shared" ca="1" si="26"/>
        <v/>
      </c>
      <c r="CK33" s="208" t="str">
        <f t="shared" ca="1" si="27"/>
        <v/>
      </c>
      <c r="CL33" s="211" t="str">
        <f t="shared" ca="1" si="28"/>
        <v/>
      </c>
      <c r="CM33" s="212" t="str">
        <f t="shared" ca="1" si="29"/>
        <v/>
      </c>
      <c r="CN33" s="208" t="str">
        <f t="shared" ca="1" si="30"/>
        <v/>
      </c>
      <c r="CO33" s="215" t="str">
        <f t="shared" ca="1" si="31"/>
        <v/>
      </c>
      <c r="CP33" s="212" t="str">
        <f t="shared" ca="1" si="32"/>
        <v/>
      </c>
      <c r="CQ33" s="208" t="str">
        <f t="shared" ca="1" si="33"/>
        <v/>
      </c>
      <c r="CR33" s="209" t="str">
        <f t="shared" ca="1" si="34"/>
        <v/>
      </c>
      <c r="CS33" s="210" t="str">
        <f t="shared" ca="1" si="35"/>
        <v/>
      </c>
      <c r="CT33" s="208" t="str">
        <f t="shared" ca="1" si="36"/>
        <v/>
      </c>
      <c r="CU33" s="211" t="str">
        <f t="shared" ca="1" si="37"/>
        <v/>
      </c>
      <c r="CV33" s="212" t="str">
        <f t="shared" ca="1" si="38"/>
        <v/>
      </c>
      <c r="CW33" s="208" t="str">
        <f t="shared" ca="1" si="39"/>
        <v/>
      </c>
      <c r="CX33" s="216" t="str">
        <f t="shared" ca="1" si="40"/>
        <v/>
      </c>
    </row>
    <row r="34" spans="2:102" s="156" customFormat="1" ht="20.100000000000001" customHeight="1">
      <c r="B34" s="239">
        <f t="shared" si="41"/>
        <v>25</v>
      </c>
      <c r="C34" s="200" t="str">
        <f t="shared" ca="1" si="19"/>
        <v/>
      </c>
      <c r="D34" s="201" t="str">
        <f t="shared" ca="1" si="42"/>
        <v/>
      </c>
      <c r="E34" s="206" t="str">
        <f t="shared" ca="1" si="47"/>
        <v/>
      </c>
      <c r="F34" s="203" t="str">
        <f t="shared" ca="1" si="47"/>
        <v/>
      </c>
      <c r="G34" s="204" t="str">
        <f t="shared" ca="1" si="47"/>
        <v/>
      </c>
      <c r="H34" s="202" t="str">
        <f t="shared" ca="1" si="47"/>
        <v/>
      </c>
      <c r="I34" s="205" t="str">
        <f t="shared" ca="1" si="47"/>
        <v/>
      </c>
      <c r="J34" s="206" t="str">
        <f t="shared" ca="1" si="47"/>
        <v/>
      </c>
      <c r="K34" s="202" t="str">
        <f t="shared" ca="1" si="47"/>
        <v/>
      </c>
      <c r="L34" s="295" t="str">
        <f t="shared" ca="1" si="47"/>
        <v/>
      </c>
      <c r="M34" s="207" t="str">
        <f t="shared" ref="M34:BX37" ca="1" si="51">IF($C34="","",IF(M$1="","",INDIRECT("'"&amp;M$1&amp;"'!"&amp;"$"&amp;M$2&amp;"$"&amp;((M$3)+(ROW()-ROW(L$9))))))</f>
        <v/>
      </c>
      <c r="N34" s="208" t="str">
        <f t="shared" ca="1" si="51"/>
        <v/>
      </c>
      <c r="O34" s="209" t="str">
        <f t="shared" ca="1" si="51"/>
        <v/>
      </c>
      <c r="P34" s="210" t="str">
        <f t="shared" ca="1" si="51"/>
        <v/>
      </c>
      <c r="Q34" s="208" t="str">
        <f t="shared" ca="1" si="51"/>
        <v/>
      </c>
      <c r="R34" s="211" t="str">
        <f t="shared" ca="1" si="51"/>
        <v/>
      </c>
      <c r="S34" s="212" t="str">
        <f t="shared" ca="1" si="51"/>
        <v/>
      </c>
      <c r="T34" s="208" t="str">
        <f t="shared" ca="1" si="51"/>
        <v/>
      </c>
      <c r="U34" s="213" t="str">
        <f t="shared" ca="1" si="51"/>
        <v/>
      </c>
      <c r="V34" s="212" t="str">
        <f t="shared" ca="1" si="51"/>
        <v/>
      </c>
      <c r="W34" s="208" t="str">
        <f t="shared" ca="1" si="51"/>
        <v/>
      </c>
      <c r="X34" s="209" t="str">
        <f t="shared" ca="1" si="51"/>
        <v/>
      </c>
      <c r="Y34" s="210" t="str">
        <f t="shared" ca="1" si="51"/>
        <v/>
      </c>
      <c r="Z34" s="208" t="str">
        <f t="shared" ca="1" si="51"/>
        <v/>
      </c>
      <c r="AA34" s="211" t="str">
        <f t="shared" ca="1" si="51"/>
        <v/>
      </c>
      <c r="AB34" s="212" t="str">
        <f t="shared" ca="1" si="51"/>
        <v/>
      </c>
      <c r="AC34" s="208" t="str">
        <f t="shared" ca="1" si="51"/>
        <v/>
      </c>
      <c r="AD34" s="209" t="str">
        <f t="shared" ca="1" si="51"/>
        <v/>
      </c>
      <c r="AE34" s="214" t="str">
        <f t="shared" ca="1" si="51"/>
        <v/>
      </c>
      <c r="AF34" s="208" t="str">
        <f t="shared" ca="1" si="51"/>
        <v/>
      </c>
      <c r="AG34" s="209" t="str">
        <f t="shared" ca="1" si="51"/>
        <v/>
      </c>
      <c r="AH34" s="210" t="str">
        <f t="shared" ca="1" si="51"/>
        <v/>
      </c>
      <c r="AI34" s="208" t="str">
        <f t="shared" ca="1" si="51"/>
        <v/>
      </c>
      <c r="AJ34" s="211" t="str">
        <f t="shared" ca="1" si="51"/>
        <v/>
      </c>
      <c r="AK34" s="212" t="str">
        <f t="shared" ca="1" si="51"/>
        <v/>
      </c>
      <c r="AL34" s="208" t="str">
        <f t="shared" ca="1" si="51"/>
        <v/>
      </c>
      <c r="AM34" s="215" t="str">
        <f t="shared" ca="1" si="51"/>
        <v/>
      </c>
      <c r="AN34" s="212" t="str">
        <f t="shared" ca="1" si="51"/>
        <v/>
      </c>
      <c r="AO34" s="208" t="str">
        <f t="shared" ca="1" si="51"/>
        <v/>
      </c>
      <c r="AP34" s="209" t="str">
        <f t="shared" ca="1" si="51"/>
        <v/>
      </c>
      <c r="AQ34" s="210" t="str">
        <f t="shared" ca="1" si="51"/>
        <v/>
      </c>
      <c r="AR34" s="208" t="str">
        <f t="shared" ca="1" si="51"/>
        <v/>
      </c>
      <c r="AS34" s="211" t="str">
        <f t="shared" ca="1" si="51"/>
        <v/>
      </c>
      <c r="AT34" s="212" t="str">
        <f t="shared" ca="1" si="51"/>
        <v/>
      </c>
      <c r="AU34" s="208" t="str">
        <f t="shared" ca="1" si="51"/>
        <v/>
      </c>
      <c r="AV34" s="209" t="str">
        <f t="shared" ca="1" si="51"/>
        <v/>
      </c>
      <c r="AW34" s="214" t="str">
        <f t="shared" ca="1" si="51"/>
        <v/>
      </c>
      <c r="AX34" s="208" t="str">
        <f t="shared" ca="1" si="51"/>
        <v/>
      </c>
      <c r="AY34" s="209" t="str">
        <f t="shared" ca="1" si="51"/>
        <v/>
      </c>
      <c r="AZ34" s="210" t="str">
        <f t="shared" ca="1" si="51"/>
        <v/>
      </c>
      <c r="BA34" s="208" t="str">
        <f t="shared" ca="1" si="51"/>
        <v/>
      </c>
      <c r="BB34" s="211" t="str">
        <f t="shared" ca="1" si="51"/>
        <v/>
      </c>
      <c r="BC34" s="212" t="str">
        <f t="shared" ca="1" si="51"/>
        <v/>
      </c>
      <c r="BD34" s="208" t="str">
        <f t="shared" ca="1" si="51"/>
        <v/>
      </c>
      <c r="BE34" s="215" t="str">
        <f t="shared" ca="1" si="51"/>
        <v/>
      </c>
      <c r="BF34" s="212" t="str">
        <f t="shared" ca="1" si="51"/>
        <v/>
      </c>
      <c r="BG34" s="208" t="str">
        <f t="shared" ca="1" si="51"/>
        <v/>
      </c>
      <c r="BH34" s="209" t="str">
        <f t="shared" ca="1" si="51"/>
        <v/>
      </c>
      <c r="BI34" s="210" t="str">
        <f t="shared" ca="1" si="51"/>
        <v/>
      </c>
      <c r="BJ34" s="208" t="str">
        <f t="shared" ca="1" si="51"/>
        <v/>
      </c>
      <c r="BK34" s="211" t="str">
        <f t="shared" ca="1" si="51"/>
        <v/>
      </c>
      <c r="BL34" s="212" t="str">
        <f t="shared" ca="1" si="51"/>
        <v/>
      </c>
      <c r="BM34" s="208" t="str">
        <f t="shared" ca="1" si="51"/>
        <v/>
      </c>
      <c r="BN34" s="209" t="str">
        <f t="shared" ca="1" si="51"/>
        <v/>
      </c>
      <c r="BO34" s="214" t="str">
        <f t="shared" ca="1" si="51"/>
        <v/>
      </c>
      <c r="BP34" s="208" t="str">
        <f t="shared" ca="1" si="51"/>
        <v/>
      </c>
      <c r="BQ34" s="209" t="str">
        <f t="shared" ca="1" si="51"/>
        <v/>
      </c>
      <c r="BR34" s="210" t="str">
        <f t="shared" ca="1" si="51"/>
        <v/>
      </c>
      <c r="BS34" s="208" t="str">
        <f t="shared" ca="1" si="51"/>
        <v/>
      </c>
      <c r="BT34" s="211" t="str">
        <f t="shared" ca="1" si="51"/>
        <v/>
      </c>
      <c r="BU34" s="212" t="str">
        <f t="shared" ca="1" si="51"/>
        <v/>
      </c>
      <c r="BV34" s="208" t="str">
        <f t="shared" ca="1" si="51"/>
        <v/>
      </c>
      <c r="BW34" s="215" t="str">
        <f t="shared" ca="1" si="51"/>
        <v/>
      </c>
      <c r="BX34" s="212" t="str">
        <f t="shared" ca="1" si="51"/>
        <v/>
      </c>
      <c r="BY34" s="208" t="str">
        <f t="shared" ca="1" si="49"/>
        <v/>
      </c>
      <c r="BZ34" s="209" t="str">
        <f t="shared" ca="1" si="49"/>
        <v/>
      </c>
      <c r="CA34" s="210" t="str">
        <f t="shared" ca="1" si="49"/>
        <v/>
      </c>
      <c r="CB34" s="208" t="str">
        <f t="shared" ca="1" si="49"/>
        <v/>
      </c>
      <c r="CC34" s="211" t="str">
        <f t="shared" ca="1" si="49"/>
        <v/>
      </c>
      <c r="CD34" s="212" t="str">
        <f t="shared" ca="1" si="49"/>
        <v/>
      </c>
      <c r="CE34" s="208" t="str">
        <f t="shared" ca="1" si="49"/>
        <v/>
      </c>
      <c r="CF34" s="209" t="str">
        <f t="shared" ca="1" si="49"/>
        <v/>
      </c>
      <c r="CG34" s="214" t="str">
        <f t="shared" ca="1" si="23"/>
        <v/>
      </c>
      <c r="CH34" s="208" t="str">
        <f t="shared" ca="1" si="24"/>
        <v/>
      </c>
      <c r="CI34" s="209" t="str">
        <f t="shared" ca="1" si="25"/>
        <v/>
      </c>
      <c r="CJ34" s="210" t="str">
        <f t="shared" ca="1" si="26"/>
        <v/>
      </c>
      <c r="CK34" s="208" t="str">
        <f t="shared" ca="1" si="27"/>
        <v/>
      </c>
      <c r="CL34" s="211" t="str">
        <f t="shared" ca="1" si="28"/>
        <v/>
      </c>
      <c r="CM34" s="212" t="str">
        <f t="shared" ca="1" si="29"/>
        <v/>
      </c>
      <c r="CN34" s="208" t="str">
        <f t="shared" ca="1" si="30"/>
        <v/>
      </c>
      <c r="CO34" s="215" t="str">
        <f t="shared" ca="1" si="31"/>
        <v/>
      </c>
      <c r="CP34" s="212" t="str">
        <f t="shared" ca="1" si="32"/>
        <v/>
      </c>
      <c r="CQ34" s="208" t="str">
        <f t="shared" ca="1" si="33"/>
        <v/>
      </c>
      <c r="CR34" s="209" t="str">
        <f t="shared" ca="1" si="34"/>
        <v/>
      </c>
      <c r="CS34" s="210" t="str">
        <f t="shared" ca="1" si="35"/>
        <v/>
      </c>
      <c r="CT34" s="208" t="str">
        <f t="shared" ca="1" si="36"/>
        <v/>
      </c>
      <c r="CU34" s="211" t="str">
        <f t="shared" ca="1" si="37"/>
        <v/>
      </c>
      <c r="CV34" s="212" t="str">
        <f t="shared" ca="1" si="38"/>
        <v/>
      </c>
      <c r="CW34" s="208" t="str">
        <f t="shared" ca="1" si="39"/>
        <v/>
      </c>
      <c r="CX34" s="216" t="str">
        <f t="shared" ca="1" si="40"/>
        <v/>
      </c>
    </row>
    <row r="35" spans="2:102" s="156" customFormat="1" ht="20.100000000000001" customHeight="1">
      <c r="B35" s="239">
        <f t="shared" si="41"/>
        <v>26</v>
      </c>
      <c r="C35" s="200" t="str">
        <f t="shared" ca="1" si="19"/>
        <v/>
      </c>
      <c r="D35" s="201" t="str">
        <f t="shared" ca="1" si="42"/>
        <v/>
      </c>
      <c r="E35" s="206" t="str">
        <f t="shared" ca="1" si="47"/>
        <v/>
      </c>
      <c r="F35" s="203" t="str">
        <f t="shared" ca="1" si="47"/>
        <v/>
      </c>
      <c r="G35" s="204" t="str">
        <f t="shared" ca="1" si="47"/>
        <v/>
      </c>
      <c r="H35" s="202" t="str">
        <f t="shared" ca="1" si="47"/>
        <v/>
      </c>
      <c r="I35" s="205" t="str">
        <f t="shared" ca="1" si="47"/>
        <v/>
      </c>
      <c r="J35" s="206" t="str">
        <f t="shared" ca="1" si="47"/>
        <v/>
      </c>
      <c r="K35" s="202" t="str">
        <f t="shared" ca="1" si="47"/>
        <v/>
      </c>
      <c r="L35" s="295" t="str">
        <f t="shared" ca="1" si="47"/>
        <v/>
      </c>
      <c r="M35" s="207" t="str">
        <f t="shared" ca="1" si="51"/>
        <v/>
      </c>
      <c r="N35" s="208" t="str">
        <f t="shared" ca="1" si="51"/>
        <v/>
      </c>
      <c r="O35" s="209" t="str">
        <f t="shared" ca="1" si="51"/>
        <v/>
      </c>
      <c r="P35" s="210" t="str">
        <f t="shared" ca="1" si="51"/>
        <v/>
      </c>
      <c r="Q35" s="208" t="str">
        <f t="shared" ca="1" si="51"/>
        <v/>
      </c>
      <c r="R35" s="211" t="str">
        <f t="shared" ca="1" si="51"/>
        <v/>
      </c>
      <c r="S35" s="212" t="str">
        <f t="shared" ca="1" si="51"/>
        <v/>
      </c>
      <c r="T35" s="208" t="str">
        <f t="shared" ca="1" si="51"/>
        <v/>
      </c>
      <c r="U35" s="213" t="str">
        <f t="shared" ca="1" si="51"/>
        <v/>
      </c>
      <c r="V35" s="212" t="str">
        <f t="shared" ca="1" si="51"/>
        <v/>
      </c>
      <c r="W35" s="208" t="str">
        <f t="shared" ca="1" si="51"/>
        <v/>
      </c>
      <c r="X35" s="209" t="str">
        <f t="shared" ca="1" si="51"/>
        <v/>
      </c>
      <c r="Y35" s="210" t="str">
        <f t="shared" ca="1" si="51"/>
        <v/>
      </c>
      <c r="Z35" s="208" t="str">
        <f t="shared" ca="1" si="51"/>
        <v/>
      </c>
      <c r="AA35" s="211" t="str">
        <f t="shared" ca="1" si="51"/>
        <v/>
      </c>
      <c r="AB35" s="212" t="str">
        <f t="shared" ca="1" si="51"/>
        <v/>
      </c>
      <c r="AC35" s="208" t="str">
        <f t="shared" ca="1" si="51"/>
        <v/>
      </c>
      <c r="AD35" s="209" t="str">
        <f t="shared" ca="1" si="51"/>
        <v/>
      </c>
      <c r="AE35" s="214" t="str">
        <f t="shared" ca="1" si="51"/>
        <v/>
      </c>
      <c r="AF35" s="208" t="str">
        <f t="shared" ca="1" si="51"/>
        <v/>
      </c>
      <c r="AG35" s="209" t="str">
        <f t="shared" ca="1" si="51"/>
        <v/>
      </c>
      <c r="AH35" s="210" t="str">
        <f t="shared" ca="1" si="51"/>
        <v/>
      </c>
      <c r="AI35" s="208" t="str">
        <f t="shared" ca="1" si="51"/>
        <v/>
      </c>
      <c r="AJ35" s="211" t="str">
        <f t="shared" ca="1" si="51"/>
        <v/>
      </c>
      <c r="AK35" s="212" t="str">
        <f t="shared" ca="1" si="51"/>
        <v/>
      </c>
      <c r="AL35" s="208" t="str">
        <f t="shared" ca="1" si="51"/>
        <v/>
      </c>
      <c r="AM35" s="215" t="str">
        <f t="shared" ca="1" si="51"/>
        <v/>
      </c>
      <c r="AN35" s="212" t="str">
        <f t="shared" ca="1" si="51"/>
        <v/>
      </c>
      <c r="AO35" s="208" t="str">
        <f t="shared" ca="1" si="51"/>
        <v/>
      </c>
      <c r="AP35" s="209" t="str">
        <f t="shared" ca="1" si="51"/>
        <v/>
      </c>
      <c r="AQ35" s="210" t="str">
        <f t="shared" ca="1" si="51"/>
        <v/>
      </c>
      <c r="AR35" s="208" t="str">
        <f t="shared" ca="1" si="51"/>
        <v/>
      </c>
      <c r="AS35" s="211" t="str">
        <f t="shared" ca="1" si="51"/>
        <v/>
      </c>
      <c r="AT35" s="212" t="str">
        <f t="shared" ca="1" si="51"/>
        <v/>
      </c>
      <c r="AU35" s="208" t="str">
        <f t="shared" ca="1" si="51"/>
        <v/>
      </c>
      <c r="AV35" s="209" t="str">
        <f t="shared" ca="1" si="51"/>
        <v/>
      </c>
      <c r="AW35" s="214" t="str">
        <f t="shared" ca="1" si="51"/>
        <v/>
      </c>
      <c r="AX35" s="208" t="str">
        <f t="shared" ca="1" si="51"/>
        <v/>
      </c>
      <c r="AY35" s="209" t="str">
        <f t="shared" ca="1" si="51"/>
        <v/>
      </c>
      <c r="AZ35" s="210" t="str">
        <f t="shared" ca="1" si="51"/>
        <v/>
      </c>
      <c r="BA35" s="208" t="str">
        <f t="shared" ca="1" si="51"/>
        <v/>
      </c>
      <c r="BB35" s="211" t="str">
        <f t="shared" ca="1" si="51"/>
        <v/>
      </c>
      <c r="BC35" s="212" t="str">
        <f t="shared" ca="1" si="51"/>
        <v/>
      </c>
      <c r="BD35" s="208" t="str">
        <f t="shared" ca="1" si="51"/>
        <v/>
      </c>
      <c r="BE35" s="215" t="str">
        <f t="shared" ca="1" si="51"/>
        <v/>
      </c>
      <c r="BF35" s="212" t="str">
        <f t="shared" ca="1" si="51"/>
        <v/>
      </c>
      <c r="BG35" s="208" t="str">
        <f t="shared" ca="1" si="51"/>
        <v/>
      </c>
      <c r="BH35" s="209" t="str">
        <f t="shared" ca="1" si="51"/>
        <v/>
      </c>
      <c r="BI35" s="210" t="str">
        <f t="shared" ca="1" si="51"/>
        <v/>
      </c>
      <c r="BJ35" s="208" t="str">
        <f t="shared" ca="1" si="51"/>
        <v/>
      </c>
      <c r="BK35" s="211" t="str">
        <f t="shared" ca="1" si="51"/>
        <v/>
      </c>
      <c r="BL35" s="212" t="str">
        <f t="shared" ca="1" si="51"/>
        <v/>
      </c>
      <c r="BM35" s="208" t="str">
        <f t="shared" ca="1" si="51"/>
        <v/>
      </c>
      <c r="BN35" s="209" t="str">
        <f t="shared" ca="1" si="51"/>
        <v/>
      </c>
      <c r="BO35" s="214" t="str">
        <f t="shared" ca="1" si="51"/>
        <v/>
      </c>
      <c r="BP35" s="208" t="str">
        <f t="shared" ca="1" si="51"/>
        <v/>
      </c>
      <c r="BQ35" s="209" t="str">
        <f t="shared" ca="1" si="51"/>
        <v/>
      </c>
      <c r="BR35" s="210" t="str">
        <f t="shared" ca="1" si="51"/>
        <v/>
      </c>
      <c r="BS35" s="208" t="str">
        <f t="shared" ca="1" si="51"/>
        <v/>
      </c>
      <c r="BT35" s="211" t="str">
        <f t="shared" ca="1" si="51"/>
        <v/>
      </c>
      <c r="BU35" s="212" t="str">
        <f t="shared" ca="1" si="51"/>
        <v/>
      </c>
      <c r="BV35" s="208" t="str">
        <f t="shared" ca="1" si="51"/>
        <v/>
      </c>
      <c r="BW35" s="215" t="str">
        <f t="shared" ca="1" si="51"/>
        <v/>
      </c>
      <c r="BX35" s="212" t="str">
        <f t="shared" ca="1" si="51"/>
        <v/>
      </c>
      <c r="BY35" s="208" t="str">
        <f t="shared" ca="1" si="49"/>
        <v/>
      </c>
      <c r="BZ35" s="209" t="str">
        <f t="shared" ca="1" si="49"/>
        <v/>
      </c>
      <c r="CA35" s="210" t="str">
        <f t="shared" ca="1" si="49"/>
        <v/>
      </c>
      <c r="CB35" s="208" t="str">
        <f t="shared" ca="1" si="49"/>
        <v/>
      </c>
      <c r="CC35" s="211" t="str">
        <f t="shared" ca="1" si="49"/>
        <v/>
      </c>
      <c r="CD35" s="212" t="str">
        <f t="shared" ca="1" si="49"/>
        <v/>
      </c>
      <c r="CE35" s="208" t="str">
        <f t="shared" ca="1" si="49"/>
        <v/>
      </c>
      <c r="CF35" s="209" t="str">
        <f t="shared" ca="1" si="49"/>
        <v/>
      </c>
      <c r="CG35" s="214" t="str">
        <f t="shared" ca="1" si="23"/>
        <v/>
      </c>
      <c r="CH35" s="208" t="str">
        <f t="shared" ca="1" si="24"/>
        <v/>
      </c>
      <c r="CI35" s="209" t="str">
        <f t="shared" ca="1" si="25"/>
        <v/>
      </c>
      <c r="CJ35" s="210" t="str">
        <f t="shared" ca="1" si="26"/>
        <v/>
      </c>
      <c r="CK35" s="208" t="str">
        <f t="shared" ca="1" si="27"/>
        <v/>
      </c>
      <c r="CL35" s="211" t="str">
        <f t="shared" ca="1" si="28"/>
        <v/>
      </c>
      <c r="CM35" s="212" t="str">
        <f t="shared" ca="1" si="29"/>
        <v/>
      </c>
      <c r="CN35" s="208" t="str">
        <f t="shared" ca="1" si="30"/>
        <v/>
      </c>
      <c r="CO35" s="215" t="str">
        <f t="shared" ca="1" si="31"/>
        <v/>
      </c>
      <c r="CP35" s="212" t="str">
        <f t="shared" ca="1" si="32"/>
        <v/>
      </c>
      <c r="CQ35" s="208" t="str">
        <f t="shared" ca="1" si="33"/>
        <v/>
      </c>
      <c r="CR35" s="209" t="str">
        <f t="shared" ca="1" si="34"/>
        <v/>
      </c>
      <c r="CS35" s="210" t="str">
        <f t="shared" ca="1" si="35"/>
        <v/>
      </c>
      <c r="CT35" s="208" t="str">
        <f t="shared" ca="1" si="36"/>
        <v/>
      </c>
      <c r="CU35" s="211" t="str">
        <f t="shared" ca="1" si="37"/>
        <v/>
      </c>
      <c r="CV35" s="212" t="str">
        <f t="shared" ca="1" si="38"/>
        <v/>
      </c>
      <c r="CW35" s="208" t="str">
        <f t="shared" ca="1" si="39"/>
        <v/>
      </c>
      <c r="CX35" s="216" t="str">
        <f t="shared" ca="1" si="40"/>
        <v/>
      </c>
    </row>
    <row r="36" spans="2:102" s="156" customFormat="1" ht="20.100000000000001" customHeight="1">
      <c r="B36" s="239">
        <f t="shared" si="41"/>
        <v>27</v>
      </c>
      <c r="C36" s="200" t="str">
        <f t="shared" ca="1" si="19"/>
        <v/>
      </c>
      <c r="D36" s="201" t="str">
        <f t="shared" ca="1" si="42"/>
        <v/>
      </c>
      <c r="E36" s="206" t="str">
        <f t="shared" ca="1" si="47"/>
        <v/>
      </c>
      <c r="F36" s="203" t="str">
        <f t="shared" ca="1" si="47"/>
        <v/>
      </c>
      <c r="G36" s="204" t="str">
        <f t="shared" ca="1" si="47"/>
        <v/>
      </c>
      <c r="H36" s="202" t="str">
        <f t="shared" ca="1" si="47"/>
        <v/>
      </c>
      <c r="I36" s="205" t="str">
        <f t="shared" ca="1" si="47"/>
        <v/>
      </c>
      <c r="J36" s="206" t="str">
        <f t="shared" ca="1" si="47"/>
        <v/>
      </c>
      <c r="K36" s="202" t="str">
        <f t="shared" ca="1" si="47"/>
        <v/>
      </c>
      <c r="L36" s="295" t="str">
        <f t="shared" ca="1" si="47"/>
        <v/>
      </c>
      <c r="M36" s="207" t="str">
        <f t="shared" ca="1" si="51"/>
        <v/>
      </c>
      <c r="N36" s="208" t="str">
        <f t="shared" ca="1" si="51"/>
        <v/>
      </c>
      <c r="O36" s="209" t="str">
        <f t="shared" ca="1" si="51"/>
        <v/>
      </c>
      <c r="P36" s="210" t="str">
        <f t="shared" ca="1" si="51"/>
        <v/>
      </c>
      <c r="Q36" s="208" t="str">
        <f t="shared" ca="1" si="51"/>
        <v/>
      </c>
      <c r="R36" s="211" t="str">
        <f t="shared" ca="1" si="51"/>
        <v/>
      </c>
      <c r="S36" s="212" t="str">
        <f t="shared" ca="1" si="51"/>
        <v/>
      </c>
      <c r="T36" s="208" t="str">
        <f t="shared" ca="1" si="51"/>
        <v/>
      </c>
      <c r="U36" s="213" t="str">
        <f t="shared" ca="1" si="51"/>
        <v/>
      </c>
      <c r="V36" s="212" t="str">
        <f t="shared" ca="1" si="51"/>
        <v/>
      </c>
      <c r="W36" s="208" t="str">
        <f t="shared" ca="1" si="51"/>
        <v/>
      </c>
      <c r="X36" s="209" t="str">
        <f t="shared" ca="1" si="51"/>
        <v/>
      </c>
      <c r="Y36" s="210" t="str">
        <f t="shared" ca="1" si="51"/>
        <v/>
      </c>
      <c r="Z36" s="208" t="str">
        <f t="shared" ca="1" si="51"/>
        <v/>
      </c>
      <c r="AA36" s="211" t="str">
        <f t="shared" ca="1" si="51"/>
        <v/>
      </c>
      <c r="AB36" s="212" t="str">
        <f t="shared" ca="1" si="51"/>
        <v/>
      </c>
      <c r="AC36" s="208" t="str">
        <f t="shared" ca="1" si="51"/>
        <v/>
      </c>
      <c r="AD36" s="209" t="str">
        <f t="shared" ca="1" si="51"/>
        <v/>
      </c>
      <c r="AE36" s="214" t="str">
        <f t="shared" ca="1" si="51"/>
        <v/>
      </c>
      <c r="AF36" s="208" t="str">
        <f t="shared" ca="1" si="51"/>
        <v/>
      </c>
      <c r="AG36" s="209" t="str">
        <f t="shared" ca="1" si="51"/>
        <v/>
      </c>
      <c r="AH36" s="210" t="str">
        <f t="shared" ca="1" si="51"/>
        <v/>
      </c>
      <c r="AI36" s="208" t="str">
        <f t="shared" ca="1" si="51"/>
        <v/>
      </c>
      <c r="AJ36" s="211" t="str">
        <f t="shared" ca="1" si="51"/>
        <v/>
      </c>
      <c r="AK36" s="212" t="str">
        <f t="shared" ca="1" si="51"/>
        <v/>
      </c>
      <c r="AL36" s="208" t="str">
        <f t="shared" ca="1" si="51"/>
        <v/>
      </c>
      <c r="AM36" s="215" t="str">
        <f t="shared" ca="1" si="51"/>
        <v/>
      </c>
      <c r="AN36" s="212" t="str">
        <f t="shared" ca="1" si="51"/>
        <v/>
      </c>
      <c r="AO36" s="208" t="str">
        <f t="shared" ca="1" si="51"/>
        <v/>
      </c>
      <c r="AP36" s="209" t="str">
        <f t="shared" ca="1" si="51"/>
        <v/>
      </c>
      <c r="AQ36" s="210" t="str">
        <f t="shared" ca="1" si="51"/>
        <v/>
      </c>
      <c r="AR36" s="208" t="str">
        <f t="shared" ca="1" si="51"/>
        <v/>
      </c>
      <c r="AS36" s="211" t="str">
        <f t="shared" ca="1" si="51"/>
        <v/>
      </c>
      <c r="AT36" s="212" t="str">
        <f t="shared" ca="1" si="51"/>
        <v/>
      </c>
      <c r="AU36" s="208" t="str">
        <f t="shared" ca="1" si="51"/>
        <v/>
      </c>
      <c r="AV36" s="209" t="str">
        <f t="shared" ca="1" si="51"/>
        <v/>
      </c>
      <c r="AW36" s="214" t="str">
        <f t="shared" ca="1" si="51"/>
        <v/>
      </c>
      <c r="AX36" s="208" t="str">
        <f t="shared" ca="1" si="51"/>
        <v/>
      </c>
      <c r="AY36" s="209" t="str">
        <f t="shared" ca="1" si="51"/>
        <v/>
      </c>
      <c r="AZ36" s="210" t="str">
        <f t="shared" ca="1" si="51"/>
        <v/>
      </c>
      <c r="BA36" s="208" t="str">
        <f t="shared" ca="1" si="51"/>
        <v/>
      </c>
      <c r="BB36" s="211" t="str">
        <f t="shared" ca="1" si="51"/>
        <v/>
      </c>
      <c r="BC36" s="212" t="str">
        <f t="shared" ca="1" si="51"/>
        <v/>
      </c>
      <c r="BD36" s="208" t="str">
        <f t="shared" ca="1" si="51"/>
        <v/>
      </c>
      <c r="BE36" s="215" t="str">
        <f t="shared" ca="1" si="51"/>
        <v/>
      </c>
      <c r="BF36" s="212" t="str">
        <f t="shared" ca="1" si="51"/>
        <v/>
      </c>
      <c r="BG36" s="208" t="str">
        <f t="shared" ca="1" si="51"/>
        <v/>
      </c>
      <c r="BH36" s="209" t="str">
        <f t="shared" ca="1" si="51"/>
        <v/>
      </c>
      <c r="BI36" s="210" t="str">
        <f t="shared" ca="1" si="51"/>
        <v/>
      </c>
      <c r="BJ36" s="208" t="str">
        <f t="shared" ca="1" si="51"/>
        <v/>
      </c>
      <c r="BK36" s="211" t="str">
        <f t="shared" ca="1" si="51"/>
        <v/>
      </c>
      <c r="BL36" s="212" t="str">
        <f t="shared" ca="1" si="51"/>
        <v/>
      </c>
      <c r="BM36" s="208" t="str">
        <f t="shared" ca="1" si="51"/>
        <v/>
      </c>
      <c r="BN36" s="209" t="str">
        <f t="shared" ca="1" si="51"/>
        <v/>
      </c>
      <c r="BO36" s="214" t="str">
        <f t="shared" ca="1" si="51"/>
        <v/>
      </c>
      <c r="BP36" s="208" t="str">
        <f t="shared" ca="1" si="51"/>
        <v/>
      </c>
      <c r="BQ36" s="209" t="str">
        <f t="shared" ca="1" si="51"/>
        <v/>
      </c>
      <c r="BR36" s="210" t="str">
        <f t="shared" ca="1" si="51"/>
        <v/>
      </c>
      <c r="BS36" s="208" t="str">
        <f t="shared" ca="1" si="51"/>
        <v/>
      </c>
      <c r="BT36" s="211" t="str">
        <f t="shared" ca="1" si="51"/>
        <v/>
      </c>
      <c r="BU36" s="212" t="str">
        <f t="shared" ca="1" si="51"/>
        <v/>
      </c>
      <c r="BV36" s="208" t="str">
        <f t="shared" ca="1" si="51"/>
        <v/>
      </c>
      <c r="BW36" s="215" t="str">
        <f t="shared" ca="1" si="51"/>
        <v/>
      </c>
      <c r="BX36" s="212" t="str">
        <f t="shared" ca="1" si="51"/>
        <v/>
      </c>
      <c r="BY36" s="208" t="str">
        <f t="shared" ca="1" si="49"/>
        <v/>
      </c>
      <c r="BZ36" s="209" t="str">
        <f t="shared" ca="1" si="49"/>
        <v/>
      </c>
      <c r="CA36" s="210" t="str">
        <f t="shared" ca="1" si="49"/>
        <v/>
      </c>
      <c r="CB36" s="208" t="str">
        <f t="shared" ca="1" si="49"/>
        <v/>
      </c>
      <c r="CC36" s="211" t="str">
        <f t="shared" ca="1" si="49"/>
        <v/>
      </c>
      <c r="CD36" s="212" t="str">
        <f t="shared" ca="1" si="49"/>
        <v/>
      </c>
      <c r="CE36" s="208" t="str">
        <f t="shared" ca="1" si="49"/>
        <v/>
      </c>
      <c r="CF36" s="209" t="str">
        <f t="shared" ca="1" si="49"/>
        <v/>
      </c>
      <c r="CG36" s="214" t="str">
        <f t="shared" ca="1" si="23"/>
        <v/>
      </c>
      <c r="CH36" s="208" t="str">
        <f t="shared" ca="1" si="24"/>
        <v/>
      </c>
      <c r="CI36" s="209" t="str">
        <f t="shared" ca="1" si="25"/>
        <v/>
      </c>
      <c r="CJ36" s="210" t="str">
        <f t="shared" ca="1" si="26"/>
        <v/>
      </c>
      <c r="CK36" s="208" t="str">
        <f t="shared" ca="1" si="27"/>
        <v/>
      </c>
      <c r="CL36" s="211" t="str">
        <f t="shared" ca="1" si="28"/>
        <v/>
      </c>
      <c r="CM36" s="212" t="str">
        <f t="shared" ca="1" si="29"/>
        <v/>
      </c>
      <c r="CN36" s="208" t="str">
        <f t="shared" ca="1" si="30"/>
        <v/>
      </c>
      <c r="CO36" s="215" t="str">
        <f t="shared" ca="1" si="31"/>
        <v/>
      </c>
      <c r="CP36" s="212" t="str">
        <f t="shared" ca="1" si="32"/>
        <v/>
      </c>
      <c r="CQ36" s="208" t="str">
        <f t="shared" ca="1" si="33"/>
        <v/>
      </c>
      <c r="CR36" s="209" t="str">
        <f t="shared" ca="1" si="34"/>
        <v/>
      </c>
      <c r="CS36" s="210" t="str">
        <f t="shared" ca="1" si="35"/>
        <v/>
      </c>
      <c r="CT36" s="208" t="str">
        <f t="shared" ca="1" si="36"/>
        <v/>
      </c>
      <c r="CU36" s="211" t="str">
        <f t="shared" ca="1" si="37"/>
        <v/>
      </c>
      <c r="CV36" s="212" t="str">
        <f t="shared" ca="1" si="38"/>
        <v/>
      </c>
      <c r="CW36" s="208" t="str">
        <f t="shared" ca="1" si="39"/>
        <v/>
      </c>
      <c r="CX36" s="216" t="str">
        <f t="shared" ca="1" si="40"/>
        <v/>
      </c>
    </row>
    <row r="37" spans="2:102" s="156" customFormat="1" ht="20.100000000000001" customHeight="1">
      <c r="B37" s="239">
        <f t="shared" si="41"/>
        <v>28</v>
      </c>
      <c r="C37" s="200" t="str">
        <f t="shared" ca="1" si="19"/>
        <v/>
      </c>
      <c r="D37" s="201" t="str">
        <f t="shared" ca="1" si="42"/>
        <v/>
      </c>
      <c r="E37" s="206" t="str">
        <f t="shared" ca="1" si="47"/>
        <v/>
      </c>
      <c r="F37" s="203" t="str">
        <f t="shared" ca="1" si="47"/>
        <v/>
      </c>
      <c r="G37" s="204" t="str">
        <f t="shared" ca="1" si="47"/>
        <v/>
      </c>
      <c r="H37" s="202" t="str">
        <f t="shared" ca="1" si="47"/>
        <v/>
      </c>
      <c r="I37" s="205" t="str">
        <f t="shared" ca="1" si="47"/>
        <v/>
      </c>
      <c r="J37" s="206" t="str">
        <f t="shared" ca="1" si="47"/>
        <v/>
      </c>
      <c r="K37" s="202" t="str">
        <f t="shared" ca="1" si="47"/>
        <v/>
      </c>
      <c r="L37" s="295" t="str">
        <f t="shared" ca="1" si="47"/>
        <v/>
      </c>
      <c r="M37" s="207" t="str">
        <f t="shared" ca="1" si="51"/>
        <v/>
      </c>
      <c r="N37" s="208" t="str">
        <f t="shared" ca="1" si="51"/>
        <v/>
      </c>
      <c r="O37" s="209" t="str">
        <f t="shared" ca="1" si="51"/>
        <v/>
      </c>
      <c r="P37" s="210" t="str">
        <f t="shared" ca="1" si="51"/>
        <v/>
      </c>
      <c r="Q37" s="208" t="str">
        <f t="shared" ca="1" si="51"/>
        <v/>
      </c>
      <c r="R37" s="211" t="str">
        <f t="shared" ca="1" si="51"/>
        <v/>
      </c>
      <c r="S37" s="212" t="str">
        <f t="shared" ca="1" si="51"/>
        <v/>
      </c>
      <c r="T37" s="208" t="str">
        <f t="shared" ca="1" si="51"/>
        <v/>
      </c>
      <c r="U37" s="213" t="str">
        <f t="shared" ca="1" si="51"/>
        <v/>
      </c>
      <c r="V37" s="212" t="str">
        <f t="shared" ca="1" si="51"/>
        <v/>
      </c>
      <c r="W37" s="208" t="str">
        <f t="shared" ca="1" si="51"/>
        <v/>
      </c>
      <c r="X37" s="209" t="str">
        <f t="shared" ca="1" si="51"/>
        <v/>
      </c>
      <c r="Y37" s="210" t="str">
        <f t="shared" ca="1" si="51"/>
        <v/>
      </c>
      <c r="Z37" s="208" t="str">
        <f t="shared" ca="1" si="51"/>
        <v/>
      </c>
      <c r="AA37" s="211" t="str">
        <f t="shared" ca="1" si="51"/>
        <v/>
      </c>
      <c r="AB37" s="212" t="str">
        <f t="shared" ca="1" si="51"/>
        <v/>
      </c>
      <c r="AC37" s="208" t="str">
        <f t="shared" ca="1" si="51"/>
        <v/>
      </c>
      <c r="AD37" s="209" t="str">
        <f t="shared" ca="1" si="51"/>
        <v/>
      </c>
      <c r="AE37" s="214" t="str">
        <f t="shared" ca="1" si="51"/>
        <v/>
      </c>
      <c r="AF37" s="208" t="str">
        <f t="shared" ca="1" si="51"/>
        <v/>
      </c>
      <c r="AG37" s="209" t="str">
        <f t="shared" ca="1" si="51"/>
        <v/>
      </c>
      <c r="AH37" s="210" t="str">
        <f t="shared" ca="1" si="51"/>
        <v/>
      </c>
      <c r="AI37" s="208" t="str">
        <f t="shared" ca="1" si="51"/>
        <v/>
      </c>
      <c r="AJ37" s="211" t="str">
        <f t="shared" ca="1" si="51"/>
        <v/>
      </c>
      <c r="AK37" s="212" t="str">
        <f t="shared" ca="1" si="51"/>
        <v/>
      </c>
      <c r="AL37" s="208" t="str">
        <f t="shared" ca="1" si="51"/>
        <v/>
      </c>
      <c r="AM37" s="215" t="str">
        <f t="shared" ca="1" si="51"/>
        <v/>
      </c>
      <c r="AN37" s="212" t="str">
        <f t="shared" ca="1" si="51"/>
        <v/>
      </c>
      <c r="AO37" s="208" t="str">
        <f t="shared" ca="1" si="51"/>
        <v/>
      </c>
      <c r="AP37" s="209" t="str">
        <f t="shared" ca="1" si="51"/>
        <v/>
      </c>
      <c r="AQ37" s="210" t="str">
        <f t="shared" ca="1" si="51"/>
        <v/>
      </c>
      <c r="AR37" s="208" t="str">
        <f t="shared" ca="1" si="51"/>
        <v/>
      </c>
      <c r="AS37" s="211" t="str">
        <f t="shared" ca="1" si="51"/>
        <v/>
      </c>
      <c r="AT37" s="212" t="str">
        <f t="shared" ca="1" si="51"/>
        <v/>
      </c>
      <c r="AU37" s="208" t="str">
        <f t="shared" ca="1" si="51"/>
        <v/>
      </c>
      <c r="AV37" s="209" t="str">
        <f t="shared" ca="1" si="51"/>
        <v/>
      </c>
      <c r="AW37" s="214" t="str">
        <f t="shared" ca="1" si="51"/>
        <v/>
      </c>
      <c r="AX37" s="208" t="str">
        <f t="shared" ca="1" si="51"/>
        <v/>
      </c>
      <c r="AY37" s="209" t="str">
        <f t="shared" ca="1" si="51"/>
        <v/>
      </c>
      <c r="AZ37" s="210" t="str">
        <f t="shared" ca="1" si="51"/>
        <v/>
      </c>
      <c r="BA37" s="208" t="str">
        <f t="shared" ca="1" si="51"/>
        <v/>
      </c>
      <c r="BB37" s="211" t="str">
        <f t="shared" ca="1" si="51"/>
        <v/>
      </c>
      <c r="BC37" s="212" t="str">
        <f t="shared" ca="1" si="51"/>
        <v/>
      </c>
      <c r="BD37" s="208" t="str">
        <f t="shared" ca="1" si="51"/>
        <v/>
      </c>
      <c r="BE37" s="215" t="str">
        <f t="shared" ca="1" si="51"/>
        <v/>
      </c>
      <c r="BF37" s="212" t="str">
        <f t="shared" ca="1" si="51"/>
        <v/>
      </c>
      <c r="BG37" s="208" t="str">
        <f t="shared" ca="1" si="51"/>
        <v/>
      </c>
      <c r="BH37" s="209" t="str">
        <f t="shared" ca="1" si="51"/>
        <v/>
      </c>
      <c r="BI37" s="210" t="str">
        <f t="shared" ca="1" si="51"/>
        <v/>
      </c>
      <c r="BJ37" s="208" t="str">
        <f t="shared" ca="1" si="51"/>
        <v/>
      </c>
      <c r="BK37" s="211" t="str">
        <f t="shared" ca="1" si="51"/>
        <v/>
      </c>
      <c r="BL37" s="212" t="str">
        <f t="shared" ca="1" si="51"/>
        <v/>
      </c>
      <c r="BM37" s="208" t="str">
        <f t="shared" ca="1" si="51"/>
        <v/>
      </c>
      <c r="BN37" s="209" t="str">
        <f t="shared" ca="1" si="51"/>
        <v/>
      </c>
      <c r="BO37" s="214" t="str">
        <f t="shared" ca="1" si="51"/>
        <v/>
      </c>
      <c r="BP37" s="208" t="str">
        <f t="shared" ca="1" si="51"/>
        <v/>
      </c>
      <c r="BQ37" s="209" t="str">
        <f t="shared" ca="1" si="51"/>
        <v/>
      </c>
      <c r="BR37" s="210" t="str">
        <f t="shared" ca="1" si="51"/>
        <v/>
      </c>
      <c r="BS37" s="208" t="str">
        <f t="shared" ca="1" si="51"/>
        <v/>
      </c>
      <c r="BT37" s="211" t="str">
        <f t="shared" ca="1" si="51"/>
        <v/>
      </c>
      <c r="BU37" s="212" t="str">
        <f t="shared" ca="1" si="51"/>
        <v/>
      </c>
      <c r="BV37" s="208" t="str">
        <f t="shared" ca="1" si="51"/>
        <v/>
      </c>
      <c r="BW37" s="215" t="str">
        <f t="shared" ca="1" si="51"/>
        <v/>
      </c>
      <c r="BX37" s="212" t="str">
        <f ca="1">IF($C37="","",IF(BX$1="","",INDIRECT("'"&amp;BX$1&amp;"'!"&amp;"$"&amp;BX$2&amp;"$"&amp;((BX$3)+(ROW()-ROW(BW$9))))))</f>
        <v/>
      </c>
      <c r="BY37" s="208" t="str">
        <f t="shared" ca="1" si="49"/>
        <v/>
      </c>
      <c r="BZ37" s="209" t="str">
        <f t="shared" ca="1" si="49"/>
        <v/>
      </c>
      <c r="CA37" s="210" t="str">
        <f t="shared" ca="1" si="49"/>
        <v/>
      </c>
      <c r="CB37" s="208" t="str">
        <f t="shared" ca="1" si="49"/>
        <v/>
      </c>
      <c r="CC37" s="211" t="str">
        <f t="shared" ca="1" si="49"/>
        <v/>
      </c>
      <c r="CD37" s="212" t="str">
        <f t="shared" ca="1" si="49"/>
        <v/>
      </c>
      <c r="CE37" s="208" t="str">
        <f t="shared" ca="1" si="49"/>
        <v/>
      </c>
      <c r="CF37" s="209" t="str">
        <f t="shared" ca="1" si="49"/>
        <v/>
      </c>
      <c r="CG37" s="214" t="str">
        <f t="shared" ca="1" si="23"/>
        <v/>
      </c>
      <c r="CH37" s="208" t="str">
        <f t="shared" ca="1" si="24"/>
        <v/>
      </c>
      <c r="CI37" s="209" t="str">
        <f t="shared" ca="1" si="25"/>
        <v/>
      </c>
      <c r="CJ37" s="210" t="str">
        <f t="shared" ca="1" si="26"/>
        <v/>
      </c>
      <c r="CK37" s="208" t="str">
        <f t="shared" ca="1" si="27"/>
        <v/>
      </c>
      <c r="CL37" s="211" t="str">
        <f t="shared" ca="1" si="28"/>
        <v/>
      </c>
      <c r="CM37" s="212" t="str">
        <f t="shared" ca="1" si="29"/>
        <v/>
      </c>
      <c r="CN37" s="208" t="str">
        <f t="shared" ca="1" si="30"/>
        <v/>
      </c>
      <c r="CO37" s="215" t="str">
        <f t="shared" ca="1" si="31"/>
        <v/>
      </c>
      <c r="CP37" s="212" t="str">
        <f t="shared" ca="1" si="32"/>
        <v/>
      </c>
      <c r="CQ37" s="208" t="str">
        <f t="shared" ca="1" si="33"/>
        <v/>
      </c>
      <c r="CR37" s="209" t="str">
        <f t="shared" ca="1" si="34"/>
        <v/>
      </c>
      <c r="CS37" s="210" t="str">
        <f t="shared" ca="1" si="35"/>
        <v/>
      </c>
      <c r="CT37" s="208" t="str">
        <f t="shared" ca="1" si="36"/>
        <v/>
      </c>
      <c r="CU37" s="211" t="str">
        <f t="shared" ca="1" si="37"/>
        <v/>
      </c>
      <c r="CV37" s="212" t="str">
        <f t="shared" ca="1" si="38"/>
        <v/>
      </c>
      <c r="CW37" s="208" t="str">
        <f t="shared" ca="1" si="39"/>
        <v/>
      </c>
      <c r="CX37" s="216" t="str">
        <f t="shared" ca="1" si="40"/>
        <v/>
      </c>
    </row>
    <row r="38" spans="2:102" s="156" customFormat="1" ht="20.100000000000001" customHeight="1">
      <c r="B38" s="239">
        <f t="shared" si="41"/>
        <v>29</v>
      </c>
      <c r="C38" s="200" t="str">
        <f t="shared" ca="1" si="19"/>
        <v/>
      </c>
      <c r="D38" s="201" t="str">
        <f t="shared" ca="1" si="42"/>
        <v/>
      </c>
      <c r="E38" s="206" t="str">
        <f t="shared" ca="1" si="47"/>
        <v/>
      </c>
      <c r="F38" s="203" t="str">
        <f t="shared" ca="1" si="47"/>
        <v/>
      </c>
      <c r="G38" s="204" t="str">
        <f t="shared" ca="1" si="47"/>
        <v/>
      </c>
      <c r="H38" s="202" t="str">
        <f t="shared" ca="1" si="47"/>
        <v/>
      </c>
      <c r="I38" s="205" t="str">
        <f t="shared" ca="1" si="47"/>
        <v/>
      </c>
      <c r="J38" s="206" t="str">
        <f t="shared" ca="1" si="47"/>
        <v/>
      </c>
      <c r="K38" s="202" t="str">
        <f t="shared" ca="1" si="47"/>
        <v/>
      </c>
      <c r="L38" s="295" t="str">
        <f t="shared" ca="1" si="47"/>
        <v/>
      </c>
      <c r="M38" s="207" t="str">
        <f t="shared" ref="M38:BX41" ca="1" si="52">IF($C38="","",IF(M$1="","",INDIRECT("'"&amp;M$1&amp;"'!"&amp;"$"&amp;M$2&amp;"$"&amp;((M$3)+(ROW()-ROW(L$9))))))</f>
        <v/>
      </c>
      <c r="N38" s="208" t="str">
        <f t="shared" ca="1" si="52"/>
        <v/>
      </c>
      <c r="O38" s="209" t="str">
        <f t="shared" ca="1" si="52"/>
        <v/>
      </c>
      <c r="P38" s="210" t="str">
        <f t="shared" ca="1" si="52"/>
        <v/>
      </c>
      <c r="Q38" s="208" t="str">
        <f t="shared" ca="1" si="52"/>
        <v/>
      </c>
      <c r="R38" s="211" t="str">
        <f t="shared" ca="1" si="52"/>
        <v/>
      </c>
      <c r="S38" s="212" t="str">
        <f t="shared" ca="1" si="52"/>
        <v/>
      </c>
      <c r="T38" s="208" t="str">
        <f t="shared" ca="1" si="52"/>
        <v/>
      </c>
      <c r="U38" s="213" t="str">
        <f t="shared" ca="1" si="52"/>
        <v/>
      </c>
      <c r="V38" s="212" t="str">
        <f t="shared" ca="1" si="52"/>
        <v/>
      </c>
      <c r="W38" s="208" t="str">
        <f t="shared" ca="1" si="52"/>
        <v/>
      </c>
      <c r="X38" s="209" t="str">
        <f t="shared" ca="1" si="52"/>
        <v/>
      </c>
      <c r="Y38" s="210" t="str">
        <f t="shared" ca="1" si="52"/>
        <v/>
      </c>
      <c r="Z38" s="208" t="str">
        <f t="shared" ca="1" si="52"/>
        <v/>
      </c>
      <c r="AA38" s="211" t="str">
        <f t="shared" ca="1" si="52"/>
        <v/>
      </c>
      <c r="AB38" s="212" t="str">
        <f t="shared" ca="1" si="52"/>
        <v/>
      </c>
      <c r="AC38" s="208" t="str">
        <f t="shared" ca="1" si="52"/>
        <v/>
      </c>
      <c r="AD38" s="209" t="str">
        <f t="shared" ca="1" si="52"/>
        <v/>
      </c>
      <c r="AE38" s="214" t="str">
        <f t="shared" ca="1" si="52"/>
        <v/>
      </c>
      <c r="AF38" s="208" t="str">
        <f t="shared" ca="1" si="52"/>
        <v/>
      </c>
      <c r="AG38" s="209" t="str">
        <f t="shared" ca="1" si="52"/>
        <v/>
      </c>
      <c r="AH38" s="210" t="str">
        <f t="shared" ca="1" si="52"/>
        <v/>
      </c>
      <c r="AI38" s="208" t="str">
        <f t="shared" ca="1" si="52"/>
        <v/>
      </c>
      <c r="AJ38" s="211" t="str">
        <f t="shared" ca="1" si="52"/>
        <v/>
      </c>
      <c r="AK38" s="212" t="str">
        <f t="shared" ca="1" si="52"/>
        <v/>
      </c>
      <c r="AL38" s="208" t="str">
        <f t="shared" ca="1" si="52"/>
        <v/>
      </c>
      <c r="AM38" s="215" t="str">
        <f t="shared" ca="1" si="52"/>
        <v/>
      </c>
      <c r="AN38" s="212" t="str">
        <f t="shared" ca="1" si="52"/>
        <v/>
      </c>
      <c r="AO38" s="208" t="str">
        <f t="shared" ca="1" si="52"/>
        <v/>
      </c>
      <c r="AP38" s="209" t="str">
        <f t="shared" ca="1" si="52"/>
        <v/>
      </c>
      <c r="AQ38" s="210" t="str">
        <f t="shared" ca="1" si="52"/>
        <v/>
      </c>
      <c r="AR38" s="208" t="str">
        <f t="shared" ca="1" si="52"/>
        <v/>
      </c>
      <c r="AS38" s="211" t="str">
        <f t="shared" ca="1" si="52"/>
        <v/>
      </c>
      <c r="AT38" s="212" t="str">
        <f t="shared" ca="1" si="52"/>
        <v/>
      </c>
      <c r="AU38" s="208" t="str">
        <f t="shared" ca="1" si="52"/>
        <v/>
      </c>
      <c r="AV38" s="209" t="str">
        <f t="shared" ca="1" si="52"/>
        <v/>
      </c>
      <c r="AW38" s="214" t="str">
        <f t="shared" ca="1" si="52"/>
        <v/>
      </c>
      <c r="AX38" s="208" t="str">
        <f t="shared" ca="1" si="52"/>
        <v/>
      </c>
      <c r="AY38" s="209" t="str">
        <f t="shared" ca="1" si="52"/>
        <v/>
      </c>
      <c r="AZ38" s="210" t="str">
        <f t="shared" ca="1" si="52"/>
        <v/>
      </c>
      <c r="BA38" s="208" t="str">
        <f t="shared" ca="1" si="52"/>
        <v/>
      </c>
      <c r="BB38" s="211" t="str">
        <f t="shared" ca="1" si="52"/>
        <v/>
      </c>
      <c r="BC38" s="212" t="str">
        <f t="shared" ca="1" si="52"/>
        <v/>
      </c>
      <c r="BD38" s="208" t="str">
        <f t="shared" ca="1" si="52"/>
        <v/>
      </c>
      <c r="BE38" s="215" t="str">
        <f t="shared" ca="1" si="52"/>
        <v/>
      </c>
      <c r="BF38" s="212" t="str">
        <f t="shared" ca="1" si="52"/>
        <v/>
      </c>
      <c r="BG38" s="208" t="str">
        <f t="shared" ca="1" si="52"/>
        <v/>
      </c>
      <c r="BH38" s="209" t="str">
        <f t="shared" ca="1" si="52"/>
        <v/>
      </c>
      <c r="BI38" s="210" t="str">
        <f t="shared" ca="1" si="52"/>
        <v/>
      </c>
      <c r="BJ38" s="208" t="str">
        <f t="shared" ca="1" si="52"/>
        <v/>
      </c>
      <c r="BK38" s="211" t="str">
        <f t="shared" ca="1" si="52"/>
        <v/>
      </c>
      <c r="BL38" s="212" t="str">
        <f t="shared" ca="1" si="52"/>
        <v/>
      </c>
      <c r="BM38" s="208" t="str">
        <f t="shared" ca="1" si="52"/>
        <v/>
      </c>
      <c r="BN38" s="209" t="str">
        <f t="shared" ca="1" si="52"/>
        <v/>
      </c>
      <c r="BO38" s="214" t="str">
        <f t="shared" ca="1" si="52"/>
        <v/>
      </c>
      <c r="BP38" s="208" t="str">
        <f t="shared" ca="1" si="52"/>
        <v/>
      </c>
      <c r="BQ38" s="209" t="str">
        <f t="shared" ca="1" si="52"/>
        <v/>
      </c>
      <c r="BR38" s="210" t="str">
        <f t="shared" ca="1" si="52"/>
        <v/>
      </c>
      <c r="BS38" s="208" t="str">
        <f t="shared" ca="1" si="52"/>
        <v/>
      </c>
      <c r="BT38" s="211" t="str">
        <f t="shared" ca="1" si="52"/>
        <v/>
      </c>
      <c r="BU38" s="212" t="str">
        <f t="shared" ca="1" si="52"/>
        <v/>
      </c>
      <c r="BV38" s="208" t="str">
        <f t="shared" ca="1" si="52"/>
        <v/>
      </c>
      <c r="BW38" s="215" t="str">
        <f t="shared" ca="1" si="52"/>
        <v/>
      </c>
      <c r="BX38" s="212" t="str">
        <f t="shared" ca="1" si="52"/>
        <v/>
      </c>
      <c r="BY38" s="208" t="str">
        <f t="shared" ca="1" si="49"/>
        <v/>
      </c>
      <c r="BZ38" s="209" t="str">
        <f t="shared" ca="1" si="49"/>
        <v/>
      </c>
      <c r="CA38" s="210" t="str">
        <f t="shared" ca="1" si="49"/>
        <v/>
      </c>
      <c r="CB38" s="208" t="str">
        <f t="shared" ca="1" si="49"/>
        <v/>
      </c>
      <c r="CC38" s="211" t="str">
        <f t="shared" ca="1" si="49"/>
        <v/>
      </c>
      <c r="CD38" s="212" t="str">
        <f t="shared" ca="1" si="49"/>
        <v/>
      </c>
      <c r="CE38" s="208" t="str">
        <f t="shared" ca="1" si="49"/>
        <v/>
      </c>
      <c r="CF38" s="209" t="str">
        <f t="shared" ca="1" si="49"/>
        <v/>
      </c>
      <c r="CG38" s="214" t="str">
        <f t="shared" ca="1" si="23"/>
        <v/>
      </c>
      <c r="CH38" s="208" t="str">
        <f t="shared" ca="1" si="24"/>
        <v/>
      </c>
      <c r="CI38" s="209" t="str">
        <f t="shared" ca="1" si="25"/>
        <v/>
      </c>
      <c r="CJ38" s="210" t="str">
        <f t="shared" ca="1" si="26"/>
        <v/>
      </c>
      <c r="CK38" s="208" t="str">
        <f t="shared" ca="1" si="27"/>
        <v/>
      </c>
      <c r="CL38" s="211" t="str">
        <f t="shared" ca="1" si="28"/>
        <v/>
      </c>
      <c r="CM38" s="212" t="str">
        <f t="shared" ca="1" si="29"/>
        <v/>
      </c>
      <c r="CN38" s="208" t="str">
        <f t="shared" ca="1" si="30"/>
        <v/>
      </c>
      <c r="CO38" s="215" t="str">
        <f t="shared" ca="1" si="31"/>
        <v/>
      </c>
      <c r="CP38" s="212" t="str">
        <f t="shared" ca="1" si="32"/>
        <v/>
      </c>
      <c r="CQ38" s="208" t="str">
        <f t="shared" ca="1" si="33"/>
        <v/>
      </c>
      <c r="CR38" s="209" t="str">
        <f t="shared" ca="1" si="34"/>
        <v/>
      </c>
      <c r="CS38" s="210" t="str">
        <f t="shared" ca="1" si="35"/>
        <v/>
      </c>
      <c r="CT38" s="208" t="str">
        <f t="shared" ca="1" si="36"/>
        <v/>
      </c>
      <c r="CU38" s="211" t="str">
        <f t="shared" ca="1" si="37"/>
        <v/>
      </c>
      <c r="CV38" s="212" t="str">
        <f t="shared" ca="1" si="38"/>
        <v/>
      </c>
      <c r="CW38" s="208" t="str">
        <f t="shared" ca="1" si="39"/>
        <v/>
      </c>
      <c r="CX38" s="216" t="str">
        <f t="shared" ca="1" si="40"/>
        <v/>
      </c>
    </row>
    <row r="39" spans="2:102" s="156" customFormat="1" ht="20.100000000000001" customHeight="1">
      <c r="B39" s="239">
        <f t="shared" si="41"/>
        <v>30</v>
      </c>
      <c r="C39" s="200" t="str">
        <f t="shared" ca="1" si="19"/>
        <v/>
      </c>
      <c r="D39" s="201" t="str">
        <f t="shared" ca="1" si="42"/>
        <v/>
      </c>
      <c r="E39" s="206" t="str">
        <f t="shared" ca="1" si="47"/>
        <v/>
      </c>
      <c r="F39" s="203" t="str">
        <f t="shared" ca="1" si="47"/>
        <v/>
      </c>
      <c r="G39" s="204" t="str">
        <f t="shared" ca="1" si="47"/>
        <v/>
      </c>
      <c r="H39" s="202" t="str">
        <f t="shared" ca="1" si="47"/>
        <v/>
      </c>
      <c r="I39" s="205" t="str">
        <f t="shared" ca="1" si="47"/>
        <v/>
      </c>
      <c r="J39" s="206" t="str">
        <f t="shared" ca="1" si="47"/>
        <v/>
      </c>
      <c r="K39" s="202" t="str">
        <f t="shared" ca="1" si="47"/>
        <v/>
      </c>
      <c r="L39" s="295" t="str">
        <f t="shared" ca="1" si="47"/>
        <v/>
      </c>
      <c r="M39" s="207" t="str">
        <f t="shared" ca="1" si="52"/>
        <v/>
      </c>
      <c r="N39" s="208" t="str">
        <f t="shared" ca="1" si="52"/>
        <v/>
      </c>
      <c r="O39" s="209" t="str">
        <f t="shared" ca="1" si="52"/>
        <v/>
      </c>
      <c r="P39" s="210" t="str">
        <f t="shared" ca="1" si="52"/>
        <v/>
      </c>
      <c r="Q39" s="208" t="str">
        <f t="shared" ca="1" si="52"/>
        <v/>
      </c>
      <c r="R39" s="211" t="str">
        <f t="shared" ca="1" si="52"/>
        <v/>
      </c>
      <c r="S39" s="212" t="str">
        <f t="shared" ca="1" si="52"/>
        <v/>
      </c>
      <c r="T39" s="208" t="str">
        <f t="shared" ca="1" si="52"/>
        <v/>
      </c>
      <c r="U39" s="213" t="str">
        <f t="shared" ca="1" si="52"/>
        <v/>
      </c>
      <c r="V39" s="212" t="str">
        <f t="shared" ca="1" si="52"/>
        <v/>
      </c>
      <c r="W39" s="208" t="str">
        <f t="shared" ca="1" si="52"/>
        <v/>
      </c>
      <c r="X39" s="209" t="str">
        <f t="shared" ca="1" si="52"/>
        <v/>
      </c>
      <c r="Y39" s="210" t="str">
        <f t="shared" ca="1" si="52"/>
        <v/>
      </c>
      <c r="Z39" s="208" t="str">
        <f t="shared" ca="1" si="52"/>
        <v/>
      </c>
      <c r="AA39" s="211" t="str">
        <f t="shared" ca="1" si="52"/>
        <v/>
      </c>
      <c r="AB39" s="212" t="str">
        <f t="shared" ca="1" si="52"/>
        <v/>
      </c>
      <c r="AC39" s="208" t="str">
        <f t="shared" ca="1" si="52"/>
        <v/>
      </c>
      <c r="AD39" s="209" t="str">
        <f t="shared" ca="1" si="52"/>
        <v/>
      </c>
      <c r="AE39" s="214" t="str">
        <f t="shared" ca="1" si="52"/>
        <v/>
      </c>
      <c r="AF39" s="208" t="str">
        <f t="shared" ca="1" si="52"/>
        <v/>
      </c>
      <c r="AG39" s="209" t="str">
        <f t="shared" ca="1" si="52"/>
        <v/>
      </c>
      <c r="AH39" s="210" t="str">
        <f t="shared" ca="1" si="52"/>
        <v/>
      </c>
      <c r="AI39" s="208" t="str">
        <f t="shared" ca="1" si="52"/>
        <v/>
      </c>
      <c r="AJ39" s="211" t="str">
        <f t="shared" ca="1" si="52"/>
        <v/>
      </c>
      <c r="AK39" s="212" t="str">
        <f t="shared" ca="1" si="52"/>
        <v/>
      </c>
      <c r="AL39" s="208" t="str">
        <f t="shared" ca="1" si="52"/>
        <v/>
      </c>
      <c r="AM39" s="215" t="str">
        <f t="shared" ca="1" si="52"/>
        <v/>
      </c>
      <c r="AN39" s="212" t="str">
        <f t="shared" ca="1" si="52"/>
        <v/>
      </c>
      <c r="AO39" s="208" t="str">
        <f t="shared" ca="1" si="52"/>
        <v/>
      </c>
      <c r="AP39" s="209" t="str">
        <f t="shared" ca="1" si="52"/>
        <v/>
      </c>
      <c r="AQ39" s="210" t="str">
        <f t="shared" ca="1" si="52"/>
        <v/>
      </c>
      <c r="AR39" s="208" t="str">
        <f t="shared" ca="1" si="52"/>
        <v/>
      </c>
      <c r="AS39" s="211" t="str">
        <f t="shared" ca="1" si="52"/>
        <v/>
      </c>
      <c r="AT39" s="212" t="str">
        <f t="shared" ca="1" si="52"/>
        <v/>
      </c>
      <c r="AU39" s="208" t="str">
        <f t="shared" ca="1" si="52"/>
        <v/>
      </c>
      <c r="AV39" s="209" t="str">
        <f t="shared" ca="1" si="52"/>
        <v/>
      </c>
      <c r="AW39" s="214" t="str">
        <f t="shared" ca="1" si="52"/>
        <v/>
      </c>
      <c r="AX39" s="208" t="str">
        <f t="shared" ca="1" si="52"/>
        <v/>
      </c>
      <c r="AY39" s="209" t="str">
        <f t="shared" ca="1" si="52"/>
        <v/>
      </c>
      <c r="AZ39" s="210" t="str">
        <f t="shared" ca="1" si="52"/>
        <v/>
      </c>
      <c r="BA39" s="208" t="str">
        <f t="shared" ca="1" si="52"/>
        <v/>
      </c>
      <c r="BB39" s="211" t="str">
        <f t="shared" ca="1" si="52"/>
        <v/>
      </c>
      <c r="BC39" s="212" t="str">
        <f t="shared" ca="1" si="52"/>
        <v/>
      </c>
      <c r="BD39" s="208" t="str">
        <f t="shared" ca="1" si="52"/>
        <v/>
      </c>
      <c r="BE39" s="215" t="str">
        <f t="shared" ca="1" si="52"/>
        <v/>
      </c>
      <c r="BF39" s="212" t="str">
        <f t="shared" ca="1" si="52"/>
        <v/>
      </c>
      <c r="BG39" s="208" t="str">
        <f t="shared" ca="1" si="52"/>
        <v/>
      </c>
      <c r="BH39" s="209" t="str">
        <f t="shared" ca="1" si="52"/>
        <v/>
      </c>
      <c r="BI39" s="210" t="str">
        <f t="shared" ca="1" si="52"/>
        <v/>
      </c>
      <c r="BJ39" s="208" t="str">
        <f t="shared" ca="1" si="52"/>
        <v/>
      </c>
      <c r="BK39" s="211" t="str">
        <f t="shared" ca="1" si="52"/>
        <v/>
      </c>
      <c r="BL39" s="212" t="str">
        <f t="shared" ca="1" si="52"/>
        <v/>
      </c>
      <c r="BM39" s="208" t="str">
        <f t="shared" ca="1" si="52"/>
        <v/>
      </c>
      <c r="BN39" s="209" t="str">
        <f t="shared" ca="1" si="52"/>
        <v/>
      </c>
      <c r="BO39" s="214" t="str">
        <f t="shared" ca="1" si="52"/>
        <v/>
      </c>
      <c r="BP39" s="208" t="str">
        <f t="shared" ca="1" si="52"/>
        <v/>
      </c>
      <c r="BQ39" s="209" t="str">
        <f t="shared" ca="1" si="52"/>
        <v/>
      </c>
      <c r="BR39" s="210" t="str">
        <f t="shared" ca="1" si="52"/>
        <v/>
      </c>
      <c r="BS39" s="208" t="str">
        <f t="shared" ca="1" si="52"/>
        <v/>
      </c>
      <c r="BT39" s="211" t="str">
        <f t="shared" ca="1" si="52"/>
        <v/>
      </c>
      <c r="BU39" s="212" t="str">
        <f t="shared" ca="1" si="52"/>
        <v/>
      </c>
      <c r="BV39" s="208" t="str">
        <f t="shared" ca="1" si="52"/>
        <v/>
      </c>
      <c r="BW39" s="215" t="str">
        <f t="shared" ca="1" si="52"/>
        <v/>
      </c>
      <c r="BX39" s="212" t="str">
        <f t="shared" ca="1" si="52"/>
        <v/>
      </c>
      <c r="BY39" s="208" t="str">
        <f t="shared" ca="1" si="49"/>
        <v/>
      </c>
      <c r="BZ39" s="209" t="str">
        <f t="shared" ca="1" si="49"/>
        <v/>
      </c>
      <c r="CA39" s="210" t="str">
        <f t="shared" ca="1" si="49"/>
        <v/>
      </c>
      <c r="CB39" s="208" t="str">
        <f t="shared" ca="1" si="49"/>
        <v/>
      </c>
      <c r="CC39" s="211" t="str">
        <f t="shared" ca="1" si="49"/>
        <v/>
      </c>
      <c r="CD39" s="212" t="str">
        <f t="shared" ca="1" si="49"/>
        <v/>
      </c>
      <c r="CE39" s="208" t="str">
        <f t="shared" ca="1" si="49"/>
        <v/>
      </c>
      <c r="CF39" s="209" t="str">
        <f t="shared" ca="1" si="49"/>
        <v/>
      </c>
      <c r="CG39" s="214" t="str">
        <f t="shared" ca="1" si="23"/>
        <v/>
      </c>
      <c r="CH39" s="208" t="str">
        <f t="shared" ca="1" si="24"/>
        <v/>
      </c>
      <c r="CI39" s="209" t="str">
        <f t="shared" ca="1" si="25"/>
        <v/>
      </c>
      <c r="CJ39" s="210" t="str">
        <f t="shared" ca="1" si="26"/>
        <v/>
      </c>
      <c r="CK39" s="208" t="str">
        <f t="shared" ca="1" si="27"/>
        <v/>
      </c>
      <c r="CL39" s="211" t="str">
        <f t="shared" ca="1" si="28"/>
        <v/>
      </c>
      <c r="CM39" s="212" t="str">
        <f t="shared" ca="1" si="29"/>
        <v/>
      </c>
      <c r="CN39" s="208" t="str">
        <f t="shared" ca="1" si="30"/>
        <v/>
      </c>
      <c r="CO39" s="215" t="str">
        <f t="shared" ca="1" si="31"/>
        <v/>
      </c>
      <c r="CP39" s="212" t="str">
        <f t="shared" ca="1" si="32"/>
        <v/>
      </c>
      <c r="CQ39" s="208" t="str">
        <f t="shared" ca="1" si="33"/>
        <v/>
      </c>
      <c r="CR39" s="209" t="str">
        <f t="shared" ca="1" si="34"/>
        <v/>
      </c>
      <c r="CS39" s="210" t="str">
        <f t="shared" ca="1" si="35"/>
        <v/>
      </c>
      <c r="CT39" s="208" t="str">
        <f t="shared" ca="1" si="36"/>
        <v/>
      </c>
      <c r="CU39" s="211" t="str">
        <f t="shared" ca="1" si="37"/>
        <v/>
      </c>
      <c r="CV39" s="212" t="str">
        <f t="shared" ca="1" si="38"/>
        <v/>
      </c>
      <c r="CW39" s="208" t="str">
        <f t="shared" ca="1" si="39"/>
        <v/>
      </c>
      <c r="CX39" s="216" t="str">
        <f t="shared" ca="1" si="40"/>
        <v/>
      </c>
    </row>
    <row r="40" spans="2:102" s="156" customFormat="1" ht="20.100000000000001" customHeight="1">
      <c r="B40" s="239">
        <f t="shared" si="41"/>
        <v>31</v>
      </c>
      <c r="C40" s="200" t="str">
        <f t="shared" ca="1" si="19"/>
        <v/>
      </c>
      <c r="D40" s="201" t="str">
        <f t="shared" ca="1" si="42"/>
        <v/>
      </c>
      <c r="E40" s="206" t="str">
        <f t="shared" ca="1" si="47"/>
        <v/>
      </c>
      <c r="F40" s="203" t="str">
        <f t="shared" ca="1" si="47"/>
        <v/>
      </c>
      <c r="G40" s="204" t="str">
        <f t="shared" ca="1" si="47"/>
        <v/>
      </c>
      <c r="H40" s="202" t="str">
        <f t="shared" ca="1" si="47"/>
        <v/>
      </c>
      <c r="I40" s="205" t="str">
        <f t="shared" ca="1" si="47"/>
        <v/>
      </c>
      <c r="J40" s="206" t="str">
        <f t="shared" ca="1" si="47"/>
        <v/>
      </c>
      <c r="K40" s="202" t="str">
        <f t="shared" ca="1" si="47"/>
        <v/>
      </c>
      <c r="L40" s="295" t="str">
        <f t="shared" ca="1" si="47"/>
        <v/>
      </c>
      <c r="M40" s="207" t="str">
        <f t="shared" ca="1" si="52"/>
        <v/>
      </c>
      <c r="N40" s="208" t="str">
        <f t="shared" ca="1" si="52"/>
        <v/>
      </c>
      <c r="O40" s="209" t="str">
        <f t="shared" ca="1" si="52"/>
        <v/>
      </c>
      <c r="P40" s="210" t="str">
        <f t="shared" ca="1" si="52"/>
        <v/>
      </c>
      <c r="Q40" s="208" t="str">
        <f t="shared" ca="1" si="52"/>
        <v/>
      </c>
      <c r="R40" s="211" t="str">
        <f t="shared" ca="1" si="52"/>
        <v/>
      </c>
      <c r="S40" s="212" t="str">
        <f t="shared" ca="1" si="52"/>
        <v/>
      </c>
      <c r="T40" s="208" t="str">
        <f t="shared" ca="1" si="52"/>
        <v/>
      </c>
      <c r="U40" s="213" t="str">
        <f t="shared" ca="1" si="52"/>
        <v/>
      </c>
      <c r="V40" s="212" t="str">
        <f t="shared" ca="1" si="52"/>
        <v/>
      </c>
      <c r="W40" s="208" t="str">
        <f t="shared" ca="1" si="52"/>
        <v/>
      </c>
      <c r="X40" s="209" t="str">
        <f t="shared" ca="1" si="52"/>
        <v/>
      </c>
      <c r="Y40" s="210" t="str">
        <f t="shared" ca="1" si="52"/>
        <v/>
      </c>
      <c r="Z40" s="208" t="str">
        <f t="shared" ca="1" si="52"/>
        <v/>
      </c>
      <c r="AA40" s="211" t="str">
        <f t="shared" ca="1" si="52"/>
        <v/>
      </c>
      <c r="AB40" s="212" t="str">
        <f t="shared" ca="1" si="52"/>
        <v/>
      </c>
      <c r="AC40" s="208" t="str">
        <f t="shared" ca="1" si="52"/>
        <v/>
      </c>
      <c r="AD40" s="209" t="str">
        <f t="shared" ca="1" si="52"/>
        <v/>
      </c>
      <c r="AE40" s="214" t="str">
        <f t="shared" ca="1" si="52"/>
        <v/>
      </c>
      <c r="AF40" s="208" t="str">
        <f t="shared" ca="1" si="52"/>
        <v/>
      </c>
      <c r="AG40" s="209" t="str">
        <f t="shared" ca="1" si="52"/>
        <v/>
      </c>
      <c r="AH40" s="210" t="str">
        <f t="shared" ca="1" si="52"/>
        <v/>
      </c>
      <c r="AI40" s="208" t="str">
        <f t="shared" ca="1" si="52"/>
        <v/>
      </c>
      <c r="AJ40" s="211" t="str">
        <f t="shared" ca="1" si="52"/>
        <v/>
      </c>
      <c r="AK40" s="212" t="str">
        <f t="shared" ca="1" si="52"/>
        <v/>
      </c>
      <c r="AL40" s="208" t="str">
        <f t="shared" ca="1" si="52"/>
        <v/>
      </c>
      <c r="AM40" s="215" t="str">
        <f t="shared" ca="1" si="52"/>
        <v/>
      </c>
      <c r="AN40" s="212" t="str">
        <f t="shared" ca="1" si="52"/>
        <v/>
      </c>
      <c r="AO40" s="208" t="str">
        <f t="shared" ca="1" si="52"/>
        <v/>
      </c>
      <c r="AP40" s="209" t="str">
        <f t="shared" ca="1" si="52"/>
        <v/>
      </c>
      <c r="AQ40" s="210" t="str">
        <f t="shared" ca="1" si="52"/>
        <v/>
      </c>
      <c r="AR40" s="208" t="str">
        <f t="shared" ca="1" si="52"/>
        <v/>
      </c>
      <c r="AS40" s="211" t="str">
        <f t="shared" ca="1" si="52"/>
        <v/>
      </c>
      <c r="AT40" s="212" t="str">
        <f t="shared" ca="1" si="52"/>
        <v/>
      </c>
      <c r="AU40" s="208" t="str">
        <f t="shared" ca="1" si="52"/>
        <v/>
      </c>
      <c r="AV40" s="209" t="str">
        <f t="shared" ca="1" si="52"/>
        <v/>
      </c>
      <c r="AW40" s="214" t="str">
        <f t="shared" ca="1" si="52"/>
        <v/>
      </c>
      <c r="AX40" s="208" t="str">
        <f t="shared" ca="1" si="52"/>
        <v/>
      </c>
      <c r="AY40" s="209" t="str">
        <f t="shared" ca="1" si="52"/>
        <v/>
      </c>
      <c r="AZ40" s="210" t="str">
        <f t="shared" ca="1" si="52"/>
        <v/>
      </c>
      <c r="BA40" s="208" t="str">
        <f t="shared" ca="1" si="52"/>
        <v/>
      </c>
      <c r="BB40" s="211" t="str">
        <f t="shared" ca="1" si="52"/>
        <v/>
      </c>
      <c r="BC40" s="212" t="str">
        <f t="shared" ca="1" si="52"/>
        <v/>
      </c>
      <c r="BD40" s="208" t="str">
        <f t="shared" ca="1" si="52"/>
        <v/>
      </c>
      <c r="BE40" s="215" t="str">
        <f t="shared" ca="1" si="52"/>
        <v/>
      </c>
      <c r="BF40" s="212" t="str">
        <f t="shared" ca="1" si="52"/>
        <v/>
      </c>
      <c r="BG40" s="208" t="str">
        <f t="shared" ca="1" si="52"/>
        <v/>
      </c>
      <c r="BH40" s="209" t="str">
        <f t="shared" ca="1" si="52"/>
        <v/>
      </c>
      <c r="BI40" s="210" t="str">
        <f t="shared" ca="1" si="52"/>
        <v/>
      </c>
      <c r="BJ40" s="208" t="str">
        <f t="shared" ca="1" si="52"/>
        <v/>
      </c>
      <c r="BK40" s="211" t="str">
        <f t="shared" ca="1" si="52"/>
        <v/>
      </c>
      <c r="BL40" s="212" t="str">
        <f t="shared" ca="1" si="52"/>
        <v/>
      </c>
      <c r="BM40" s="208" t="str">
        <f t="shared" ca="1" si="52"/>
        <v/>
      </c>
      <c r="BN40" s="209" t="str">
        <f t="shared" ca="1" si="52"/>
        <v/>
      </c>
      <c r="BO40" s="214" t="str">
        <f t="shared" ca="1" si="52"/>
        <v/>
      </c>
      <c r="BP40" s="208" t="str">
        <f t="shared" ca="1" si="52"/>
        <v/>
      </c>
      <c r="BQ40" s="209" t="str">
        <f t="shared" ca="1" si="52"/>
        <v/>
      </c>
      <c r="BR40" s="210" t="str">
        <f t="shared" ca="1" si="52"/>
        <v/>
      </c>
      <c r="BS40" s="208" t="str">
        <f t="shared" ca="1" si="52"/>
        <v/>
      </c>
      <c r="BT40" s="211" t="str">
        <f t="shared" ca="1" si="52"/>
        <v/>
      </c>
      <c r="BU40" s="212" t="str">
        <f t="shared" ca="1" si="52"/>
        <v/>
      </c>
      <c r="BV40" s="208" t="str">
        <f t="shared" ca="1" si="52"/>
        <v/>
      </c>
      <c r="BW40" s="215" t="str">
        <f t="shared" ca="1" si="52"/>
        <v/>
      </c>
      <c r="BX40" s="212" t="str">
        <f t="shared" ca="1" si="52"/>
        <v/>
      </c>
      <c r="BY40" s="208" t="str">
        <f t="shared" ca="1" si="49"/>
        <v/>
      </c>
      <c r="BZ40" s="209" t="str">
        <f t="shared" ca="1" si="49"/>
        <v/>
      </c>
      <c r="CA40" s="210" t="str">
        <f t="shared" ca="1" si="49"/>
        <v/>
      </c>
      <c r="CB40" s="208" t="str">
        <f t="shared" ca="1" si="49"/>
        <v/>
      </c>
      <c r="CC40" s="211" t="str">
        <f t="shared" ca="1" si="49"/>
        <v/>
      </c>
      <c r="CD40" s="212" t="str">
        <f t="shared" ca="1" si="49"/>
        <v/>
      </c>
      <c r="CE40" s="208" t="str">
        <f t="shared" ca="1" si="49"/>
        <v/>
      </c>
      <c r="CF40" s="209" t="str">
        <f t="shared" ca="1" si="49"/>
        <v/>
      </c>
      <c r="CG40" s="214" t="str">
        <f t="shared" ca="1" si="23"/>
        <v/>
      </c>
      <c r="CH40" s="208" t="str">
        <f t="shared" ca="1" si="24"/>
        <v/>
      </c>
      <c r="CI40" s="209" t="str">
        <f t="shared" ca="1" si="25"/>
        <v/>
      </c>
      <c r="CJ40" s="210" t="str">
        <f t="shared" ca="1" si="26"/>
        <v/>
      </c>
      <c r="CK40" s="208" t="str">
        <f t="shared" ca="1" si="27"/>
        <v/>
      </c>
      <c r="CL40" s="211" t="str">
        <f t="shared" ca="1" si="28"/>
        <v/>
      </c>
      <c r="CM40" s="212" t="str">
        <f t="shared" ca="1" si="29"/>
        <v/>
      </c>
      <c r="CN40" s="208" t="str">
        <f t="shared" ca="1" si="30"/>
        <v/>
      </c>
      <c r="CO40" s="215" t="str">
        <f t="shared" ca="1" si="31"/>
        <v/>
      </c>
      <c r="CP40" s="212" t="str">
        <f t="shared" ca="1" si="32"/>
        <v/>
      </c>
      <c r="CQ40" s="208" t="str">
        <f t="shared" ca="1" si="33"/>
        <v/>
      </c>
      <c r="CR40" s="209" t="str">
        <f t="shared" ca="1" si="34"/>
        <v/>
      </c>
      <c r="CS40" s="210" t="str">
        <f t="shared" ca="1" si="35"/>
        <v/>
      </c>
      <c r="CT40" s="208" t="str">
        <f t="shared" ca="1" si="36"/>
        <v/>
      </c>
      <c r="CU40" s="211" t="str">
        <f t="shared" ca="1" si="37"/>
        <v/>
      </c>
      <c r="CV40" s="212" t="str">
        <f t="shared" ca="1" si="38"/>
        <v/>
      </c>
      <c r="CW40" s="208" t="str">
        <f t="shared" ca="1" si="39"/>
        <v/>
      </c>
      <c r="CX40" s="216" t="str">
        <f t="shared" ca="1" si="40"/>
        <v/>
      </c>
    </row>
    <row r="41" spans="2:102" s="156" customFormat="1" ht="20.100000000000001" customHeight="1">
      <c r="B41" s="239">
        <f t="shared" si="41"/>
        <v>32</v>
      </c>
      <c r="C41" s="200" t="str">
        <f t="shared" ca="1" si="19"/>
        <v/>
      </c>
      <c r="D41" s="201" t="str">
        <f t="shared" ca="1" si="42"/>
        <v/>
      </c>
      <c r="E41" s="206" t="str">
        <f t="shared" ca="1" si="47"/>
        <v/>
      </c>
      <c r="F41" s="203" t="str">
        <f t="shared" ca="1" si="47"/>
        <v/>
      </c>
      <c r="G41" s="204" t="str">
        <f t="shared" ca="1" si="47"/>
        <v/>
      </c>
      <c r="H41" s="202" t="str">
        <f t="shared" ca="1" si="47"/>
        <v/>
      </c>
      <c r="I41" s="205" t="str">
        <f t="shared" ca="1" si="47"/>
        <v/>
      </c>
      <c r="J41" s="206" t="str">
        <f t="shared" ca="1" si="47"/>
        <v/>
      </c>
      <c r="K41" s="202" t="str">
        <f t="shared" ca="1" si="47"/>
        <v/>
      </c>
      <c r="L41" s="295" t="str">
        <f t="shared" ca="1" si="47"/>
        <v/>
      </c>
      <c r="M41" s="207" t="str">
        <f t="shared" ca="1" si="52"/>
        <v/>
      </c>
      <c r="N41" s="208" t="str">
        <f t="shared" ca="1" si="52"/>
        <v/>
      </c>
      <c r="O41" s="209" t="str">
        <f t="shared" ca="1" si="52"/>
        <v/>
      </c>
      <c r="P41" s="210" t="str">
        <f t="shared" ca="1" si="52"/>
        <v/>
      </c>
      <c r="Q41" s="208" t="str">
        <f t="shared" ca="1" si="52"/>
        <v/>
      </c>
      <c r="R41" s="211" t="str">
        <f t="shared" ca="1" si="52"/>
        <v/>
      </c>
      <c r="S41" s="212" t="str">
        <f t="shared" ca="1" si="52"/>
        <v/>
      </c>
      <c r="T41" s="208" t="str">
        <f t="shared" ca="1" si="52"/>
        <v/>
      </c>
      <c r="U41" s="213" t="str">
        <f t="shared" ca="1" si="52"/>
        <v/>
      </c>
      <c r="V41" s="212" t="str">
        <f t="shared" ca="1" si="52"/>
        <v/>
      </c>
      <c r="W41" s="208" t="str">
        <f t="shared" ca="1" si="52"/>
        <v/>
      </c>
      <c r="X41" s="209" t="str">
        <f t="shared" ca="1" si="52"/>
        <v/>
      </c>
      <c r="Y41" s="210" t="str">
        <f t="shared" ca="1" si="52"/>
        <v/>
      </c>
      <c r="Z41" s="208" t="str">
        <f t="shared" ca="1" si="52"/>
        <v/>
      </c>
      <c r="AA41" s="211" t="str">
        <f t="shared" ca="1" si="52"/>
        <v/>
      </c>
      <c r="AB41" s="212" t="str">
        <f t="shared" ca="1" si="52"/>
        <v/>
      </c>
      <c r="AC41" s="208" t="str">
        <f t="shared" ca="1" si="52"/>
        <v/>
      </c>
      <c r="AD41" s="209" t="str">
        <f t="shared" ca="1" si="52"/>
        <v/>
      </c>
      <c r="AE41" s="214" t="str">
        <f t="shared" ca="1" si="52"/>
        <v/>
      </c>
      <c r="AF41" s="208" t="str">
        <f t="shared" ca="1" si="52"/>
        <v/>
      </c>
      <c r="AG41" s="209" t="str">
        <f t="shared" ca="1" si="52"/>
        <v/>
      </c>
      <c r="AH41" s="210" t="str">
        <f t="shared" ca="1" si="52"/>
        <v/>
      </c>
      <c r="AI41" s="208" t="str">
        <f t="shared" ca="1" si="52"/>
        <v/>
      </c>
      <c r="AJ41" s="211" t="str">
        <f t="shared" ca="1" si="52"/>
        <v/>
      </c>
      <c r="AK41" s="212" t="str">
        <f t="shared" ca="1" si="52"/>
        <v/>
      </c>
      <c r="AL41" s="208" t="str">
        <f t="shared" ca="1" si="52"/>
        <v/>
      </c>
      <c r="AM41" s="215" t="str">
        <f t="shared" ca="1" si="52"/>
        <v/>
      </c>
      <c r="AN41" s="212" t="str">
        <f t="shared" ca="1" si="52"/>
        <v/>
      </c>
      <c r="AO41" s="208" t="str">
        <f t="shared" ca="1" si="52"/>
        <v/>
      </c>
      <c r="AP41" s="209" t="str">
        <f t="shared" ca="1" si="52"/>
        <v/>
      </c>
      <c r="AQ41" s="210" t="str">
        <f t="shared" ca="1" si="52"/>
        <v/>
      </c>
      <c r="AR41" s="208" t="str">
        <f t="shared" ca="1" si="52"/>
        <v/>
      </c>
      <c r="AS41" s="211" t="str">
        <f t="shared" ca="1" si="52"/>
        <v/>
      </c>
      <c r="AT41" s="212" t="str">
        <f t="shared" ca="1" si="52"/>
        <v/>
      </c>
      <c r="AU41" s="208" t="str">
        <f t="shared" ca="1" si="52"/>
        <v/>
      </c>
      <c r="AV41" s="209" t="str">
        <f t="shared" ca="1" si="52"/>
        <v/>
      </c>
      <c r="AW41" s="214" t="str">
        <f t="shared" ca="1" si="52"/>
        <v/>
      </c>
      <c r="AX41" s="208" t="str">
        <f t="shared" ca="1" si="52"/>
        <v/>
      </c>
      <c r="AY41" s="209" t="str">
        <f t="shared" ca="1" si="52"/>
        <v/>
      </c>
      <c r="AZ41" s="210" t="str">
        <f t="shared" ca="1" si="52"/>
        <v/>
      </c>
      <c r="BA41" s="208" t="str">
        <f t="shared" ca="1" si="52"/>
        <v/>
      </c>
      <c r="BB41" s="211" t="str">
        <f t="shared" ca="1" si="52"/>
        <v/>
      </c>
      <c r="BC41" s="212" t="str">
        <f t="shared" ca="1" si="52"/>
        <v/>
      </c>
      <c r="BD41" s="208" t="str">
        <f t="shared" ca="1" si="52"/>
        <v/>
      </c>
      <c r="BE41" s="215" t="str">
        <f t="shared" ca="1" si="52"/>
        <v/>
      </c>
      <c r="BF41" s="212" t="str">
        <f t="shared" ca="1" si="52"/>
        <v/>
      </c>
      <c r="BG41" s="208" t="str">
        <f t="shared" ca="1" si="52"/>
        <v/>
      </c>
      <c r="BH41" s="209" t="str">
        <f t="shared" ca="1" si="52"/>
        <v/>
      </c>
      <c r="BI41" s="210" t="str">
        <f t="shared" ca="1" si="52"/>
        <v/>
      </c>
      <c r="BJ41" s="208" t="str">
        <f t="shared" ca="1" si="52"/>
        <v/>
      </c>
      <c r="BK41" s="211" t="str">
        <f t="shared" ca="1" si="52"/>
        <v/>
      </c>
      <c r="BL41" s="212" t="str">
        <f t="shared" ca="1" si="52"/>
        <v/>
      </c>
      <c r="BM41" s="208" t="str">
        <f t="shared" ca="1" si="52"/>
        <v/>
      </c>
      <c r="BN41" s="209" t="str">
        <f t="shared" ca="1" si="52"/>
        <v/>
      </c>
      <c r="BO41" s="214" t="str">
        <f t="shared" ca="1" si="52"/>
        <v/>
      </c>
      <c r="BP41" s="208" t="str">
        <f t="shared" ca="1" si="52"/>
        <v/>
      </c>
      <c r="BQ41" s="209" t="str">
        <f t="shared" ca="1" si="52"/>
        <v/>
      </c>
      <c r="BR41" s="210" t="str">
        <f t="shared" ca="1" si="52"/>
        <v/>
      </c>
      <c r="BS41" s="208" t="str">
        <f t="shared" ca="1" si="52"/>
        <v/>
      </c>
      <c r="BT41" s="211" t="str">
        <f t="shared" ca="1" si="52"/>
        <v/>
      </c>
      <c r="BU41" s="212" t="str">
        <f t="shared" ca="1" si="52"/>
        <v/>
      </c>
      <c r="BV41" s="208" t="str">
        <f t="shared" ca="1" si="52"/>
        <v/>
      </c>
      <c r="BW41" s="215" t="str">
        <f t="shared" ca="1" si="52"/>
        <v/>
      </c>
      <c r="BX41" s="212" t="str">
        <f ca="1">IF($C41="","",IF(BX$1="","",INDIRECT("'"&amp;BX$1&amp;"'!"&amp;"$"&amp;BX$2&amp;"$"&amp;((BX$3)+(ROW()-ROW(BW$9))))))</f>
        <v/>
      </c>
      <c r="BY41" s="208" t="str">
        <f t="shared" ca="1" si="49"/>
        <v/>
      </c>
      <c r="BZ41" s="209" t="str">
        <f t="shared" ca="1" si="49"/>
        <v/>
      </c>
      <c r="CA41" s="210" t="str">
        <f t="shared" ca="1" si="49"/>
        <v/>
      </c>
      <c r="CB41" s="208" t="str">
        <f t="shared" ca="1" si="49"/>
        <v/>
      </c>
      <c r="CC41" s="211" t="str">
        <f t="shared" ca="1" si="49"/>
        <v/>
      </c>
      <c r="CD41" s="212" t="str">
        <f t="shared" ca="1" si="49"/>
        <v/>
      </c>
      <c r="CE41" s="208" t="str">
        <f t="shared" ca="1" si="49"/>
        <v/>
      </c>
      <c r="CF41" s="209" t="str">
        <f t="shared" ca="1" si="49"/>
        <v/>
      </c>
      <c r="CG41" s="214" t="str">
        <f t="shared" ca="1" si="23"/>
        <v/>
      </c>
      <c r="CH41" s="208" t="str">
        <f t="shared" ca="1" si="24"/>
        <v/>
      </c>
      <c r="CI41" s="209" t="str">
        <f t="shared" ca="1" si="25"/>
        <v/>
      </c>
      <c r="CJ41" s="210" t="str">
        <f t="shared" ca="1" si="26"/>
        <v/>
      </c>
      <c r="CK41" s="208" t="str">
        <f t="shared" ca="1" si="27"/>
        <v/>
      </c>
      <c r="CL41" s="211" t="str">
        <f t="shared" ca="1" si="28"/>
        <v/>
      </c>
      <c r="CM41" s="212" t="str">
        <f t="shared" ca="1" si="29"/>
        <v/>
      </c>
      <c r="CN41" s="208" t="str">
        <f t="shared" ca="1" si="30"/>
        <v/>
      </c>
      <c r="CO41" s="215" t="str">
        <f t="shared" ca="1" si="31"/>
        <v/>
      </c>
      <c r="CP41" s="212" t="str">
        <f t="shared" ca="1" si="32"/>
        <v/>
      </c>
      <c r="CQ41" s="208" t="str">
        <f t="shared" ca="1" si="33"/>
        <v/>
      </c>
      <c r="CR41" s="209" t="str">
        <f t="shared" ca="1" si="34"/>
        <v/>
      </c>
      <c r="CS41" s="210" t="str">
        <f t="shared" ca="1" si="35"/>
        <v/>
      </c>
      <c r="CT41" s="208" t="str">
        <f t="shared" ca="1" si="36"/>
        <v/>
      </c>
      <c r="CU41" s="211" t="str">
        <f t="shared" ca="1" si="37"/>
        <v/>
      </c>
      <c r="CV41" s="212" t="str">
        <f t="shared" ca="1" si="38"/>
        <v/>
      </c>
      <c r="CW41" s="208" t="str">
        <f t="shared" ca="1" si="39"/>
        <v/>
      </c>
      <c r="CX41" s="216" t="str">
        <f t="shared" ca="1" si="40"/>
        <v/>
      </c>
    </row>
    <row r="42" spans="2:102" s="156" customFormat="1" ht="20.100000000000001" customHeight="1">
      <c r="B42" s="239">
        <f t="shared" si="41"/>
        <v>33</v>
      </c>
      <c r="C42" s="200" t="str">
        <f t="shared" ref="C42:C73" ca="1" si="53">IFERROR(INDEX(validTestCategories,ROW()-ROW(B$9),1),"")</f>
        <v/>
      </c>
      <c r="D42" s="201" t="str">
        <f t="shared" ca="1" si="42"/>
        <v/>
      </c>
      <c r="E42" s="206" t="str">
        <f t="shared" ca="1" si="47"/>
        <v/>
      </c>
      <c r="F42" s="203" t="str">
        <f t="shared" ca="1" si="47"/>
        <v/>
      </c>
      <c r="G42" s="204" t="str">
        <f t="shared" ca="1" si="47"/>
        <v/>
      </c>
      <c r="H42" s="202" t="str">
        <f t="shared" ca="1" si="47"/>
        <v/>
      </c>
      <c r="I42" s="205" t="str">
        <f t="shared" ca="1" si="47"/>
        <v/>
      </c>
      <c r="J42" s="206" t="str">
        <f t="shared" ca="1" si="47"/>
        <v/>
      </c>
      <c r="K42" s="202" t="str">
        <f t="shared" ca="1" si="47"/>
        <v/>
      </c>
      <c r="L42" s="295" t="str">
        <f t="shared" ca="1" si="47"/>
        <v/>
      </c>
      <c r="M42" s="207" t="str">
        <f t="shared" ref="M42:BX45" ca="1" si="54">IF($C42="","",IF(M$1="","",INDIRECT("'"&amp;M$1&amp;"'!"&amp;"$"&amp;M$2&amp;"$"&amp;((M$3)+(ROW()-ROW(L$9))))))</f>
        <v/>
      </c>
      <c r="N42" s="208" t="str">
        <f t="shared" ca="1" si="54"/>
        <v/>
      </c>
      <c r="O42" s="209" t="str">
        <f t="shared" ca="1" si="54"/>
        <v/>
      </c>
      <c r="P42" s="210" t="str">
        <f t="shared" ca="1" si="54"/>
        <v/>
      </c>
      <c r="Q42" s="208" t="str">
        <f t="shared" ca="1" si="54"/>
        <v/>
      </c>
      <c r="R42" s="211" t="str">
        <f t="shared" ca="1" si="54"/>
        <v/>
      </c>
      <c r="S42" s="212" t="str">
        <f t="shared" ca="1" si="54"/>
        <v/>
      </c>
      <c r="T42" s="208" t="str">
        <f t="shared" ca="1" si="54"/>
        <v/>
      </c>
      <c r="U42" s="213" t="str">
        <f t="shared" ca="1" si="54"/>
        <v/>
      </c>
      <c r="V42" s="212" t="str">
        <f t="shared" ca="1" si="54"/>
        <v/>
      </c>
      <c r="W42" s="208" t="str">
        <f t="shared" ca="1" si="54"/>
        <v/>
      </c>
      <c r="X42" s="209" t="str">
        <f t="shared" ca="1" si="54"/>
        <v/>
      </c>
      <c r="Y42" s="210" t="str">
        <f t="shared" ca="1" si="54"/>
        <v/>
      </c>
      <c r="Z42" s="208" t="str">
        <f t="shared" ca="1" si="54"/>
        <v/>
      </c>
      <c r="AA42" s="211" t="str">
        <f t="shared" ca="1" si="54"/>
        <v/>
      </c>
      <c r="AB42" s="212" t="str">
        <f t="shared" ca="1" si="54"/>
        <v/>
      </c>
      <c r="AC42" s="208" t="str">
        <f t="shared" ca="1" si="54"/>
        <v/>
      </c>
      <c r="AD42" s="209" t="str">
        <f t="shared" ca="1" si="54"/>
        <v/>
      </c>
      <c r="AE42" s="214" t="str">
        <f t="shared" ca="1" si="54"/>
        <v/>
      </c>
      <c r="AF42" s="208" t="str">
        <f t="shared" ca="1" si="54"/>
        <v/>
      </c>
      <c r="AG42" s="209" t="str">
        <f t="shared" ca="1" si="54"/>
        <v/>
      </c>
      <c r="AH42" s="210" t="str">
        <f t="shared" ca="1" si="54"/>
        <v/>
      </c>
      <c r="AI42" s="208" t="str">
        <f t="shared" ca="1" si="54"/>
        <v/>
      </c>
      <c r="AJ42" s="211" t="str">
        <f t="shared" ca="1" si="54"/>
        <v/>
      </c>
      <c r="AK42" s="212" t="str">
        <f t="shared" ca="1" si="54"/>
        <v/>
      </c>
      <c r="AL42" s="208" t="str">
        <f t="shared" ca="1" si="54"/>
        <v/>
      </c>
      <c r="AM42" s="215" t="str">
        <f t="shared" ca="1" si="54"/>
        <v/>
      </c>
      <c r="AN42" s="212" t="str">
        <f t="shared" ca="1" si="54"/>
        <v/>
      </c>
      <c r="AO42" s="208" t="str">
        <f t="shared" ca="1" si="54"/>
        <v/>
      </c>
      <c r="AP42" s="209" t="str">
        <f t="shared" ca="1" si="54"/>
        <v/>
      </c>
      <c r="AQ42" s="210" t="str">
        <f t="shared" ca="1" si="54"/>
        <v/>
      </c>
      <c r="AR42" s="208" t="str">
        <f t="shared" ca="1" si="54"/>
        <v/>
      </c>
      <c r="AS42" s="211" t="str">
        <f t="shared" ca="1" si="54"/>
        <v/>
      </c>
      <c r="AT42" s="212" t="str">
        <f t="shared" ca="1" si="54"/>
        <v/>
      </c>
      <c r="AU42" s="208" t="str">
        <f t="shared" ca="1" si="54"/>
        <v/>
      </c>
      <c r="AV42" s="209" t="str">
        <f t="shared" ca="1" si="54"/>
        <v/>
      </c>
      <c r="AW42" s="214" t="str">
        <f t="shared" ca="1" si="54"/>
        <v/>
      </c>
      <c r="AX42" s="208" t="str">
        <f t="shared" ca="1" si="54"/>
        <v/>
      </c>
      <c r="AY42" s="209" t="str">
        <f t="shared" ca="1" si="54"/>
        <v/>
      </c>
      <c r="AZ42" s="210" t="str">
        <f t="shared" ca="1" si="54"/>
        <v/>
      </c>
      <c r="BA42" s="208" t="str">
        <f t="shared" ca="1" si="54"/>
        <v/>
      </c>
      <c r="BB42" s="211" t="str">
        <f t="shared" ca="1" si="54"/>
        <v/>
      </c>
      <c r="BC42" s="212" t="str">
        <f t="shared" ca="1" si="54"/>
        <v/>
      </c>
      <c r="BD42" s="208" t="str">
        <f t="shared" ca="1" si="54"/>
        <v/>
      </c>
      <c r="BE42" s="215" t="str">
        <f t="shared" ca="1" si="54"/>
        <v/>
      </c>
      <c r="BF42" s="212" t="str">
        <f t="shared" ca="1" si="54"/>
        <v/>
      </c>
      <c r="BG42" s="208" t="str">
        <f t="shared" ca="1" si="54"/>
        <v/>
      </c>
      <c r="BH42" s="209" t="str">
        <f t="shared" ca="1" si="54"/>
        <v/>
      </c>
      <c r="BI42" s="210" t="str">
        <f t="shared" ca="1" si="54"/>
        <v/>
      </c>
      <c r="BJ42" s="208" t="str">
        <f t="shared" ca="1" si="54"/>
        <v/>
      </c>
      <c r="BK42" s="211" t="str">
        <f t="shared" ca="1" si="54"/>
        <v/>
      </c>
      <c r="BL42" s="212" t="str">
        <f t="shared" ca="1" si="54"/>
        <v/>
      </c>
      <c r="BM42" s="208" t="str">
        <f t="shared" ca="1" si="54"/>
        <v/>
      </c>
      <c r="BN42" s="209" t="str">
        <f t="shared" ca="1" si="54"/>
        <v/>
      </c>
      <c r="BO42" s="214" t="str">
        <f t="shared" ca="1" si="54"/>
        <v/>
      </c>
      <c r="BP42" s="208" t="str">
        <f t="shared" ca="1" si="54"/>
        <v/>
      </c>
      <c r="BQ42" s="209" t="str">
        <f t="shared" ca="1" si="54"/>
        <v/>
      </c>
      <c r="BR42" s="210" t="str">
        <f t="shared" ca="1" si="54"/>
        <v/>
      </c>
      <c r="BS42" s="208" t="str">
        <f t="shared" ca="1" si="54"/>
        <v/>
      </c>
      <c r="BT42" s="211" t="str">
        <f t="shared" ca="1" si="54"/>
        <v/>
      </c>
      <c r="BU42" s="212" t="str">
        <f t="shared" ca="1" si="54"/>
        <v/>
      </c>
      <c r="BV42" s="208" t="str">
        <f t="shared" ca="1" si="54"/>
        <v/>
      </c>
      <c r="BW42" s="215" t="str">
        <f t="shared" ca="1" si="54"/>
        <v/>
      </c>
      <c r="BX42" s="212" t="str">
        <f t="shared" ca="1" si="54"/>
        <v/>
      </c>
      <c r="BY42" s="208" t="str">
        <f t="shared" ref="BY42:CF57" ca="1" si="55">IF($C42="","",IF(BY$1="","",INDIRECT("'"&amp;BY$1&amp;"'!"&amp;"$"&amp;BY$2&amp;"$"&amp;((BY$3)+(ROW()-ROW(BX$9))))))</f>
        <v/>
      </c>
      <c r="BZ42" s="209" t="str">
        <f t="shared" ca="1" si="55"/>
        <v/>
      </c>
      <c r="CA42" s="210" t="str">
        <f t="shared" ca="1" si="55"/>
        <v/>
      </c>
      <c r="CB42" s="208" t="str">
        <f t="shared" ca="1" si="55"/>
        <v/>
      </c>
      <c r="CC42" s="211" t="str">
        <f t="shared" ca="1" si="55"/>
        <v/>
      </c>
      <c r="CD42" s="212" t="str">
        <f t="shared" ca="1" si="55"/>
        <v/>
      </c>
      <c r="CE42" s="208" t="str">
        <f t="shared" ca="1" si="55"/>
        <v/>
      </c>
      <c r="CF42" s="209" t="str">
        <f t="shared" ca="1" si="55"/>
        <v/>
      </c>
      <c r="CG42" s="214" t="str">
        <f t="shared" ca="1" si="23"/>
        <v/>
      </c>
      <c r="CH42" s="208" t="str">
        <f t="shared" ca="1" si="24"/>
        <v/>
      </c>
      <c r="CI42" s="209" t="str">
        <f t="shared" ca="1" si="25"/>
        <v/>
      </c>
      <c r="CJ42" s="210" t="str">
        <f t="shared" ca="1" si="26"/>
        <v/>
      </c>
      <c r="CK42" s="208" t="str">
        <f t="shared" ca="1" si="27"/>
        <v/>
      </c>
      <c r="CL42" s="211" t="str">
        <f t="shared" ca="1" si="28"/>
        <v/>
      </c>
      <c r="CM42" s="212" t="str">
        <f t="shared" ca="1" si="29"/>
        <v/>
      </c>
      <c r="CN42" s="208" t="str">
        <f t="shared" ca="1" si="30"/>
        <v/>
      </c>
      <c r="CO42" s="215" t="str">
        <f t="shared" ca="1" si="31"/>
        <v/>
      </c>
      <c r="CP42" s="212" t="str">
        <f t="shared" ca="1" si="32"/>
        <v/>
      </c>
      <c r="CQ42" s="208" t="str">
        <f t="shared" ca="1" si="33"/>
        <v/>
      </c>
      <c r="CR42" s="209" t="str">
        <f t="shared" ca="1" si="34"/>
        <v/>
      </c>
      <c r="CS42" s="210" t="str">
        <f t="shared" ca="1" si="35"/>
        <v/>
      </c>
      <c r="CT42" s="208" t="str">
        <f t="shared" ca="1" si="36"/>
        <v/>
      </c>
      <c r="CU42" s="211" t="str">
        <f t="shared" ca="1" si="37"/>
        <v/>
      </c>
      <c r="CV42" s="212" t="str">
        <f t="shared" ca="1" si="38"/>
        <v/>
      </c>
      <c r="CW42" s="208" t="str">
        <f t="shared" ca="1" si="39"/>
        <v/>
      </c>
      <c r="CX42" s="216" t="str">
        <f t="shared" ca="1" si="40"/>
        <v/>
      </c>
    </row>
    <row r="43" spans="2:102" s="156" customFormat="1" ht="20.100000000000001" customHeight="1">
      <c r="B43" s="239">
        <f t="shared" si="41"/>
        <v>34</v>
      </c>
      <c r="C43" s="200" t="str">
        <f t="shared" ca="1" si="53"/>
        <v/>
      </c>
      <c r="D43" s="201" t="str">
        <f t="shared" ca="1" si="42"/>
        <v/>
      </c>
      <c r="E43" s="206" t="str">
        <f t="shared" ca="1" si="47"/>
        <v/>
      </c>
      <c r="F43" s="203" t="str">
        <f t="shared" ca="1" si="47"/>
        <v/>
      </c>
      <c r="G43" s="204" t="str">
        <f t="shared" ca="1" si="47"/>
        <v/>
      </c>
      <c r="H43" s="202" t="str">
        <f t="shared" ca="1" si="47"/>
        <v/>
      </c>
      <c r="I43" s="205" t="str">
        <f t="shared" ca="1" si="47"/>
        <v/>
      </c>
      <c r="J43" s="206" t="str">
        <f t="shared" ca="1" si="47"/>
        <v/>
      </c>
      <c r="K43" s="202" t="str">
        <f t="shared" ca="1" si="47"/>
        <v/>
      </c>
      <c r="L43" s="295" t="str">
        <f t="shared" ca="1" si="47"/>
        <v/>
      </c>
      <c r="M43" s="207" t="str">
        <f t="shared" ca="1" si="54"/>
        <v/>
      </c>
      <c r="N43" s="208" t="str">
        <f t="shared" ca="1" si="54"/>
        <v/>
      </c>
      <c r="O43" s="209" t="str">
        <f t="shared" ca="1" si="54"/>
        <v/>
      </c>
      <c r="P43" s="210" t="str">
        <f t="shared" ca="1" si="54"/>
        <v/>
      </c>
      <c r="Q43" s="208" t="str">
        <f t="shared" ca="1" si="54"/>
        <v/>
      </c>
      <c r="R43" s="211" t="str">
        <f t="shared" ca="1" si="54"/>
        <v/>
      </c>
      <c r="S43" s="212" t="str">
        <f t="shared" ca="1" si="54"/>
        <v/>
      </c>
      <c r="T43" s="208" t="str">
        <f t="shared" ca="1" si="54"/>
        <v/>
      </c>
      <c r="U43" s="213" t="str">
        <f t="shared" ca="1" si="54"/>
        <v/>
      </c>
      <c r="V43" s="212" t="str">
        <f t="shared" ca="1" si="54"/>
        <v/>
      </c>
      <c r="W43" s="208" t="str">
        <f t="shared" ca="1" si="54"/>
        <v/>
      </c>
      <c r="X43" s="209" t="str">
        <f t="shared" ca="1" si="54"/>
        <v/>
      </c>
      <c r="Y43" s="210" t="str">
        <f t="shared" ca="1" si="54"/>
        <v/>
      </c>
      <c r="Z43" s="208" t="str">
        <f t="shared" ca="1" si="54"/>
        <v/>
      </c>
      <c r="AA43" s="211" t="str">
        <f t="shared" ca="1" si="54"/>
        <v/>
      </c>
      <c r="AB43" s="212" t="str">
        <f t="shared" ca="1" si="54"/>
        <v/>
      </c>
      <c r="AC43" s="208" t="str">
        <f t="shared" ca="1" si="54"/>
        <v/>
      </c>
      <c r="AD43" s="209" t="str">
        <f t="shared" ca="1" si="54"/>
        <v/>
      </c>
      <c r="AE43" s="214" t="str">
        <f t="shared" ca="1" si="54"/>
        <v/>
      </c>
      <c r="AF43" s="208" t="str">
        <f t="shared" ca="1" si="54"/>
        <v/>
      </c>
      <c r="AG43" s="209" t="str">
        <f t="shared" ca="1" si="54"/>
        <v/>
      </c>
      <c r="AH43" s="210" t="str">
        <f t="shared" ca="1" si="54"/>
        <v/>
      </c>
      <c r="AI43" s="208" t="str">
        <f t="shared" ca="1" si="54"/>
        <v/>
      </c>
      <c r="AJ43" s="211" t="str">
        <f t="shared" ca="1" si="54"/>
        <v/>
      </c>
      <c r="AK43" s="212" t="str">
        <f t="shared" ca="1" si="54"/>
        <v/>
      </c>
      <c r="AL43" s="208" t="str">
        <f t="shared" ca="1" si="54"/>
        <v/>
      </c>
      <c r="AM43" s="215" t="str">
        <f t="shared" ca="1" si="54"/>
        <v/>
      </c>
      <c r="AN43" s="212" t="str">
        <f t="shared" ca="1" si="54"/>
        <v/>
      </c>
      <c r="AO43" s="208" t="str">
        <f t="shared" ca="1" si="54"/>
        <v/>
      </c>
      <c r="AP43" s="209" t="str">
        <f t="shared" ca="1" si="54"/>
        <v/>
      </c>
      <c r="AQ43" s="210" t="str">
        <f t="shared" ca="1" si="54"/>
        <v/>
      </c>
      <c r="AR43" s="208" t="str">
        <f t="shared" ca="1" si="54"/>
        <v/>
      </c>
      <c r="AS43" s="211" t="str">
        <f t="shared" ca="1" si="54"/>
        <v/>
      </c>
      <c r="AT43" s="212" t="str">
        <f t="shared" ca="1" si="54"/>
        <v/>
      </c>
      <c r="AU43" s="208" t="str">
        <f t="shared" ca="1" si="54"/>
        <v/>
      </c>
      <c r="AV43" s="209" t="str">
        <f t="shared" ca="1" si="54"/>
        <v/>
      </c>
      <c r="AW43" s="214" t="str">
        <f t="shared" ca="1" si="54"/>
        <v/>
      </c>
      <c r="AX43" s="208" t="str">
        <f t="shared" ca="1" si="54"/>
        <v/>
      </c>
      <c r="AY43" s="209" t="str">
        <f t="shared" ca="1" si="54"/>
        <v/>
      </c>
      <c r="AZ43" s="210" t="str">
        <f t="shared" ca="1" si="54"/>
        <v/>
      </c>
      <c r="BA43" s="208" t="str">
        <f t="shared" ca="1" si="54"/>
        <v/>
      </c>
      <c r="BB43" s="211" t="str">
        <f t="shared" ca="1" si="54"/>
        <v/>
      </c>
      <c r="BC43" s="212" t="str">
        <f t="shared" ca="1" si="54"/>
        <v/>
      </c>
      <c r="BD43" s="208" t="str">
        <f t="shared" ca="1" si="54"/>
        <v/>
      </c>
      <c r="BE43" s="215" t="str">
        <f t="shared" ca="1" si="54"/>
        <v/>
      </c>
      <c r="BF43" s="212" t="str">
        <f t="shared" ca="1" si="54"/>
        <v/>
      </c>
      <c r="BG43" s="208" t="str">
        <f t="shared" ca="1" si="54"/>
        <v/>
      </c>
      <c r="BH43" s="209" t="str">
        <f t="shared" ca="1" si="54"/>
        <v/>
      </c>
      <c r="BI43" s="210" t="str">
        <f t="shared" ca="1" si="54"/>
        <v/>
      </c>
      <c r="BJ43" s="208" t="str">
        <f t="shared" ca="1" si="54"/>
        <v/>
      </c>
      <c r="BK43" s="211" t="str">
        <f t="shared" ca="1" si="54"/>
        <v/>
      </c>
      <c r="BL43" s="212" t="str">
        <f t="shared" ca="1" si="54"/>
        <v/>
      </c>
      <c r="BM43" s="208" t="str">
        <f t="shared" ca="1" si="54"/>
        <v/>
      </c>
      <c r="BN43" s="209" t="str">
        <f t="shared" ca="1" si="54"/>
        <v/>
      </c>
      <c r="BO43" s="214" t="str">
        <f t="shared" ca="1" si="54"/>
        <v/>
      </c>
      <c r="BP43" s="208" t="str">
        <f t="shared" ca="1" si="54"/>
        <v/>
      </c>
      <c r="BQ43" s="209" t="str">
        <f t="shared" ca="1" si="54"/>
        <v/>
      </c>
      <c r="BR43" s="210" t="str">
        <f t="shared" ca="1" si="54"/>
        <v/>
      </c>
      <c r="BS43" s="208" t="str">
        <f t="shared" ca="1" si="54"/>
        <v/>
      </c>
      <c r="BT43" s="211" t="str">
        <f t="shared" ca="1" si="54"/>
        <v/>
      </c>
      <c r="BU43" s="212" t="str">
        <f t="shared" ca="1" si="54"/>
        <v/>
      </c>
      <c r="BV43" s="208" t="str">
        <f t="shared" ca="1" si="54"/>
        <v/>
      </c>
      <c r="BW43" s="215" t="str">
        <f t="shared" ca="1" si="54"/>
        <v/>
      </c>
      <c r="BX43" s="212" t="str">
        <f t="shared" ca="1" si="54"/>
        <v/>
      </c>
      <c r="BY43" s="208" t="str">
        <f t="shared" ca="1" si="55"/>
        <v/>
      </c>
      <c r="BZ43" s="209" t="str">
        <f t="shared" ca="1" si="55"/>
        <v/>
      </c>
      <c r="CA43" s="210" t="str">
        <f t="shared" ca="1" si="55"/>
        <v/>
      </c>
      <c r="CB43" s="208" t="str">
        <f t="shared" ca="1" si="55"/>
        <v/>
      </c>
      <c r="CC43" s="211" t="str">
        <f t="shared" ca="1" si="55"/>
        <v/>
      </c>
      <c r="CD43" s="212" t="str">
        <f t="shared" ca="1" si="55"/>
        <v/>
      </c>
      <c r="CE43" s="208" t="str">
        <f t="shared" ca="1" si="55"/>
        <v/>
      </c>
      <c r="CF43" s="209" t="str">
        <f t="shared" ca="1" si="55"/>
        <v/>
      </c>
      <c r="CG43" s="214" t="str">
        <f t="shared" ca="1" si="23"/>
        <v/>
      </c>
      <c r="CH43" s="208" t="str">
        <f t="shared" ca="1" si="24"/>
        <v/>
      </c>
      <c r="CI43" s="209" t="str">
        <f t="shared" ca="1" si="25"/>
        <v/>
      </c>
      <c r="CJ43" s="210" t="str">
        <f t="shared" ca="1" si="26"/>
        <v/>
      </c>
      <c r="CK43" s="208" t="str">
        <f t="shared" ca="1" si="27"/>
        <v/>
      </c>
      <c r="CL43" s="211" t="str">
        <f t="shared" ca="1" si="28"/>
        <v/>
      </c>
      <c r="CM43" s="212" t="str">
        <f t="shared" ca="1" si="29"/>
        <v/>
      </c>
      <c r="CN43" s="208" t="str">
        <f t="shared" ca="1" si="30"/>
        <v/>
      </c>
      <c r="CO43" s="215" t="str">
        <f t="shared" ca="1" si="31"/>
        <v/>
      </c>
      <c r="CP43" s="212" t="str">
        <f t="shared" ca="1" si="32"/>
        <v/>
      </c>
      <c r="CQ43" s="208" t="str">
        <f t="shared" ca="1" si="33"/>
        <v/>
      </c>
      <c r="CR43" s="209" t="str">
        <f t="shared" ca="1" si="34"/>
        <v/>
      </c>
      <c r="CS43" s="210" t="str">
        <f t="shared" ca="1" si="35"/>
        <v/>
      </c>
      <c r="CT43" s="208" t="str">
        <f t="shared" ca="1" si="36"/>
        <v/>
      </c>
      <c r="CU43" s="211" t="str">
        <f t="shared" ca="1" si="37"/>
        <v/>
      </c>
      <c r="CV43" s="212" t="str">
        <f t="shared" ca="1" si="38"/>
        <v/>
      </c>
      <c r="CW43" s="208" t="str">
        <f t="shared" ca="1" si="39"/>
        <v/>
      </c>
      <c r="CX43" s="216" t="str">
        <f t="shared" ca="1" si="40"/>
        <v/>
      </c>
    </row>
    <row r="44" spans="2:102" s="156" customFormat="1" ht="20.100000000000001" customHeight="1">
      <c r="B44" s="239">
        <f t="shared" si="41"/>
        <v>35</v>
      </c>
      <c r="C44" s="200" t="str">
        <f t="shared" ca="1" si="53"/>
        <v/>
      </c>
      <c r="D44" s="201" t="str">
        <f t="shared" ca="1" si="42"/>
        <v/>
      </c>
      <c r="E44" s="206" t="str">
        <f t="shared" ca="1" si="47"/>
        <v/>
      </c>
      <c r="F44" s="203" t="str">
        <f t="shared" ca="1" si="47"/>
        <v/>
      </c>
      <c r="G44" s="204" t="str">
        <f t="shared" ca="1" si="47"/>
        <v/>
      </c>
      <c r="H44" s="202" t="str">
        <f t="shared" ca="1" si="47"/>
        <v/>
      </c>
      <c r="I44" s="205" t="str">
        <f t="shared" ca="1" si="47"/>
        <v/>
      </c>
      <c r="J44" s="206" t="str">
        <f t="shared" ca="1" si="47"/>
        <v/>
      </c>
      <c r="K44" s="202" t="str">
        <f t="shared" ca="1" si="47"/>
        <v/>
      </c>
      <c r="L44" s="295" t="str">
        <f t="shared" ca="1" si="47"/>
        <v/>
      </c>
      <c r="M44" s="207" t="str">
        <f t="shared" ca="1" si="54"/>
        <v/>
      </c>
      <c r="N44" s="208" t="str">
        <f t="shared" ca="1" si="54"/>
        <v/>
      </c>
      <c r="O44" s="209" t="str">
        <f t="shared" ca="1" si="54"/>
        <v/>
      </c>
      <c r="P44" s="210" t="str">
        <f t="shared" ca="1" si="54"/>
        <v/>
      </c>
      <c r="Q44" s="208" t="str">
        <f t="shared" ca="1" si="54"/>
        <v/>
      </c>
      <c r="R44" s="211" t="str">
        <f t="shared" ca="1" si="54"/>
        <v/>
      </c>
      <c r="S44" s="212" t="str">
        <f t="shared" ca="1" si="54"/>
        <v/>
      </c>
      <c r="T44" s="208" t="str">
        <f t="shared" ca="1" si="54"/>
        <v/>
      </c>
      <c r="U44" s="213" t="str">
        <f t="shared" ca="1" si="54"/>
        <v/>
      </c>
      <c r="V44" s="212" t="str">
        <f t="shared" ca="1" si="54"/>
        <v/>
      </c>
      <c r="W44" s="208" t="str">
        <f t="shared" ca="1" si="54"/>
        <v/>
      </c>
      <c r="X44" s="209" t="str">
        <f t="shared" ca="1" si="54"/>
        <v/>
      </c>
      <c r="Y44" s="210" t="str">
        <f t="shared" ca="1" si="54"/>
        <v/>
      </c>
      <c r="Z44" s="208" t="str">
        <f t="shared" ca="1" si="54"/>
        <v/>
      </c>
      <c r="AA44" s="211" t="str">
        <f t="shared" ca="1" si="54"/>
        <v/>
      </c>
      <c r="AB44" s="212" t="str">
        <f t="shared" ca="1" si="54"/>
        <v/>
      </c>
      <c r="AC44" s="208" t="str">
        <f t="shared" ca="1" si="54"/>
        <v/>
      </c>
      <c r="AD44" s="209" t="str">
        <f t="shared" ca="1" si="54"/>
        <v/>
      </c>
      <c r="AE44" s="214" t="str">
        <f t="shared" ca="1" si="54"/>
        <v/>
      </c>
      <c r="AF44" s="208" t="str">
        <f t="shared" ca="1" si="54"/>
        <v/>
      </c>
      <c r="AG44" s="209" t="str">
        <f t="shared" ca="1" si="54"/>
        <v/>
      </c>
      <c r="AH44" s="210" t="str">
        <f t="shared" ca="1" si="54"/>
        <v/>
      </c>
      <c r="AI44" s="208" t="str">
        <f t="shared" ca="1" si="54"/>
        <v/>
      </c>
      <c r="AJ44" s="211" t="str">
        <f t="shared" ca="1" si="54"/>
        <v/>
      </c>
      <c r="AK44" s="212" t="str">
        <f t="shared" ca="1" si="54"/>
        <v/>
      </c>
      <c r="AL44" s="208" t="str">
        <f t="shared" ca="1" si="54"/>
        <v/>
      </c>
      <c r="AM44" s="215" t="str">
        <f t="shared" ca="1" si="54"/>
        <v/>
      </c>
      <c r="AN44" s="212" t="str">
        <f t="shared" ca="1" si="54"/>
        <v/>
      </c>
      <c r="AO44" s="208" t="str">
        <f t="shared" ca="1" si="54"/>
        <v/>
      </c>
      <c r="AP44" s="209" t="str">
        <f t="shared" ca="1" si="54"/>
        <v/>
      </c>
      <c r="AQ44" s="210" t="str">
        <f t="shared" ca="1" si="54"/>
        <v/>
      </c>
      <c r="AR44" s="208" t="str">
        <f t="shared" ca="1" si="54"/>
        <v/>
      </c>
      <c r="AS44" s="211" t="str">
        <f t="shared" ca="1" si="54"/>
        <v/>
      </c>
      <c r="AT44" s="212" t="str">
        <f t="shared" ca="1" si="54"/>
        <v/>
      </c>
      <c r="AU44" s="208" t="str">
        <f t="shared" ca="1" si="54"/>
        <v/>
      </c>
      <c r="AV44" s="209" t="str">
        <f t="shared" ca="1" si="54"/>
        <v/>
      </c>
      <c r="AW44" s="214" t="str">
        <f t="shared" ca="1" si="54"/>
        <v/>
      </c>
      <c r="AX44" s="208" t="str">
        <f t="shared" ca="1" si="54"/>
        <v/>
      </c>
      <c r="AY44" s="209" t="str">
        <f t="shared" ca="1" si="54"/>
        <v/>
      </c>
      <c r="AZ44" s="210" t="str">
        <f t="shared" ca="1" si="54"/>
        <v/>
      </c>
      <c r="BA44" s="208" t="str">
        <f t="shared" ca="1" si="54"/>
        <v/>
      </c>
      <c r="BB44" s="211" t="str">
        <f t="shared" ca="1" si="54"/>
        <v/>
      </c>
      <c r="BC44" s="212" t="str">
        <f t="shared" ca="1" si="54"/>
        <v/>
      </c>
      <c r="BD44" s="208" t="str">
        <f t="shared" ca="1" si="54"/>
        <v/>
      </c>
      <c r="BE44" s="215" t="str">
        <f t="shared" ca="1" si="54"/>
        <v/>
      </c>
      <c r="BF44" s="212" t="str">
        <f t="shared" ca="1" si="54"/>
        <v/>
      </c>
      <c r="BG44" s="208" t="str">
        <f t="shared" ca="1" si="54"/>
        <v/>
      </c>
      <c r="BH44" s="209" t="str">
        <f t="shared" ca="1" si="54"/>
        <v/>
      </c>
      <c r="BI44" s="210" t="str">
        <f t="shared" ca="1" si="54"/>
        <v/>
      </c>
      <c r="BJ44" s="208" t="str">
        <f t="shared" ca="1" si="54"/>
        <v/>
      </c>
      <c r="BK44" s="211" t="str">
        <f t="shared" ca="1" si="54"/>
        <v/>
      </c>
      <c r="BL44" s="212" t="str">
        <f t="shared" ca="1" si="54"/>
        <v/>
      </c>
      <c r="BM44" s="208" t="str">
        <f t="shared" ca="1" si="54"/>
        <v/>
      </c>
      <c r="BN44" s="209" t="str">
        <f t="shared" ca="1" si="54"/>
        <v/>
      </c>
      <c r="BO44" s="214" t="str">
        <f t="shared" ca="1" si="54"/>
        <v/>
      </c>
      <c r="BP44" s="208" t="str">
        <f t="shared" ca="1" si="54"/>
        <v/>
      </c>
      <c r="BQ44" s="209" t="str">
        <f t="shared" ca="1" si="54"/>
        <v/>
      </c>
      <c r="BR44" s="210" t="str">
        <f t="shared" ca="1" si="54"/>
        <v/>
      </c>
      <c r="BS44" s="208" t="str">
        <f t="shared" ca="1" si="54"/>
        <v/>
      </c>
      <c r="BT44" s="211" t="str">
        <f t="shared" ca="1" si="54"/>
        <v/>
      </c>
      <c r="BU44" s="212" t="str">
        <f t="shared" ca="1" si="54"/>
        <v/>
      </c>
      <c r="BV44" s="208" t="str">
        <f t="shared" ca="1" si="54"/>
        <v/>
      </c>
      <c r="BW44" s="215" t="str">
        <f t="shared" ca="1" si="54"/>
        <v/>
      </c>
      <c r="BX44" s="212" t="str">
        <f t="shared" ca="1" si="54"/>
        <v/>
      </c>
      <c r="BY44" s="208" t="str">
        <f t="shared" ca="1" si="55"/>
        <v/>
      </c>
      <c r="BZ44" s="209" t="str">
        <f t="shared" ca="1" si="55"/>
        <v/>
      </c>
      <c r="CA44" s="210" t="str">
        <f t="shared" ca="1" si="55"/>
        <v/>
      </c>
      <c r="CB44" s="208" t="str">
        <f t="shared" ca="1" si="55"/>
        <v/>
      </c>
      <c r="CC44" s="211" t="str">
        <f t="shared" ca="1" si="55"/>
        <v/>
      </c>
      <c r="CD44" s="212" t="str">
        <f t="shared" ca="1" si="55"/>
        <v/>
      </c>
      <c r="CE44" s="208" t="str">
        <f t="shared" ca="1" si="55"/>
        <v/>
      </c>
      <c r="CF44" s="209" t="str">
        <f t="shared" ca="1" si="55"/>
        <v/>
      </c>
      <c r="CG44" s="214" t="str">
        <f t="shared" ca="1" si="23"/>
        <v/>
      </c>
      <c r="CH44" s="208" t="str">
        <f t="shared" ca="1" si="24"/>
        <v/>
      </c>
      <c r="CI44" s="209" t="str">
        <f t="shared" ca="1" si="25"/>
        <v/>
      </c>
      <c r="CJ44" s="210" t="str">
        <f t="shared" ca="1" si="26"/>
        <v/>
      </c>
      <c r="CK44" s="208" t="str">
        <f t="shared" ca="1" si="27"/>
        <v/>
      </c>
      <c r="CL44" s="211" t="str">
        <f t="shared" ca="1" si="28"/>
        <v/>
      </c>
      <c r="CM44" s="212" t="str">
        <f t="shared" ca="1" si="29"/>
        <v/>
      </c>
      <c r="CN44" s="208" t="str">
        <f t="shared" ca="1" si="30"/>
        <v/>
      </c>
      <c r="CO44" s="215" t="str">
        <f t="shared" ca="1" si="31"/>
        <v/>
      </c>
      <c r="CP44" s="212" t="str">
        <f t="shared" ca="1" si="32"/>
        <v/>
      </c>
      <c r="CQ44" s="208" t="str">
        <f t="shared" ca="1" si="33"/>
        <v/>
      </c>
      <c r="CR44" s="209" t="str">
        <f t="shared" ca="1" si="34"/>
        <v/>
      </c>
      <c r="CS44" s="210" t="str">
        <f t="shared" ca="1" si="35"/>
        <v/>
      </c>
      <c r="CT44" s="208" t="str">
        <f t="shared" ca="1" si="36"/>
        <v/>
      </c>
      <c r="CU44" s="211" t="str">
        <f t="shared" ca="1" si="37"/>
        <v/>
      </c>
      <c r="CV44" s="212" t="str">
        <f t="shared" ca="1" si="38"/>
        <v/>
      </c>
      <c r="CW44" s="208" t="str">
        <f t="shared" ca="1" si="39"/>
        <v/>
      </c>
      <c r="CX44" s="216" t="str">
        <f t="shared" ca="1" si="40"/>
        <v/>
      </c>
    </row>
    <row r="45" spans="2:102" s="156" customFormat="1" ht="20.100000000000001" customHeight="1">
      <c r="B45" s="239">
        <f t="shared" si="41"/>
        <v>36</v>
      </c>
      <c r="C45" s="200" t="str">
        <f t="shared" ca="1" si="53"/>
        <v/>
      </c>
      <c r="D45" s="201" t="str">
        <f t="shared" ca="1" si="42"/>
        <v/>
      </c>
      <c r="E45" s="206" t="str">
        <f t="shared" ca="1" si="47"/>
        <v/>
      </c>
      <c r="F45" s="203" t="str">
        <f t="shared" ca="1" si="47"/>
        <v/>
      </c>
      <c r="G45" s="204" t="str">
        <f t="shared" ca="1" si="47"/>
        <v/>
      </c>
      <c r="H45" s="202" t="str">
        <f t="shared" ca="1" si="47"/>
        <v/>
      </c>
      <c r="I45" s="205" t="str">
        <f t="shared" ca="1" si="47"/>
        <v/>
      </c>
      <c r="J45" s="206" t="str">
        <f t="shared" ca="1" si="47"/>
        <v/>
      </c>
      <c r="K45" s="202" t="str">
        <f t="shared" ca="1" si="47"/>
        <v/>
      </c>
      <c r="L45" s="295" t="str">
        <f t="shared" ca="1" si="47"/>
        <v/>
      </c>
      <c r="M45" s="207" t="str">
        <f t="shared" ca="1" si="54"/>
        <v/>
      </c>
      <c r="N45" s="208" t="str">
        <f t="shared" ca="1" si="54"/>
        <v/>
      </c>
      <c r="O45" s="209" t="str">
        <f t="shared" ca="1" si="54"/>
        <v/>
      </c>
      <c r="P45" s="210" t="str">
        <f t="shared" ca="1" si="54"/>
        <v/>
      </c>
      <c r="Q45" s="208" t="str">
        <f t="shared" ca="1" si="54"/>
        <v/>
      </c>
      <c r="R45" s="211" t="str">
        <f t="shared" ca="1" si="54"/>
        <v/>
      </c>
      <c r="S45" s="212" t="str">
        <f t="shared" ca="1" si="54"/>
        <v/>
      </c>
      <c r="T45" s="208" t="str">
        <f t="shared" ca="1" si="54"/>
        <v/>
      </c>
      <c r="U45" s="213" t="str">
        <f t="shared" ca="1" si="54"/>
        <v/>
      </c>
      <c r="V45" s="212" t="str">
        <f t="shared" ca="1" si="54"/>
        <v/>
      </c>
      <c r="W45" s="208" t="str">
        <f t="shared" ca="1" si="54"/>
        <v/>
      </c>
      <c r="X45" s="209" t="str">
        <f t="shared" ca="1" si="54"/>
        <v/>
      </c>
      <c r="Y45" s="210" t="str">
        <f t="shared" ca="1" si="54"/>
        <v/>
      </c>
      <c r="Z45" s="208" t="str">
        <f t="shared" ca="1" si="54"/>
        <v/>
      </c>
      <c r="AA45" s="211" t="str">
        <f t="shared" ca="1" si="54"/>
        <v/>
      </c>
      <c r="AB45" s="212" t="str">
        <f t="shared" ca="1" si="54"/>
        <v/>
      </c>
      <c r="AC45" s="208" t="str">
        <f t="shared" ca="1" si="54"/>
        <v/>
      </c>
      <c r="AD45" s="209" t="str">
        <f t="shared" ca="1" si="54"/>
        <v/>
      </c>
      <c r="AE45" s="214" t="str">
        <f t="shared" ca="1" si="54"/>
        <v/>
      </c>
      <c r="AF45" s="208" t="str">
        <f t="shared" ca="1" si="54"/>
        <v/>
      </c>
      <c r="AG45" s="209" t="str">
        <f t="shared" ca="1" si="54"/>
        <v/>
      </c>
      <c r="AH45" s="210" t="str">
        <f t="shared" ca="1" si="54"/>
        <v/>
      </c>
      <c r="AI45" s="208" t="str">
        <f t="shared" ca="1" si="54"/>
        <v/>
      </c>
      <c r="AJ45" s="211" t="str">
        <f t="shared" ca="1" si="54"/>
        <v/>
      </c>
      <c r="AK45" s="212" t="str">
        <f t="shared" ca="1" si="54"/>
        <v/>
      </c>
      <c r="AL45" s="208" t="str">
        <f t="shared" ca="1" si="54"/>
        <v/>
      </c>
      <c r="AM45" s="215" t="str">
        <f t="shared" ca="1" si="54"/>
        <v/>
      </c>
      <c r="AN45" s="212" t="str">
        <f t="shared" ca="1" si="54"/>
        <v/>
      </c>
      <c r="AO45" s="208" t="str">
        <f t="shared" ca="1" si="54"/>
        <v/>
      </c>
      <c r="AP45" s="209" t="str">
        <f t="shared" ca="1" si="54"/>
        <v/>
      </c>
      <c r="AQ45" s="210" t="str">
        <f t="shared" ca="1" si="54"/>
        <v/>
      </c>
      <c r="AR45" s="208" t="str">
        <f t="shared" ca="1" si="54"/>
        <v/>
      </c>
      <c r="AS45" s="211" t="str">
        <f t="shared" ca="1" si="54"/>
        <v/>
      </c>
      <c r="AT45" s="212" t="str">
        <f t="shared" ca="1" si="54"/>
        <v/>
      </c>
      <c r="AU45" s="208" t="str">
        <f t="shared" ca="1" si="54"/>
        <v/>
      </c>
      <c r="AV45" s="209" t="str">
        <f t="shared" ca="1" si="54"/>
        <v/>
      </c>
      <c r="AW45" s="214" t="str">
        <f t="shared" ca="1" si="54"/>
        <v/>
      </c>
      <c r="AX45" s="208" t="str">
        <f t="shared" ca="1" si="54"/>
        <v/>
      </c>
      <c r="AY45" s="209" t="str">
        <f t="shared" ca="1" si="54"/>
        <v/>
      </c>
      <c r="AZ45" s="210" t="str">
        <f t="shared" ca="1" si="54"/>
        <v/>
      </c>
      <c r="BA45" s="208" t="str">
        <f t="shared" ca="1" si="54"/>
        <v/>
      </c>
      <c r="BB45" s="211" t="str">
        <f t="shared" ca="1" si="54"/>
        <v/>
      </c>
      <c r="BC45" s="212" t="str">
        <f t="shared" ca="1" si="54"/>
        <v/>
      </c>
      <c r="BD45" s="208" t="str">
        <f t="shared" ca="1" si="54"/>
        <v/>
      </c>
      <c r="BE45" s="215" t="str">
        <f t="shared" ca="1" si="54"/>
        <v/>
      </c>
      <c r="BF45" s="212" t="str">
        <f t="shared" ca="1" si="54"/>
        <v/>
      </c>
      <c r="BG45" s="208" t="str">
        <f t="shared" ca="1" si="54"/>
        <v/>
      </c>
      <c r="BH45" s="209" t="str">
        <f t="shared" ca="1" si="54"/>
        <v/>
      </c>
      <c r="BI45" s="210" t="str">
        <f t="shared" ca="1" si="54"/>
        <v/>
      </c>
      <c r="BJ45" s="208" t="str">
        <f t="shared" ca="1" si="54"/>
        <v/>
      </c>
      <c r="BK45" s="211" t="str">
        <f t="shared" ca="1" si="54"/>
        <v/>
      </c>
      <c r="BL45" s="212" t="str">
        <f t="shared" ca="1" si="54"/>
        <v/>
      </c>
      <c r="BM45" s="208" t="str">
        <f t="shared" ca="1" si="54"/>
        <v/>
      </c>
      <c r="BN45" s="209" t="str">
        <f t="shared" ca="1" si="54"/>
        <v/>
      </c>
      <c r="BO45" s="214" t="str">
        <f t="shared" ca="1" si="54"/>
        <v/>
      </c>
      <c r="BP45" s="208" t="str">
        <f t="shared" ca="1" si="54"/>
        <v/>
      </c>
      <c r="BQ45" s="209" t="str">
        <f t="shared" ca="1" si="54"/>
        <v/>
      </c>
      <c r="BR45" s="210" t="str">
        <f t="shared" ca="1" si="54"/>
        <v/>
      </c>
      <c r="BS45" s="208" t="str">
        <f t="shared" ca="1" si="54"/>
        <v/>
      </c>
      <c r="BT45" s="211" t="str">
        <f t="shared" ca="1" si="54"/>
        <v/>
      </c>
      <c r="BU45" s="212" t="str">
        <f t="shared" ca="1" si="54"/>
        <v/>
      </c>
      <c r="BV45" s="208" t="str">
        <f t="shared" ca="1" si="54"/>
        <v/>
      </c>
      <c r="BW45" s="215" t="str">
        <f t="shared" ca="1" si="54"/>
        <v/>
      </c>
      <c r="BX45" s="212" t="str">
        <f ca="1">IF($C45="","",IF(BX$1="","",INDIRECT("'"&amp;BX$1&amp;"'!"&amp;"$"&amp;BX$2&amp;"$"&amp;((BX$3)+(ROW()-ROW(BW$9))))))</f>
        <v/>
      </c>
      <c r="BY45" s="208" t="str">
        <f t="shared" ca="1" si="55"/>
        <v/>
      </c>
      <c r="BZ45" s="209" t="str">
        <f t="shared" ca="1" si="55"/>
        <v/>
      </c>
      <c r="CA45" s="210" t="str">
        <f t="shared" ca="1" si="55"/>
        <v/>
      </c>
      <c r="CB45" s="208" t="str">
        <f t="shared" ca="1" si="55"/>
        <v/>
      </c>
      <c r="CC45" s="211" t="str">
        <f t="shared" ca="1" si="55"/>
        <v/>
      </c>
      <c r="CD45" s="212" t="str">
        <f t="shared" ca="1" si="55"/>
        <v/>
      </c>
      <c r="CE45" s="208" t="str">
        <f t="shared" ca="1" si="55"/>
        <v/>
      </c>
      <c r="CF45" s="209" t="str">
        <f t="shared" ca="1" si="55"/>
        <v/>
      </c>
      <c r="CG45" s="214" t="str">
        <f t="shared" ca="1" si="23"/>
        <v/>
      </c>
      <c r="CH45" s="208" t="str">
        <f t="shared" ca="1" si="24"/>
        <v/>
      </c>
      <c r="CI45" s="209" t="str">
        <f t="shared" ca="1" si="25"/>
        <v/>
      </c>
      <c r="CJ45" s="210" t="str">
        <f t="shared" ca="1" si="26"/>
        <v/>
      </c>
      <c r="CK45" s="208" t="str">
        <f t="shared" ca="1" si="27"/>
        <v/>
      </c>
      <c r="CL45" s="211" t="str">
        <f t="shared" ca="1" si="28"/>
        <v/>
      </c>
      <c r="CM45" s="212" t="str">
        <f t="shared" ca="1" si="29"/>
        <v/>
      </c>
      <c r="CN45" s="208" t="str">
        <f t="shared" ca="1" si="30"/>
        <v/>
      </c>
      <c r="CO45" s="215" t="str">
        <f t="shared" ca="1" si="31"/>
        <v/>
      </c>
      <c r="CP45" s="212" t="str">
        <f t="shared" ca="1" si="32"/>
        <v/>
      </c>
      <c r="CQ45" s="208" t="str">
        <f t="shared" ca="1" si="33"/>
        <v/>
      </c>
      <c r="CR45" s="209" t="str">
        <f t="shared" ca="1" si="34"/>
        <v/>
      </c>
      <c r="CS45" s="210" t="str">
        <f t="shared" ca="1" si="35"/>
        <v/>
      </c>
      <c r="CT45" s="208" t="str">
        <f t="shared" ca="1" si="36"/>
        <v/>
      </c>
      <c r="CU45" s="211" t="str">
        <f t="shared" ca="1" si="37"/>
        <v/>
      </c>
      <c r="CV45" s="212" t="str">
        <f t="shared" ca="1" si="38"/>
        <v/>
      </c>
      <c r="CW45" s="208" t="str">
        <f t="shared" ca="1" si="39"/>
        <v/>
      </c>
      <c r="CX45" s="216" t="str">
        <f t="shared" ca="1" si="40"/>
        <v/>
      </c>
    </row>
    <row r="46" spans="2:102" s="156" customFormat="1" ht="20.100000000000001" customHeight="1">
      <c r="B46" s="239">
        <f t="shared" si="41"/>
        <v>37</v>
      </c>
      <c r="C46" s="200" t="str">
        <f t="shared" ca="1" si="53"/>
        <v/>
      </c>
      <c r="D46" s="201" t="str">
        <f t="shared" ca="1" si="42"/>
        <v/>
      </c>
      <c r="E46" s="206" t="str">
        <f t="shared" ca="1" si="47"/>
        <v/>
      </c>
      <c r="F46" s="203" t="str">
        <f t="shared" ca="1" si="47"/>
        <v/>
      </c>
      <c r="G46" s="204" t="str">
        <f t="shared" ca="1" si="47"/>
        <v/>
      </c>
      <c r="H46" s="202" t="str">
        <f t="shared" ca="1" si="47"/>
        <v/>
      </c>
      <c r="I46" s="205" t="str">
        <f t="shared" ca="1" si="47"/>
        <v/>
      </c>
      <c r="J46" s="206" t="str">
        <f t="shared" ca="1" si="47"/>
        <v/>
      </c>
      <c r="K46" s="202" t="str">
        <f t="shared" ca="1" si="47"/>
        <v/>
      </c>
      <c r="L46" s="295" t="str">
        <f t="shared" ca="1" si="47"/>
        <v/>
      </c>
      <c r="M46" s="207" t="str">
        <f t="shared" ref="M46:BX49" ca="1" si="56">IF($C46="","",IF(M$1="","",INDIRECT("'"&amp;M$1&amp;"'!"&amp;"$"&amp;M$2&amp;"$"&amp;((M$3)+(ROW()-ROW(L$9))))))</f>
        <v/>
      </c>
      <c r="N46" s="208" t="str">
        <f t="shared" ca="1" si="56"/>
        <v/>
      </c>
      <c r="O46" s="209" t="str">
        <f t="shared" ca="1" si="56"/>
        <v/>
      </c>
      <c r="P46" s="210" t="str">
        <f t="shared" ca="1" si="56"/>
        <v/>
      </c>
      <c r="Q46" s="208" t="str">
        <f t="shared" ca="1" si="56"/>
        <v/>
      </c>
      <c r="R46" s="211" t="str">
        <f t="shared" ca="1" si="56"/>
        <v/>
      </c>
      <c r="S46" s="212" t="str">
        <f t="shared" ca="1" si="56"/>
        <v/>
      </c>
      <c r="T46" s="208" t="str">
        <f t="shared" ca="1" si="56"/>
        <v/>
      </c>
      <c r="U46" s="213" t="str">
        <f t="shared" ca="1" si="56"/>
        <v/>
      </c>
      <c r="V46" s="212" t="str">
        <f t="shared" ca="1" si="56"/>
        <v/>
      </c>
      <c r="W46" s="208" t="str">
        <f t="shared" ca="1" si="56"/>
        <v/>
      </c>
      <c r="X46" s="209" t="str">
        <f t="shared" ca="1" si="56"/>
        <v/>
      </c>
      <c r="Y46" s="210" t="str">
        <f t="shared" ca="1" si="56"/>
        <v/>
      </c>
      <c r="Z46" s="208" t="str">
        <f t="shared" ca="1" si="56"/>
        <v/>
      </c>
      <c r="AA46" s="211" t="str">
        <f t="shared" ca="1" si="56"/>
        <v/>
      </c>
      <c r="AB46" s="212" t="str">
        <f t="shared" ca="1" si="56"/>
        <v/>
      </c>
      <c r="AC46" s="208" t="str">
        <f t="shared" ca="1" si="56"/>
        <v/>
      </c>
      <c r="AD46" s="209" t="str">
        <f t="shared" ca="1" si="56"/>
        <v/>
      </c>
      <c r="AE46" s="214" t="str">
        <f t="shared" ca="1" si="56"/>
        <v/>
      </c>
      <c r="AF46" s="208" t="str">
        <f t="shared" ca="1" si="56"/>
        <v/>
      </c>
      <c r="AG46" s="209" t="str">
        <f t="shared" ca="1" si="56"/>
        <v/>
      </c>
      <c r="AH46" s="210" t="str">
        <f t="shared" ca="1" si="56"/>
        <v/>
      </c>
      <c r="AI46" s="208" t="str">
        <f t="shared" ca="1" si="56"/>
        <v/>
      </c>
      <c r="AJ46" s="211" t="str">
        <f t="shared" ca="1" si="56"/>
        <v/>
      </c>
      <c r="AK46" s="212" t="str">
        <f t="shared" ca="1" si="56"/>
        <v/>
      </c>
      <c r="AL46" s="208" t="str">
        <f t="shared" ca="1" si="56"/>
        <v/>
      </c>
      <c r="AM46" s="215" t="str">
        <f t="shared" ca="1" si="56"/>
        <v/>
      </c>
      <c r="AN46" s="212" t="str">
        <f t="shared" ca="1" si="56"/>
        <v/>
      </c>
      <c r="AO46" s="208" t="str">
        <f t="shared" ca="1" si="56"/>
        <v/>
      </c>
      <c r="AP46" s="209" t="str">
        <f t="shared" ca="1" si="56"/>
        <v/>
      </c>
      <c r="AQ46" s="210" t="str">
        <f t="shared" ca="1" si="56"/>
        <v/>
      </c>
      <c r="AR46" s="208" t="str">
        <f t="shared" ca="1" si="56"/>
        <v/>
      </c>
      <c r="AS46" s="211" t="str">
        <f t="shared" ca="1" si="56"/>
        <v/>
      </c>
      <c r="AT46" s="212" t="str">
        <f t="shared" ca="1" si="56"/>
        <v/>
      </c>
      <c r="AU46" s="208" t="str">
        <f t="shared" ca="1" si="56"/>
        <v/>
      </c>
      <c r="AV46" s="209" t="str">
        <f t="shared" ca="1" si="56"/>
        <v/>
      </c>
      <c r="AW46" s="214" t="str">
        <f t="shared" ca="1" si="56"/>
        <v/>
      </c>
      <c r="AX46" s="208" t="str">
        <f t="shared" ca="1" si="56"/>
        <v/>
      </c>
      <c r="AY46" s="209" t="str">
        <f t="shared" ca="1" si="56"/>
        <v/>
      </c>
      <c r="AZ46" s="210" t="str">
        <f t="shared" ca="1" si="56"/>
        <v/>
      </c>
      <c r="BA46" s="208" t="str">
        <f t="shared" ca="1" si="56"/>
        <v/>
      </c>
      <c r="BB46" s="211" t="str">
        <f t="shared" ca="1" si="56"/>
        <v/>
      </c>
      <c r="BC46" s="212" t="str">
        <f t="shared" ca="1" si="56"/>
        <v/>
      </c>
      <c r="BD46" s="208" t="str">
        <f t="shared" ca="1" si="56"/>
        <v/>
      </c>
      <c r="BE46" s="215" t="str">
        <f t="shared" ca="1" si="56"/>
        <v/>
      </c>
      <c r="BF46" s="212" t="str">
        <f t="shared" ca="1" si="56"/>
        <v/>
      </c>
      <c r="BG46" s="208" t="str">
        <f t="shared" ca="1" si="56"/>
        <v/>
      </c>
      <c r="BH46" s="209" t="str">
        <f t="shared" ca="1" si="56"/>
        <v/>
      </c>
      <c r="BI46" s="210" t="str">
        <f t="shared" ca="1" si="56"/>
        <v/>
      </c>
      <c r="BJ46" s="208" t="str">
        <f t="shared" ca="1" si="56"/>
        <v/>
      </c>
      <c r="BK46" s="211" t="str">
        <f t="shared" ca="1" si="56"/>
        <v/>
      </c>
      <c r="BL46" s="212" t="str">
        <f t="shared" ca="1" si="56"/>
        <v/>
      </c>
      <c r="BM46" s="208" t="str">
        <f t="shared" ca="1" si="56"/>
        <v/>
      </c>
      <c r="BN46" s="209" t="str">
        <f t="shared" ca="1" si="56"/>
        <v/>
      </c>
      <c r="BO46" s="214" t="str">
        <f t="shared" ca="1" si="56"/>
        <v/>
      </c>
      <c r="BP46" s="208" t="str">
        <f t="shared" ca="1" si="56"/>
        <v/>
      </c>
      <c r="BQ46" s="209" t="str">
        <f t="shared" ca="1" si="56"/>
        <v/>
      </c>
      <c r="BR46" s="210" t="str">
        <f t="shared" ca="1" si="56"/>
        <v/>
      </c>
      <c r="BS46" s="208" t="str">
        <f t="shared" ca="1" si="56"/>
        <v/>
      </c>
      <c r="BT46" s="211" t="str">
        <f t="shared" ca="1" si="56"/>
        <v/>
      </c>
      <c r="BU46" s="212" t="str">
        <f t="shared" ca="1" si="56"/>
        <v/>
      </c>
      <c r="BV46" s="208" t="str">
        <f t="shared" ca="1" si="56"/>
        <v/>
      </c>
      <c r="BW46" s="215" t="str">
        <f t="shared" ca="1" si="56"/>
        <v/>
      </c>
      <c r="BX46" s="212" t="str">
        <f t="shared" ca="1" si="56"/>
        <v/>
      </c>
      <c r="BY46" s="208" t="str">
        <f t="shared" ca="1" si="55"/>
        <v/>
      </c>
      <c r="BZ46" s="209" t="str">
        <f t="shared" ca="1" si="55"/>
        <v/>
      </c>
      <c r="CA46" s="210" t="str">
        <f t="shared" ca="1" si="55"/>
        <v/>
      </c>
      <c r="CB46" s="208" t="str">
        <f t="shared" ca="1" si="55"/>
        <v/>
      </c>
      <c r="CC46" s="211" t="str">
        <f t="shared" ca="1" si="55"/>
        <v/>
      </c>
      <c r="CD46" s="212" t="str">
        <f t="shared" ca="1" si="55"/>
        <v/>
      </c>
      <c r="CE46" s="208" t="str">
        <f t="shared" ca="1" si="55"/>
        <v/>
      </c>
      <c r="CF46" s="209" t="str">
        <f t="shared" ca="1" si="55"/>
        <v/>
      </c>
      <c r="CG46" s="214" t="str">
        <f t="shared" ca="1" si="23"/>
        <v/>
      </c>
      <c r="CH46" s="208" t="str">
        <f t="shared" ca="1" si="24"/>
        <v/>
      </c>
      <c r="CI46" s="209" t="str">
        <f t="shared" ca="1" si="25"/>
        <v/>
      </c>
      <c r="CJ46" s="210" t="str">
        <f t="shared" ca="1" si="26"/>
        <v/>
      </c>
      <c r="CK46" s="208" t="str">
        <f t="shared" ca="1" si="27"/>
        <v/>
      </c>
      <c r="CL46" s="211" t="str">
        <f t="shared" ca="1" si="28"/>
        <v/>
      </c>
      <c r="CM46" s="212" t="str">
        <f t="shared" ca="1" si="29"/>
        <v/>
      </c>
      <c r="CN46" s="208" t="str">
        <f t="shared" ca="1" si="30"/>
        <v/>
      </c>
      <c r="CO46" s="215" t="str">
        <f t="shared" ca="1" si="31"/>
        <v/>
      </c>
      <c r="CP46" s="212" t="str">
        <f t="shared" ca="1" si="32"/>
        <v/>
      </c>
      <c r="CQ46" s="208" t="str">
        <f t="shared" ca="1" si="33"/>
        <v/>
      </c>
      <c r="CR46" s="209" t="str">
        <f t="shared" ca="1" si="34"/>
        <v/>
      </c>
      <c r="CS46" s="210" t="str">
        <f t="shared" ca="1" si="35"/>
        <v/>
      </c>
      <c r="CT46" s="208" t="str">
        <f t="shared" ca="1" si="36"/>
        <v/>
      </c>
      <c r="CU46" s="211" t="str">
        <f t="shared" ca="1" si="37"/>
        <v/>
      </c>
      <c r="CV46" s="212" t="str">
        <f t="shared" ca="1" si="38"/>
        <v/>
      </c>
      <c r="CW46" s="208" t="str">
        <f t="shared" ca="1" si="39"/>
        <v/>
      </c>
      <c r="CX46" s="216" t="str">
        <f t="shared" ca="1" si="40"/>
        <v/>
      </c>
    </row>
    <row r="47" spans="2:102" s="156" customFormat="1" ht="20.100000000000001" customHeight="1">
      <c r="B47" s="239">
        <f t="shared" si="41"/>
        <v>38</v>
      </c>
      <c r="C47" s="200" t="str">
        <f t="shared" ca="1" si="53"/>
        <v/>
      </c>
      <c r="D47" s="201" t="str">
        <f t="shared" ca="1" si="42"/>
        <v/>
      </c>
      <c r="E47" s="206" t="str">
        <f t="shared" ca="1" si="47"/>
        <v/>
      </c>
      <c r="F47" s="203" t="str">
        <f t="shared" ca="1" si="47"/>
        <v/>
      </c>
      <c r="G47" s="204" t="str">
        <f t="shared" ca="1" si="47"/>
        <v/>
      </c>
      <c r="H47" s="202" t="str">
        <f t="shared" ca="1" si="47"/>
        <v/>
      </c>
      <c r="I47" s="205" t="str">
        <f t="shared" ca="1" si="47"/>
        <v/>
      </c>
      <c r="J47" s="206" t="str">
        <f t="shared" ca="1" si="47"/>
        <v/>
      </c>
      <c r="K47" s="202" t="str">
        <f t="shared" ca="1" si="47"/>
        <v/>
      </c>
      <c r="L47" s="295" t="str">
        <f t="shared" ca="1" si="47"/>
        <v/>
      </c>
      <c r="M47" s="207" t="str">
        <f t="shared" ca="1" si="56"/>
        <v/>
      </c>
      <c r="N47" s="208" t="str">
        <f t="shared" ca="1" si="56"/>
        <v/>
      </c>
      <c r="O47" s="209" t="str">
        <f t="shared" ca="1" si="56"/>
        <v/>
      </c>
      <c r="P47" s="210" t="str">
        <f t="shared" ca="1" si="56"/>
        <v/>
      </c>
      <c r="Q47" s="208" t="str">
        <f t="shared" ca="1" si="56"/>
        <v/>
      </c>
      <c r="R47" s="211" t="str">
        <f t="shared" ca="1" si="56"/>
        <v/>
      </c>
      <c r="S47" s="212" t="str">
        <f t="shared" ca="1" si="56"/>
        <v/>
      </c>
      <c r="T47" s="208" t="str">
        <f t="shared" ca="1" si="56"/>
        <v/>
      </c>
      <c r="U47" s="213" t="str">
        <f t="shared" ca="1" si="56"/>
        <v/>
      </c>
      <c r="V47" s="212" t="str">
        <f t="shared" ca="1" si="56"/>
        <v/>
      </c>
      <c r="W47" s="208" t="str">
        <f t="shared" ca="1" si="56"/>
        <v/>
      </c>
      <c r="X47" s="209" t="str">
        <f t="shared" ca="1" si="56"/>
        <v/>
      </c>
      <c r="Y47" s="210" t="str">
        <f t="shared" ca="1" si="56"/>
        <v/>
      </c>
      <c r="Z47" s="208" t="str">
        <f t="shared" ca="1" si="56"/>
        <v/>
      </c>
      <c r="AA47" s="211" t="str">
        <f t="shared" ca="1" si="56"/>
        <v/>
      </c>
      <c r="AB47" s="212" t="str">
        <f t="shared" ca="1" si="56"/>
        <v/>
      </c>
      <c r="AC47" s="208" t="str">
        <f t="shared" ca="1" si="56"/>
        <v/>
      </c>
      <c r="AD47" s="209" t="str">
        <f t="shared" ca="1" si="56"/>
        <v/>
      </c>
      <c r="AE47" s="214" t="str">
        <f t="shared" ca="1" si="56"/>
        <v/>
      </c>
      <c r="AF47" s="208" t="str">
        <f t="shared" ca="1" si="56"/>
        <v/>
      </c>
      <c r="AG47" s="209" t="str">
        <f t="shared" ca="1" si="56"/>
        <v/>
      </c>
      <c r="AH47" s="210" t="str">
        <f t="shared" ca="1" si="56"/>
        <v/>
      </c>
      <c r="AI47" s="208" t="str">
        <f t="shared" ca="1" si="56"/>
        <v/>
      </c>
      <c r="AJ47" s="211" t="str">
        <f t="shared" ca="1" si="56"/>
        <v/>
      </c>
      <c r="AK47" s="212" t="str">
        <f t="shared" ca="1" si="56"/>
        <v/>
      </c>
      <c r="AL47" s="208" t="str">
        <f t="shared" ca="1" si="56"/>
        <v/>
      </c>
      <c r="AM47" s="215" t="str">
        <f t="shared" ca="1" si="56"/>
        <v/>
      </c>
      <c r="AN47" s="212" t="str">
        <f t="shared" ca="1" si="56"/>
        <v/>
      </c>
      <c r="AO47" s="208" t="str">
        <f t="shared" ca="1" si="56"/>
        <v/>
      </c>
      <c r="AP47" s="209" t="str">
        <f t="shared" ca="1" si="56"/>
        <v/>
      </c>
      <c r="AQ47" s="210" t="str">
        <f t="shared" ca="1" si="56"/>
        <v/>
      </c>
      <c r="AR47" s="208" t="str">
        <f t="shared" ca="1" si="56"/>
        <v/>
      </c>
      <c r="AS47" s="211" t="str">
        <f t="shared" ca="1" si="56"/>
        <v/>
      </c>
      <c r="AT47" s="212" t="str">
        <f t="shared" ca="1" si="56"/>
        <v/>
      </c>
      <c r="AU47" s="208" t="str">
        <f t="shared" ca="1" si="56"/>
        <v/>
      </c>
      <c r="AV47" s="209" t="str">
        <f t="shared" ca="1" si="56"/>
        <v/>
      </c>
      <c r="AW47" s="214" t="str">
        <f t="shared" ca="1" si="56"/>
        <v/>
      </c>
      <c r="AX47" s="208" t="str">
        <f t="shared" ca="1" si="56"/>
        <v/>
      </c>
      <c r="AY47" s="209" t="str">
        <f t="shared" ca="1" si="56"/>
        <v/>
      </c>
      <c r="AZ47" s="210" t="str">
        <f t="shared" ca="1" si="56"/>
        <v/>
      </c>
      <c r="BA47" s="208" t="str">
        <f t="shared" ca="1" si="56"/>
        <v/>
      </c>
      <c r="BB47" s="211" t="str">
        <f t="shared" ca="1" si="56"/>
        <v/>
      </c>
      <c r="BC47" s="212" t="str">
        <f t="shared" ca="1" si="56"/>
        <v/>
      </c>
      <c r="BD47" s="208" t="str">
        <f t="shared" ca="1" si="56"/>
        <v/>
      </c>
      <c r="BE47" s="215" t="str">
        <f t="shared" ca="1" si="56"/>
        <v/>
      </c>
      <c r="BF47" s="212" t="str">
        <f t="shared" ca="1" si="56"/>
        <v/>
      </c>
      <c r="BG47" s="208" t="str">
        <f t="shared" ca="1" si="56"/>
        <v/>
      </c>
      <c r="BH47" s="209" t="str">
        <f t="shared" ca="1" si="56"/>
        <v/>
      </c>
      <c r="BI47" s="210" t="str">
        <f t="shared" ca="1" si="56"/>
        <v/>
      </c>
      <c r="BJ47" s="208" t="str">
        <f t="shared" ca="1" si="56"/>
        <v/>
      </c>
      <c r="BK47" s="211" t="str">
        <f t="shared" ca="1" si="56"/>
        <v/>
      </c>
      <c r="BL47" s="212" t="str">
        <f t="shared" ca="1" si="56"/>
        <v/>
      </c>
      <c r="BM47" s="208" t="str">
        <f t="shared" ca="1" si="56"/>
        <v/>
      </c>
      <c r="BN47" s="209" t="str">
        <f t="shared" ca="1" si="56"/>
        <v/>
      </c>
      <c r="BO47" s="214" t="str">
        <f t="shared" ca="1" si="56"/>
        <v/>
      </c>
      <c r="BP47" s="208" t="str">
        <f t="shared" ca="1" si="56"/>
        <v/>
      </c>
      <c r="BQ47" s="209" t="str">
        <f t="shared" ca="1" si="56"/>
        <v/>
      </c>
      <c r="BR47" s="210" t="str">
        <f t="shared" ca="1" si="56"/>
        <v/>
      </c>
      <c r="BS47" s="208" t="str">
        <f t="shared" ca="1" si="56"/>
        <v/>
      </c>
      <c r="BT47" s="211" t="str">
        <f t="shared" ca="1" si="56"/>
        <v/>
      </c>
      <c r="BU47" s="212" t="str">
        <f t="shared" ca="1" si="56"/>
        <v/>
      </c>
      <c r="BV47" s="208" t="str">
        <f t="shared" ca="1" si="56"/>
        <v/>
      </c>
      <c r="BW47" s="215" t="str">
        <f t="shared" ca="1" si="56"/>
        <v/>
      </c>
      <c r="BX47" s="212" t="str">
        <f t="shared" ca="1" si="56"/>
        <v/>
      </c>
      <c r="BY47" s="208" t="str">
        <f t="shared" ca="1" si="55"/>
        <v/>
      </c>
      <c r="BZ47" s="209" t="str">
        <f t="shared" ca="1" si="55"/>
        <v/>
      </c>
      <c r="CA47" s="210" t="str">
        <f t="shared" ca="1" si="55"/>
        <v/>
      </c>
      <c r="CB47" s="208" t="str">
        <f t="shared" ca="1" si="55"/>
        <v/>
      </c>
      <c r="CC47" s="211" t="str">
        <f t="shared" ca="1" si="55"/>
        <v/>
      </c>
      <c r="CD47" s="212" t="str">
        <f t="shared" ca="1" si="55"/>
        <v/>
      </c>
      <c r="CE47" s="208" t="str">
        <f t="shared" ca="1" si="55"/>
        <v/>
      </c>
      <c r="CF47" s="209" t="str">
        <f t="shared" ca="1" si="55"/>
        <v/>
      </c>
      <c r="CG47" s="214" t="str">
        <f t="shared" ca="1" si="23"/>
        <v/>
      </c>
      <c r="CH47" s="208" t="str">
        <f t="shared" ca="1" si="24"/>
        <v/>
      </c>
      <c r="CI47" s="209" t="str">
        <f t="shared" ca="1" si="25"/>
        <v/>
      </c>
      <c r="CJ47" s="210" t="str">
        <f t="shared" ca="1" si="26"/>
        <v/>
      </c>
      <c r="CK47" s="208" t="str">
        <f t="shared" ca="1" si="27"/>
        <v/>
      </c>
      <c r="CL47" s="211" t="str">
        <f t="shared" ca="1" si="28"/>
        <v/>
      </c>
      <c r="CM47" s="212" t="str">
        <f t="shared" ca="1" si="29"/>
        <v/>
      </c>
      <c r="CN47" s="208" t="str">
        <f t="shared" ca="1" si="30"/>
        <v/>
      </c>
      <c r="CO47" s="215" t="str">
        <f t="shared" ca="1" si="31"/>
        <v/>
      </c>
      <c r="CP47" s="212" t="str">
        <f t="shared" ca="1" si="32"/>
        <v/>
      </c>
      <c r="CQ47" s="208" t="str">
        <f t="shared" ca="1" si="33"/>
        <v/>
      </c>
      <c r="CR47" s="209" t="str">
        <f t="shared" ca="1" si="34"/>
        <v/>
      </c>
      <c r="CS47" s="210" t="str">
        <f t="shared" ca="1" si="35"/>
        <v/>
      </c>
      <c r="CT47" s="208" t="str">
        <f t="shared" ca="1" si="36"/>
        <v/>
      </c>
      <c r="CU47" s="211" t="str">
        <f t="shared" ca="1" si="37"/>
        <v/>
      </c>
      <c r="CV47" s="212" t="str">
        <f t="shared" ca="1" si="38"/>
        <v/>
      </c>
      <c r="CW47" s="208" t="str">
        <f t="shared" ca="1" si="39"/>
        <v/>
      </c>
      <c r="CX47" s="216" t="str">
        <f t="shared" ca="1" si="40"/>
        <v/>
      </c>
    </row>
    <row r="48" spans="2:102" s="156" customFormat="1" ht="20.100000000000001" customHeight="1">
      <c r="B48" s="239">
        <f t="shared" si="41"/>
        <v>39</v>
      </c>
      <c r="C48" s="200" t="str">
        <f t="shared" ca="1" si="53"/>
        <v/>
      </c>
      <c r="D48" s="201" t="str">
        <f t="shared" ca="1" si="42"/>
        <v/>
      </c>
      <c r="E48" s="206" t="str">
        <f t="shared" ca="1" si="47"/>
        <v/>
      </c>
      <c r="F48" s="203" t="str">
        <f t="shared" ca="1" si="47"/>
        <v/>
      </c>
      <c r="G48" s="204" t="str">
        <f t="shared" ca="1" si="47"/>
        <v/>
      </c>
      <c r="H48" s="202" t="str">
        <f t="shared" ca="1" si="47"/>
        <v/>
      </c>
      <c r="I48" s="205" t="str">
        <f t="shared" ca="1" si="47"/>
        <v/>
      </c>
      <c r="J48" s="206" t="str">
        <f t="shared" ca="1" si="47"/>
        <v/>
      </c>
      <c r="K48" s="202" t="str">
        <f t="shared" ca="1" si="47"/>
        <v/>
      </c>
      <c r="L48" s="295" t="str">
        <f t="shared" ca="1" si="47"/>
        <v/>
      </c>
      <c r="M48" s="207" t="str">
        <f t="shared" ca="1" si="56"/>
        <v/>
      </c>
      <c r="N48" s="208" t="str">
        <f t="shared" ca="1" si="56"/>
        <v/>
      </c>
      <c r="O48" s="209" t="str">
        <f t="shared" ca="1" si="56"/>
        <v/>
      </c>
      <c r="P48" s="210" t="str">
        <f t="shared" ca="1" si="56"/>
        <v/>
      </c>
      <c r="Q48" s="208" t="str">
        <f t="shared" ca="1" si="56"/>
        <v/>
      </c>
      <c r="R48" s="211" t="str">
        <f t="shared" ca="1" si="56"/>
        <v/>
      </c>
      <c r="S48" s="212" t="str">
        <f t="shared" ca="1" si="56"/>
        <v/>
      </c>
      <c r="T48" s="208" t="str">
        <f t="shared" ca="1" si="56"/>
        <v/>
      </c>
      <c r="U48" s="213" t="str">
        <f t="shared" ca="1" si="56"/>
        <v/>
      </c>
      <c r="V48" s="212" t="str">
        <f t="shared" ca="1" si="56"/>
        <v/>
      </c>
      <c r="W48" s="208" t="str">
        <f t="shared" ca="1" si="56"/>
        <v/>
      </c>
      <c r="X48" s="209" t="str">
        <f t="shared" ca="1" si="56"/>
        <v/>
      </c>
      <c r="Y48" s="210" t="str">
        <f t="shared" ca="1" si="56"/>
        <v/>
      </c>
      <c r="Z48" s="208" t="str">
        <f t="shared" ca="1" si="56"/>
        <v/>
      </c>
      <c r="AA48" s="211" t="str">
        <f t="shared" ca="1" si="56"/>
        <v/>
      </c>
      <c r="AB48" s="212" t="str">
        <f t="shared" ca="1" si="56"/>
        <v/>
      </c>
      <c r="AC48" s="208" t="str">
        <f t="shared" ca="1" si="56"/>
        <v/>
      </c>
      <c r="AD48" s="209" t="str">
        <f t="shared" ca="1" si="56"/>
        <v/>
      </c>
      <c r="AE48" s="214" t="str">
        <f t="shared" ca="1" si="56"/>
        <v/>
      </c>
      <c r="AF48" s="208" t="str">
        <f t="shared" ca="1" si="56"/>
        <v/>
      </c>
      <c r="AG48" s="209" t="str">
        <f t="shared" ca="1" si="56"/>
        <v/>
      </c>
      <c r="AH48" s="210" t="str">
        <f t="shared" ca="1" si="56"/>
        <v/>
      </c>
      <c r="AI48" s="208" t="str">
        <f t="shared" ca="1" si="56"/>
        <v/>
      </c>
      <c r="AJ48" s="211" t="str">
        <f t="shared" ca="1" si="56"/>
        <v/>
      </c>
      <c r="AK48" s="212" t="str">
        <f t="shared" ca="1" si="56"/>
        <v/>
      </c>
      <c r="AL48" s="208" t="str">
        <f t="shared" ca="1" si="56"/>
        <v/>
      </c>
      <c r="AM48" s="215" t="str">
        <f t="shared" ca="1" si="56"/>
        <v/>
      </c>
      <c r="AN48" s="212" t="str">
        <f t="shared" ca="1" si="56"/>
        <v/>
      </c>
      <c r="AO48" s="208" t="str">
        <f t="shared" ca="1" si="56"/>
        <v/>
      </c>
      <c r="AP48" s="209" t="str">
        <f t="shared" ca="1" si="56"/>
        <v/>
      </c>
      <c r="AQ48" s="210" t="str">
        <f t="shared" ca="1" si="56"/>
        <v/>
      </c>
      <c r="AR48" s="208" t="str">
        <f t="shared" ca="1" si="56"/>
        <v/>
      </c>
      <c r="AS48" s="211" t="str">
        <f t="shared" ca="1" si="56"/>
        <v/>
      </c>
      <c r="AT48" s="212" t="str">
        <f t="shared" ca="1" si="56"/>
        <v/>
      </c>
      <c r="AU48" s="208" t="str">
        <f t="shared" ca="1" si="56"/>
        <v/>
      </c>
      <c r="AV48" s="209" t="str">
        <f t="shared" ca="1" si="56"/>
        <v/>
      </c>
      <c r="AW48" s="214" t="str">
        <f t="shared" ca="1" si="56"/>
        <v/>
      </c>
      <c r="AX48" s="208" t="str">
        <f t="shared" ca="1" si="56"/>
        <v/>
      </c>
      <c r="AY48" s="209" t="str">
        <f t="shared" ca="1" si="56"/>
        <v/>
      </c>
      <c r="AZ48" s="210" t="str">
        <f t="shared" ca="1" si="56"/>
        <v/>
      </c>
      <c r="BA48" s="208" t="str">
        <f t="shared" ca="1" si="56"/>
        <v/>
      </c>
      <c r="BB48" s="211" t="str">
        <f t="shared" ca="1" si="56"/>
        <v/>
      </c>
      <c r="BC48" s="212" t="str">
        <f t="shared" ca="1" si="56"/>
        <v/>
      </c>
      <c r="BD48" s="208" t="str">
        <f t="shared" ca="1" si="56"/>
        <v/>
      </c>
      <c r="BE48" s="215" t="str">
        <f t="shared" ca="1" si="56"/>
        <v/>
      </c>
      <c r="BF48" s="212" t="str">
        <f t="shared" ca="1" si="56"/>
        <v/>
      </c>
      <c r="BG48" s="208" t="str">
        <f t="shared" ca="1" si="56"/>
        <v/>
      </c>
      <c r="BH48" s="209" t="str">
        <f t="shared" ca="1" si="56"/>
        <v/>
      </c>
      <c r="BI48" s="210" t="str">
        <f t="shared" ca="1" si="56"/>
        <v/>
      </c>
      <c r="BJ48" s="208" t="str">
        <f t="shared" ca="1" si="56"/>
        <v/>
      </c>
      <c r="BK48" s="211" t="str">
        <f t="shared" ca="1" si="56"/>
        <v/>
      </c>
      <c r="BL48" s="212" t="str">
        <f t="shared" ca="1" si="56"/>
        <v/>
      </c>
      <c r="BM48" s="208" t="str">
        <f t="shared" ca="1" si="56"/>
        <v/>
      </c>
      <c r="BN48" s="209" t="str">
        <f t="shared" ca="1" si="56"/>
        <v/>
      </c>
      <c r="BO48" s="214" t="str">
        <f t="shared" ca="1" si="56"/>
        <v/>
      </c>
      <c r="BP48" s="208" t="str">
        <f t="shared" ca="1" si="56"/>
        <v/>
      </c>
      <c r="BQ48" s="209" t="str">
        <f t="shared" ca="1" si="56"/>
        <v/>
      </c>
      <c r="BR48" s="210" t="str">
        <f t="shared" ca="1" si="56"/>
        <v/>
      </c>
      <c r="BS48" s="208" t="str">
        <f t="shared" ca="1" si="56"/>
        <v/>
      </c>
      <c r="BT48" s="211" t="str">
        <f t="shared" ca="1" si="56"/>
        <v/>
      </c>
      <c r="BU48" s="212" t="str">
        <f t="shared" ca="1" si="56"/>
        <v/>
      </c>
      <c r="BV48" s="208" t="str">
        <f t="shared" ca="1" si="56"/>
        <v/>
      </c>
      <c r="BW48" s="215" t="str">
        <f t="shared" ca="1" si="56"/>
        <v/>
      </c>
      <c r="BX48" s="212" t="str">
        <f t="shared" ca="1" si="56"/>
        <v/>
      </c>
      <c r="BY48" s="208" t="str">
        <f t="shared" ca="1" si="55"/>
        <v/>
      </c>
      <c r="BZ48" s="209" t="str">
        <f t="shared" ca="1" si="55"/>
        <v/>
      </c>
      <c r="CA48" s="210" t="str">
        <f t="shared" ca="1" si="55"/>
        <v/>
      </c>
      <c r="CB48" s="208" t="str">
        <f t="shared" ca="1" si="55"/>
        <v/>
      </c>
      <c r="CC48" s="211" t="str">
        <f t="shared" ca="1" si="55"/>
        <v/>
      </c>
      <c r="CD48" s="212" t="str">
        <f t="shared" ca="1" si="55"/>
        <v/>
      </c>
      <c r="CE48" s="208" t="str">
        <f t="shared" ca="1" si="55"/>
        <v/>
      </c>
      <c r="CF48" s="209" t="str">
        <f t="shared" ca="1" si="55"/>
        <v/>
      </c>
      <c r="CG48" s="214" t="str">
        <f t="shared" ca="1" si="23"/>
        <v/>
      </c>
      <c r="CH48" s="208" t="str">
        <f t="shared" ca="1" si="24"/>
        <v/>
      </c>
      <c r="CI48" s="209" t="str">
        <f t="shared" ca="1" si="25"/>
        <v/>
      </c>
      <c r="CJ48" s="210" t="str">
        <f t="shared" ca="1" si="26"/>
        <v/>
      </c>
      <c r="CK48" s="208" t="str">
        <f t="shared" ca="1" si="27"/>
        <v/>
      </c>
      <c r="CL48" s="211" t="str">
        <f t="shared" ca="1" si="28"/>
        <v/>
      </c>
      <c r="CM48" s="212" t="str">
        <f t="shared" ca="1" si="29"/>
        <v/>
      </c>
      <c r="CN48" s="208" t="str">
        <f t="shared" ca="1" si="30"/>
        <v/>
      </c>
      <c r="CO48" s="215" t="str">
        <f t="shared" ca="1" si="31"/>
        <v/>
      </c>
      <c r="CP48" s="212" t="str">
        <f t="shared" ca="1" si="32"/>
        <v/>
      </c>
      <c r="CQ48" s="208" t="str">
        <f t="shared" ca="1" si="33"/>
        <v/>
      </c>
      <c r="CR48" s="209" t="str">
        <f t="shared" ca="1" si="34"/>
        <v/>
      </c>
      <c r="CS48" s="210" t="str">
        <f t="shared" ca="1" si="35"/>
        <v/>
      </c>
      <c r="CT48" s="208" t="str">
        <f t="shared" ca="1" si="36"/>
        <v/>
      </c>
      <c r="CU48" s="211" t="str">
        <f t="shared" ca="1" si="37"/>
        <v/>
      </c>
      <c r="CV48" s="212" t="str">
        <f t="shared" ca="1" si="38"/>
        <v/>
      </c>
      <c r="CW48" s="208" t="str">
        <f t="shared" ca="1" si="39"/>
        <v/>
      </c>
      <c r="CX48" s="216" t="str">
        <f t="shared" ca="1" si="40"/>
        <v/>
      </c>
    </row>
    <row r="49" spans="2:102" s="156" customFormat="1" ht="20.100000000000001" customHeight="1">
      <c r="B49" s="239">
        <f t="shared" si="41"/>
        <v>40</v>
      </c>
      <c r="C49" s="200" t="str">
        <f t="shared" ca="1" si="53"/>
        <v/>
      </c>
      <c r="D49" s="201" t="str">
        <f t="shared" ca="1" si="42"/>
        <v/>
      </c>
      <c r="E49" s="206" t="str">
        <f t="shared" ca="1" si="47"/>
        <v/>
      </c>
      <c r="F49" s="203" t="str">
        <f t="shared" ca="1" si="47"/>
        <v/>
      </c>
      <c r="G49" s="204" t="str">
        <f t="shared" ca="1" si="47"/>
        <v/>
      </c>
      <c r="H49" s="202" t="str">
        <f t="shared" ca="1" si="47"/>
        <v/>
      </c>
      <c r="I49" s="205" t="str">
        <f t="shared" ca="1" si="47"/>
        <v/>
      </c>
      <c r="J49" s="206" t="str">
        <f t="shared" ca="1" si="47"/>
        <v/>
      </c>
      <c r="K49" s="202" t="str">
        <f t="shared" ca="1" si="47"/>
        <v/>
      </c>
      <c r="L49" s="295" t="str">
        <f t="shared" ca="1" si="47"/>
        <v/>
      </c>
      <c r="M49" s="207" t="str">
        <f t="shared" ca="1" si="56"/>
        <v/>
      </c>
      <c r="N49" s="208" t="str">
        <f t="shared" ca="1" si="56"/>
        <v/>
      </c>
      <c r="O49" s="209" t="str">
        <f t="shared" ca="1" si="56"/>
        <v/>
      </c>
      <c r="P49" s="210" t="str">
        <f t="shared" ca="1" si="56"/>
        <v/>
      </c>
      <c r="Q49" s="208" t="str">
        <f t="shared" ca="1" si="56"/>
        <v/>
      </c>
      <c r="R49" s="211" t="str">
        <f t="shared" ca="1" si="56"/>
        <v/>
      </c>
      <c r="S49" s="212" t="str">
        <f t="shared" ca="1" si="56"/>
        <v/>
      </c>
      <c r="T49" s="208" t="str">
        <f t="shared" ca="1" si="56"/>
        <v/>
      </c>
      <c r="U49" s="213" t="str">
        <f t="shared" ca="1" si="56"/>
        <v/>
      </c>
      <c r="V49" s="212" t="str">
        <f t="shared" ca="1" si="56"/>
        <v/>
      </c>
      <c r="W49" s="208" t="str">
        <f t="shared" ca="1" si="56"/>
        <v/>
      </c>
      <c r="X49" s="209" t="str">
        <f t="shared" ca="1" si="56"/>
        <v/>
      </c>
      <c r="Y49" s="210" t="str">
        <f t="shared" ca="1" si="56"/>
        <v/>
      </c>
      <c r="Z49" s="208" t="str">
        <f t="shared" ca="1" si="56"/>
        <v/>
      </c>
      <c r="AA49" s="211" t="str">
        <f t="shared" ca="1" si="56"/>
        <v/>
      </c>
      <c r="AB49" s="212" t="str">
        <f t="shared" ca="1" si="56"/>
        <v/>
      </c>
      <c r="AC49" s="208" t="str">
        <f t="shared" ca="1" si="56"/>
        <v/>
      </c>
      <c r="AD49" s="209" t="str">
        <f t="shared" ca="1" si="56"/>
        <v/>
      </c>
      <c r="AE49" s="214" t="str">
        <f t="shared" ca="1" si="56"/>
        <v/>
      </c>
      <c r="AF49" s="208" t="str">
        <f t="shared" ca="1" si="56"/>
        <v/>
      </c>
      <c r="AG49" s="209" t="str">
        <f t="shared" ca="1" si="56"/>
        <v/>
      </c>
      <c r="AH49" s="210" t="str">
        <f t="shared" ca="1" si="56"/>
        <v/>
      </c>
      <c r="AI49" s="208" t="str">
        <f t="shared" ca="1" si="56"/>
        <v/>
      </c>
      <c r="AJ49" s="211" t="str">
        <f t="shared" ca="1" si="56"/>
        <v/>
      </c>
      <c r="AK49" s="212" t="str">
        <f t="shared" ca="1" si="56"/>
        <v/>
      </c>
      <c r="AL49" s="208" t="str">
        <f t="shared" ca="1" si="56"/>
        <v/>
      </c>
      <c r="AM49" s="215" t="str">
        <f t="shared" ca="1" si="56"/>
        <v/>
      </c>
      <c r="AN49" s="212" t="str">
        <f t="shared" ca="1" si="56"/>
        <v/>
      </c>
      <c r="AO49" s="208" t="str">
        <f t="shared" ca="1" si="56"/>
        <v/>
      </c>
      <c r="AP49" s="209" t="str">
        <f t="shared" ca="1" si="56"/>
        <v/>
      </c>
      <c r="AQ49" s="210" t="str">
        <f t="shared" ca="1" si="56"/>
        <v/>
      </c>
      <c r="AR49" s="208" t="str">
        <f t="shared" ca="1" si="56"/>
        <v/>
      </c>
      <c r="AS49" s="211" t="str">
        <f t="shared" ca="1" si="56"/>
        <v/>
      </c>
      <c r="AT49" s="212" t="str">
        <f t="shared" ca="1" si="56"/>
        <v/>
      </c>
      <c r="AU49" s="208" t="str">
        <f t="shared" ca="1" si="56"/>
        <v/>
      </c>
      <c r="AV49" s="209" t="str">
        <f t="shared" ca="1" si="56"/>
        <v/>
      </c>
      <c r="AW49" s="214" t="str">
        <f t="shared" ca="1" si="56"/>
        <v/>
      </c>
      <c r="AX49" s="208" t="str">
        <f t="shared" ca="1" si="56"/>
        <v/>
      </c>
      <c r="AY49" s="209" t="str">
        <f t="shared" ca="1" si="56"/>
        <v/>
      </c>
      <c r="AZ49" s="210" t="str">
        <f t="shared" ca="1" si="56"/>
        <v/>
      </c>
      <c r="BA49" s="208" t="str">
        <f t="shared" ca="1" si="56"/>
        <v/>
      </c>
      <c r="BB49" s="211" t="str">
        <f t="shared" ca="1" si="56"/>
        <v/>
      </c>
      <c r="BC49" s="212" t="str">
        <f t="shared" ca="1" si="56"/>
        <v/>
      </c>
      <c r="BD49" s="208" t="str">
        <f t="shared" ca="1" si="56"/>
        <v/>
      </c>
      <c r="BE49" s="215" t="str">
        <f t="shared" ca="1" si="56"/>
        <v/>
      </c>
      <c r="BF49" s="212" t="str">
        <f t="shared" ca="1" si="56"/>
        <v/>
      </c>
      <c r="BG49" s="208" t="str">
        <f t="shared" ca="1" si="56"/>
        <v/>
      </c>
      <c r="BH49" s="209" t="str">
        <f t="shared" ca="1" si="56"/>
        <v/>
      </c>
      <c r="BI49" s="210" t="str">
        <f t="shared" ca="1" si="56"/>
        <v/>
      </c>
      <c r="BJ49" s="208" t="str">
        <f t="shared" ca="1" si="56"/>
        <v/>
      </c>
      <c r="BK49" s="211" t="str">
        <f t="shared" ca="1" si="56"/>
        <v/>
      </c>
      <c r="BL49" s="212" t="str">
        <f t="shared" ca="1" si="56"/>
        <v/>
      </c>
      <c r="BM49" s="208" t="str">
        <f t="shared" ca="1" si="56"/>
        <v/>
      </c>
      <c r="BN49" s="209" t="str">
        <f t="shared" ca="1" si="56"/>
        <v/>
      </c>
      <c r="BO49" s="214" t="str">
        <f t="shared" ca="1" si="56"/>
        <v/>
      </c>
      <c r="BP49" s="208" t="str">
        <f t="shared" ca="1" si="56"/>
        <v/>
      </c>
      <c r="BQ49" s="209" t="str">
        <f t="shared" ca="1" si="56"/>
        <v/>
      </c>
      <c r="BR49" s="210" t="str">
        <f t="shared" ca="1" si="56"/>
        <v/>
      </c>
      <c r="BS49" s="208" t="str">
        <f t="shared" ca="1" si="56"/>
        <v/>
      </c>
      <c r="BT49" s="211" t="str">
        <f t="shared" ca="1" si="56"/>
        <v/>
      </c>
      <c r="BU49" s="212" t="str">
        <f t="shared" ca="1" si="56"/>
        <v/>
      </c>
      <c r="BV49" s="208" t="str">
        <f t="shared" ca="1" si="56"/>
        <v/>
      </c>
      <c r="BW49" s="215" t="str">
        <f t="shared" ca="1" si="56"/>
        <v/>
      </c>
      <c r="BX49" s="212" t="str">
        <f ca="1">IF($C49="","",IF(BX$1="","",INDIRECT("'"&amp;BX$1&amp;"'!"&amp;"$"&amp;BX$2&amp;"$"&amp;((BX$3)+(ROW()-ROW(BW$9))))))</f>
        <v/>
      </c>
      <c r="BY49" s="208" t="str">
        <f t="shared" ca="1" si="55"/>
        <v/>
      </c>
      <c r="BZ49" s="209" t="str">
        <f t="shared" ca="1" si="55"/>
        <v/>
      </c>
      <c r="CA49" s="210" t="str">
        <f t="shared" ca="1" si="55"/>
        <v/>
      </c>
      <c r="CB49" s="208" t="str">
        <f t="shared" ca="1" si="55"/>
        <v/>
      </c>
      <c r="CC49" s="211" t="str">
        <f t="shared" ca="1" si="55"/>
        <v/>
      </c>
      <c r="CD49" s="212" t="str">
        <f t="shared" ca="1" si="55"/>
        <v/>
      </c>
      <c r="CE49" s="208" t="str">
        <f t="shared" ca="1" si="55"/>
        <v/>
      </c>
      <c r="CF49" s="209" t="str">
        <f t="shared" ca="1" si="55"/>
        <v/>
      </c>
      <c r="CG49" s="214" t="str">
        <f t="shared" ca="1" si="23"/>
        <v/>
      </c>
      <c r="CH49" s="208" t="str">
        <f t="shared" ca="1" si="24"/>
        <v/>
      </c>
      <c r="CI49" s="209" t="str">
        <f t="shared" ca="1" si="25"/>
        <v/>
      </c>
      <c r="CJ49" s="210" t="str">
        <f t="shared" ca="1" si="26"/>
        <v/>
      </c>
      <c r="CK49" s="208" t="str">
        <f t="shared" ca="1" si="27"/>
        <v/>
      </c>
      <c r="CL49" s="211" t="str">
        <f t="shared" ca="1" si="28"/>
        <v/>
      </c>
      <c r="CM49" s="212" t="str">
        <f t="shared" ca="1" si="29"/>
        <v/>
      </c>
      <c r="CN49" s="208" t="str">
        <f t="shared" ca="1" si="30"/>
        <v/>
      </c>
      <c r="CO49" s="215" t="str">
        <f t="shared" ca="1" si="31"/>
        <v/>
      </c>
      <c r="CP49" s="212" t="str">
        <f t="shared" ca="1" si="32"/>
        <v/>
      </c>
      <c r="CQ49" s="208" t="str">
        <f t="shared" ca="1" si="33"/>
        <v/>
      </c>
      <c r="CR49" s="209" t="str">
        <f t="shared" ca="1" si="34"/>
        <v/>
      </c>
      <c r="CS49" s="210" t="str">
        <f t="shared" ca="1" si="35"/>
        <v/>
      </c>
      <c r="CT49" s="208" t="str">
        <f t="shared" ca="1" si="36"/>
        <v/>
      </c>
      <c r="CU49" s="211" t="str">
        <f t="shared" ca="1" si="37"/>
        <v/>
      </c>
      <c r="CV49" s="212" t="str">
        <f t="shared" ca="1" si="38"/>
        <v/>
      </c>
      <c r="CW49" s="208" t="str">
        <f t="shared" ca="1" si="39"/>
        <v/>
      </c>
      <c r="CX49" s="216" t="str">
        <f t="shared" ca="1" si="40"/>
        <v/>
      </c>
    </row>
    <row r="50" spans="2:102" s="156" customFormat="1" ht="20.100000000000001" customHeight="1">
      <c r="B50" s="239">
        <f t="shared" si="41"/>
        <v>41</v>
      </c>
      <c r="C50" s="200" t="str">
        <f t="shared" ca="1" si="53"/>
        <v/>
      </c>
      <c r="D50" s="201" t="str">
        <f ca="1">IF($C50="","",SUM(M50,V50,AE50,AN50,AW50,BF50,BO50,BX50))</f>
        <v/>
      </c>
      <c r="E50" s="206" t="str">
        <f t="shared" ca="1" si="47"/>
        <v/>
      </c>
      <c r="F50" s="203" t="str">
        <f t="shared" ca="1" si="47"/>
        <v/>
      </c>
      <c r="G50" s="204" t="str">
        <f t="shared" ca="1" si="47"/>
        <v/>
      </c>
      <c r="H50" s="202" t="str">
        <f t="shared" ca="1" si="47"/>
        <v/>
      </c>
      <c r="I50" s="205" t="str">
        <f t="shared" ca="1" si="47"/>
        <v/>
      </c>
      <c r="J50" s="206" t="str">
        <f t="shared" ca="1" si="47"/>
        <v/>
      </c>
      <c r="K50" s="202" t="str">
        <f t="shared" ca="1" si="47"/>
        <v/>
      </c>
      <c r="L50" s="295" t="str">
        <f t="shared" ca="1" si="47"/>
        <v/>
      </c>
      <c r="M50" s="207" t="str">
        <f t="shared" ref="M50:AB65" ca="1" si="57">IF($C50="","",IF(M$1="","",INDIRECT("'"&amp;M$1&amp;"'!"&amp;"$"&amp;M$2&amp;"$"&amp;((M$3)+(ROW()-ROW(L$9))))))</f>
        <v/>
      </c>
      <c r="N50" s="208" t="str">
        <f t="shared" ca="1" si="57"/>
        <v/>
      </c>
      <c r="O50" s="209" t="str">
        <f t="shared" ca="1" si="57"/>
        <v/>
      </c>
      <c r="P50" s="210" t="str">
        <f t="shared" ca="1" si="57"/>
        <v/>
      </c>
      <c r="Q50" s="208" t="str">
        <f t="shared" ca="1" si="57"/>
        <v/>
      </c>
      <c r="R50" s="211" t="str">
        <f t="shared" ca="1" si="57"/>
        <v/>
      </c>
      <c r="S50" s="212" t="str">
        <f t="shared" ca="1" si="57"/>
        <v/>
      </c>
      <c r="T50" s="208" t="str">
        <f t="shared" ca="1" si="57"/>
        <v/>
      </c>
      <c r="U50" s="213" t="str">
        <f t="shared" ca="1" si="57"/>
        <v/>
      </c>
      <c r="V50" s="212" t="str">
        <f t="shared" ca="1" si="57"/>
        <v/>
      </c>
      <c r="W50" s="208" t="str">
        <f t="shared" ca="1" si="57"/>
        <v/>
      </c>
      <c r="X50" s="209" t="str">
        <f t="shared" ca="1" si="57"/>
        <v/>
      </c>
      <c r="Y50" s="210" t="str">
        <f t="shared" ca="1" si="57"/>
        <v/>
      </c>
      <c r="Z50" s="208" t="str">
        <f t="shared" ca="1" si="57"/>
        <v/>
      </c>
      <c r="AA50" s="211" t="str">
        <f t="shared" ca="1" si="57"/>
        <v/>
      </c>
      <c r="AB50" s="212" t="str">
        <f t="shared" ca="1" si="57"/>
        <v/>
      </c>
      <c r="AC50" s="208" t="str">
        <f t="shared" ref="AC50:AR65" ca="1" si="58">IF($C50="","",IF(AC$1="","",INDIRECT("'"&amp;AC$1&amp;"'!"&amp;"$"&amp;AC$2&amp;"$"&amp;((AC$3)+(ROW()-ROW(AB$9))))))</f>
        <v/>
      </c>
      <c r="AD50" s="209" t="str">
        <f t="shared" ca="1" si="58"/>
        <v/>
      </c>
      <c r="AE50" s="214" t="str">
        <f t="shared" ca="1" si="58"/>
        <v/>
      </c>
      <c r="AF50" s="208" t="str">
        <f t="shared" ca="1" si="58"/>
        <v/>
      </c>
      <c r="AG50" s="209" t="str">
        <f t="shared" ca="1" si="58"/>
        <v/>
      </c>
      <c r="AH50" s="210" t="str">
        <f t="shared" ca="1" si="58"/>
        <v/>
      </c>
      <c r="AI50" s="208" t="str">
        <f t="shared" ca="1" si="58"/>
        <v/>
      </c>
      <c r="AJ50" s="211" t="str">
        <f t="shared" ca="1" si="58"/>
        <v/>
      </c>
      <c r="AK50" s="212" t="str">
        <f t="shared" ca="1" si="58"/>
        <v/>
      </c>
      <c r="AL50" s="208" t="str">
        <f t="shared" ca="1" si="58"/>
        <v/>
      </c>
      <c r="AM50" s="215" t="str">
        <f t="shared" ca="1" si="58"/>
        <v/>
      </c>
      <c r="AN50" s="212" t="str">
        <f t="shared" ca="1" si="58"/>
        <v/>
      </c>
      <c r="AO50" s="208" t="str">
        <f t="shared" ca="1" si="58"/>
        <v/>
      </c>
      <c r="AP50" s="209" t="str">
        <f t="shared" ca="1" si="58"/>
        <v/>
      </c>
      <c r="AQ50" s="210" t="str">
        <f t="shared" ca="1" si="58"/>
        <v/>
      </c>
      <c r="AR50" s="208" t="str">
        <f t="shared" ca="1" si="58"/>
        <v/>
      </c>
      <c r="AS50" s="211" t="str">
        <f t="shared" ref="AS50:BH65" ca="1" si="59">IF($C50="","",IF(AS$1="","",INDIRECT("'"&amp;AS$1&amp;"'!"&amp;"$"&amp;AS$2&amp;"$"&amp;((AS$3)+(ROW()-ROW(AR$9))))))</f>
        <v/>
      </c>
      <c r="AT50" s="212" t="str">
        <f t="shared" ca="1" si="59"/>
        <v/>
      </c>
      <c r="AU50" s="208" t="str">
        <f t="shared" ca="1" si="59"/>
        <v/>
      </c>
      <c r="AV50" s="209" t="str">
        <f t="shared" ca="1" si="59"/>
        <v/>
      </c>
      <c r="AW50" s="214" t="str">
        <f t="shared" ca="1" si="59"/>
        <v/>
      </c>
      <c r="AX50" s="208" t="str">
        <f t="shared" ca="1" si="59"/>
        <v/>
      </c>
      <c r="AY50" s="209" t="str">
        <f t="shared" ca="1" si="59"/>
        <v/>
      </c>
      <c r="AZ50" s="210" t="str">
        <f t="shared" ca="1" si="59"/>
        <v/>
      </c>
      <c r="BA50" s="208" t="str">
        <f t="shared" ca="1" si="59"/>
        <v/>
      </c>
      <c r="BB50" s="211" t="str">
        <f t="shared" ca="1" si="59"/>
        <v/>
      </c>
      <c r="BC50" s="212" t="str">
        <f t="shared" ca="1" si="59"/>
        <v/>
      </c>
      <c r="BD50" s="208" t="str">
        <f t="shared" ca="1" si="59"/>
        <v/>
      </c>
      <c r="BE50" s="215" t="str">
        <f t="shared" ca="1" si="59"/>
        <v/>
      </c>
      <c r="BF50" s="212" t="str">
        <f t="shared" ca="1" si="59"/>
        <v/>
      </c>
      <c r="BG50" s="208" t="str">
        <f t="shared" ca="1" si="59"/>
        <v/>
      </c>
      <c r="BH50" s="209" t="str">
        <f t="shared" ca="1" si="59"/>
        <v/>
      </c>
      <c r="BI50" s="210" t="str">
        <f t="shared" ref="BI50:BX65" ca="1" si="60">IF($C50="","",IF(BI$1="","",INDIRECT("'"&amp;BI$1&amp;"'!"&amp;"$"&amp;BI$2&amp;"$"&amp;((BI$3)+(ROW()-ROW(BH$9))))))</f>
        <v/>
      </c>
      <c r="BJ50" s="208" t="str">
        <f t="shared" ca="1" si="60"/>
        <v/>
      </c>
      <c r="BK50" s="211" t="str">
        <f t="shared" ca="1" si="60"/>
        <v/>
      </c>
      <c r="BL50" s="212" t="str">
        <f t="shared" ca="1" si="60"/>
        <v/>
      </c>
      <c r="BM50" s="208" t="str">
        <f t="shared" ca="1" si="60"/>
        <v/>
      </c>
      <c r="BN50" s="209" t="str">
        <f t="shared" ca="1" si="60"/>
        <v/>
      </c>
      <c r="BO50" s="214" t="str">
        <f t="shared" ca="1" si="60"/>
        <v/>
      </c>
      <c r="BP50" s="208" t="str">
        <f t="shared" ca="1" si="60"/>
        <v/>
      </c>
      <c r="BQ50" s="209" t="str">
        <f t="shared" ca="1" si="60"/>
        <v/>
      </c>
      <c r="BR50" s="210" t="str">
        <f t="shared" ca="1" si="60"/>
        <v/>
      </c>
      <c r="BS50" s="208" t="str">
        <f t="shared" ca="1" si="60"/>
        <v/>
      </c>
      <c r="BT50" s="211" t="str">
        <f t="shared" ca="1" si="60"/>
        <v/>
      </c>
      <c r="BU50" s="212" t="str">
        <f t="shared" ca="1" si="60"/>
        <v/>
      </c>
      <c r="BV50" s="208" t="str">
        <f t="shared" ca="1" si="60"/>
        <v/>
      </c>
      <c r="BW50" s="215" t="str">
        <f t="shared" ca="1" si="60"/>
        <v/>
      </c>
      <c r="BX50" s="212" t="str">
        <f t="shared" ca="1" si="60"/>
        <v/>
      </c>
      <c r="BY50" s="208" t="str">
        <f t="shared" ca="1" si="55"/>
        <v/>
      </c>
      <c r="BZ50" s="209" t="str">
        <f t="shared" ca="1" si="55"/>
        <v/>
      </c>
      <c r="CA50" s="210" t="str">
        <f t="shared" ca="1" si="55"/>
        <v/>
      </c>
      <c r="CB50" s="208" t="str">
        <f t="shared" ca="1" si="55"/>
        <v/>
      </c>
      <c r="CC50" s="211" t="str">
        <f t="shared" ca="1" si="55"/>
        <v/>
      </c>
      <c r="CD50" s="212" t="str">
        <f t="shared" ca="1" si="55"/>
        <v/>
      </c>
      <c r="CE50" s="208" t="str">
        <f t="shared" ca="1" si="55"/>
        <v/>
      </c>
      <c r="CF50" s="209" t="str">
        <f t="shared" ca="1" si="55"/>
        <v/>
      </c>
      <c r="CG50" s="214" t="str">
        <f t="shared" ca="1" si="23"/>
        <v/>
      </c>
      <c r="CH50" s="208" t="str">
        <f t="shared" ca="1" si="24"/>
        <v/>
      </c>
      <c r="CI50" s="209" t="str">
        <f t="shared" ca="1" si="25"/>
        <v/>
      </c>
      <c r="CJ50" s="210" t="str">
        <f t="shared" ca="1" si="26"/>
        <v/>
      </c>
      <c r="CK50" s="208" t="str">
        <f t="shared" ca="1" si="27"/>
        <v/>
      </c>
      <c r="CL50" s="211" t="str">
        <f t="shared" ca="1" si="28"/>
        <v/>
      </c>
      <c r="CM50" s="212" t="str">
        <f t="shared" ca="1" si="29"/>
        <v/>
      </c>
      <c r="CN50" s="208" t="str">
        <f t="shared" ca="1" si="30"/>
        <v/>
      </c>
      <c r="CO50" s="215" t="str">
        <f t="shared" ca="1" si="31"/>
        <v/>
      </c>
      <c r="CP50" s="212" t="str">
        <f t="shared" ca="1" si="32"/>
        <v/>
      </c>
      <c r="CQ50" s="208" t="str">
        <f t="shared" ca="1" si="33"/>
        <v/>
      </c>
      <c r="CR50" s="209" t="str">
        <f t="shared" ca="1" si="34"/>
        <v/>
      </c>
      <c r="CS50" s="210" t="str">
        <f t="shared" ca="1" si="35"/>
        <v/>
      </c>
      <c r="CT50" s="208" t="str">
        <f t="shared" ca="1" si="36"/>
        <v/>
      </c>
      <c r="CU50" s="211" t="str">
        <f t="shared" ca="1" si="37"/>
        <v/>
      </c>
      <c r="CV50" s="212" t="str">
        <f t="shared" ca="1" si="38"/>
        <v/>
      </c>
      <c r="CW50" s="208" t="str">
        <f t="shared" ca="1" si="39"/>
        <v/>
      </c>
      <c r="CX50" s="216" t="str">
        <f t="shared" ca="1" si="40"/>
        <v/>
      </c>
    </row>
    <row r="51" spans="2:102" s="156" customFormat="1" ht="20.100000000000001" customHeight="1">
      <c r="B51" s="239">
        <f t="shared" si="41"/>
        <v>42</v>
      </c>
      <c r="C51" s="200" t="str">
        <f t="shared" ca="1" si="53"/>
        <v/>
      </c>
      <c r="D51" s="201" t="str">
        <f t="shared" ref="D51:D89" ca="1" si="61">IF($C51="","",SUM(M51,V51,AE51,AN51,AW51,BF51,BO51,BX51))</f>
        <v/>
      </c>
      <c r="E51" s="206" t="str">
        <f t="shared" ca="1" si="47"/>
        <v/>
      </c>
      <c r="F51" s="203" t="str">
        <f t="shared" ca="1" si="47"/>
        <v/>
      </c>
      <c r="G51" s="204" t="str">
        <f t="shared" ca="1" si="47"/>
        <v/>
      </c>
      <c r="H51" s="202" t="str">
        <f t="shared" ca="1" si="47"/>
        <v/>
      </c>
      <c r="I51" s="205" t="str">
        <f t="shared" ca="1" si="47"/>
        <v/>
      </c>
      <c r="J51" s="206" t="str">
        <f t="shared" ca="1" si="47"/>
        <v/>
      </c>
      <c r="K51" s="202" t="str">
        <f t="shared" ca="1" si="47"/>
        <v/>
      </c>
      <c r="L51" s="295" t="str">
        <f t="shared" ca="1" si="47"/>
        <v/>
      </c>
      <c r="M51" s="207" t="str">
        <f t="shared" ca="1" si="57"/>
        <v/>
      </c>
      <c r="N51" s="208" t="str">
        <f t="shared" ca="1" si="57"/>
        <v/>
      </c>
      <c r="O51" s="209" t="str">
        <f t="shared" ca="1" si="57"/>
        <v/>
      </c>
      <c r="P51" s="210" t="str">
        <f t="shared" ca="1" si="57"/>
        <v/>
      </c>
      <c r="Q51" s="208" t="str">
        <f t="shared" ca="1" si="57"/>
        <v/>
      </c>
      <c r="R51" s="211" t="str">
        <f t="shared" ca="1" si="57"/>
        <v/>
      </c>
      <c r="S51" s="212" t="str">
        <f t="shared" ca="1" si="57"/>
        <v/>
      </c>
      <c r="T51" s="208" t="str">
        <f t="shared" ca="1" si="57"/>
        <v/>
      </c>
      <c r="U51" s="213" t="str">
        <f t="shared" ca="1" si="57"/>
        <v/>
      </c>
      <c r="V51" s="212" t="str">
        <f t="shared" ca="1" si="57"/>
        <v/>
      </c>
      <c r="W51" s="208" t="str">
        <f t="shared" ca="1" si="57"/>
        <v/>
      </c>
      <c r="X51" s="209" t="str">
        <f t="shared" ca="1" si="57"/>
        <v/>
      </c>
      <c r="Y51" s="210" t="str">
        <f t="shared" ca="1" si="57"/>
        <v/>
      </c>
      <c r="Z51" s="208" t="str">
        <f t="shared" ca="1" si="57"/>
        <v/>
      </c>
      <c r="AA51" s="211" t="str">
        <f t="shared" ca="1" si="57"/>
        <v/>
      </c>
      <c r="AB51" s="212" t="str">
        <f t="shared" ca="1" si="57"/>
        <v/>
      </c>
      <c r="AC51" s="208" t="str">
        <f t="shared" ca="1" si="58"/>
        <v/>
      </c>
      <c r="AD51" s="209" t="str">
        <f t="shared" ca="1" si="58"/>
        <v/>
      </c>
      <c r="AE51" s="214" t="str">
        <f t="shared" ca="1" si="58"/>
        <v/>
      </c>
      <c r="AF51" s="208" t="str">
        <f t="shared" ca="1" si="58"/>
        <v/>
      </c>
      <c r="AG51" s="209" t="str">
        <f t="shared" ca="1" si="58"/>
        <v/>
      </c>
      <c r="AH51" s="210" t="str">
        <f t="shared" ca="1" si="58"/>
        <v/>
      </c>
      <c r="AI51" s="208" t="str">
        <f t="shared" ca="1" si="58"/>
        <v/>
      </c>
      <c r="AJ51" s="211" t="str">
        <f t="shared" ca="1" si="58"/>
        <v/>
      </c>
      <c r="AK51" s="212" t="str">
        <f t="shared" ca="1" si="58"/>
        <v/>
      </c>
      <c r="AL51" s="208" t="str">
        <f t="shared" ca="1" si="58"/>
        <v/>
      </c>
      <c r="AM51" s="215" t="str">
        <f t="shared" ca="1" si="58"/>
        <v/>
      </c>
      <c r="AN51" s="212" t="str">
        <f t="shared" ca="1" si="58"/>
        <v/>
      </c>
      <c r="AO51" s="208" t="str">
        <f t="shared" ca="1" si="58"/>
        <v/>
      </c>
      <c r="AP51" s="209" t="str">
        <f t="shared" ca="1" si="58"/>
        <v/>
      </c>
      <c r="AQ51" s="210" t="str">
        <f t="shared" ca="1" si="58"/>
        <v/>
      </c>
      <c r="AR51" s="208" t="str">
        <f t="shared" ca="1" si="58"/>
        <v/>
      </c>
      <c r="AS51" s="211" t="str">
        <f t="shared" ca="1" si="59"/>
        <v/>
      </c>
      <c r="AT51" s="212" t="str">
        <f t="shared" ca="1" si="59"/>
        <v/>
      </c>
      <c r="AU51" s="208" t="str">
        <f t="shared" ca="1" si="59"/>
        <v/>
      </c>
      <c r="AV51" s="209" t="str">
        <f t="shared" ca="1" si="59"/>
        <v/>
      </c>
      <c r="AW51" s="214" t="str">
        <f t="shared" ca="1" si="59"/>
        <v/>
      </c>
      <c r="AX51" s="208" t="str">
        <f t="shared" ca="1" si="59"/>
        <v/>
      </c>
      <c r="AY51" s="209" t="str">
        <f t="shared" ca="1" si="59"/>
        <v/>
      </c>
      <c r="AZ51" s="210" t="str">
        <f t="shared" ca="1" si="59"/>
        <v/>
      </c>
      <c r="BA51" s="208" t="str">
        <f t="shared" ca="1" si="59"/>
        <v/>
      </c>
      <c r="BB51" s="211" t="str">
        <f t="shared" ca="1" si="59"/>
        <v/>
      </c>
      <c r="BC51" s="212" t="str">
        <f t="shared" ca="1" si="59"/>
        <v/>
      </c>
      <c r="BD51" s="208" t="str">
        <f t="shared" ca="1" si="59"/>
        <v/>
      </c>
      <c r="BE51" s="215" t="str">
        <f t="shared" ca="1" si="59"/>
        <v/>
      </c>
      <c r="BF51" s="212" t="str">
        <f t="shared" ca="1" si="59"/>
        <v/>
      </c>
      <c r="BG51" s="208" t="str">
        <f t="shared" ca="1" si="59"/>
        <v/>
      </c>
      <c r="BH51" s="209" t="str">
        <f t="shared" ca="1" si="59"/>
        <v/>
      </c>
      <c r="BI51" s="210" t="str">
        <f t="shared" ca="1" si="60"/>
        <v/>
      </c>
      <c r="BJ51" s="208" t="str">
        <f t="shared" ca="1" si="60"/>
        <v/>
      </c>
      <c r="BK51" s="211" t="str">
        <f t="shared" ca="1" si="60"/>
        <v/>
      </c>
      <c r="BL51" s="212" t="str">
        <f t="shared" ca="1" si="60"/>
        <v/>
      </c>
      <c r="BM51" s="208" t="str">
        <f t="shared" ca="1" si="60"/>
        <v/>
      </c>
      <c r="BN51" s="209" t="str">
        <f t="shared" ca="1" si="60"/>
        <v/>
      </c>
      <c r="BO51" s="214" t="str">
        <f t="shared" ca="1" si="60"/>
        <v/>
      </c>
      <c r="BP51" s="208" t="str">
        <f t="shared" ca="1" si="60"/>
        <v/>
      </c>
      <c r="BQ51" s="209" t="str">
        <f t="shared" ca="1" si="60"/>
        <v/>
      </c>
      <c r="BR51" s="210" t="str">
        <f t="shared" ca="1" si="60"/>
        <v/>
      </c>
      <c r="BS51" s="208" t="str">
        <f t="shared" ca="1" si="60"/>
        <v/>
      </c>
      <c r="BT51" s="211" t="str">
        <f t="shared" ca="1" si="60"/>
        <v/>
      </c>
      <c r="BU51" s="212" t="str">
        <f t="shared" ca="1" si="60"/>
        <v/>
      </c>
      <c r="BV51" s="208" t="str">
        <f t="shared" ca="1" si="60"/>
        <v/>
      </c>
      <c r="BW51" s="215" t="str">
        <f t="shared" ca="1" si="60"/>
        <v/>
      </c>
      <c r="BX51" s="212" t="str">
        <f t="shared" ca="1" si="60"/>
        <v/>
      </c>
      <c r="BY51" s="208" t="str">
        <f t="shared" ca="1" si="55"/>
        <v/>
      </c>
      <c r="BZ51" s="209" t="str">
        <f t="shared" ca="1" si="55"/>
        <v/>
      </c>
      <c r="CA51" s="210" t="str">
        <f t="shared" ca="1" si="55"/>
        <v/>
      </c>
      <c r="CB51" s="208" t="str">
        <f t="shared" ca="1" si="55"/>
        <v/>
      </c>
      <c r="CC51" s="211" t="str">
        <f t="shared" ca="1" si="55"/>
        <v/>
      </c>
      <c r="CD51" s="212" t="str">
        <f t="shared" ca="1" si="55"/>
        <v/>
      </c>
      <c r="CE51" s="208" t="str">
        <f t="shared" ca="1" si="55"/>
        <v/>
      </c>
      <c r="CF51" s="209" t="str">
        <f t="shared" ca="1" si="55"/>
        <v/>
      </c>
      <c r="CG51" s="214" t="str">
        <f t="shared" ca="1" si="23"/>
        <v/>
      </c>
      <c r="CH51" s="208" t="str">
        <f t="shared" ca="1" si="24"/>
        <v/>
      </c>
      <c r="CI51" s="209" t="str">
        <f t="shared" ca="1" si="25"/>
        <v/>
      </c>
      <c r="CJ51" s="210" t="str">
        <f t="shared" ca="1" si="26"/>
        <v/>
      </c>
      <c r="CK51" s="208" t="str">
        <f t="shared" ca="1" si="27"/>
        <v/>
      </c>
      <c r="CL51" s="211" t="str">
        <f t="shared" ca="1" si="28"/>
        <v/>
      </c>
      <c r="CM51" s="212" t="str">
        <f t="shared" ca="1" si="29"/>
        <v/>
      </c>
      <c r="CN51" s="208" t="str">
        <f t="shared" ca="1" si="30"/>
        <v/>
      </c>
      <c r="CO51" s="215" t="str">
        <f t="shared" ca="1" si="31"/>
        <v/>
      </c>
      <c r="CP51" s="212" t="str">
        <f t="shared" ca="1" si="32"/>
        <v/>
      </c>
      <c r="CQ51" s="208" t="str">
        <f t="shared" ca="1" si="33"/>
        <v/>
      </c>
      <c r="CR51" s="209" t="str">
        <f t="shared" ca="1" si="34"/>
        <v/>
      </c>
      <c r="CS51" s="210" t="str">
        <f t="shared" ca="1" si="35"/>
        <v/>
      </c>
      <c r="CT51" s="208" t="str">
        <f t="shared" ca="1" si="36"/>
        <v/>
      </c>
      <c r="CU51" s="211" t="str">
        <f t="shared" ca="1" si="37"/>
        <v/>
      </c>
      <c r="CV51" s="212" t="str">
        <f t="shared" ca="1" si="38"/>
        <v/>
      </c>
      <c r="CW51" s="208" t="str">
        <f t="shared" ca="1" si="39"/>
        <v/>
      </c>
      <c r="CX51" s="216" t="str">
        <f t="shared" ca="1" si="40"/>
        <v/>
      </c>
    </row>
    <row r="52" spans="2:102" s="156" customFormat="1" ht="20.100000000000001" customHeight="1">
      <c r="B52" s="239">
        <f t="shared" si="41"/>
        <v>43</v>
      </c>
      <c r="C52" s="200" t="str">
        <f t="shared" ca="1" si="53"/>
        <v/>
      </c>
      <c r="D52" s="201" t="str">
        <f t="shared" ca="1" si="61"/>
        <v/>
      </c>
      <c r="E52" s="206" t="str">
        <f t="shared" ca="1" si="47"/>
        <v/>
      </c>
      <c r="F52" s="203" t="str">
        <f t="shared" ca="1" si="47"/>
        <v/>
      </c>
      <c r="G52" s="204" t="str">
        <f t="shared" ca="1" si="47"/>
        <v/>
      </c>
      <c r="H52" s="202" t="str">
        <f t="shared" ca="1" si="47"/>
        <v/>
      </c>
      <c r="I52" s="205" t="str">
        <f t="shared" ca="1" si="47"/>
        <v/>
      </c>
      <c r="J52" s="206" t="str">
        <f t="shared" ca="1" si="47"/>
        <v/>
      </c>
      <c r="K52" s="202" t="str">
        <f t="shared" ca="1" si="47"/>
        <v/>
      </c>
      <c r="L52" s="295" t="str">
        <f t="shared" ca="1" si="47"/>
        <v/>
      </c>
      <c r="M52" s="207" t="str">
        <f t="shared" ca="1" si="57"/>
        <v/>
      </c>
      <c r="N52" s="208" t="str">
        <f t="shared" ca="1" si="57"/>
        <v/>
      </c>
      <c r="O52" s="209" t="str">
        <f t="shared" ca="1" si="57"/>
        <v/>
      </c>
      <c r="P52" s="210" t="str">
        <f t="shared" ca="1" si="57"/>
        <v/>
      </c>
      <c r="Q52" s="208" t="str">
        <f t="shared" ca="1" si="57"/>
        <v/>
      </c>
      <c r="R52" s="211" t="str">
        <f t="shared" ca="1" si="57"/>
        <v/>
      </c>
      <c r="S52" s="212" t="str">
        <f t="shared" ca="1" si="57"/>
        <v/>
      </c>
      <c r="T52" s="208" t="str">
        <f t="shared" ca="1" si="57"/>
        <v/>
      </c>
      <c r="U52" s="213" t="str">
        <f t="shared" ca="1" si="57"/>
        <v/>
      </c>
      <c r="V52" s="212" t="str">
        <f t="shared" ca="1" si="57"/>
        <v/>
      </c>
      <c r="W52" s="208" t="str">
        <f t="shared" ca="1" si="57"/>
        <v/>
      </c>
      <c r="X52" s="209" t="str">
        <f t="shared" ca="1" si="57"/>
        <v/>
      </c>
      <c r="Y52" s="210" t="str">
        <f t="shared" ca="1" si="57"/>
        <v/>
      </c>
      <c r="Z52" s="208" t="str">
        <f t="shared" ca="1" si="57"/>
        <v/>
      </c>
      <c r="AA52" s="211" t="str">
        <f t="shared" ca="1" si="57"/>
        <v/>
      </c>
      <c r="AB52" s="212" t="str">
        <f t="shared" ca="1" si="57"/>
        <v/>
      </c>
      <c r="AC52" s="208" t="str">
        <f t="shared" ca="1" si="58"/>
        <v/>
      </c>
      <c r="AD52" s="209" t="str">
        <f t="shared" ca="1" si="58"/>
        <v/>
      </c>
      <c r="AE52" s="214" t="str">
        <f t="shared" ca="1" si="58"/>
        <v/>
      </c>
      <c r="AF52" s="208" t="str">
        <f t="shared" ca="1" si="58"/>
        <v/>
      </c>
      <c r="AG52" s="209" t="str">
        <f t="shared" ca="1" si="58"/>
        <v/>
      </c>
      <c r="AH52" s="210" t="str">
        <f t="shared" ca="1" si="58"/>
        <v/>
      </c>
      <c r="AI52" s="208" t="str">
        <f t="shared" ca="1" si="58"/>
        <v/>
      </c>
      <c r="AJ52" s="211" t="str">
        <f t="shared" ca="1" si="58"/>
        <v/>
      </c>
      <c r="AK52" s="212" t="str">
        <f t="shared" ca="1" si="58"/>
        <v/>
      </c>
      <c r="AL52" s="208" t="str">
        <f t="shared" ca="1" si="58"/>
        <v/>
      </c>
      <c r="AM52" s="215" t="str">
        <f t="shared" ca="1" si="58"/>
        <v/>
      </c>
      <c r="AN52" s="212" t="str">
        <f t="shared" ca="1" si="58"/>
        <v/>
      </c>
      <c r="AO52" s="208" t="str">
        <f t="shared" ca="1" si="58"/>
        <v/>
      </c>
      <c r="AP52" s="209" t="str">
        <f t="shared" ca="1" si="58"/>
        <v/>
      </c>
      <c r="AQ52" s="210" t="str">
        <f t="shared" ca="1" si="58"/>
        <v/>
      </c>
      <c r="AR52" s="208" t="str">
        <f t="shared" ca="1" si="58"/>
        <v/>
      </c>
      <c r="AS52" s="211" t="str">
        <f t="shared" ca="1" si="59"/>
        <v/>
      </c>
      <c r="AT52" s="212" t="str">
        <f t="shared" ca="1" si="59"/>
        <v/>
      </c>
      <c r="AU52" s="208" t="str">
        <f t="shared" ca="1" si="59"/>
        <v/>
      </c>
      <c r="AV52" s="209" t="str">
        <f t="shared" ca="1" si="59"/>
        <v/>
      </c>
      <c r="AW52" s="214" t="str">
        <f t="shared" ca="1" si="59"/>
        <v/>
      </c>
      <c r="AX52" s="208" t="str">
        <f t="shared" ca="1" si="59"/>
        <v/>
      </c>
      <c r="AY52" s="209" t="str">
        <f t="shared" ca="1" si="59"/>
        <v/>
      </c>
      <c r="AZ52" s="210" t="str">
        <f t="shared" ca="1" si="59"/>
        <v/>
      </c>
      <c r="BA52" s="208" t="str">
        <f t="shared" ca="1" si="59"/>
        <v/>
      </c>
      <c r="BB52" s="211" t="str">
        <f t="shared" ca="1" si="59"/>
        <v/>
      </c>
      <c r="BC52" s="212" t="str">
        <f t="shared" ca="1" si="59"/>
        <v/>
      </c>
      <c r="BD52" s="208" t="str">
        <f t="shared" ca="1" si="59"/>
        <v/>
      </c>
      <c r="BE52" s="215" t="str">
        <f t="shared" ca="1" si="59"/>
        <v/>
      </c>
      <c r="BF52" s="212" t="str">
        <f t="shared" ca="1" si="59"/>
        <v/>
      </c>
      <c r="BG52" s="208" t="str">
        <f t="shared" ca="1" si="59"/>
        <v/>
      </c>
      <c r="BH52" s="209" t="str">
        <f t="shared" ca="1" si="59"/>
        <v/>
      </c>
      <c r="BI52" s="210" t="str">
        <f t="shared" ca="1" si="60"/>
        <v/>
      </c>
      <c r="BJ52" s="208" t="str">
        <f t="shared" ca="1" si="60"/>
        <v/>
      </c>
      <c r="BK52" s="211" t="str">
        <f t="shared" ca="1" si="60"/>
        <v/>
      </c>
      <c r="BL52" s="212" t="str">
        <f t="shared" ca="1" si="60"/>
        <v/>
      </c>
      <c r="BM52" s="208" t="str">
        <f t="shared" ca="1" si="60"/>
        <v/>
      </c>
      <c r="BN52" s="209" t="str">
        <f t="shared" ca="1" si="60"/>
        <v/>
      </c>
      <c r="BO52" s="214" t="str">
        <f t="shared" ca="1" si="60"/>
        <v/>
      </c>
      <c r="BP52" s="208" t="str">
        <f t="shared" ca="1" si="60"/>
        <v/>
      </c>
      <c r="BQ52" s="209" t="str">
        <f t="shared" ca="1" si="60"/>
        <v/>
      </c>
      <c r="BR52" s="210" t="str">
        <f t="shared" ca="1" si="60"/>
        <v/>
      </c>
      <c r="BS52" s="208" t="str">
        <f t="shared" ca="1" si="60"/>
        <v/>
      </c>
      <c r="BT52" s="211" t="str">
        <f t="shared" ca="1" si="60"/>
        <v/>
      </c>
      <c r="BU52" s="212" t="str">
        <f t="shared" ca="1" si="60"/>
        <v/>
      </c>
      <c r="BV52" s="208" t="str">
        <f t="shared" ca="1" si="60"/>
        <v/>
      </c>
      <c r="BW52" s="215" t="str">
        <f t="shared" ca="1" si="60"/>
        <v/>
      </c>
      <c r="BX52" s="212" t="str">
        <f t="shared" ca="1" si="60"/>
        <v/>
      </c>
      <c r="BY52" s="208" t="str">
        <f t="shared" ca="1" si="55"/>
        <v/>
      </c>
      <c r="BZ52" s="209" t="str">
        <f t="shared" ca="1" si="55"/>
        <v/>
      </c>
      <c r="CA52" s="210" t="str">
        <f t="shared" ca="1" si="55"/>
        <v/>
      </c>
      <c r="CB52" s="208" t="str">
        <f t="shared" ca="1" si="55"/>
        <v/>
      </c>
      <c r="CC52" s="211" t="str">
        <f t="shared" ca="1" si="55"/>
        <v/>
      </c>
      <c r="CD52" s="212" t="str">
        <f t="shared" ca="1" si="55"/>
        <v/>
      </c>
      <c r="CE52" s="208" t="str">
        <f t="shared" ca="1" si="55"/>
        <v/>
      </c>
      <c r="CF52" s="209" t="str">
        <f t="shared" ca="1" si="55"/>
        <v/>
      </c>
      <c r="CG52" s="214" t="str">
        <f t="shared" ca="1" si="23"/>
        <v/>
      </c>
      <c r="CH52" s="208" t="str">
        <f t="shared" ca="1" si="24"/>
        <v/>
      </c>
      <c r="CI52" s="209" t="str">
        <f t="shared" ca="1" si="25"/>
        <v/>
      </c>
      <c r="CJ52" s="210" t="str">
        <f t="shared" ca="1" si="26"/>
        <v/>
      </c>
      <c r="CK52" s="208" t="str">
        <f t="shared" ca="1" si="27"/>
        <v/>
      </c>
      <c r="CL52" s="211" t="str">
        <f t="shared" ca="1" si="28"/>
        <v/>
      </c>
      <c r="CM52" s="212" t="str">
        <f t="shared" ca="1" si="29"/>
        <v/>
      </c>
      <c r="CN52" s="208" t="str">
        <f t="shared" ca="1" si="30"/>
        <v/>
      </c>
      <c r="CO52" s="215" t="str">
        <f t="shared" ca="1" si="31"/>
        <v/>
      </c>
      <c r="CP52" s="212" t="str">
        <f t="shared" ca="1" si="32"/>
        <v/>
      </c>
      <c r="CQ52" s="208" t="str">
        <f t="shared" ca="1" si="33"/>
        <v/>
      </c>
      <c r="CR52" s="209" t="str">
        <f t="shared" ca="1" si="34"/>
        <v/>
      </c>
      <c r="CS52" s="210" t="str">
        <f t="shared" ca="1" si="35"/>
        <v/>
      </c>
      <c r="CT52" s="208" t="str">
        <f t="shared" ca="1" si="36"/>
        <v/>
      </c>
      <c r="CU52" s="211" t="str">
        <f t="shared" ca="1" si="37"/>
        <v/>
      </c>
      <c r="CV52" s="212" t="str">
        <f t="shared" ca="1" si="38"/>
        <v/>
      </c>
      <c r="CW52" s="208" t="str">
        <f t="shared" ca="1" si="39"/>
        <v/>
      </c>
      <c r="CX52" s="216" t="str">
        <f t="shared" ca="1" si="40"/>
        <v/>
      </c>
    </row>
    <row r="53" spans="2:102" s="156" customFormat="1" ht="20.100000000000001" customHeight="1">
      <c r="B53" s="239">
        <f t="shared" si="41"/>
        <v>44</v>
      </c>
      <c r="C53" s="200" t="str">
        <f t="shared" ca="1" si="53"/>
        <v/>
      </c>
      <c r="D53" s="201" t="str">
        <f t="shared" ca="1" si="61"/>
        <v/>
      </c>
      <c r="E53" s="206" t="str">
        <f t="shared" ca="1" si="47"/>
        <v/>
      </c>
      <c r="F53" s="203" t="str">
        <f t="shared" ca="1" si="47"/>
        <v/>
      </c>
      <c r="G53" s="204" t="str">
        <f t="shared" ca="1" si="47"/>
        <v/>
      </c>
      <c r="H53" s="202" t="str">
        <f t="shared" ca="1" si="47"/>
        <v/>
      </c>
      <c r="I53" s="205" t="str">
        <f t="shared" ca="1" si="47"/>
        <v/>
      </c>
      <c r="J53" s="206" t="str">
        <f t="shared" ca="1" si="47"/>
        <v/>
      </c>
      <c r="K53" s="202" t="str">
        <f t="shared" ca="1" si="47"/>
        <v/>
      </c>
      <c r="L53" s="295" t="str">
        <f t="shared" ca="1" si="47"/>
        <v/>
      </c>
      <c r="M53" s="207" t="str">
        <f t="shared" ca="1" si="57"/>
        <v/>
      </c>
      <c r="N53" s="208" t="str">
        <f t="shared" ca="1" si="57"/>
        <v/>
      </c>
      <c r="O53" s="209" t="str">
        <f t="shared" ca="1" si="57"/>
        <v/>
      </c>
      <c r="P53" s="210" t="str">
        <f t="shared" ca="1" si="57"/>
        <v/>
      </c>
      <c r="Q53" s="208" t="str">
        <f t="shared" ca="1" si="57"/>
        <v/>
      </c>
      <c r="R53" s="211" t="str">
        <f t="shared" ca="1" si="57"/>
        <v/>
      </c>
      <c r="S53" s="212" t="str">
        <f t="shared" ca="1" si="57"/>
        <v/>
      </c>
      <c r="T53" s="208" t="str">
        <f t="shared" ca="1" si="57"/>
        <v/>
      </c>
      <c r="U53" s="213" t="str">
        <f t="shared" ca="1" si="57"/>
        <v/>
      </c>
      <c r="V53" s="212" t="str">
        <f t="shared" ca="1" si="57"/>
        <v/>
      </c>
      <c r="W53" s="208" t="str">
        <f t="shared" ca="1" si="57"/>
        <v/>
      </c>
      <c r="X53" s="209" t="str">
        <f t="shared" ca="1" si="57"/>
        <v/>
      </c>
      <c r="Y53" s="210" t="str">
        <f t="shared" ca="1" si="57"/>
        <v/>
      </c>
      <c r="Z53" s="208" t="str">
        <f t="shared" ca="1" si="57"/>
        <v/>
      </c>
      <c r="AA53" s="211" t="str">
        <f t="shared" ca="1" si="57"/>
        <v/>
      </c>
      <c r="AB53" s="212" t="str">
        <f t="shared" ca="1" si="57"/>
        <v/>
      </c>
      <c r="AC53" s="208" t="str">
        <f t="shared" ca="1" si="58"/>
        <v/>
      </c>
      <c r="AD53" s="209" t="str">
        <f t="shared" ca="1" si="58"/>
        <v/>
      </c>
      <c r="AE53" s="214" t="str">
        <f t="shared" ca="1" si="58"/>
        <v/>
      </c>
      <c r="AF53" s="208" t="str">
        <f t="shared" ca="1" si="58"/>
        <v/>
      </c>
      <c r="AG53" s="209" t="str">
        <f t="shared" ca="1" si="58"/>
        <v/>
      </c>
      <c r="AH53" s="210" t="str">
        <f t="shared" ca="1" si="58"/>
        <v/>
      </c>
      <c r="AI53" s="208" t="str">
        <f t="shared" ca="1" si="58"/>
        <v/>
      </c>
      <c r="AJ53" s="211" t="str">
        <f t="shared" ca="1" si="58"/>
        <v/>
      </c>
      <c r="AK53" s="212" t="str">
        <f t="shared" ca="1" si="58"/>
        <v/>
      </c>
      <c r="AL53" s="208" t="str">
        <f t="shared" ca="1" si="58"/>
        <v/>
      </c>
      <c r="AM53" s="215" t="str">
        <f t="shared" ca="1" si="58"/>
        <v/>
      </c>
      <c r="AN53" s="212" t="str">
        <f t="shared" ca="1" si="58"/>
        <v/>
      </c>
      <c r="AO53" s="208" t="str">
        <f t="shared" ca="1" si="58"/>
        <v/>
      </c>
      <c r="AP53" s="209" t="str">
        <f t="shared" ca="1" si="58"/>
        <v/>
      </c>
      <c r="AQ53" s="210" t="str">
        <f t="shared" ca="1" si="58"/>
        <v/>
      </c>
      <c r="AR53" s="208" t="str">
        <f t="shared" ca="1" si="58"/>
        <v/>
      </c>
      <c r="AS53" s="211" t="str">
        <f t="shared" ca="1" si="59"/>
        <v/>
      </c>
      <c r="AT53" s="212" t="str">
        <f t="shared" ca="1" si="59"/>
        <v/>
      </c>
      <c r="AU53" s="208" t="str">
        <f t="shared" ca="1" si="59"/>
        <v/>
      </c>
      <c r="AV53" s="209" t="str">
        <f t="shared" ca="1" si="59"/>
        <v/>
      </c>
      <c r="AW53" s="214" t="str">
        <f t="shared" ca="1" si="59"/>
        <v/>
      </c>
      <c r="AX53" s="208" t="str">
        <f t="shared" ca="1" si="59"/>
        <v/>
      </c>
      <c r="AY53" s="209" t="str">
        <f t="shared" ca="1" si="59"/>
        <v/>
      </c>
      <c r="AZ53" s="210" t="str">
        <f t="shared" ca="1" si="59"/>
        <v/>
      </c>
      <c r="BA53" s="208" t="str">
        <f t="shared" ca="1" si="59"/>
        <v/>
      </c>
      <c r="BB53" s="211" t="str">
        <f t="shared" ca="1" si="59"/>
        <v/>
      </c>
      <c r="BC53" s="212" t="str">
        <f t="shared" ca="1" si="59"/>
        <v/>
      </c>
      <c r="BD53" s="208" t="str">
        <f t="shared" ca="1" si="59"/>
        <v/>
      </c>
      <c r="BE53" s="215" t="str">
        <f t="shared" ca="1" si="59"/>
        <v/>
      </c>
      <c r="BF53" s="212" t="str">
        <f t="shared" ca="1" si="59"/>
        <v/>
      </c>
      <c r="BG53" s="208" t="str">
        <f t="shared" ca="1" si="59"/>
        <v/>
      </c>
      <c r="BH53" s="209" t="str">
        <f t="shared" ca="1" si="59"/>
        <v/>
      </c>
      <c r="BI53" s="210" t="str">
        <f t="shared" ca="1" si="60"/>
        <v/>
      </c>
      <c r="BJ53" s="208" t="str">
        <f t="shared" ca="1" si="60"/>
        <v/>
      </c>
      <c r="BK53" s="211" t="str">
        <f t="shared" ca="1" si="60"/>
        <v/>
      </c>
      <c r="BL53" s="212" t="str">
        <f t="shared" ca="1" si="60"/>
        <v/>
      </c>
      <c r="BM53" s="208" t="str">
        <f t="shared" ca="1" si="60"/>
        <v/>
      </c>
      <c r="BN53" s="209" t="str">
        <f t="shared" ca="1" si="60"/>
        <v/>
      </c>
      <c r="BO53" s="214" t="str">
        <f t="shared" ca="1" si="60"/>
        <v/>
      </c>
      <c r="BP53" s="208" t="str">
        <f t="shared" ca="1" si="60"/>
        <v/>
      </c>
      <c r="BQ53" s="209" t="str">
        <f t="shared" ca="1" si="60"/>
        <v/>
      </c>
      <c r="BR53" s="210" t="str">
        <f t="shared" ca="1" si="60"/>
        <v/>
      </c>
      <c r="BS53" s="208" t="str">
        <f t="shared" ca="1" si="60"/>
        <v/>
      </c>
      <c r="BT53" s="211" t="str">
        <f t="shared" ca="1" si="60"/>
        <v/>
      </c>
      <c r="BU53" s="212" t="str">
        <f t="shared" ca="1" si="60"/>
        <v/>
      </c>
      <c r="BV53" s="208" t="str">
        <f t="shared" ca="1" si="60"/>
        <v/>
      </c>
      <c r="BW53" s="215" t="str">
        <f t="shared" ca="1" si="60"/>
        <v/>
      </c>
      <c r="BX53" s="212" t="str">
        <f t="shared" ca="1" si="60"/>
        <v/>
      </c>
      <c r="BY53" s="208" t="str">
        <f t="shared" ca="1" si="55"/>
        <v/>
      </c>
      <c r="BZ53" s="209" t="str">
        <f t="shared" ca="1" si="55"/>
        <v/>
      </c>
      <c r="CA53" s="210" t="str">
        <f t="shared" ca="1" si="55"/>
        <v/>
      </c>
      <c r="CB53" s="208" t="str">
        <f t="shared" ca="1" si="55"/>
        <v/>
      </c>
      <c r="CC53" s="211" t="str">
        <f t="shared" ca="1" si="55"/>
        <v/>
      </c>
      <c r="CD53" s="212" t="str">
        <f t="shared" ca="1" si="55"/>
        <v/>
      </c>
      <c r="CE53" s="208" t="str">
        <f t="shared" ca="1" si="55"/>
        <v/>
      </c>
      <c r="CF53" s="209" t="str">
        <f t="shared" ca="1" si="55"/>
        <v/>
      </c>
      <c r="CG53" s="214" t="str">
        <f t="shared" ca="1" si="23"/>
        <v/>
      </c>
      <c r="CH53" s="208" t="str">
        <f t="shared" ca="1" si="24"/>
        <v/>
      </c>
      <c r="CI53" s="209" t="str">
        <f t="shared" ca="1" si="25"/>
        <v/>
      </c>
      <c r="CJ53" s="210" t="str">
        <f t="shared" ca="1" si="26"/>
        <v/>
      </c>
      <c r="CK53" s="208" t="str">
        <f t="shared" ca="1" si="27"/>
        <v/>
      </c>
      <c r="CL53" s="211" t="str">
        <f t="shared" ca="1" si="28"/>
        <v/>
      </c>
      <c r="CM53" s="212" t="str">
        <f t="shared" ca="1" si="29"/>
        <v/>
      </c>
      <c r="CN53" s="208" t="str">
        <f t="shared" ca="1" si="30"/>
        <v/>
      </c>
      <c r="CO53" s="215" t="str">
        <f t="shared" ca="1" si="31"/>
        <v/>
      </c>
      <c r="CP53" s="212" t="str">
        <f t="shared" ca="1" si="32"/>
        <v/>
      </c>
      <c r="CQ53" s="208" t="str">
        <f t="shared" ca="1" si="33"/>
        <v/>
      </c>
      <c r="CR53" s="209" t="str">
        <f t="shared" ca="1" si="34"/>
        <v/>
      </c>
      <c r="CS53" s="210" t="str">
        <f t="shared" ca="1" si="35"/>
        <v/>
      </c>
      <c r="CT53" s="208" t="str">
        <f t="shared" ca="1" si="36"/>
        <v/>
      </c>
      <c r="CU53" s="211" t="str">
        <f t="shared" ca="1" si="37"/>
        <v/>
      </c>
      <c r="CV53" s="212" t="str">
        <f t="shared" ca="1" si="38"/>
        <v/>
      </c>
      <c r="CW53" s="208" t="str">
        <f t="shared" ca="1" si="39"/>
        <v/>
      </c>
      <c r="CX53" s="216" t="str">
        <f t="shared" ca="1" si="40"/>
        <v/>
      </c>
    </row>
    <row r="54" spans="2:102" s="156" customFormat="1" ht="20.100000000000001" customHeight="1">
      <c r="B54" s="239">
        <f t="shared" si="41"/>
        <v>45</v>
      </c>
      <c r="C54" s="200" t="str">
        <f t="shared" ca="1" si="53"/>
        <v/>
      </c>
      <c r="D54" s="201" t="str">
        <f t="shared" ca="1" si="61"/>
        <v/>
      </c>
      <c r="E54" s="206" t="str">
        <f t="shared" ca="1" si="47"/>
        <v/>
      </c>
      <c r="F54" s="203" t="str">
        <f t="shared" ca="1" si="47"/>
        <v/>
      </c>
      <c r="G54" s="204" t="str">
        <f t="shared" ca="1" si="47"/>
        <v/>
      </c>
      <c r="H54" s="202" t="str">
        <f t="shared" ca="1" si="47"/>
        <v/>
      </c>
      <c r="I54" s="205" t="str">
        <f t="shared" ca="1" si="47"/>
        <v/>
      </c>
      <c r="J54" s="206" t="str">
        <f t="shared" ca="1" si="47"/>
        <v/>
      </c>
      <c r="K54" s="202" t="str">
        <f t="shared" ca="1" si="47"/>
        <v/>
      </c>
      <c r="L54" s="295" t="str">
        <f t="shared" ca="1" si="47"/>
        <v/>
      </c>
      <c r="M54" s="207" t="str">
        <f t="shared" ca="1" si="57"/>
        <v/>
      </c>
      <c r="N54" s="208" t="str">
        <f t="shared" ca="1" si="57"/>
        <v/>
      </c>
      <c r="O54" s="209" t="str">
        <f t="shared" ca="1" si="57"/>
        <v/>
      </c>
      <c r="P54" s="210" t="str">
        <f t="shared" ca="1" si="57"/>
        <v/>
      </c>
      <c r="Q54" s="208" t="str">
        <f t="shared" ca="1" si="57"/>
        <v/>
      </c>
      <c r="R54" s="211" t="str">
        <f t="shared" ca="1" si="57"/>
        <v/>
      </c>
      <c r="S54" s="212" t="str">
        <f t="shared" ca="1" si="57"/>
        <v/>
      </c>
      <c r="T54" s="208" t="str">
        <f t="shared" ca="1" si="57"/>
        <v/>
      </c>
      <c r="U54" s="213" t="str">
        <f t="shared" ca="1" si="57"/>
        <v/>
      </c>
      <c r="V54" s="212" t="str">
        <f t="shared" ca="1" si="57"/>
        <v/>
      </c>
      <c r="W54" s="208" t="str">
        <f t="shared" ca="1" si="57"/>
        <v/>
      </c>
      <c r="X54" s="209" t="str">
        <f t="shared" ca="1" si="57"/>
        <v/>
      </c>
      <c r="Y54" s="210" t="str">
        <f t="shared" ca="1" si="57"/>
        <v/>
      </c>
      <c r="Z54" s="208" t="str">
        <f t="shared" ca="1" si="57"/>
        <v/>
      </c>
      <c r="AA54" s="211" t="str">
        <f t="shared" ca="1" si="57"/>
        <v/>
      </c>
      <c r="AB54" s="212" t="str">
        <f t="shared" ca="1" si="57"/>
        <v/>
      </c>
      <c r="AC54" s="208" t="str">
        <f t="shared" ca="1" si="58"/>
        <v/>
      </c>
      <c r="AD54" s="209" t="str">
        <f t="shared" ca="1" si="58"/>
        <v/>
      </c>
      <c r="AE54" s="214" t="str">
        <f t="shared" ca="1" si="58"/>
        <v/>
      </c>
      <c r="AF54" s="208" t="str">
        <f t="shared" ca="1" si="58"/>
        <v/>
      </c>
      <c r="AG54" s="209" t="str">
        <f t="shared" ca="1" si="58"/>
        <v/>
      </c>
      <c r="AH54" s="210" t="str">
        <f t="shared" ca="1" si="58"/>
        <v/>
      </c>
      <c r="AI54" s="208" t="str">
        <f t="shared" ca="1" si="58"/>
        <v/>
      </c>
      <c r="AJ54" s="211" t="str">
        <f t="shared" ca="1" si="58"/>
        <v/>
      </c>
      <c r="AK54" s="212" t="str">
        <f t="shared" ca="1" si="58"/>
        <v/>
      </c>
      <c r="AL54" s="208" t="str">
        <f t="shared" ca="1" si="58"/>
        <v/>
      </c>
      <c r="AM54" s="215" t="str">
        <f t="shared" ca="1" si="58"/>
        <v/>
      </c>
      <c r="AN54" s="212" t="str">
        <f t="shared" ca="1" si="58"/>
        <v/>
      </c>
      <c r="AO54" s="208" t="str">
        <f t="shared" ca="1" si="58"/>
        <v/>
      </c>
      <c r="AP54" s="209" t="str">
        <f t="shared" ca="1" si="58"/>
        <v/>
      </c>
      <c r="AQ54" s="210" t="str">
        <f t="shared" ca="1" si="58"/>
        <v/>
      </c>
      <c r="AR54" s="208" t="str">
        <f t="shared" ca="1" si="58"/>
        <v/>
      </c>
      <c r="AS54" s="211" t="str">
        <f t="shared" ca="1" si="59"/>
        <v/>
      </c>
      <c r="AT54" s="212" t="str">
        <f t="shared" ca="1" si="59"/>
        <v/>
      </c>
      <c r="AU54" s="208" t="str">
        <f t="shared" ca="1" si="59"/>
        <v/>
      </c>
      <c r="AV54" s="209" t="str">
        <f t="shared" ca="1" si="59"/>
        <v/>
      </c>
      <c r="AW54" s="214" t="str">
        <f t="shared" ca="1" si="59"/>
        <v/>
      </c>
      <c r="AX54" s="208" t="str">
        <f t="shared" ca="1" si="59"/>
        <v/>
      </c>
      <c r="AY54" s="209" t="str">
        <f t="shared" ca="1" si="59"/>
        <v/>
      </c>
      <c r="AZ54" s="210" t="str">
        <f t="shared" ca="1" si="59"/>
        <v/>
      </c>
      <c r="BA54" s="208" t="str">
        <f t="shared" ca="1" si="59"/>
        <v/>
      </c>
      <c r="BB54" s="211" t="str">
        <f t="shared" ca="1" si="59"/>
        <v/>
      </c>
      <c r="BC54" s="212" t="str">
        <f t="shared" ca="1" si="59"/>
        <v/>
      </c>
      <c r="BD54" s="208" t="str">
        <f t="shared" ca="1" si="59"/>
        <v/>
      </c>
      <c r="BE54" s="215" t="str">
        <f t="shared" ca="1" si="59"/>
        <v/>
      </c>
      <c r="BF54" s="212" t="str">
        <f t="shared" ca="1" si="59"/>
        <v/>
      </c>
      <c r="BG54" s="208" t="str">
        <f t="shared" ca="1" si="59"/>
        <v/>
      </c>
      <c r="BH54" s="209" t="str">
        <f t="shared" ca="1" si="59"/>
        <v/>
      </c>
      <c r="BI54" s="210" t="str">
        <f t="shared" ca="1" si="60"/>
        <v/>
      </c>
      <c r="BJ54" s="208" t="str">
        <f t="shared" ca="1" si="60"/>
        <v/>
      </c>
      <c r="BK54" s="211" t="str">
        <f t="shared" ca="1" si="60"/>
        <v/>
      </c>
      <c r="BL54" s="212" t="str">
        <f t="shared" ca="1" si="60"/>
        <v/>
      </c>
      <c r="BM54" s="208" t="str">
        <f t="shared" ca="1" si="60"/>
        <v/>
      </c>
      <c r="BN54" s="209" t="str">
        <f t="shared" ca="1" si="60"/>
        <v/>
      </c>
      <c r="BO54" s="214" t="str">
        <f t="shared" ca="1" si="60"/>
        <v/>
      </c>
      <c r="BP54" s="208" t="str">
        <f t="shared" ca="1" si="60"/>
        <v/>
      </c>
      <c r="BQ54" s="209" t="str">
        <f t="shared" ca="1" si="60"/>
        <v/>
      </c>
      <c r="BR54" s="210" t="str">
        <f t="shared" ca="1" si="60"/>
        <v/>
      </c>
      <c r="BS54" s="208" t="str">
        <f t="shared" ca="1" si="60"/>
        <v/>
      </c>
      <c r="BT54" s="211" t="str">
        <f t="shared" ca="1" si="60"/>
        <v/>
      </c>
      <c r="BU54" s="212" t="str">
        <f t="shared" ca="1" si="60"/>
        <v/>
      </c>
      <c r="BV54" s="208" t="str">
        <f t="shared" ca="1" si="60"/>
        <v/>
      </c>
      <c r="BW54" s="215" t="str">
        <f t="shared" ca="1" si="60"/>
        <v/>
      </c>
      <c r="BX54" s="212" t="str">
        <f t="shared" ca="1" si="60"/>
        <v/>
      </c>
      <c r="BY54" s="208" t="str">
        <f t="shared" ca="1" si="55"/>
        <v/>
      </c>
      <c r="BZ54" s="209" t="str">
        <f t="shared" ca="1" si="55"/>
        <v/>
      </c>
      <c r="CA54" s="210" t="str">
        <f t="shared" ca="1" si="55"/>
        <v/>
      </c>
      <c r="CB54" s="208" t="str">
        <f t="shared" ca="1" si="55"/>
        <v/>
      </c>
      <c r="CC54" s="211" t="str">
        <f t="shared" ca="1" si="55"/>
        <v/>
      </c>
      <c r="CD54" s="212" t="str">
        <f t="shared" ca="1" si="55"/>
        <v/>
      </c>
      <c r="CE54" s="208" t="str">
        <f t="shared" ca="1" si="55"/>
        <v/>
      </c>
      <c r="CF54" s="209" t="str">
        <f t="shared" ca="1" si="55"/>
        <v/>
      </c>
      <c r="CG54" s="214" t="str">
        <f t="shared" ca="1" si="23"/>
        <v/>
      </c>
      <c r="CH54" s="208" t="str">
        <f t="shared" ca="1" si="24"/>
        <v/>
      </c>
      <c r="CI54" s="209" t="str">
        <f t="shared" ca="1" si="25"/>
        <v/>
      </c>
      <c r="CJ54" s="210" t="str">
        <f t="shared" ca="1" si="26"/>
        <v/>
      </c>
      <c r="CK54" s="208" t="str">
        <f t="shared" ca="1" si="27"/>
        <v/>
      </c>
      <c r="CL54" s="211" t="str">
        <f t="shared" ca="1" si="28"/>
        <v/>
      </c>
      <c r="CM54" s="212" t="str">
        <f t="shared" ca="1" si="29"/>
        <v/>
      </c>
      <c r="CN54" s="208" t="str">
        <f t="shared" ca="1" si="30"/>
        <v/>
      </c>
      <c r="CO54" s="215" t="str">
        <f t="shared" ca="1" si="31"/>
        <v/>
      </c>
      <c r="CP54" s="212" t="str">
        <f t="shared" ca="1" si="32"/>
        <v/>
      </c>
      <c r="CQ54" s="208" t="str">
        <f t="shared" ca="1" si="33"/>
        <v/>
      </c>
      <c r="CR54" s="209" t="str">
        <f t="shared" ca="1" si="34"/>
        <v/>
      </c>
      <c r="CS54" s="210" t="str">
        <f t="shared" ca="1" si="35"/>
        <v/>
      </c>
      <c r="CT54" s="208" t="str">
        <f t="shared" ca="1" si="36"/>
        <v/>
      </c>
      <c r="CU54" s="211" t="str">
        <f t="shared" ca="1" si="37"/>
        <v/>
      </c>
      <c r="CV54" s="212" t="str">
        <f t="shared" ca="1" si="38"/>
        <v/>
      </c>
      <c r="CW54" s="208" t="str">
        <f t="shared" ca="1" si="39"/>
        <v/>
      </c>
      <c r="CX54" s="216" t="str">
        <f t="shared" ca="1" si="40"/>
        <v/>
      </c>
    </row>
    <row r="55" spans="2:102" s="156" customFormat="1" ht="20.100000000000001" customHeight="1">
      <c r="B55" s="239">
        <f t="shared" si="41"/>
        <v>46</v>
      </c>
      <c r="C55" s="200" t="str">
        <f t="shared" ca="1" si="53"/>
        <v/>
      </c>
      <c r="D55" s="201" t="str">
        <f t="shared" ca="1" si="61"/>
        <v/>
      </c>
      <c r="E55" s="206" t="str">
        <f t="shared" ca="1" si="47"/>
        <v/>
      </c>
      <c r="F55" s="203" t="str">
        <f t="shared" ca="1" si="47"/>
        <v/>
      </c>
      <c r="G55" s="204" t="str">
        <f t="shared" ca="1" si="47"/>
        <v/>
      </c>
      <c r="H55" s="202" t="str">
        <f t="shared" ca="1" si="47"/>
        <v/>
      </c>
      <c r="I55" s="205" t="str">
        <f t="shared" ca="1" si="47"/>
        <v/>
      </c>
      <c r="J55" s="206" t="str">
        <f t="shared" ca="1" si="47"/>
        <v/>
      </c>
      <c r="K55" s="202" t="str">
        <f t="shared" ca="1" si="47"/>
        <v/>
      </c>
      <c r="L55" s="295" t="str">
        <f t="shared" ca="1" si="47"/>
        <v/>
      </c>
      <c r="M55" s="207" t="str">
        <f t="shared" ca="1" si="57"/>
        <v/>
      </c>
      <c r="N55" s="208" t="str">
        <f t="shared" ca="1" si="57"/>
        <v/>
      </c>
      <c r="O55" s="209" t="str">
        <f t="shared" ca="1" si="57"/>
        <v/>
      </c>
      <c r="P55" s="210" t="str">
        <f t="shared" ca="1" si="57"/>
        <v/>
      </c>
      <c r="Q55" s="208" t="str">
        <f t="shared" ca="1" si="57"/>
        <v/>
      </c>
      <c r="R55" s="211" t="str">
        <f t="shared" ca="1" si="57"/>
        <v/>
      </c>
      <c r="S55" s="212" t="str">
        <f t="shared" ca="1" si="57"/>
        <v/>
      </c>
      <c r="T55" s="208" t="str">
        <f t="shared" ca="1" si="57"/>
        <v/>
      </c>
      <c r="U55" s="213" t="str">
        <f t="shared" ca="1" si="57"/>
        <v/>
      </c>
      <c r="V55" s="212" t="str">
        <f t="shared" ca="1" si="57"/>
        <v/>
      </c>
      <c r="W55" s="208" t="str">
        <f t="shared" ca="1" si="57"/>
        <v/>
      </c>
      <c r="X55" s="209" t="str">
        <f t="shared" ca="1" si="57"/>
        <v/>
      </c>
      <c r="Y55" s="210" t="str">
        <f t="shared" ca="1" si="57"/>
        <v/>
      </c>
      <c r="Z55" s="208" t="str">
        <f t="shared" ca="1" si="57"/>
        <v/>
      </c>
      <c r="AA55" s="211" t="str">
        <f t="shared" ca="1" si="57"/>
        <v/>
      </c>
      <c r="AB55" s="212" t="str">
        <f t="shared" ca="1" si="57"/>
        <v/>
      </c>
      <c r="AC55" s="208" t="str">
        <f t="shared" ca="1" si="58"/>
        <v/>
      </c>
      <c r="AD55" s="209" t="str">
        <f t="shared" ca="1" si="58"/>
        <v/>
      </c>
      <c r="AE55" s="214" t="str">
        <f t="shared" ca="1" si="58"/>
        <v/>
      </c>
      <c r="AF55" s="208" t="str">
        <f t="shared" ca="1" si="58"/>
        <v/>
      </c>
      <c r="AG55" s="209" t="str">
        <f t="shared" ca="1" si="58"/>
        <v/>
      </c>
      <c r="AH55" s="210" t="str">
        <f t="shared" ca="1" si="58"/>
        <v/>
      </c>
      <c r="AI55" s="208" t="str">
        <f t="shared" ca="1" si="58"/>
        <v/>
      </c>
      <c r="AJ55" s="211" t="str">
        <f t="shared" ca="1" si="58"/>
        <v/>
      </c>
      <c r="AK55" s="212" t="str">
        <f t="shared" ca="1" si="58"/>
        <v/>
      </c>
      <c r="AL55" s="208" t="str">
        <f t="shared" ca="1" si="58"/>
        <v/>
      </c>
      <c r="AM55" s="215" t="str">
        <f t="shared" ca="1" si="58"/>
        <v/>
      </c>
      <c r="AN55" s="212" t="str">
        <f t="shared" ca="1" si="58"/>
        <v/>
      </c>
      <c r="AO55" s="208" t="str">
        <f t="shared" ca="1" si="58"/>
        <v/>
      </c>
      <c r="AP55" s="209" t="str">
        <f t="shared" ca="1" si="58"/>
        <v/>
      </c>
      <c r="AQ55" s="210" t="str">
        <f t="shared" ca="1" si="58"/>
        <v/>
      </c>
      <c r="AR55" s="208" t="str">
        <f t="shared" ca="1" si="58"/>
        <v/>
      </c>
      <c r="AS55" s="211" t="str">
        <f t="shared" ca="1" si="59"/>
        <v/>
      </c>
      <c r="AT55" s="212" t="str">
        <f t="shared" ca="1" si="59"/>
        <v/>
      </c>
      <c r="AU55" s="208" t="str">
        <f t="shared" ca="1" si="59"/>
        <v/>
      </c>
      <c r="AV55" s="209" t="str">
        <f t="shared" ca="1" si="59"/>
        <v/>
      </c>
      <c r="AW55" s="214" t="str">
        <f t="shared" ca="1" si="59"/>
        <v/>
      </c>
      <c r="AX55" s="208" t="str">
        <f t="shared" ca="1" si="59"/>
        <v/>
      </c>
      <c r="AY55" s="209" t="str">
        <f t="shared" ca="1" si="59"/>
        <v/>
      </c>
      <c r="AZ55" s="210" t="str">
        <f t="shared" ca="1" si="59"/>
        <v/>
      </c>
      <c r="BA55" s="208" t="str">
        <f t="shared" ca="1" si="59"/>
        <v/>
      </c>
      <c r="BB55" s="211" t="str">
        <f t="shared" ca="1" si="59"/>
        <v/>
      </c>
      <c r="BC55" s="212" t="str">
        <f t="shared" ca="1" si="59"/>
        <v/>
      </c>
      <c r="BD55" s="208" t="str">
        <f t="shared" ca="1" si="59"/>
        <v/>
      </c>
      <c r="BE55" s="215" t="str">
        <f t="shared" ca="1" si="59"/>
        <v/>
      </c>
      <c r="BF55" s="212" t="str">
        <f t="shared" ca="1" si="59"/>
        <v/>
      </c>
      <c r="BG55" s="208" t="str">
        <f t="shared" ca="1" si="59"/>
        <v/>
      </c>
      <c r="BH55" s="209" t="str">
        <f t="shared" ca="1" si="59"/>
        <v/>
      </c>
      <c r="BI55" s="210" t="str">
        <f t="shared" ca="1" si="60"/>
        <v/>
      </c>
      <c r="BJ55" s="208" t="str">
        <f t="shared" ca="1" si="60"/>
        <v/>
      </c>
      <c r="BK55" s="211" t="str">
        <f t="shared" ca="1" si="60"/>
        <v/>
      </c>
      <c r="BL55" s="212" t="str">
        <f t="shared" ca="1" si="60"/>
        <v/>
      </c>
      <c r="BM55" s="208" t="str">
        <f t="shared" ca="1" si="60"/>
        <v/>
      </c>
      <c r="BN55" s="209" t="str">
        <f t="shared" ca="1" si="60"/>
        <v/>
      </c>
      <c r="BO55" s="214" t="str">
        <f t="shared" ca="1" si="60"/>
        <v/>
      </c>
      <c r="BP55" s="208" t="str">
        <f t="shared" ca="1" si="60"/>
        <v/>
      </c>
      <c r="BQ55" s="209" t="str">
        <f t="shared" ca="1" si="60"/>
        <v/>
      </c>
      <c r="BR55" s="210" t="str">
        <f t="shared" ca="1" si="60"/>
        <v/>
      </c>
      <c r="BS55" s="208" t="str">
        <f t="shared" ca="1" si="60"/>
        <v/>
      </c>
      <c r="BT55" s="211" t="str">
        <f t="shared" ca="1" si="60"/>
        <v/>
      </c>
      <c r="BU55" s="212" t="str">
        <f t="shared" ca="1" si="60"/>
        <v/>
      </c>
      <c r="BV55" s="208" t="str">
        <f t="shared" ca="1" si="60"/>
        <v/>
      </c>
      <c r="BW55" s="215" t="str">
        <f t="shared" ca="1" si="60"/>
        <v/>
      </c>
      <c r="BX55" s="212" t="str">
        <f t="shared" ca="1" si="60"/>
        <v/>
      </c>
      <c r="BY55" s="208" t="str">
        <f t="shared" ca="1" si="55"/>
        <v/>
      </c>
      <c r="BZ55" s="209" t="str">
        <f t="shared" ca="1" si="55"/>
        <v/>
      </c>
      <c r="CA55" s="210" t="str">
        <f t="shared" ca="1" si="55"/>
        <v/>
      </c>
      <c r="CB55" s="208" t="str">
        <f t="shared" ca="1" si="55"/>
        <v/>
      </c>
      <c r="CC55" s="211" t="str">
        <f t="shared" ca="1" si="55"/>
        <v/>
      </c>
      <c r="CD55" s="212" t="str">
        <f t="shared" ca="1" si="55"/>
        <v/>
      </c>
      <c r="CE55" s="208" t="str">
        <f t="shared" ca="1" si="55"/>
        <v/>
      </c>
      <c r="CF55" s="209" t="str">
        <f t="shared" ca="1" si="55"/>
        <v/>
      </c>
      <c r="CG55" s="214" t="str">
        <f t="shared" ca="1" si="23"/>
        <v/>
      </c>
      <c r="CH55" s="208" t="str">
        <f t="shared" ca="1" si="24"/>
        <v/>
      </c>
      <c r="CI55" s="209" t="str">
        <f t="shared" ca="1" si="25"/>
        <v/>
      </c>
      <c r="CJ55" s="210" t="str">
        <f t="shared" ca="1" si="26"/>
        <v/>
      </c>
      <c r="CK55" s="208" t="str">
        <f t="shared" ca="1" si="27"/>
        <v/>
      </c>
      <c r="CL55" s="211" t="str">
        <f t="shared" ca="1" si="28"/>
        <v/>
      </c>
      <c r="CM55" s="212" t="str">
        <f t="shared" ca="1" si="29"/>
        <v/>
      </c>
      <c r="CN55" s="208" t="str">
        <f t="shared" ca="1" si="30"/>
        <v/>
      </c>
      <c r="CO55" s="215" t="str">
        <f t="shared" ca="1" si="31"/>
        <v/>
      </c>
      <c r="CP55" s="212" t="str">
        <f t="shared" ca="1" si="32"/>
        <v/>
      </c>
      <c r="CQ55" s="208" t="str">
        <f t="shared" ca="1" si="33"/>
        <v/>
      </c>
      <c r="CR55" s="209" t="str">
        <f t="shared" ca="1" si="34"/>
        <v/>
      </c>
      <c r="CS55" s="210" t="str">
        <f t="shared" ca="1" si="35"/>
        <v/>
      </c>
      <c r="CT55" s="208" t="str">
        <f t="shared" ca="1" si="36"/>
        <v/>
      </c>
      <c r="CU55" s="211" t="str">
        <f t="shared" ca="1" si="37"/>
        <v/>
      </c>
      <c r="CV55" s="212" t="str">
        <f t="shared" ca="1" si="38"/>
        <v/>
      </c>
      <c r="CW55" s="208" t="str">
        <f t="shared" ca="1" si="39"/>
        <v/>
      </c>
      <c r="CX55" s="216" t="str">
        <f t="shared" ca="1" si="40"/>
        <v/>
      </c>
    </row>
    <row r="56" spans="2:102" s="156" customFormat="1" ht="20.100000000000001" customHeight="1">
      <c r="B56" s="239">
        <f t="shared" si="41"/>
        <v>47</v>
      </c>
      <c r="C56" s="200" t="str">
        <f t="shared" ca="1" si="53"/>
        <v/>
      </c>
      <c r="D56" s="201" t="str">
        <f t="shared" ca="1" si="61"/>
        <v/>
      </c>
      <c r="E56" s="206" t="str">
        <f t="shared" ca="1" si="47"/>
        <v/>
      </c>
      <c r="F56" s="203" t="str">
        <f t="shared" ca="1" si="47"/>
        <v/>
      </c>
      <c r="G56" s="204" t="str">
        <f t="shared" ca="1" si="47"/>
        <v/>
      </c>
      <c r="H56" s="202" t="str">
        <f t="shared" ca="1" si="47"/>
        <v/>
      </c>
      <c r="I56" s="205" t="str">
        <f t="shared" ca="1" si="47"/>
        <v/>
      </c>
      <c r="J56" s="206" t="str">
        <f t="shared" ca="1" si="47"/>
        <v/>
      </c>
      <c r="K56" s="202" t="str">
        <f t="shared" ca="1" si="47"/>
        <v/>
      </c>
      <c r="L56" s="295" t="str">
        <f t="shared" ca="1" si="47"/>
        <v/>
      </c>
      <c r="M56" s="207" t="str">
        <f t="shared" ca="1" si="57"/>
        <v/>
      </c>
      <c r="N56" s="208" t="str">
        <f t="shared" ca="1" si="57"/>
        <v/>
      </c>
      <c r="O56" s="209" t="str">
        <f t="shared" ca="1" si="57"/>
        <v/>
      </c>
      <c r="P56" s="210" t="str">
        <f t="shared" ca="1" si="57"/>
        <v/>
      </c>
      <c r="Q56" s="208" t="str">
        <f t="shared" ca="1" si="57"/>
        <v/>
      </c>
      <c r="R56" s="211" t="str">
        <f t="shared" ca="1" si="57"/>
        <v/>
      </c>
      <c r="S56" s="212" t="str">
        <f t="shared" ca="1" si="57"/>
        <v/>
      </c>
      <c r="T56" s="208" t="str">
        <f t="shared" ca="1" si="57"/>
        <v/>
      </c>
      <c r="U56" s="213" t="str">
        <f t="shared" ca="1" si="57"/>
        <v/>
      </c>
      <c r="V56" s="212" t="str">
        <f t="shared" ca="1" si="57"/>
        <v/>
      </c>
      <c r="W56" s="208" t="str">
        <f t="shared" ca="1" si="57"/>
        <v/>
      </c>
      <c r="X56" s="209" t="str">
        <f t="shared" ca="1" si="57"/>
        <v/>
      </c>
      <c r="Y56" s="210" t="str">
        <f t="shared" ca="1" si="57"/>
        <v/>
      </c>
      <c r="Z56" s="208" t="str">
        <f t="shared" ca="1" si="57"/>
        <v/>
      </c>
      <c r="AA56" s="211" t="str">
        <f t="shared" ca="1" si="57"/>
        <v/>
      </c>
      <c r="AB56" s="212" t="str">
        <f t="shared" ca="1" si="57"/>
        <v/>
      </c>
      <c r="AC56" s="208" t="str">
        <f t="shared" ca="1" si="58"/>
        <v/>
      </c>
      <c r="AD56" s="209" t="str">
        <f t="shared" ca="1" si="58"/>
        <v/>
      </c>
      <c r="AE56" s="214" t="str">
        <f t="shared" ca="1" si="58"/>
        <v/>
      </c>
      <c r="AF56" s="208" t="str">
        <f t="shared" ca="1" si="58"/>
        <v/>
      </c>
      <c r="AG56" s="209" t="str">
        <f t="shared" ca="1" si="58"/>
        <v/>
      </c>
      <c r="AH56" s="210" t="str">
        <f t="shared" ca="1" si="58"/>
        <v/>
      </c>
      <c r="AI56" s="208" t="str">
        <f t="shared" ca="1" si="58"/>
        <v/>
      </c>
      <c r="AJ56" s="211" t="str">
        <f t="shared" ca="1" si="58"/>
        <v/>
      </c>
      <c r="AK56" s="212" t="str">
        <f t="shared" ca="1" si="58"/>
        <v/>
      </c>
      <c r="AL56" s="208" t="str">
        <f t="shared" ca="1" si="58"/>
        <v/>
      </c>
      <c r="AM56" s="215" t="str">
        <f t="shared" ca="1" si="58"/>
        <v/>
      </c>
      <c r="AN56" s="212" t="str">
        <f t="shared" ca="1" si="58"/>
        <v/>
      </c>
      <c r="AO56" s="208" t="str">
        <f t="shared" ca="1" si="58"/>
        <v/>
      </c>
      <c r="AP56" s="209" t="str">
        <f t="shared" ca="1" si="58"/>
        <v/>
      </c>
      <c r="AQ56" s="210" t="str">
        <f t="shared" ca="1" si="58"/>
        <v/>
      </c>
      <c r="AR56" s="208" t="str">
        <f t="shared" ca="1" si="58"/>
        <v/>
      </c>
      <c r="AS56" s="211" t="str">
        <f t="shared" ca="1" si="59"/>
        <v/>
      </c>
      <c r="AT56" s="212" t="str">
        <f t="shared" ca="1" si="59"/>
        <v/>
      </c>
      <c r="AU56" s="208" t="str">
        <f t="shared" ca="1" si="59"/>
        <v/>
      </c>
      <c r="AV56" s="209" t="str">
        <f t="shared" ca="1" si="59"/>
        <v/>
      </c>
      <c r="AW56" s="214" t="str">
        <f t="shared" ca="1" si="59"/>
        <v/>
      </c>
      <c r="AX56" s="208" t="str">
        <f t="shared" ca="1" si="59"/>
        <v/>
      </c>
      <c r="AY56" s="209" t="str">
        <f t="shared" ca="1" si="59"/>
        <v/>
      </c>
      <c r="AZ56" s="210" t="str">
        <f t="shared" ca="1" si="59"/>
        <v/>
      </c>
      <c r="BA56" s="208" t="str">
        <f t="shared" ca="1" si="59"/>
        <v/>
      </c>
      <c r="BB56" s="211" t="str">
        <f t="shared" ca="1" si="59"/>
        <v/>
      </c>
      <c r="BC56" s="212" t="str">
        <f t="shared" ca="1" si="59"/>
        <v/>
      </c>
      <c r="BD56" s="208" t="str">
        <f t="shared" ca="1" si="59"/>
        <v/>
      </c>
      <c r="BE56" s="215" t="str">
        <f t="shared" ca="1" si="59"/>
        <v/>
      </c>
      <c r="BF56" s="212" t="str">
        <f t="shared" ca="1" si="59"/>
        <v/>
      </c>
      <c r="BG56" s="208" t="str">
        <f t="shared" ca="1" si="59"/>
        <v/>
      </c>
      <c r="BH56" s="209" t="str">
        <f t="shared" ca="1" si="59"/>
        <v/>
      </c>
      <c r="BI56" s="210" t="str">
        <f t="shared" ca="1" si="60"/>
        <v/>
      </c>
      <c r="BJ56" s="208" t="str">
        <f t="shared" ca="1" si="60"/>
        <v/>
      </c>
      <c r="BK56" s="211" t="str">
        <f t="shared" ca="1" si="60"/>
        <v/>
      </c>
      <c r="BL56" s="212" t="str">
        <f t="shared" ca="1" si="60"/>
        <v/>
      </c>
      <c r="BM56" s="208" t="str">
        <f t="shared" ca="1" si="60"/>
        <v/>
      </c>
      <c r="BN56" s="209" t="str">
        <f t="shared" ca="1" si="60"/>
        <v/>
      </c>
      <c r="BO56" s="214" t="str">
        <f t="shared" ca="1" si="60"/>
        <v/>
      </c>
      <c r="BP56" s="208" t="str">
        <f t="shared" ca="1" si="60"/>
        <v/>
      </c>
      <c r="BQ56" s="209" t="str">
        <f t="shared" ca="1" si="60"/>
        <v/>
      </c>
      <c r="BR56" s="210" t="str">
        <f t="shared" ca="1" si="60"/>
        <v/>
      </c>
      <c r="BS56" s="208" t="str">
        <f t="shared" ca="1" si="60"/>
        <v/>
      </c>
      <c r="BT56" s="211" t="str">
        <f t="shared" ca="1" si="60"/>
        <v/>
      </c>
      <c r="BU56" s="212" t="str">
        <f t="shared" ca="1" si="60"/>
        <v/>
      </c>
      <c r="BV56" s="208" t="str">
        <f t="shared" ca="1" si="60"/>
        <v/>
      </c>
      <c r="BW56" s="215" t="str">
        <f t="shared" ca="1" si="60"/>
        <v/>
      </c>
      <c r="BX56" s="212" t="str">
        <f t="shared" ca="1" si="60"/>
        <v/>
      </c>
      <c r="BY56" s="208" t="str">
        <f t="shared" ca="1" si="55"/>
        <v/>
      </c>
      <c r="BZ56" s="209" t="str">
        <f t="shared" ca="1" si="55"/>
        <v/>
      </c>
      <c r="CA56" s="210" t="str">
        <f t="shared" ca="1" si="55"/>
        <v/>
      </c>
      <c r="CB56" s="208" t="str">
        <f t="shared" ca="1" si="55"/>
        <v/>
      </c>
      <c r="CC56" s="211" t="str">
        <f t="shared" ca="1" si="55"/>
        <v/>
      </c>
      <c r="CD56" s="212" t="str">
        <f t="shared" ca="1" si="55"/>
        <v/>
      </c>
      <c r="CE56" s="208" t="str">
        <f t="shared" ca="1" si="55"/>
        <v/>
      </c>
      <c r="CF56" s="209" t="str">
        <f t="shared" ca="1" si="55"/>
        <v/>
      </c>
      <c r="CG56" s="214" t="str">
        <f t="shared" ca="1" si="23"/>
        <v/>
      </c>
      <c r="CH56" s="208" t="str">
        <f t="shared" ca="1" si="24"/>
        <v/>
      </c>
      <c r="CI56" s="209" t="str">
        <f t="shared" ca="1" si="25"/>
        <v/>
      </c>
      <c r="CJ56" s="210" t="str">
        <f t="shared" ca="1" si="26"/>
        <v/>
      </c>
      <c r="CK56" s="208" t="str">
        <f t="shared" ca="1" si="27"/>
        <v/>
      </c>
      <c r="CL56" s="211" t="str">
        <f t="shared" ca="1" si="28"/>
        <v/>
      </c>
      <c r="CM56" s="212" t="str">
        <f t="shared" ca="1" si="29"/>
        <v/>
      </c>
      <c r="CN56" s="208" t="str">
        <f t="shared" ca="1" si="30"/>
        <v/>
      </c>
      <c r="CO56" s="215" t="str">
        <f t="shared" ca="1" si="31"/>
        <v/>
      </c>
      <c r="CP56" s="212" t="str">
        <f t="shared" ca="1" si="32"/>
        <v/>
      </c>
      <c r="CQ56" s="208" t="str">
        <f t="shared" ca="1" si="33"/>
        <v/>
      </c>
      <c r="CR56" s="209" t="str">
        <f t="shared" ca="1" si="34"/>
        <v/>
      </c>
      <c r="CS56" s="210" t="str">
        <f t="shared" ca="1" si="35"/>
        <v/>
      </c>
      <c r="CT56" s="208" t="str">
        <f t="shared" ca="1" si="36"/>
        <v/>
      </c>
      <c r="CU56" s="211" t="str">
        <f t="shared" ca="1" si="37"/>
        <v/>
      </c>
      <c r="CV56" s="212" t="str">
        <f t="shared" ca="1" si="38"/>
        <v/>
      </c>
      <c r="CW56" s="208" t="str">
        <f t="shared" ca="1" si="39"/>
        <v/>
      </c>
      <c r="CX56" s="216" t="str">
        <f t="shared" ca="1" si="40"/>
        <v/>
      </c>
    </row>
    <row r="57" spans="2:102" s="156" customFormat="1" ht="20.100000000000001" customHeight="1">
      <c r="B57" s="239">
        <f t="shared" si="41"/>
        <v>48</v>
      </c>
      <c r="C57" s="200" t="str">
        <f t="shared" ca="1" si="53"/>
        <v/>
      </c>
      <c r="D57" s="201" t="str">
        <f t="shared" ca="1" si="61"/>
        <v/>
      </c>
      <c r="E57" s="206" t="str">
        <f t="shared" ca="1" si="47"/>
        <v/>
      </c>
      <c r="F57" s="203" t="str">
        <f t="shared" ca="1" si="47"/>
        <v/>
      </c>
      <c r="G57" s="204" t="str">
        <f t="shared" ca="1" si="47"/>
        <v/>
      </c>
      <c r="H57" s="202" t="str">
        <f t="shared" ca="1" si="47"/>
        <v/>
      </c>
      <c r="I57" s="205" t="str">
        <f t="shared" ca="1" si="47"/>
        <v/>
      </c>
      <c r="J57" s="206" t="str">
        <f t="shared" ca="1" si="47"/>
        <v/>
      </c>
      <c r="K57" s="202" t="str">
        <f t="shared" ca="1" si="47"/>
        <v/>
      </c>
      <c r="L57" s="295" t="str">
        <f t="shared" ref="E57:L89" ca="1" si="62">IF($C57="","",SUMIFS($M57:$CX57,$M$8:$CX$8,L$8,$M$6:$CX$6,L$6))</f>
        <v/>
      </c>
      <c r="M57" s="207" t="str">
        <f t="shared" ca="1" si="57"/>
        <v/>
      </c>
      <c r="N57" s="208" t="str">
        <f t="shared" ca="1" si="57"/>
        <v/>
      </c>
      <c r="O57" s="209" t="str">
        <f t="shared" ca="1" si="57"/>
        <v/>
      </c>
      <c r="P57" s="210" t="str">
        <f t="shared" ca="1" si="57"/>
        <v/>
      </c>
      <c r="Q57" s="208" t="str">
        <f t="shared" ca="1" si="57"/>
        <v/>
      </c>
      <c r="R57" s="211" t="str">
        <f t="shared" ca="1" si="57"/>
        <v/>
      </c>
      <c r="S57" s="212" t="str">
        <f t="shared" ca="1" si="57"/>
        <v/>
      </c>
      <c r="T57" s="208" t="str">
        <f t="shared" ca="1" si="57"/>
        <v/>
      </c>
      <c r="U57" s="213" t="str">
        <f t="shared" ca="1" si="57"/>
        <v/>
      </c>
      <c r="V57" s="212" t="str">
        <f t="shared" ca="1" si="57"/>
        <v/>
      </c>
      <c r="W57" s="208" t="str">
        <f t="shared" ca="1" si="57"/>
        <v/>
      </c>
      <c r="X57" s="209" t="str">
        <f t="shared" ca="1" si="57"/>
        <v/>
      </c>
      <c r="Y57" s="210" t="str">
        <f t="shared" ca="1" si="57"/>
        <v/>
      </c>
      <c r="Z57" s="208" t="str">
        <f t="shared" ca="1" si="57"/>
        <v/>
      </c>
      <c r="AA57" s="211" t="str">
        <f t="shared" ca="1" si="57"/>
        <v/>
      </c>
      <c r="AB57" s="212" t="str">
        <f t="shared" ca="1" si="57"/>
        <v/>
      </c>
      <c r="AC57" s="208" t="str">
        <f t="shared" ca="1" si="58"/>
        <v/>
      </c>
      <c r="AD57" s="209" t="str">
        <f t="shared" ca="1" si="58"/>
        <v/>
      </c>
      <c r="AE57" s="214" t="str">
        <f t="shared" ca="1" si="58"/>
        <v/>
      </c>
      <c r="AF57" s="208" t="str">
        <f t="shared" ca="1" si="58"/>
        <v/>
      </c>
      <c r="AG57" s="209" t="str">
        <f t="shared" ca="1" si="58"/>
        <v/>
      </c>
      <c r="AH57" s="210" t="str">
        <f t="shared" ca="1" si="58"/>
        <v/>
      </c>
      <c r="AI57" s="208" t="str">
        <f t="shared" ca="1" si="58"/>
        <v/>
      </c>
      <c r="AJ57" s="211" t="str">
        <f t="shared" ca="1" si="58"/>
        <v/>
      </c>
      <c r="AK57" s="212" t="str">
        <f t="shared" ca="1" si="58"/>
        <v/>
      </c>
      <c r="AL57" s="208" t="str">
        <f t="shared" ca="1" si="58"/>
        <v/>
      </c>
      <c r="AM57" s="215" t="str">
        <f t="shared" ca="1" si="58"/>
        <v/>
      </c>
      <c r="AN57" s="212" t="str">
        <f t="shared" ca="1" si="58"/>
        <v/>
      </c>
      <c r="AO57" s="208" t="str">
        <f t="shared" ca="1" si="58"/>
        <v/>
      </c>
      <c r="AP57" s="209" t="str">
        <f t="shared" ca="1" si="58"/>
        <v/>
      </c>
      <c r="AQ57" s="210" t="str">
        <f t="shared" ca="1" si="58"/>
        <v/>
      </c>
      <c r="AR57" s="208" t="str">
        <f t="shared" ca="1" si="58"/>
        <v/>
      </c>
      <c r="AS57" s="211" t="str">
        <f t="shared" ca="1" si="59"/>
        <v/>
      </c>
      <c r="AT57" s="212" t="str">
        <f t="shared" ca="1" si="59"/>
        <v/>
      </c>
      <c r="AU57" s="208" t="str">
        <f t="shared" ca="1" si="59"/>
        <v/>
      </c>
      <c r="AV57" s="209" t="str">
        <f t="shared" ca="1" si="59"/>
        <v/>
      </c>
      <c r="AW57" s="214" t="str">
        <f t="shared" ca="1" si="59"/>
        <v/>
      </c>
      <c r="AX57" s="208" t="str">
        <f t="shared" ca="1" si="59"/>
        <v/>
      </c>
      <c r="AY57" s="209" t="str">
        <f t="shared" ca="1" si="59"/>
        <v/>
      </c>
      <c r="AZ57" s="210" t="str">
        <f t="shared" ca="1" si="59"/>
        <v/>
      </c>
      <c r="BA57" s="208" t="str">
        <f t="shared" ca="1" si="59"/>
        <v/>
      </c>
      <c r="BB57" s="211" t="str">
        <f t="shared" ca="1" si="59"/>
        <v/>
      </c>
      <c r="BC57" s="212" t="str">
        <f t="shared" ca="1" si="59"/>
        <v/>
      </c>
      <c r="BD57" s="208" t="str">
        <f t="shared" ca="1" si="59"/>
        <v/>
      </c>
      <c r="BE57" s="215" t="str">
        <f t="shared" ca="1" si="59"/>
        <v/>
      </c>
      <c r="BF57" s="212" t="str">
        <f t="shared" ca="1" si="59"/>
        <v/>
      </c>
      <c r="BG57" s="208" t="str">
        <f t="shared" ca="1" si="59"/>
        <v/>
      </c>
      <c r="BH57" s="209" t="str">
        <f t="shared" ca="1" si="59"/>
        <v/>
      </c>
      <c r="BI57" s="210" t="str">
        <f t="shared" ca="1" si="60"/>
        <v/>
      </c>
      <c r="BJ57" s="208" t="str">
        <f t="shared" ca="1" si="60"/>
        <v/>
      </c>
      <c r="BK57" s="211" t="str">
        <f t="shared" ca="1" si="60"/>
        <v/>
      </c>
      <c r="BL57" s="212" t="str">
        <f t="shared" ca="1" si="60"/>
        <v/>
      </c>
      <c r="BM57" s="208" t="str">
        <f t="shared" ca="1" si="60"/>
        <v/>
      </c>
      <c r="BN57" s="209" t="str">
        <f t="shared" ca="1" si="60"/>
        <v/>
      </c>
      <c r="BO57" s="214" t="str">
        <f t="shared" ca="1" si="60"/>
        <v/>
      </c>
      <c r="BP57" s="208" t="str">
        <f t="shared" ca="1" si="60"/>
        <v/>
      </c>
      <c r="BQ57" s="209" t="str">
        <f t="shared" ca="1" si="60"/>
        <v/>
      </c>
      <c r="BR57" s="210" t="str">
        <f t="shared" ca="1" si="60"/>
        <v/>
      </c>
      <c r="BS57" s="208" t="str">
        <f t="shared" ca="1" si="60"/>
        <v/>
      </c>
      <c r="BT57" s="211" t="str">
        <f t="shared" ca="1" si="60"/>
        <v/>
      </c>
      <c r="BU57" s="212" t="str">
        <f t="shared" ca="1" si="60"/>
        <v/>
      </c>
      <c r="BV57" s="208" t="str">
        <f t="shared" ca="1" si="60"/>
        <v/>
      </c>
      <c r="BW57" s="215" t="str">
        <f t="shared" ca="1" si="60"/>
        <v/>
      </c>
      <c r="BX57" s="212" t="str">
        <f t="shared" ca="1" si="60"/>
        <v/>
      </c>
      <c r="BY57" s="208" t="str">
        <f t="shared" ca="1" si="55"/>
        <v/>
      </c>
      <c r="BZ57" s="209" t="str">
        <f t="shared" ca="1" si="55"/>
        <v/>
      </c>
      <c r="CA57" s="210" t="str">
        <f t="shared" ca="1" si="55"/>
        <v/>
      </c>
      <c r="CB57" s="208" t="str">
        <f t="shared" ca="1" si="55"/>
        <v/>
      </c>
      <c r="CC57" s="211" t="str">
        <f t="shared" ca="1" si="55"/>
        <v/>
      </c>
      <c r="CD57" s="212" t="str">
        <f t="shared" ca="1" si="55"/>
        <v/>
      </c>
      <c r="CE57" s="208" t="str">
        <f t="shared" ca="1" si="55"/>
        <v/>
      </c>
      <c r="CF57" s="209" t="str">
        <f t="shared" ca="1" si="55"/>
        <v/>
      </c>
      <c r="CG57" s="214" t="str">
        <f t="shared" ca="1" si="23"/>
        <v/>
      </c>
      <c r="CH57" s="208" t="str">
        <f t="shared" ca="1" si="24"/>
        <v/>
      </c>
      <c r="CI57" s="209" t="str">
        <f t="shared" ca="1" si="25"/>
        <v/>
      </c>
      <c r="CJ57" s="210" t="str">
        <f t="shared" ca="1" si="26"/>
        <v/>
      </c>
      <c r="CK57" s="208" t="str">
        <f t="shared" ca="1" si="27"/>
        <v/>
      </c>
      <c r="CL57" s="211" t="str">
        <f t="shared" ca="1" si="28"/>
        <v/>
      </c>
      <c r="CM57" s="212" t="str">
        <f t="shared" ca="1" si="29"/>
        <v/>
      </c>
      <c r="CN57" s="208" t="str">
        <f t="shared" ca="1" si="30"/>
        <v/>
      </c>
      <c r="CO57" s="215" t="str">
        <f t="shared" ca="1" si="31"/>
        <v/>
      </c>
      <c r="CP57" s="212" t="str">
        <f t="shared" ca="1" si="32"/>
        <v/>
      </c>
      <c r="CQ57" s="208" t="str">
        <f t="shared" ca="1" si="33"/>
        <v/>
      </c>
      <c r="CR57" s="209" t="str">
        <f t="shared" ca="1" si="34"/>
        <v/>
      </c>
      <c r="CS57" s="210" t="str">
        <f t="shared" ca="1" si="35"/>
        <v/>
      </c>
      <c r="CT57" s="208" t="str">
        <f t="shared" ca="1" si="36"/>
        <v/>
      </c>
      <c r="CU57" s="211" t="str">
        <f t="shared" ca="1" si="37"/>
        <v/>
      </c>
      <c r="CV57" s="212" t="str">
        <f t="shared" ca="1" si="38"/>
        <v/>
      </c>
      <c r="CW57" s="208" t="str">
        <f t="shared" ca="1" si="39"/>
        <v/>
      </c>
      <c r="CX57" s="216" t="str">
        <f t="shared" ca="1" si="40"/>
        <v/>
      </c>
    </row>
    <row r="58" spans="2:102" s="156" customFormat="1" ht="20.100000000000001" customHeight="1">
      <c r="B58" s="239">
        <f t="shared" si="41"/>
        <v>49</v>
      </c>
      <c r="C58" s="200" t="str">
        <f t="shared" ca="1" si="53"/>
        <v/>
      </c>
      <c r="D58" s="201" t="str">
        <f t="shared" ca="1" si="61"/>
        <v/>
      </c>
      <c r="E58" s="206" t="str">
        <f t="shared" ca="1" si="62"/>
        <v/>
      </c>
      <c r="F58" s="203" t="str">
        <f t="shared" ca="1" si="62"/>
        <v/>
      </c>
      <c r="G58" s="204" t="str">
        <f t="shared" ca="1" si="62"/>
        <v/>
      </c>
      <c r="H58" s="202" t="str">
        <f t="shared" ca="1" si="62"/>
        <v/>
      </c>
      <c r="I58" s="205" t="str">
        <f t="shared" ca="1" si="62"/>
        <v/>
      </c>
      <c r="J58" s="206" t="str">
        <f t="shared" ca="1" si="62"/>
        <v/>
      </c>
      <c r="K58" s="202" t="str">
        <f t="shared" ca="1" si="62"/>
        <v/>
      </c>
      <c r="L58" s="295" t="str">
        <f t="shared" ca="1" si="62"/>
        <v/>
      </c>
      <c r="M58" s="207" t="str">
        <f t="shared" ca="1" si="57"/>
        <v/>
      </c>
      <c r="N58" s="208" t="str">
        <f t="shared" ca="1" si="57"/>
        <v/>
      </c>
      <c r="O58" s="209" t="str">
        <f t="shared" ca="1" si="57"/>
        <v/>
      </c>
      <c r="P58" s="210" t="str">
        <f t="shared" ca="1" si="57"/>
        <v/>
      </c>
      <c r="Q58" s="208" t="str">
        <f t="shared" ca="1" si="57"/>
        <v/>
      </c>
      <c r="R58" s="211" t="str">
        <f t="shared" ca="1" si="57"/>
        <v/>
      </c>
      <c r="S58" s="212" t="str">
        <f t="shared" ca="1" si="57"/>
        <v/>
      </c>
      <c r="T58" s="208" t="str">
        <f t="shared" ca="1" si="57"/>
        <v/>
      </c>
      <c r="U58" s="213" t="str">
        <f t="shared" ca="1" si="57"/>
        <v/>
      </c>
      <c r="V58" s="212" t="str">
        <f t="shared" ca="1" si="57"/>
        <v/>
      </c>
      <c r="W58" s="208" t="str">
        <f t="shared" ca="1" si="57"/>
        <v/>
      </c>
      <c r="X58" s="209" t="str">
        <f t="shared" ca="1" si="57"/>
        <v/>
      </c>
      <c r="Y58" s="210" t="str">
        <f t="shared" ca="1" si="57"/>
        <v/>
      </c>
      <c r="Z58" s="208" t="str">
        <f t="shared" ca="1" si="57"/>
        <v/>
      </c>
      <c r="AA58" s="211" t="str">
        <f t="shared" ca="1" si="57"/>
        <v/>
      </c>
      <c r="AB58" s="212" t="str">
        <f t="shared" ca="1" si="57"/>
        <v/>
      </c>
      <c r="AC58" s="208" t="str">
        <f t="shared" ca="1" si="58"/>
        <v/>
      </c>
      <c r="AD58" s="209" t="str">
        <f t="shared" ca="1" si="58"/>
        <v/>
      </c>
      <c r="AE58" s="214" t="str">
        <f t="shared" ca="1" si="58"/>
        <v/>
      </c>
      <c r="AF58" s="208" t="str">
        <f t="shared" ca="1" si="58"/>
        <v/>
      </c>
      <c r="AG58" s="209" t="str">
        <f t="shared" ca="1" si="58"/>
        <v/>
      </c>
      <c r="AH58" s="210" t="str">
        <f t="shared" ca="1" si="58"/>
        <v/>
      </c>
      <c r="AI58" s="208" t="str">
        <f t="shared" ca="1" si="58"/>
        <v/>
      </c>
      <c r="AJ58" s="211" t="str">
        <f t="shared" ca="1" si="58"/>
        <v/>
      </c>
      <c r="AK58" s="212" t="str">
        <f t="shared" ca="1" si="58"/>
        <v/>
      </c>
      <c r="AL58" s="208" t="str">
        <f t="shared" ca="1" si="58"/>
        <v/>
      </c>
      <c r="AM58" s="215" t="str">
        <f t="shared" ca="1" si="58"/>
        <v/>
      </c>
      <c r="AN58" s="212" t="str">
        <f t="shared" ca="1" si="58"/>
        <v/>
      </c>
      <c r="AO58" s="208" t="str">
        <f t="shared" ca="1" si="58"/>
        <v/>
      </c>
      <c r="AP58" s="209" t="str">
        <f t="shared" ca="1" si="58"/>
        <v/>
      </c>
      <c r="AQ58" s="210" t="str">
        <f t="shared" ca="1" si="58"/>
        <v/>
      </c>
      <c r="AR58" s="208" t="str">
        <f t="shared" ca="1" si="58"/>
        <v/>
      </c>
      <c r="AS58" s="211" t="str">
        <f t="shared" ca="1" si="59"/>
        <v/>
      </c>
      <c r="AT58" s="212" t="str">
        <f t="shared" ca="1" si="59"/>
        <v/>
      </c>
      <c r="AU58" s="208" t="str">
        <f t="shared" ca="1" si="59"/>
        <v/>
      </c>
      <c r="AV58" s="209" t="str">
        <f t="shared" ca="1" si="59"/>
        <v/>
      </c>
      <c r="AW58" s="214" t="str">
        <f t="shared" ca="1" si="59"/>
        <v/>
      </c>
      <c r="AX58" s="208" t="str">
        <f t="shared" ca="1" si="59"/>
        <v/>
      </c>
      <c r="AY58" s="209" t="str">
        <f t="shared" ca="1" si="59"/>
        <v/>
      </c>
      <c r="AZ58" s="210" t="str">
        <f t="shared" ca="1" si="59"/>
        <v/>
      </c>
      <c r="BA58" s="208" t="str">
        <f t="shared" ca="1" si="59"/>
        <v/>
      </c>
      <c r="BB58" s="211" t="str">
        <f t="shared" ca="1" si="59"/>
        <v/>
      </c>
      <c r="BC58" s="212" t="str">
        <f t="shared" ca="1" si="59"/>
        <v/>
      </c>
      <c r="BD58" s="208" t="str">
        <f t="shared" ca="1" si="59"/>
        <v/>
      </c>
      <c r="BE58" s="215" t="str">
        <f t="shared" ca="1" si="59"/>
        <v/>
      </c>
      <c r="BF58" s="212" t="str">
        <f t="shared" ca="1" si="59"/>
        <v/>
      </c>
      <c r="BG58" s="208" t="str">
        <f t="shared" ca="1" si="59"/>
        <v/>
      </c>
      <c r="BH58" s="209" t="str">
        <f t="shared" ca="1" si="59"/>
        <v/>
      </c>
      <c r="BI58" s="210" t="str">
        <f t="shared" ca="1" si="60"/>
        <v/>
      </c>
      <c r="BJ58" s="208" t="str">
        <f t="shared" ca="1" si="60"/>
        <v/>
      </c>
      <c r="BK58" s="211" t="str">
        <f t="shared" ca="1" si="60"/>
        <v/>
      </c>
      <c r="BL58" s="212" t="str">
        <f t="shared" ca="1" si="60"/>
        <v/>
      </c>
      <c r="BM58" s="208" t="str">
        <f t="shared" ca="1" si="60"/>
        <v/>
      </c>
      <c r="BN58" s="209" t="str">
        <f t="shared" ca="1" si="60"/>
        <v/>
      </c>
      <c r="BO58" s="214" t="str">
        <f t="shared" ca="1" si="60"/>
        <v/>
      </c>
      <c r="BP58" s="208" t="str">
        <f t="shared" ca="1" si="60"/>
        <v/>
      </c>
      <c r="BQ58" s="209" t="str">
        <f t="shared" ca="1" si="60"/>
        <v/>
      </c>
      <c r="BR58" s="210" t="str">
        <f t="shared" ca="1" si="60"/>
        <v/>
      </c>
      <c r="BS58" s="208" t="str">
        <f t="shared" ca="1" si="60"/>
        <v/>
      </c>
      <c r="BT58" s="211" t="str">
        <f t="shared" ca="1" si="60"/>
        <v/>
      </c>
      <c r="BU58" s="212" t="str">
        <f t="shared" ca="1" si="60"/>
        <v/>
      </c>
      <c r="BV58" s="208" t="str">
        <f t="shared" ca="1" si="60"/>
        <v/>
      </c>
      <c r="BW58" s="215" t="str">
        <f t="shared" ca="1" si="60"/>
        <v/>
      </c>
      <c r="BX58" s="212" t="str">
        <f t="shared" ca="1" si="60"/>
        <v/>
      </c>
      <c r="BY58" s="208" t="str">
        <f t="shared" ref="BY58:BY121" ca="1" si="63">IF($C58="","",IF(BY$1="","",INDIRECT("'"&amp;BY$1&amp;"'!"&amp;"$"&amp;BY$2&amp;"$"&amp;((BY$3)+(ROW()-ROW(BX$9))))))</f>
        <v/>
      </c>
      <c r="BZ58" s="209" t="str">
        <f t="shared" ref="BZ58:BZ121" ca="1" si="64">IF($C58="","",IF(BZ$1="","",INDIRECT("'"&amp;BZ$1&amp;"'!"&amp;"$"&amp;BZ$2&amp;"$"&amp;((BZ$3)+(ROW()-ROW(BY$9))))))</f>
        <v/>
      </c>
      <c r="CA58" s="210" t="str">
        <f t="shared" ref="CA58:CA121" ca="1" si="65">IF($C58="","",IF(CA$1="","",INDIRECT("'"&amp;CA$1&amp;"'!"&amp;"$"&amp;CA$2&amp;"$"&amp;((CA$3)+(ROW()-ROW(BZ$9))))))</f>
        <v/>
      </c>
      <c r="CB58" s="208" t="str">
        <f t="shared" ref="CB58:CB121" ca="1" si="66">IF($C58="","",IF(CB$1="","",INDIRECT("'"&amp;CB$1&amp;"'!"&amp;"$"&amp;CB$2&amp;"$"&amp;((CB$3)+(ROW()-ROW(CA$9))))))</f>
        <v/>
      </c>
      <c r="CC58" s="211" t="str">
        <f t="shared" ref="CC58:CC121" ca="1" si="67">IF($C58="","",IF(CC$1="","",INDIRECT("'"&amp;CC$1&amp;"'!"&amp;"$"&amp;CC$2&amp;"$"&amp;((CC$3)+(ROW()-ROW(CB$9))))))</f>
        <v/>
      </c>
      <c r="CD58" s="212" t="str">
        <f t="shared" ref="CD58:CD121" ca="1" si="68">IF($C58="","",IF(CD$1="","",INDIRECT("'"&amp;CD$1&amp;"'!"&amp;"$"&amp;CD$2&amp;"$"&amp;((CD$3)+(ROW()-ROW(CC$9))))))</f>
        <v/>
      </c>
      <c r="CE58" s="208" t="str">
        <f t="shared" ref="CE58:CE121" ca="1" si="69">IF($C58="","",IF(CE$1="","",INDIRECT("'"&amp;CE$1&amp;"'!"&amp;"$"&amp;CE$2&amp;"$"&amp;((CE$3)+(ROW()-ROW(CD$9))))))</f>
        <v/>
      </c>
      <c r="CF58" s="209" t="str">
        <f t="shared" ref="CF58:CF121" ca="1" si="70">IF($C58="","",IF(CF$1="","",INDIRECT("'"&amp;CF$1&amp;"'!"&amp;"$"&amp;CF$2&amp;"$"&amp;((CF$3)+(ROW()-ROW(CE$9))))))</f>
        <v/>
      </c>
      <c r="CG58" s="214" t="str">
        <f t="shared" ref="CG58:CG121" ca="1" si="71">IF($C58="","",IF(CG$1="","",INDIRECT("'"&amp;CG$1&amp;"'!"&amp;"$"&amp;CG$2&amp;"$"&amp;((CG$3)+(ROW()-ROW(BW$9))))))</f>
        <v/>
      </c>
      <c r="CH58" s="208" t="str">
        <f t="shared" ca="1" si="24"/>
        <v/>
      </c>
      <c r="CI58" s="209" t="str">
        <f t="shared" ca="1" si="25"/>
        <v/>
      </c>
      <c r="CJ58" s="210" t="str">
        <f t="shared" ca="1" si="26"/>
        <v/>
      </c>
      <c r="CK58" s="208" t="str">
        <f t="shared" ca="1" si="27"/>
        <v/>
      </c>
      <c r="CL58" s="211" t="str">
        <f t="shared" ca="1" si="28"/>
        <v/>
      </c>
      <c r="CM58" s="212" t="str">
        <f t="shared" ca="1" si="29"/>
        <v/>
      </c>
      <c r="CN58" s="208" t="str">
        <f t="shared" ca="1" si="30"/>
        <v/>
      </c>
      <c r="CO58" s="215" t="str">
        <f t="shared" ca="1" si="31"/>
        <v/>
      </c>
      <c r="CP58" s="212" t="str">
        <f t="shared" ref="CP58:CP121" ca="1" si="72">IF($C58="","",IF(CP$1="","",INDIRECT("'"&amp;CP$1&amp;"'!"&amp;"$"&amp;CP$2&amp;"$"&amp;((CP$3)+(ROW()-ROW(CF$9))))))</f>
        <v/>
      </c>
      <c r="CQ58" s="208" t="str">
        <f t="shared" ca="1" si="33"/>
        <v/>
      </c>
      <c r="CR58" s="209" t="str">
        <f t="shared" ca="1" si="34"/>
        <v/>
      </c>
      <c r="CS58" s="210" t="str">
        <f t="shared" ca="1" si="35"/>
        <v/>
      </c>
      <c r="CT58" s="208" t="str">
        <f t="shared" ca="1" si="36"/>
        <v/>
      </c>
      <c r="CU58" s="211" t="str">
        <f t="shared" ca="1" si="37"/>
        <v/>
      </c>
      <c r="CV58" s="212" t="str">
        <f t="shared" ca="1" si="38"/>
        <v/>
      </c>
      <c r="CW58" s="208" t="str">
        <f t="shared" ca="1" si="39"/>
        <v/>
      </c>
      <c r="CX58" s="216" t="str">
        <f t="shared" ca="1" si="40"/>
        <v/>
      </c>
    </row>
    <row r="59" spans="2:102" s="156" customFormat="1" ht="20.100000000000001" customHeight="1">
      <c r="B59" s="239">
        <f t="shared" si="41"/>
        <v>50</v>
      </c>
      <c r="C59" s="200" t="str">
        <f t="shared" ca="1" si="53"/>
        <v/>
      </c>
      <c r="D59" s="201" t="str">
        <f t="shared" ca="1" si="61"/>
        <v/>
      </c>
      <c r="E59" s="206" t="str">
        <f t="shared" ca="1" si="62"/>
        <v/>
      </c>
      <c r="F59" s="203" t="str">
        <f t="shared" ca="1" si="62"/>
        <v/>
      </c>
      <c r="G59" s="204" t="str">
        <f t="shared" ca="1" si="62"/>
        <v/>
      </c>
      <c r="H59" s="202" t="str">
        <f t="shared" ca="1" si="62"/>
        <v/>
      </c>
      <c r="I59" s="205" t="str">
        <f t="shared" ca="1" si="62"/>
        <v/>
      </c>
      <c r="J59" s="206" t="str">
        <f t="shared" ca="1" si="62"/>
        <v/>
      </c>
      <c r="K59" s="202" t="str">
        <f t="shared" ca="1" si="62"/>
        <v/>
      </c>
      <c r="L59" s="295" t="str">
        <f t="shared" ca="1" si="62"/>
        <v/>
      </c>
      <c r="M59" s="207" t="str">
        <f t="shared" ca="1" si="57"/>
        <v/>
      </c>
      <c r="N59" s="208" t="str">
        <f t="shared" ca="1" si="57"/>
        <v/>
      </c>
      <c r="O59" s="209" t="str">
        <f t="shared" ca="1" si="57"/>
        <v/>
      </c>
      <c r="P59" s="210" t="str">
        <f t="shared" ca="1" si="57"/>
        <v/>
      </c>
      <c r="Q59" s="208" t="str">
        <f t="shared" ca="1" si="57"/>
        <v/>
      </c>
      <c r="R59" s="211" t="str">
        <f t="shared" ca="1" si="57"/>
        <v/>
      </c>
      <c r="S59" s="212" t="str">
        <f t="shared" ca="1" si="57"/>
        <v/>
      </c>
      <c r="T59" s="208" t="str">
        <f t="shared" ca="1" si="57"/>
        <v/>
      </c>
      <c r="U59" s="213" t="str">
        <f t="shared" ca="1" si="57"/>
        <v/>
      </c>
      <c r="V59" s="212" t="str">
        <f t="shared" ca="1" si="57"/>
        <v/>
      </c>
      <c r="W59" s="208" t="str">
        <f t="shared" ca="1" si="57"/>
        <v/>
      </c>
      <c r="X59" s="209" t="str">
        <f t="shared" ca="1" si="57"/>
        <v/>
      </c>
      <c r="Y59" s="210" t="str">
        <f t="shared" ca="1" si="57"/>
        <v/>
      </c>
      <c r="Z59" s="208" t="str">
        <f t="shared" ca="1" si="57"/>
        <v/>
      </c>
      <c r="AA59" s="211" t="str">
        <f t="shared" ca="1" si="57"/>
        <v/>
      </c>
      <c r="AB59" s="212" t="str">
        <f t="shared" ca="1" si="57"/>
        <v/>
      </c>
      <c r="AC59" s="208" t="str">
        <f t="shared" ca="1" si="58"/>
        <v/>
      </c>
      <c r="AD59" s="209" t="str">
        <f t="shared" ca="1" si="58"/>
        <v/>
      </c>
      <c r="AE59" s="214" t="str">
        <f t="shared" ca="1" si="58"/>
        <v/>
      </c>
      <c r="AF59" s="208" t="str">
        <f t="shared" ca="1" si="58"/>
        <v/>
      </c>
      <c r="AG59" s="209" t="str">
        <f t="shared" ca="1" si="58"/>
        <v/>
      </c>
      <c r="AH59" s="210" t="str">
        <f t="shared" ca="1" si="58"/>
        <v/>
      </c>
      <c r="AI59" s="208" t="str">
        <f t="shared" ca="1" si="58"/>
        <v/>
      </c>
      <c r="AJ59" s="211" t="str">
        <f t="shared" ca="1" si="58"/>
        <v/>
      </c>
      <c r="AK59" s="212" t="str">
        <f t="shared" ca="1" si="58"/>
        <v/>
      </c>
      <c r="AL59" s="208" t="str">
        <f t="shared" ca="1" si="58"/>
        <v/>
      </c>
      <c r="AM59" s="215" t="str">
        <f t="shared" ca="1" si="58"/>
        <v/>
      </c>
      <c r="AN59" s="212" t="str">
        <f t="shared" ca="1" si="58"/>
        <v/>
      </c>
      <c r="AO59" s="208" t="str">
        <f t="shared" ca="1" si="58"/>
        <v/>
      </c>
      <c r="AP59" s="209" t="str">
        <f t="shared" ca="1" si="58"/>
        <v/>
      </c>
      <c r="AQ59" s="210" t="str">
        <f t="shared" ca="1" si="58"/>
        <v/>
      </c>
      <c r="AR59" s="208" t="str">
        <f t="shared" ca="1" si="58"/>
        <v/>
      </c>
      <c r="AS59" s="211" t="str">
        <f t="shared" ca="1" si="59"/>
        <v/>
      </c>
      <c r="AT59" s="212" t="str">
        <f t="shared" ca="1" si="59"/>
        <v/>
      </c>
      <c r="AU59" s="208" t="str">
        <f t="shared" ca="1" si="59"/>
        <v/>
      </c>
      <c r="AV59" s="209" t="str">
        <f t="shared" ca="1" si="59"/>
        <v/>
      </c>
      <c r="AW59" s="214" t="str">
        <f t="shared" ca="1" si="59"/>
        <v/>
      </c>
      <c r="AX59" s="208" t="str">
        <f t="shared" ca="1" si="59"/>
        <v/>
      </c>
      <c r="AY59" s="209" t="str">
        <f t="shared" ca="1" si="59"/>
        <v/>
      </c>
      <c r="AZ59" s="210" t="str">
        <f t="shared" ca="1" si="59"/>
        <v/>
      </c>
      <c r="BA59" s="208" t="str">
        <f t="shared" ca="1" si="59"/>
        <v/>
      </c>
      <c r="BB59" s="211" t="str">
        <f t="shared" ca="1" si="59"/>
        <v/>
      </c>
      <c r="BC59" s="212" t="str">
        <f t="shared" ca="1" si="59"/>
        <v/>
      </c>
      <c r="BD59" s="208" t="str">
        <f t="shared" ca="1" si="59"/>
        <v/>
      </c>
      <c r="BE59" s="215" t="str">
        <f t="shared" ca="1" si="59"/>
        <v/>
      </c>
      <c r="BF59" s="212" t="str">
        <f t="shared" ca="1" si="59"/>
        <v/>
      </c>
      <c r="BG59" s="208" t="str">
        <f t="shared" ca="1" si="59"/>
        <v/>
      </c>
      <c r="BH59" s="209" t="str">
        <f t="shared" ca="1" si="59"/>
        <v/>
      </c>
      <c r="BI59" s="210" t="str">
        <f t="shared" ca="1" si="60"/>
        <v/>
      </c>
      <c r="BJ59" s="208" t="str">
        <f t="shared" ca="1" si="60"/>
        <v/>
      </c>
      <c r="BK59" s="211" t="str">
        <f t="shared" ca="1" si="60"/>
        <v/>
      </c>
      <c r="BL59" s="212" t="str">
        <f t="shared" ca="1" si="60"/>
        <v/>
      </c>
      <c r="BM59" s="208" t="str">
        <f t="shared" ca="1" si="60"/>
        <v/>
      </c>
      <c r="BN59" s="209" t="str">
        <f t="shared" ca="1" si="60"/>
        <v/>
      </c>
      <c r="BO59" s="214" t="str">
        <f t="shared" ca="1" si="60"/>
        <v/>
      </c>
      <c r="BP59" s="208" t="str">
        <f t="shared" ca="1" si="60"/>
        <v/>
      </c>
      <c r="BQ59" s="209" t="str">
        <f t="shared" ca="1" si="60"/>
        <v/>
      </c>
      <c r="BR59" s="210" t="str">
        <f t="shared" ca="1" si="60"/>
        <v/>
      </c>
      <c r="BS59" s="208" t="str">
        <f t="shared" ca="1" si="60"/>
        <v/>
      </c>
      <c r="BT59" s="211" t="str">
        <f t="shared" ca="1" si="60"/>
        <v/>
      </c>
      <c r="BU59" s="212" t="str">
        <f t="shared" ca="1" si="60"/>
        <v/>
      </c>
      <c r="BV59" s="208" t="str">
        <f t="shared" ca="1" si="60"/>
        <v/>
      </c>
      <c r="BW59" s="215" t="str">
        <f t="shared" ca="1" si="60"/>
        <v/>
      </c>
      <c r="BX59" s="212" t="str">
        <f t="shared" ca="1" si="60"/>
        <v/>
      </c>
      <c r="BY59" s="208" t="str">
        <f t="shared" ca="1" si="63"/>
        <v/>
      </c>
      <c r="BZ59" s="209" t="str">
        <f t="shared" ca="1" si="64"/>
        <v/>
      </c>
      <c r="CA59" s="210" t="str">
        <f t="shared" ca="1" si="65"/>
        <v/>
      </c>
      <c r="CB59" s="208" t="str">
        <f t="shared" ca="1" si="66"/>
        <v/>
      </c>
      <c r="CC59" s="211" t="str">
        <f t="shared" ca="1" si="67"/>
        <v/>
      </c>
      <c r="CD59" s="212" t="str">
        <f t="shared" ca="1" si="68"/>
        <v/>
      </c>
      <c r="CE59" s="208" t="str">
        <f t="shared" ca="1" si="69"/>
        <v/>
      </c>
      <c r="CF59" s="209" t="str">
        <f t="shared" ca="1" si="70"/>
        <v/>
      </c>
      <c r="CG59" s="214" t="str">
        <f t="shared" ca="1" si="71"/>
        <v/>
      </c>
      <c r="CH59" s="208" t="str">
        <f t="shared" ca="1" si="24"/>
        <v/>
      </c>
      <c r="CI59" s="209" t="str">
        <f t="shared" ca="1" si="25"/>
        <v/>
      </c>
      <c r="CJ59" s="210" t="str">
        <f t="shared" ca="1" si="26"/>
        <v/>
      </c>
      <c r="CK59" s="208" t="str">
        <f t="shared" ca="1" si="27"/>
        <v/>
      </c>
      <c r="CL59" s="211" t="str">
        <f t="shared" ca="1" si="28"/>
        <v/>
      </c>
      <c r="CM59" s="212" t="str">
        <f t="shared" ca="1" si="29"/>
        <v/>
      </c>
      <c r="CN59" s="208" t="str">
        <f t="shared" ca="1" si="30"/>
        <v/>
      </c>
      <c r="CO59" s="215" t="str">
        <f t="shared" ca="1" si="31"/>
        <v/>
      </c>
      <c r="CP59" s="212" t="str">
        <f t="shared" ca="1" si="72"/>
        <v/>
      </c>
      <c r="CQ59" s="208" t="str">
        <f t="shared" ca="1" si="33"/>
        <v/>
      </c>
      <c r="CR59" s="209" t="str">
        <f t="shared" ca="1" si="34"/>
        <v/>
      </c>
      <c r="CS59" s="210" t="str">
        <f t="shared" ca="1" si="35"/>
        <v/>
      </c>
      <c r="CT59" s="208" t="str">
        <f t="shared" ca="1" si="36"/>
        <v/>
      </c>
      <c r="CU59" s="211" t="str">
        <f t="shared" ca="1" si="37"/>
        <v/>
      </c>
      <c r="CV59" s="212" t="str">
        <f t="shared" ca="1" si="38"/>
        <v/>
      </c>
      <c r="CW59" s="208" t="str">
        <f t="shared" ca="1" si="39"/>
        <v/>
      </c>
      <c r="CX59" s="216" t="str">
        <f t="shared" ca="1" si="40"/>
        <v/>
      </c>
    </row>
    <row r="60" spans="2:102" s="156" customFormat="1" ht="20.100000000000001" customHeight="1">
      <c r="B60" s="239">
        <f t="shared" si="41"/>
        <v>51</v>
      </c>
      <c r="C60" s="200" t="str">
        <f t="shared" ca="1" si="53"/>
        <v/>
      </c>
      <c r="D60" s="201" t="str">
        <f t="shared" ca="1" si="61"/>
        <v/>
      </c>
      <c r="E60" s="206" t="str">
        <f t="shared" ca="1" si="62"/>
        <v/>
      </c>
      <c r="F60" s="203" t="str">
        <f t="shared" ca="1" si="62"/>
        <v/>
      </c>
      <c r="G60" s="204" t="str">
        <f t="shared" ca="1" si="62"/>
        <v/>
      </c>
      <c r="H60" s="202" t="str">
        <f t="shared" ca="1" si="62"/>
        <v/>
      </c>
      <c r="I60" s="205" t="str">
        <f t="shared" ca="1" si="62"/>
        <v/>
      </c>
      <c r="J60" s="206" t="str">
        <f t="shared" ca="1" si="62"/>
        <v/>
      </c>
      <c r="K60" s="202" t="str">
        <f t="shared" ca="1" si="62"/>
        <v/>
      </c>
      <c r="L60" s="295" t="str">
        <f t="shared" ca="1" si="62"/>
        <v/>
      </c>
      <c r="M60" s="207" t="str">
        <f t="shared" ca="1" si="57"/>
        <v/>
      </c>
      <c r="N60" s="208" t="str">
        <f t="shared" ca="1" si="57"/>
        <v/>
      </c>
      <c r="O60" s="209" t="str">
        <f t="shared" ca="1" si="57"/>
        <v/>
      </c>
      <c r="P60" s="210" t="str">
        <f t="shared" ca="1" si="57"/>
        <v/>
      </c>
      <c r="Q60" s="208" t="str">
        <f t="shared" ca="1" si="57"/>
        <v/>
      </c>
      <c r="R60" s="211" t="str">
        <f t="shared" ca="1" si="57"/>
        <v/>
      </c>
      <c r="S60" s="212" t="str">
        <f t="shared" ca="1" si="57"/>
        <v/>
      </c>
      <c r="T60" s="208" t="str">
        <f t="shared" ca="1" si="57"/>
        <v/>
      </c>
      <c r="U60" s="213" t="str">
        <f t="shared" ca="1" si="57"/>
        <v/>
      </c>
      <c r="V60" s="212" t="str">
        <f t="shared" ca="1" si="57"/>
        <v/>
      </c>
      <c r="W60" s="208" t="str">
        <f t="shared" ca="1" si="57"/>
        <v/>
      </c>
      <c r="X60" s="209" t="str">
        <f t="shared" ca="1" si="57"/>
        <v/>
      </c>
      <c r="Y60" s="210" t="str">
        <f t="shared" ca="1" si="57"/>
        <v/>
      </c>
      <c r="Z60" s="208" t="str">
        <f t="shared" ca="1" si="57"/>
        <v/>
      </c>
      <c r="AA60" s="211" t="str">
        <f t="shared" ca="1" si="57"/>
        <v/>
      </c>
      <c r="AB60" s="212" t="str">
        <f t="shared" ca="1" si="57"/>
        <v/>
      </c>
      <c r="AC60" s="208" t="str">
        <f t="shared" ca="1" si="58"/>
        <v/>
      </c>
      <c r="AD60" s="209" t="str">
        <f t="shared" ca="1" si="58"/>
        <v/>
      </c>
      <c r="AE60" s="214" t="str">
        <f t="shared" ca="1" si="58"/>
        <v/>
      </c>
      <c r="AF60" s="208" t="str">
        <f t="shared" ca="1" si="58"/>
        <v/>
      </c>
      <c r="AG60" s="209" t="str">
        <f t="shared" ca="1" si="58"/>
        <v/>
      </c>
      <c r="AH60" s="210" t="str">
        <f t="shared" ca="1" si="58"/>
        <v/>
      </c>
      <c r="AI60" s="208" t="str">
        <f t="shared" ca="1" si="58"/>
        <v/>
      </c>
      <c r="AJ60" s="211" t="str">
        <f t="shared" ca="1" si="58"/>
        <v/>
      </c>
      <c r="AK60" s="212" t="str">
        <f t="shared" ca="1" si="58"/>
        <v/>
      </c>
      <c r="AL60" s="208" t="str">
        <f t="shared" ca="1" si="58"/>
        <v/>
      </c>
      <c r="AM60" s="215" t="str">
        <f t="shared" ca="1" si="58"/>
        <v/>
      </c>
      <c r="AN60" s="212" t="str">
        <f t="shared" ca="1" si="58"/>
        <v/>
      </c>
      <c r="AO60" s="208" t="str">
        <f t="shared" ca="1" si="58"/>
        <v/>
      </c>
      <c r="AP60" s="209" t="str">
        <f t="shared" ca="1" si="58"/>
        <v/>
      </c>
      <c r="AQ60" s="210" t="str">
        <f t="shared" ca="1" si="58"/>
        <v/>
      </c>
      <c r="AR60" s="208" t="str">
        <f t="shared" ca="1" si="58"/>
        <v/>
      </c>
      <c r="AS60" s="211" t="str">
        <f t="shared" ca="1" si="59"/>
        <v/>
      </c>
      <c r="AT60" s="212" t="str">
        <f t="shared" ca="1" si="59"/>
        <v/>
      </c>
      <c r="AU60" s="208" t="str">
        <f t="shared" ca="1" si="59"/>
        <v/>
      </c>
      <c r="AV60" s="209" t="str">
        <f t="shared" ca="1" si="59"/>
        <v/>
      </c>
      <c r="AW60" s="214" t="str">
        <f t="shared" ca="1" si="59"/>
        <v/>
      </c>
      <c r="AX60" s="208" t="str">
        <f t="shared" ca="1" si="59"/>
        <v/>
      </c>
      <c r="AY60" s="209" t="str">
        <f t="shared" ca="1" si="59"/>
        <v/>
      </c>
      <c r="AZ60" s="210" t="str">
        <f t="shared" ca="1" si="59"/>
        <v/>
      </c>
      <c r="BA60" s="208" t="str">
        <f t="shared" ca="1" si="59"/>
        <v/>
      </c>
      <c r="BB60" s="211" t="str">
        <f t="shared" ca="1" si="59"/>
        <v/>
      </c>
      <c r="BC60" s="212" t="str">
        <f t="shared" ca="1" si="59"/>
        <v/>
      </c>
      <c r="BD60" s="208" t="str">
        <f t="shared" ca="1" si="59"/>
        <v/>
      </c>
      <c r="BE60" s="215" t="str">
        <f t="shared" ca="1" si="59"/>
        <v/>
      </c>
      <c r="BF60" s="212" t="str">
        <f t="shared" ca="1" si="59"/>
        <v/>
      </c>
      <c r="BG60" s="208" t="str">
        <f t="shared" ca="1" si="59"/>
        <v/>
      </c>
      <c r="BH60" s="209" t="str">
        <f t="shared" ca="1" si="59"/>
        <v/>
      </c>
      <c r="BI60" s="210" t="str">
        <f t="shared" ca="1" si="60"/>
        <v/>
      </c>
      <c r="BJ60" s="208" t="str">
        <f t="shared" ca="1" si="60"/>
        <v/>
      </c>
      <c r="BK60" s="211" t="str">
        <f t="shared" ca="1" si="60"/>
        <v/>
      </c>
      <c r="BL60" s="212" t="str">
        <f t="shared" ca="1" si="60"/>
        <v/>
      </c>
      <c r="BM60" s="208" t="str">
        <f t="shared" ca="1" si="60"/>
        <v/>
      </c>
      <c r="BN60" s="209" t="str">
        <f t="shared" ca="1" si="60"/>
        <v/>
      </c>
      <c r="BO60" s="214" t="str">
        <f t="shared" ca="1" si="60"/>
        <v/>
      </c>
      <c r="BP60" s="208" t="str">
        <f t="shared" ca="1" si="60"/>
        <v/>
      </c>
      <c r="BQ60" s="209" t="str">
        <f t="shared" ca="1" si="60"/>
        <v/>
      </c>
      <c r="BR60" s="210" t="str">
        <f t="shared" ca="1" si="60"/>
        <v/>
      </c>
      <c r="BS60" s="208" t="str">
        <f t="shared" ca="1" si="60"/>
        <v/>
      </c>
      <c r="BT60" s="211" t="str">
        <f t="shared" ca="1" si="60"/>
        <v/>
      </c>
      <c r="BU60" s="212" t="str">
        <f t="shared" ca="1" si="60"/>
        <v/>
      </c>
      <c r="BV60" s="208" t="str">
        <f t="shared" ca="1" si="60"/>
        <v/>
      </c>
      <c r="BW60" s="215" t="str">
        <f t="shared" ca="1" si="60"/>
        <v/>
      </c>
      <c r="BX60" s="212" t="str">
        <f t="shared" ca="1" si="60"/>
        <v/>
      </c>
      <c r="BY60" s="208" t="str">
        <f t="shared" ca="1" si="63"/>
        <v/>
      </c>
      <c r="BZ60" s="209" t="str">
        <f t="shared" ca="1" si="64"/>
        <v/>
      </c>
      <c r="CA60" s="210" t="str">
        <f t="shared" ca="1" si="65"/>
        <v/>
      </c>
      <c r="CB60" s="208" t="str">
        <f t="shared" ca="1" si="66"/>
        <v/>
      </c>
      <c r="CC60" s="211" t="str">
        <f t="shared" ca="1" si="67"/>
        <v/>
      </c>
      <c r="CD60" s="212" t="str">
        <f t="shared" ca="1" si="68"/>
        <v/>
      </c>
      <c r="CE60" s="208" t="str">
        <f t="shared" ca="1" si="69"/>
        <v/>
      </c>
      <c r="CF60" s="209" t="str">
        <f t="shared" ca="1" si="70"/>
        <v/>
      </c>
      <c r="CG60" s="214" t="str">
        <f t="shared" ca="1" si="71"/>
        <v/>
      </c>
      <c r="CH60" s="208" t="str">
        <f t="shared" ca="1" si="24"/>
        <v/>
      </c>
      <c r="CI60" s="209" t="str">
        <f t="shared" ca="1" si="25"/>
        <v/>
      </c>
      <c r="CJ60" s="210" t="str">
        <f t="shared" ca="1" si="26"/>
        <v/>
      </c>
      <c r="CK60" s="208" t="str">
        <f t="shared" ca="1" si="27"/>
        <v/>
      </c>
      <c r="CL60" s="211" t="str">
        <f t="shared" ca="1" si="28"/>
        <v/>
      </c>
      <c r="CM60" s="212" t="str">
        <f t="shared" ca="1" si="29"/>
        <v/>
      </c>
      <c r="CN60" s="208" t="str">
        <f t="shared" ca="1" si="30"/>
        <v/>
      </c>
      <c r="CO60" s="215" t="str">
        <f t="shared" ca="1" si="31"/>
        <v/>
      </c>
      <c r="CP60" s="212" t="str">
        <f t="shared" ca="1" si="72"/>
        <v/>
      </c>
      <c r="CQ60" s="208" t="str">
        <f t="shared" ca="1" si="33"/>
        <v/>
      </c>
      <c r="CR60" s="209" t="str">
        <f t="shared" ca="1" si="34"/>
        <v/>
      </c>
      <c r="CS60" s="210" t="str">
        <f t="shared" ca="1" si="35"/>
        <v/>
      </c>
      <c r="CT60" s="208" t="str">
        <f t="shared" ca="1" si="36"/>
        <v/>
      </c>
      <c r="CU60" s="211" t="str">
        <f t="shared" ca="1" si="37"/>
        <v/>
      </c>
      <c r="CV60" s="212" t="str">
        <f t="shared" ca="1" si="38"/>
        <v/>
      </c>
      <c r="CW60" s="208" t="str">
        <f t="shared" ca="1" si="39"/>
        <v/>
      </c>
      <c r="CX60" s="216" t="str">
        <f t="shared" ca="1" si="40"/>
        <v/>
      </c>
    </row>
    <row r="61" spans="2:102" s="156" customFormat="1" ht="20.100000000000001" customHeight="1">
      <c r="B61" s="239">
        <f t="shared" si="41"/>
        <v>52</v>
      </c>
      <c r="C61" s="200" t="str">
        <f t="shared" ca="1" si="53"/>
        <v/>
      </c>
      <c r="D61" s="201" t="str">
        <f t="shared" ca="1" si="61"/>
        <v/>
      </c>
      <c r="E61" s="206" t="str">
        <f t="shared" ca="1" si="62"/>
        <v/>
      </c>
      <c r="F61" s="203" t="str">
        <f t="shared" ca="1" si="62"/>
        <v/>
      </c>
      <c r="G61" s="204" t="str">
        <f t="shared" ca="1" si="62"/>
        <v/>
      </c>
      <c r="H61" s="202" t="str">
        <f t="shared" ca="1" si="62"/>
        <v/>
      </c>
      <c r="I61" s="205" t="str">
        <f t="shared" ca="1" si="62"/>
        <v/>
      </c>
      <c r="J61" s="206" t="str">
        <f t="shared" ca="1" si="62"/>
        <v/>
      </c>
      <c r="K61" s="202" t="str">
        <f t="shared" ca="1" si="62"/>
        <v/>
      </c>
      <c r="L61" s="295" t="str">
        <f t="shared" ca="1" si="62"/>
        <v/>
      </c>
      <c r="M61" s="207" t="str">
        <f t="shared" ca="1" si="57"/>
        <v/>
      </c>
      <c r="N61" s="208" t="str">
        <f t="shared" ca="1" si="57"/>
        <v/>
      </c>
      <c r="O61" s="209" t="str">
        <f t="shared" ca="1" si="57"/>
        <v/>
      </c>
      <c r="P61" s="210" t="str">
        <f t="shared" ca="1" si="57"/>
        <v/>
      </c>
      <c r="Q61" s="208" t="str">
        <f t="shared" ca="1" si="57"/>
        <v/>
      </c>
      <c r="R61" s="211" t="str">
        <f t="shared" ca="1" si="57"/>
        <v/>
      </c>
      <c r="S61" s="212" t="str">
        <f t="shared" ca="1" si="57"/>
        <v/>
      </c>
      <c r="T61" s="208" t="str">
        <f t="shared" ca="1" si="57"/>
        <v/>
      </c>
      <c r="U61" s="213" t="str">
        <f t="shared" ca="1" si="57"/>
        <v/>
      </c>
      <c r="V61" s="212" t="str">
        <f t="shared" ca="1" si="57"/>
        <v/>
      </c>
      <c r="W61" s="208" t="str">
        <f t="shared" ca="1" si="57"/>
        <v/>
      </c>
      <c r="X61" s="209" t="str">
        <f t="shared" ca="1" si="57"/>
        <v/>
      </c>
      <c r="Y61" s="210" t="str">
        <f t="shared" ca="1" si="57"/>
        <v/>
      </c>
      <c r="Z61" s="208" t="str">
        <f t="shared" ca="1" si="57"/>
        <v/>
      </c>
      <c r="AA61" s="211" t="str">
        <f t="shared" ca="1" si="57"/>
        <v/>
      </c>
      <c r="AB61" s="212" t="str">
        <f t="shared" ca="1" si="57"/>
        <v/>
      </c>
      <c r="AC61" s="208" t="str">
        <f t="shared" ca="1" si="58"/>
        <v/>
      </c>
      <c r="AD61" s="209" t="str">
        <f t="shared" ca="1" si="58"/>
        <v/>
      </c>
      <c r="AE61" s="214" t="str">
        <f t="shared" ca="1" si="58"/>
        <v/>
      </c>
      <c r="AF61" s="208" t="str">
        <f t="shared" ca="1" si="58"/>
        <v/>
      </c>
      <c r="AG61" s="209" t="str">
        <f t="shared" ca="1" si="58"/>
        <v/>
      </c>
      <c r="AH61" s="210" t="str">
        <f t="shared" ca="1" si="58"/>
        <v/>
      </c>
      <c r="AI61" s="208" t="str">
        <f t="shared" ca="1" si="58"/>
        <v/>
      </c>
      <c r="AJ61" s="211" t="str">
        <f t="shared" ca="1" si="58"/>
        <v/>
      </c>
      <c r="AK61" s="212" t="str">
        <f t="shared" ca="1" si="58"/>
        <v/>
      </c>
      <c r="AL61" s="208" t="str">
        <f t="shared" ca="1" si="58"/>
        <v/>
      </c>
      <c r="AM61" s="215" t="str">
        <f t="shared" ca="1" si="58"/>
        <v/>
      </c>
      <c r="AN61" s="212" t="str">
        <f t="shared" ca="1" si="58"/>
        <v/>
      </c>
      <c r="AO61" s="208" t="str">
        <f t="shared" ca="1" si="58"/>
        <v/>
      </c>
      <c r="AP61" s="209" t="str">
        <f t="shared" ca="1" si="58"/>
        <v/>
      </c>
      <c r="AQ61" s="210" t="str">
        <f t="shared" ca="1" si="58"/>
        <v/>
      </c>
      <c r="AR61" s="208" t="str">
        <f t="shared" ca="1" si="58"/>
        <v/>
      </c>
      <c r="AS61" s="211" t="str">
        <f t="shared" ca="1" si="59"/>
        <v/>
      </c>
      <c r="AT61" s="212" t="str">
        <f t="shared" ca="1" si="59"/>
        <v/>
      </c>
      <c r="AU61" s="208" t="str">
        <f t="shared" ca="1" si="59"/>
        <v/>
      </c>
      <c r="AV61" s="209" t="str">
        <f t="shared" ca="1" si="59"/>
        <v/>
      </c>
      <c r="AW61" s="214" t="str">
        <f t="shared" ca="1" si="59"/>
        <v/>
      </c>
      <c r="AX61" s="208" t="str">
        <f t="shared" ca="1" si="59"/>
        <v/>
      </c>
      <c r="AY61" s="209" t="str">
        <f t="shared" ca="1" si="59"/>
        <v/>
      </c>
      <c r="AZ61" s="210" t="str">
        <f t="shared" ca="1" si="59"/>
        <v/>
      </c>
      <c r="BA61" s="208" t="str">
        <f t="shared" ca="1" si="59"/>
        <v/>
      </c>
      <c r="BB61" s="211" t="str">
        <f t="shared" ca="1" si="59"/>
        <v/>
      </c>
      <c r="BC61" s="212" t="str">
        <f t="shared" ca="1" si="59"/>
        <v/>
      </c>
      <c r="BD61" s="208" t="str">
        <f t="shared" ca="1" si="59"/>
        <v/>
      </c>
      <c r="BE61" s="215" t="str">
        <f t="shared" ca="1" si="59"/>
        <v/>
      </c>
      <c r="BF61" s="212" t="str">
        <f t="shared" ca="1" si="59"/>
        <v/>
      </c>
      <c r="BG61" s="208" t="str">
        <f t="shared" ca="1" si="59"/>
        <v/>
      </c>
      <c r="BH61" s="209" t="str">
        <f t="shared" ca="1" si="59"/>
        <v/>
      </c>
      <c r="BI61" s="210" t="str">
        <f t="shared" ca="1" si="60"/>
        <v/>
      </c>
      <c r="BJ61" s="208" t="str">
        <f t="shared" ca="1" si="60"/>
        <v/>
      </c>
      <c r="BK61" s="211" t="str">
        <f t="shared" ca="1" si="60"/>
        <v/>
      </c>
      <c r="BL61" s="212" t="str">
        <f t="shared" ca="1" si="60"/>
        <v/>
      </c>
      <c r="BM61" s="208" t="str">
        <f t="shared" ca="1" si="60"/>
        <v/>
      </c>
      <c r="BN61" s="209" t="str">
        <f t="shared" ca="1" si="60"/>
        <v/>
      </c>
      <c r="BO61" s="214" t="str">
        <f t="shared" ca="1" si="60"/>
        <v/>
      </c>
      <c r="BP61" s="208" t="str">
        <f t="shared" ca="1" si="60"/>
        <v/>
      </c>
      <c r="BQ61" s="209" t="str">
        <f t="shared" ca="1" si="60"/>
        <v/>
      </c>
      <c r="BR61" s="210" t="str">
        <f t="shared" ca="1" si="60"/>
        <v/>
      </c>
      <c r="BS61" s="208" t="str">
        <f t="shared" ca="1" si="60"/>
        <v/>
      </c>
      <c r="BT61" s="211" t="str">
        <f t="shared" ca="1" si="60"/>
        <v/>
      </c>
      <c r="BU61" s="212" t="str">
        <f t="shared" ca="1" si="60"/>
        <v/>
      </c>
      <c r="BV61" s="208" t="str">
        <f t="shared" ca="1" si="60"/>
        <v/>
      </c>
      <c r="BW61" s="215" t="str">
        <f t="shared" ca="1" si="60"/>
        <v/>
      </c>
      <c r="BX61" s="212" t="str">
        <f t="shared" ca="1" si="60"/>
        <v/>
      </c>
      <c r="BY61" s="208" t="str">
        <f t="shared" ca="1" si="63"/>
        <v/>
      </c>
      <c r="BZ61" s="209" t="str">
        <f t="shared" ca="1" si="64"/>
        <v/>
      </c>
      <c r="CA61" s="210" t="str">
        <f t="shared" ca="1" si="65"/>
        <v/>
      </c>
      <c r="CB61" s="208" t="str">
        <f t="shared" ca="1" si="66"/>
        <v/>
      </c>
      <c r="CC61" s="211" t="str">
        <f t="shared" ca="1" si="67"/>
        <v/>
      </c>
      <c r="CD61" s="212" t="str">
        <f t="shared" ca="1" si="68"/>
        <v/>
      </c>
      <c r="CE61" s="208" t="str">
        <f t="shared" ca="1" si="69"/>
        <v/>
      </c>
      <c r="CF61" s="209" t="str">
        <f t="shared" ca="1" si="70"/>
        <v/>
      </c>
      <c r="CG61" s="214" t="str">
        <f t="shared" ca="1" si="71"/>
        <v/>
      </c>
      <c r="CH61" s="208" t="str">
        <f t="shared" ca="1" si="24"/>
        <v/>
      </c>
      <c r="CI61" s="209" t="str">
        <f t="shared" ca="1" si="25"/>
        <v/>
      </c>
      <c r="CJ61" s="210" t="str">
        <f t="shared" ca="1" si="26"/>
        <v/>
      </c>
      <c r="CK61" s="208" t="str">
        <f t="shared" ca="1" si="27"/>
        <v/>
      </c>
      <c r="CL61" s="211" t="str">
        <f t="shared" ca="1" si="28"/>
        <v/>
      </c>
      <c r="CM61" s="212" t="str">
        <f t="shared" ca="1" si="29"/>
        <v/>
      </c>
      <c r="CN61" s="208" t="str">
        <f t="shared" ca="1" si="30"/>
        <v/>
      </c>
      <c r="CO61" s="215" t="str">
        <f t="shared" ca="1" si="31"/>
        <v/>
      </c>
      <c r="CP61" s="212" t="str">
        <f t="shared" ca="1" si="72"/>
        <v/>
      </c>
      <c r="CQ61" s="208" t="str">
        <f t="shared" ca="1" si="33"/>
        <v/>
      </c>
      <c r="CR61" s="209" t="str">
        <f t="shared" ca="1" si="34"/>
        <v/>
      </c>
      <c r="CS61" s="210" t="str">
        <f t="shared" ca="1" si="35"/>
        <v/>
      </c>
      <c r="CT61" s="208" t="str">
        <f t="shared" ca="1" si="36"/>
        <v/>
      </c>
      <c r="CU61" s="211" t="str">
        <f t="shared" ca="1" si="37"/>
        <v/>
      </c>
      <c r="CV61" s="212" t="str">
        <f t="shared" ca="1" si="38"/>
        <v/>
      </c>
      <c r="CW61" s="208" t="str">
        <f t="shared" ca="1" si="39"/>
        <v/>
      </c>
      <c r="CX61" s="216" t="str">
        <f t="shared" ca="1" si="40"/>
        <v/>
      </c>
    </row>
    <row r="62" spans="2:102" s="156" customFormat="1" ht="20.100000000000001" customHeight="1">
      <c r="B62" s="239">
        <f t="shared" si="41"/>
        <v>53</v>
      </c>
      <c r="C62" s="200" t="str">
        <f t="shared" ca="1" si="53"/>
        <v/>
      </c>
      <c r="D62" s="201" t="str">
        <f t="shared" ca="1" si="61"/>
        <v/>
      </c>
      <c r="E62" s="206" t="str">
        <f t="shared" ca="1" si="62"/>
        <v/>
      </c>
      <c r="F62" s="203" t="str">
        <f t="shared" ca="1" si="62"/>
        <v/>
      </c>
      <c r="G62" s="204" t="str">
        <f t="shared" ca="1" si="62"/>
        <v/>
      </c>
      <c r="H62" s="202" t="str">
        <f t="shared" ca="1" si="62"/>
        <v/>
      </c>
      <c r="I62" s="205" t="str">
        <f t="shared" ca="1" si="62"/>
        <v/>
      </c>
      <c r="J62" s="206" t="str">
        <f t="shared" ca="1" si="62"/>
        <v/>
      </c>
      <c r="K62" s="202" t="str">
        <f t="shared" ca="1" si="62"/>
        <v/>
      </c>
      <c r="L62" s="295" t="str">
        <f t="shared" ca="1" si="62"/>
        <v/>
      </c>
      <c r="M62" s="207" t="str">
        <f t="shared" ca="1" si="57"/>
        <v/>
      </c>
      <c r="N62" s="208" t="str">
        <f t="shared" ca="1" si="57"/>
        <v/>
      </c>
      <c r="O62" s="209" t="str">
        <f t="shared" ca="1" si="57"/>
        <v/>
      </c>
      <c r="P62" s="210" t="str">
        <f t="shared" ca="1" si="57"/>
        <v/>
      </c>
      <c r="Q62" s="208" t="str">
        <f t="shared" ca="1" si="57"/>
        <v/>
      </c>
      <c r="R62" s="211" t="str">
        <f t="shared" ca="1" si="57"/>
        <v/>
      </c>
      <c r="S62" s="212" t="str">
        <f t="shared" ca="1" si="57"/>
        <v/>
      </c>
      <c r="T62" s="208" t="str">
        <f t="shared" ca="1" si="57"/>
        <v/>
      </c>
      <c r="U62" s="213" t="str">
        <f t="shared" ca="1" si="57"/>
        <v/>
      </c>
      <c r="V62" s="212" t="str">
        <f t="shared" ca="1" si="57"/>
        <v/>
      </c>
      <c r="W62" s="208" t="str">
        <f t="shared" ca="1" si="57"/>
        <v/>
      </c>
      <c r="X62" s="209" t="str">
        <f t="shared" ca="1" si="57"/>
        <v/>
      </c>
      <c r="Y62" s="210" t="str">
        <f t="shared" ca="1" si="57"/>
        <v/>
      </c>
      <c r="Z62" s="208" t="str">
        <f t="shared" ca="1" si="57"/>
        <v/>
      </c>
      <c r="AA62" s="211" t="str">
        <f t="shared" ca="1" si="57"/>
        <v/>
      </c>
      <c r="AB62" s="212" t="str">
        <f t="shared" ca="1" si="57"/>
        <v/>
      </c>
      <c r="AC62" s="208" t="str">
        <f t="shared" ca="1" si="58"/>
        <v/>
      </c>
      <c r="AD62" s="209" t="str">
        <f t="shared" ca="1" si="58"/>
        <v/>
      </c>
      <c r="AE62" s="214" t="str">
        <f t="shared" ca="1" si="58"/>
        <v/>
      </c>
      <c r="AF62" s="208" t="str">
        <f t="shared" ca="1" si="58"/>
        <v/>
      </c>
      <c r="AG62" s="209" t="str">
        <f t="shared" ca="1" si="58"/>
        <v/>
      </c>
      <c r="AH62" s="210" t="str">
        <f t="shared" ca="1" si="58"/>
        <v/>
      </c>
      <c r="AI62" s="208" t="str">
        <f t="shared" ca="1" si="58"/>
        <v/>
      </c>
      <c r="AJ62" s="211" t="str">
        <f t="shared" ca="1" si="58"/>
        <v/>
      </c>
      <c r="AK62" s="212" t="str">
        <f t="shared" ca="1" si="58"/>
        <v/>
      </c>
      <c r="AL62" s="208" t="str">
        <f t="shared" ca="1" si="58"/>
        <v/>
      </c>
      <c r="AM62" s="215" t="str">
        <f t="shared" ca="1" si="58"/>
        <v/>
      </c>
      <c r="AN62" s="212" t="str">
        <f t="shared" ca="1" si="58"/>
        <v/>
      </c>
      <c r="AO62" s="208" t="str">
        <f t="shared" ca="1" si="58"/>
        <v/>
      </c>
      <c r="AP62" s="209" t="str">
        <f t="shared" ca="1" si="58"/>
        <v/>
      </c>
      <c r="AQ62" s="210" t="str">
        <f t="shared" ca="1" si="58"/>
        <v/>
      </c>
      <c r="AR62" s="208" t="str">
        <f t="shared" ca="1" si="58"/>
        <v/>
      </c>
      <c r="AS62" s="211" t="str">
        <f t="shared" ca="1" si="59"/>
        <v/>
      </c>
      <c r="AT62" s="212" t="str">
        <f t="shared" ca="1" si="59"/>
        <v/>
      </c>
      <c r="AU62" s="208" t="str">
        <f t="shared" ca="1" si="59"/>
        <v/>
      </c>
      <c r="AV62" s="209" t="str">
        <f t="shared" ca="1" si="59"/>
        <v/>
      </c>
      <c r="AW62" s="214" t="str">
        <f t="shared" ca="1" si="59"/>
        <v/>
      </c>
      <c r="AX62" s="208" t="str">
        <f t="shared" ca="1" si="59"/>
        <v/>
      </c>
      <c r="AY62" s="209" t="str">
        <f t="shared" ca="1" si="59"/>
        <v/>
      </c>
      <c r="AZ62" s="210" t="str">
        <f t="shared" ca="1" si="59"/>
        <v/>
      </c>
      <c r="BA62" s="208" t="str">
        <f t="shared" ca="1" si="59"/>
        <v/>
      </c>
      <c r="BB62" s="211" t="str">
        <f t="shared" ca="1" si="59"/>
        <v/>
      </c>
      <c r="BC62" s="212" t="str">
        <f t="shared" ca="1" si="59"/>
        <v/>
      </c>
      <c r="BD62" s="208" t="str">
        <f t="shared" ca="1" si="59"/>
        <v/>
      </c>
      <c r="BE62" s="215" t="str">
        <f t="shared" ca="1" si="59"/>
        <v/>
      </c>
      <c r="BF62" s="212" t="str">
        <f t="shared" ca="1" si="59"/>
        <v/>
      </c>
      <c r="BG62" s="208" t="str">
        <f t="shared" ca="1" si="59"/>
        <v/>
      </c>
      <c r="BH62" s="209" t="str">
        <f t="shared" ca="1" si="59"/>
        <v/>
      </c>
      <c r="BI62" s="210" t="str">
        <f t="shared" ca="1" si="60"/>
        <v/>
      </c>
      <c r="BJ62" s="208" t="str">
        <f t="shared" ca="1" si="60"/>
        <v/>
      </c>
      <c r="BK62" s="211" t="str">
        <f t="shared" ca="1" si="60"/>
        <v/>
      </c>
      <c r="BL62" s="212" t="str">
        <f t="shared" ca="1" si="60"/>
        <v/>
      </c>
      <c r="BM62" s="208" t="str">
        <f t="shared" ca="1" si="60"/>
        <v/>
      </c>
      <c r="BN62" s="209" t="str">
        <f t="shared" ca="1" si="60"/>
        <v/>
      </c>
      <c r="BO62" s="214" t="str">
        <f t="shared" ca="1" si="60"/>
        <v/>
      </c>
      <c r="BP62" s="208" t="str">
        <f t="shared" ca="1" si="60"/>
        <v/>
      </c>
      <c r="BQ62" s="209" t="str">
        <f t="shared" ca="1" si="60"/>
        <v/>
      </c>
      <c r="BR62" s="210" t="str">
        <f t="shared" ca="1" si="60"/>
        <v/>
      </c>
      <c r="BS62" s="208" t="str">
        <f t="shared" ca="1" si="60"/>
        <v/>
      </c>
      <c r="BT62" s="211" t="str">
        <f t="shared" ca="1" si="60"/>
        <v/>
      </c>
      <c r="BU62" s="212" t="str">
        <f t="shared" ca="1" si="60"/>
        <v/>
      </c>
      <c r="BV62" s="208" t="str">
        <f t="shared" ca="1" si="60"/>
        <v/>
      </c>
      <c r="BW62" s="215" t="str">
        <f t="shared" ca="1" si="60"/>
        <v/>
      </c>
      <c r="BX62" s="212" t="str">
        <f t="shared" ca="1" si="60"/>
        <v/>
      </c>
      <c r="BY62" s="208" t="str">
        <f t="shared" ca="1" si="63"/>
        <v/>
      </c>
      <c r="BZ62" s="209" t="str">
        <f t="shared" ca="1" si="64"/>
        <v/>
      </c>
      <c r="CA62" s="210" t="str">
        <f t="shared" ca="1" si="65"/>
        <v/>
      </c>
      <c r="CB62" s="208" t="str">
        <f t="shared" ca="1" si="66"/>
        <v/>
      </c>
      <c r="CC62" s="211" t="str">
        <f t="shared" ca="1" si="67"/>
        <v/>
      </c>
      <c r="CD62" s="212" t="str">
        <f t="shared" ca="1" si="68"/>
        <v/>
      </c>
      <c r="CE62" s="208" t="str">
        <f t="shared" ca="1" si="69"/>
        <v/>
      </c>
      <c r="CF62" s="209" t="str">
        <f t="shared" ca="1" si="70"/>
        <v/>
      </c>
      <c r="CG62" s="214" t="str">
        <f t="shared" ca="1" si="71"/>
        <v/>
      </c>
      <c r="CH62" s="208" t="str">
        <f t="shared" ca="1" si="24"/>
        <v/>
      </c>
      <c r="CI62" s="209" t="str">
        <f t="shared" ca="1" si="25"/>
        <v/>
      </c>
      <c r="CJ62" s="210" t="str">
        <f t="shared" ca="1" si="26"/>
        <v/>
      </c>
      <c r="CK62" s="208" t="str">
        <f t="shared" ca="1" si="27"/>
        <v/>
      </c>
      <c r="CL62" s="211" t="str">
        <f t="shared" ca="1" si="28"/>
        <v/>
      </c>
      <c r="CM62" s="212" t="str">
        <f t="shared" ca="1" si="29"/>
        <v/>
      </c>
      <c r="CN62" s="208" t="str">
        <f t="shared" ca="1" si="30"/>
        <v/>
      </c>
      <c r="CO62" s="215" t="str">
        <f t="shared" ca="1" si="31"/>
        <v/>
      </c>
      <c r="CP62" s="212" t="str">
        <f t="shared" ca="1" si="72"/>
        <v/>
      </c>
      <c r="CQ62" s="208" t="str">
        <f t="shared" ca="1" si="33"/>
        <v/>
      </c>
      <c r="CR62" s="209" t="str">
        <f t="shared" ca="1" si="34"/>
        <v/>
      </c>
      <c r="CS62" s="210" t="str">
        <f t="shared" ca="1" si="35"/>
        <v/>
      </c>
      <c r="CT62" s="208" t="str">
        <f t="shared" ca="1" si="36"/>
        <v/>
      </c>
      <c r="CU62" s="211" t="str">
        <f t="shared" ca="1" si="37"/>
        <v/>
      </c>
      <c r="CV62" s="212" t="str">
        <f t="shared" ca="1" si="38"/>
        <v/>
      </c>
      <c r="CW62" s="208" t="str">
        <f t="shared" ca="1" si="39"/>
        <v/>
      </c>
      <c r="CX62" s="216" t="str">
        <f t="shared" ca="1" si="40"/>
        <v/>
      </c>
    </row>
    <row r="63" spans="2:102" s="156" customFormat="1" ht="20.100000000000001" customHeight="1">
      <c r="B63" s="239">
        <f t="shared" si="41"/>
        <v>54</v>
      </c>
      <c r="C63" s="200" t="str">
        <f t="shared" ca="1" si="53"/>
        <v/>
      </c>
      <c r="D63" s="201" t="str">
        <f t="shared" ca="1" si="61"/>
        <v/>
      </c>
      <c r="E63" s="206" t="str">
        <f t="shared" ca="1" si="62"/>
        <v/>
      </c>
      <c r="F63" s="203" t="str">
        <f t="shared" ca="1" si="62"/>
        <v/>
      </c>
      <c r="G63" s="204" t="str">
        <f t="shared" ca="1" si="62"/>
        <v/>
      </c>
      <c r="H63" s="202" t="str">
        <f t="shared" ca="1" si="62"/>
        <v/>
      </c>
      <c r="I63" s="205" t="str">
        <f t="shared" ca="1" si="62"/>
        <v/>
      </c>
      <c r="J63" s="206" t="str">
        <f t="shared" ca="1" si="62"/>
        <v/>
      </c>
      <c r="K63" s="202" t="str">
        <f t="shared" ca="1" si="62"/>
        <v/>
      </c>
      <c r="L63" s="295" t="str">
        <f t="shared" ca="1" si="62"/>
        <v/>
      </c>
      <c r="M63" s="207" t="str">
        <f t="shared" ca="1" si="57"/>
        <v/>
      </c>
      <c r="N63" s="208" t="str">
        <f t="shared" ca="1" si="57"/>
        <v/>
      </c>
      <c r="O63" s="209" t="str">
        <f t="shared" ca="1" si="57"/>
        <v/>
      </c>
      <c r="P63" s="210" t="str">
        <f t="shared" ca="1" si="57"/>
        <v/>
      </c>
      <c r="Q63" s="208" t="str">
        <f t="shared" ca="1" si="57"/>
        <v/>
      </c>
      <c r="R63" s="211" t="str">
        <f t="shared" ca="1" si="57"/>
        <v/>
      </c>
      <c r="S63" s="212" t="str">
        <f t="shared" ca="1" si="57"/>
        <v/>
      </c>
      <c r="T63" s="208" t="str">
        <f t="shared" ca="1" si="57"/>
        <v/>
      </c>
      <c r="U63" s="213" t="str">
        <f t="shared" ca="1" si="57"/>
        <v/>
      </c>
      <c r="V63" s="212" t="str">
        <f t="shared" ca="1" si="57"/>
        <v/>
      </c>
      <c r="W63" s="208" t="str">
        <f t="shared" ca="1" si="57"/>
        <v/>
      </c>
      <c r="X63" s="209" t="str">
        <f t="shared" ca="1" si="57"/>
        <v/>
      </c>
      <c r="Y63" s="210" t="str">
        <f t="shared" ca="1" si="57"/>
        <v/>
      </c>
      <c r="Z63" s="208" t="str">
        <f t="shared" ca="1" si="57"/>
        <v/>
      </c>
      <c r="AA63" s="211" t="str">
        <f t="shared" ca="1" si="57"/>
        <v/>
      </c>
      <c r="AB63" s="212" t="str">
        <f t="shared" ca="1" si="57"/>
        <v/>
      </c>
      <c r="AC63" s="208" t="str">
        <f t="shared" ca="1" si="58"/>
        <v/>
      </c>
      <c r="AD63" s="209" t="str">
        <f t="shared" ca="1" si="58"/>
        <v/>
      </c>
      <c r="AE63" s="214" t="str">
        <f t="shared" ca="1" si="58"/>
        <v/>
      </c>
      <c r="AF63" s="208" t="str">
        <f t="shared" ca="1" si="58"/>
        <v/>
      </c>
      <c r="AG63" s="209" t="str">
        <f t="shared" ca="1" si="58"/>
        <v/>
      </c>
      <c r="AH63" s="210" t="str">
        <f t="shared" ca="1" si="58"/>
        <v/>
      </c>
      <c r="AI63" s="208" t="str">
        <f t="shared" ca="1" si="58"/>
        <v/>
      </c>
      <c r="AJ63" s="211" t="str">
        <f t="shared" ca="1" si="58"/>
        <v/>
      </c>
      <c r="AK63" s="212" t="str">
        <f t="shared" ca="1" si="58"/>
        <v/>
      </c>
      <c r="AL63" s="208" t="str">
        <f t="shared" ca="1" si="58"/>
        <v/>
      </c>
      <c r="AM63" s="215" t="str">
        <f t="shared" ca="1" si="58"/>
        <v/>
      </c>
      <c r="AN63" s="212" t="str">
        <f t="shared" ca="1" si="58"/>
        <v/>
      </c>
      <c r="AO63" s="208" t="str">
        <f t="shared" ca="1" si="58"/>
        <v/>
      </c>
      <c r="AP63" s="209" t="str">
        <f t="shared" ca="1" si="58"/>
        <v/>
      </c>
      <c r="AQ63" s="210" t="str">
        <f t="shared" ca="1" si="58"/>
        <v/>
      </c>
      <c r="AR63" s="208" t="str">
        <f t="shared" ca="1" si="58"/>
        <v/>
      </c>
      <c r="AS63" s="211" t="str">
        <f t="shared" ca="1" si="59"/>
        <v/>
      </c>
      <c r="AT63" s="212" t="str">
        <f t="shared" ca="1" si="59"/>
        <v/>
      </c>
      <c r="AU63" s="208" t="str">
        <f t="shared" ca="1" si="59"/>
        <v/>
      </c>
      <c r="AV63" s="209" t="str">
        <f t="shared" ca="1" si="59"/>
        <v/>
      </c>
      <c r="AW63" s="214" t="str">
        <f t="shared" ca="1" si="59"/>
        <v/>
      </c>
      <c r="AX63" s="208" t="str">
        <f t="shared" ca="1" si="59"/>
        <v/>
      </c>
      <c r="AY63" s="209" t="str">
        <f t="shared" ca="1" si="59"/>
        <v/>
      </c>
      <c r="AZ63" s="210" t="str">
        <f t="shared" ca="1" si="59"/>
        <v/>
      </c>
      <c r="BA63" s="208" t="str">
        <f t="shared" ca="1" si="59"/>
        <v/>
      </c>
      <c r="BB63" s="211" t="str">
        <f t="shared" ca="1" si="59"/>
        <v/>
      </c>
      <c r="BC63" s="212" t="str">
        <f t="shared" ca="1" si="59"/>
        <v/>
      </c>
      <c r="BD63" s="208" t="str">
        <f t="shared" ca="1" si="59"/>
        <v/>
      </c>
      <c r="BE63" s="215" t="str">
        <f t="shared" ca="1" si="59"/>
        <v/>
      </c>
      <c r="BF63" s="212" t="str">
        <f t="shared" ca="1" si="59"/>
        <v/>
      </c>
      <c r="BG63" s="208" t="str">
        <f t="shared" ca="1" si="59"/>
        <v/>
      </c>
      <c r="BH63" s="209" t="str">
        <f t="shared" ca="1" si="59"/>
        <v/>
      </c>
      <c r="BI63" s="210" t="str">
        <f t="shared" ca="1" si="60"/>
        <v/>
      </c>
      <c r="BJ63" s="208" t="str">
        <f t="shared" ca="1" si="60"/>
        <v/>
      </c>
      <c r="BK63" s="211" t="str">
        <f t="shared" ca="1" si="60"/>
        <v/>
      </c>
      <c r="BL63" s="212" t="str">
        <f t="shared" ca="1" si="60"/>
        <v/>
      </c>
      <c r="BM63" s="208" t="str">
        <f t="shared" ca="1" si="60"/>
        <v/>
      </c>
      <c r="BN63" s="209" t="str">
        <f t="shared" ca="1" si="60"/>
        <v/>
      </c>
      <c r="BO63" s="214" t="str">
        <f t="shared" ca="1" si="60"/>
        <v/>
      </c>
      <c r="BP63" s="208" t="str">
        <f t="shared" ca="1" si="60"/>
        <v/>
      </c>
      <c r="BQ63" s="209" t="str">
        <f t="shared" ca="1" si="60"/>
        <v/>
      </c>
      <c r="BR63" s="210" t="str">
        <f t="shared" ca="1" si="60"/>
        <v/>
      </c>
      <c r="BS63" s="208" t="str">
        <f t="shared" ca="1" si="60"/>
        <v/>
      </c>
      <c r="BT63" s="211" t="str">
        <f t="shared" ca="1" si="60"/>
        <v/>
      </c>
      <c r="BU63" s="212" t="str">
        <f t="shared" ca="1" si="60"/>
        <v/>
      </c>
      <c r="BV63" s="208" t="str">
        <f t="shared" ca="1" si="60"/>
        <v/>
      </c>
      <c r="BW63" s="215" t="str">
        <f t="shared" ca="1" si="60"/>
        <v/>
      </c>
      <c r="BX63" s="212" t="str">
        <f t="shared" ca="1" si="60"/>
        <v/>
      </c>
      <c r="BY63" s="208" t="str">
        <f t="shared" ca="1" si="63"/>
        <v/>
      </c>
      <c r="BZ63" s="209" t="str">
        <f t="shared" ca="1" si="64"/>
        <v/>
      </c>
      <c r="CA63" s="210" t="str">
        <f t="shared" ca="1" si="65"/>
        <v/>
      </c>
      <c r="CB63" s="208" t="str">
        <f t="shared" ca="1" si="66"/>
        <v/>
      </c>
      <c r="CC63" s="211" t="str">
        <f t="shared" ca="1" si="67"/>
        <v/>
      </c>
      <c r="CD63" s="212" t="str">
        <f t="shared" ca="1" si="68"/>
        <v/>
      </c>
      <c r="CE63" s="208" t="str">
        <f t="shared" ca="1" si="69"/>
        <v/>
      </c>
      <c r="CF63" s="209" t="str">
        <f t="shared" ca="1" si="70"/>
        <v/>
      </c>
      <c r="CG63" s="214" t="str">
        <f t="shared" ca="1" si="71"/>
        <v/>
      </c>
      <c r="CH63" s="208" t="str">
        <f t="shared" ca="1" si="24"/>
        <v/>
      </c>
      <c r="CI63" s="209" t="str">
        <f t="shared" ca="1" si="25"/>
        <v/>
      </c>
      <c r="CJ63" s="210" t="str">
        <f t="shared" ca="1" si="26"/>
        <v/>
      </c>
      <c r="CK63" s="208" t="str">
        <f t="shared" ca="1" si="27"/>
        <v/>
      </c>
      <c r="CL63" s="211" t="str">
        <f t="shared" ca="1" si="28"/>
        <v/>
      </c>
      <c r="CM63" s="212" t="str">
        <f t="shared" ca="1" si="29"/>
        <v/>
      </c>
      <c r="CN63" s="208" t="str">
        <f t="shared" ca="1" si="30"/>
        <v/>
      </c>
      <c r="CO63" s="215" t="str">
        <f t="shared" ca="1" si="31"/>
        <v/>
      </c>
      <c r="CP63" s="212" t="str">
        <f t="shared" ca="1" si="72"/>
        <v/>
      </c>
      <c r="CQ63" s="208" t="str">
        <f t="shared" ca="1" si="33"/>
        <v/>
      </c>
      <c r="CR63" s="209" t="str">
        <f t="shared" ca="1" si="34"/>
        <v/>
      </c>
      <c r="CS63" s="210" t="str">
        <f t="shared" ca="1" si="35"/>
        <v/>
      </c>
      <c r="CT63" s="208" t="str">
        <f t="shared" ca="1" si="36"/>
        <v/>
      </c>
      <c r="CU63" s="211" t="str">
        <f t="shared" ca="1" si="37"/>
        <v/>
      </c>
      <c r="CV63" s="212" t="str">
        <f t="shared" ca="1" si="38"/>
        <v/>
      </c>
      <c r="CW63" s="208" t="str">
        <f t="shared" ca="1" si="39"/>
        <v/>
      </c>
      <c r="CX63" s="216" t="str">
        <f t="shared" ca="1" si="40"/>
        <v/>
      </c>
    </row>
    <row r="64" spans="2:102" s="156" customFormat="1" ht="20.100000000000001" customHeight="1">
      <c r="B64" s="239">
        <f t="shared" si="41"/>
        <v>55</v>
      </c>
      <c r="C64" s="200" t="str">
        <f t="shared" ca="1" si="53"/>
        <v/>
      </c>
      <c r="D64" s="201" t="str">
        <f t="shared" ca="1" si="61"/>
        <v/>
      </c>
      <c r="E64" s="206" t="str">
        <f t="shared" ca="1" si="62"/>
        <v/>
      </c>
      <c r="F64" s="203" t="str">
        <f t="shared" ca="1" si="62"/>
        <v/>
      </c>
      <c r="G64" s="204" t="str">
        <f t="shared" ca="1" si="62"/>
        <v/>
      </c>
      <c r="H64" s="202" t="str">
        <f t="shared" ca="1" si="62"/>
        <v/>
      </c>
      <c r="I64" s="205" t="str">
        <f t="shared" ca="1" si="62"/>
        <v/>
      </c>
      <c r="J64" s="206" t="str">
        <f t="shared" ca="1" si="62"/>
        <v/>
      </c>
      <c r="K64" s="202" t="str">
        <f t="shared" ca="1" si="62"/>
        <v/>
      </c>
      <c r="L64" s="295" t="str">
        <f t="shared" ca="1" si="62"/>
        <v/>
      </c>
      <c r="M64" s="207" t="str">
        <f t="shared" ca="1" si="57"/>
        <v/>
      </c>
      <c r="N64" s="208" t="str">
        <f t="shared" ca="1" si="57"/>
        <v/>
      </c>
      <c r="O64" s="209" t="str">
        <f t="shared" ca="1" si="57"/>
        <v/>
      </c>
      <c r="P64" s="210" t="str">
        <f t="shared" ca="1" si="57"/>
        <v/>
      </c>
      <c r="Q64" s="208" t="str">
        <f t="shared" ca="1" si="57"/>
        <v/>
      </c>
      <c r="R64" s="211" t="str">
        <f t="shared" ca="1" si="57"/>
        <v/>
      </c>
      <c r="S64" s="212" t="str">
        <f t="shared" ca="1" si="57"/>
        <v/>
      </c>
      <c r="T64" s="208" t="str">
        <f t="shared" ca="1" si="57"/>
        <v/>
      </c>
      <c r="U64" s="213" t="str">
        <f t="shared" ca="1" si="57"/>
        <v/>
      </c>
      <c r="V64" s="212" t="str">
        <f t="shared" ca="1" si="57"/>
        <v/>
      </c>
      <c r="W64" s="208" t="str">
        <f t="shared" ca="1" si="57"/>
        <v/>
      </c>
      <c r="X64" s="209" t="str">
        <f t="shared" ca="1" si="57"/>
        <v/>
      </c>
      <c r="Y64" s="210" t="str">
        <f t="shared" ca="1" si="57"/>
        <v/>
      </c>
      <c r="Z64" s="208" t="str">
        <f t="shared" ca="1" si="57"/>
        <v/>
      </c>
      <c r="AA64" s="211" t="str">
        <f t="shared" ca="1" si="57"/>
        <v/>
      </c>
      <c r="AB64" s="212" t="str">
        <f t="shared" ca="1" si="57"/>
        <v/>
      </c>
      <c r="AC64" s="208" t="str">
        <f t="shared" ca="1" si="58"/>
        <v/>
      </c>
      <c r="AD64" s="209" t="str">
        <f t="shared" ca="1" si="58"/>
        <v/>
      </c>
      <c r="AE64" s="214" t="str">
        <f t="shared" ca="1" si="58"/>
        <v/>
      </c>
      <c r="AF64" s="208" t="str">
        <f t="shared" ca="1" si="58"/>
        <v/>
      </c>
      <c r="AG64" s="209" t="str">
        <f t="shared" ca="1" si="58"/>
        <v/>
      </c>
      <c r="AH64" s="210" t="str">
        <f t="shared" ca="1" si="58"/>
        <v/>
      </c>
      <c r="AI64" s="208" t="str">
        <f t="shared" ca="1" si="58"/>
        <v/>
      </c>
      <c r="AJ64" s="211" t="str">
        <f t="shared" ca="1" si="58"/>
        <v/>
      </c>
      <c r="AK64" s="212" t="str">
        <f t="shared" ca="1" si="58"/>
        <v/>
      </c>
      <c r="AL64" s="208" t="str">
        <f t="shared" ca="1" si="58"/>
        <v/>
      </c>
      <c r="AM64" s="215" t="str">
        <f t="shared" ca="1" si="58"/>
        <v/>
      </c>
      <c r="AN64" s="212" t="str">
        <f t="shared" ca="1" si="58"/>
        <v/>
      </c>
      <c r="AO64" s="208" t="str">
        <f t="shared" ca="1" si="58"/>
        <v/>
      </c>
      <c r="AP64" s="209" t="str">
        <f t="shared" ca="1" si="58"/>
        <v/>
      </c>
      <c r="AQ64" s="210" t="str">
        <f t="shared" ca="1" si="58"/>
        <v/>
      </c>
      <c r="AR64" s="208" t="str">
        <f t="shared" ca="1" si="58"/>
        <v/>
      </c>
      <c r="AS64" s="211" t="str">
        <f t="shared" ca="1" si="59"/>
        <v/>
      </c>
      <c r="AT64" s="212" t="str">
        <f t="shared" ca="1" si="59"/>
        <v/>
      </c>
      <c r="AU64" s="208" t="str">
        <f t="shared" ca="1" si="59"/>
        <v/>
      </c>
      <c r="AV64" s="209" t="str">
        <f t="shared" ca="1" si="59"/>
        <v/>
      </c>
      <c r="AW64" s="214" t="str">
        <f t="shared" ca="1" si="59"/>
        <v/>
      </c>
      <c r="AX64" s="208" t="str">
        <f t="shared" ca="1" si="59"/>
        <v/>
      </c>
      <c r="AY64" s="209" t="str">
        <f t="shared" ca="1" si="59"/>
        <v/>
      </c>
      <c r="AZ64" s="210" t="str">
        <f t="shared" ca="1" si="59"/>
        <v/>
      </c>
      <c r="BA64" s="208" t="str">
        <f t="shared" ca="1" si="59"/>
        <v/>
      </c>
      <c r="BB64" s="211" t="str">
        <f t="shared" ca="1" si="59"/>
        <v/>
      </c>
      <c r="BC64" s="212" t="str">
        <f t="shared" ca="1" si="59"/>
        <v/>
      </c>
      <c r="BD64" s="208" t="str">
        <f t="shared" ca="1" si="59"/>
        <v/>
      </c>
      <c r="BE64" s="215" t="str">
        <f t="shared" ca="1" si="59"/>
        <v/>
      </c>
      <c r="BF64" s="212" t="str">
        <f t="shared" ca="1" si="59"/>
        <v/>
      </c>
      <c r="BG64" s="208" t="str">
        <f t="shared" ca="1" si="59"/>
        <v/>
      </c>
      <c r="BH64" s="209" t="str">
        <f t="shared" ca="1" si="59"/>
        <v/>
      </c>
      <c r="BI64" s="210" t="str">
        <f t="shared" ca="1" si="60"/>
        <v/>
      </c>
      <c r="BJ64" s="208" t="str">
        <f t="shared" ca="1" si="60"/>
        <v/>
      </c>
      <c r="BK64" s="211" t="str">
        <f t="shared" ca="1" si="60"/>
        <v/>
      </c>
      <c r="BL64" s="212" t="str">
        <f t="shared" ca="1" si="60"/>
        <v/>
      </c>
      <c r="BM64" s="208" t="str">
        <f t="shared" ca="1" si="60"/>
        <v/>
      </c>
      <c r="BN64" s="209" t="str">
        <f t="shared" ca="1" si="60"/>
        <v/>
      </c>
      <c r="BO64" s="214" t="str">
        <f t="shared" ca="1" si="60"/>
        <v/>
      </c>
      <c r="BP64" s="208" t="str">
        <f t="shared" ca="1" si="60"/>
        <v/>
      </c>
      <c r="BQ64" s="209" t="str">
        <f t="shared" ca="1" si="60"/>
        <v/>
      </c>
      <c r="BR64" s="210" t="str">
        <f t="shared" ca="1" si="60"/>
        <v/>
      </c>
      <c r="BS64" s="208" t="str">
        <f t="shared" ca="1" si="60"/>
        <v/>
      </c>
      <c r="BT64" s="211" t="str">
        <f t="shared" ca="1" si="60"/>
        <v/>
      </c>
      <c r="BU64" s="212" t="str">
        <f t="shared" ca="1" si="60"/>
        <v/>
      </c>
      <c r="BV64" s="208" t="str">
        <f t="shared" ca="1" si="60"/>
        <v/>
      </c>
      <c r="BW64" s="215" t="str">
        <f t="shared" ca="1" si="60"/>
        <v/>
      </c>
      <c r="BX64" s="212" t="str">
        <f t="shared" ca="1" si="60"/>
        <v/>
      </c>
      <c r="BY64" s="208" t="str">
        <f t="shared" ca="1" si="63"/>
        <v/>
      </c>
      <c r="BZ64" s="209" t="str">
        <f t="shared" ca="1" si="64"/>
        <v/>
      </c>
      <c r="CA64" s="210" t="str">
        <f t="shared" ca="1" si="65"/>
        <v/>
      </c>
      <c r="CB64" s="208" t="str">
        <f t="shared" ca="1" si="66"/>
        <v/>
      </c>
      <c r="CC64" s="211" t="str">
        <f t="shared" ca="1" si="67"/>
        <v/>
      </c>
      <c r="CD64" s="212" t="str">
        <f t="shared" ca="1" si="68"/>
        <v/>
      </c>
      <c r="CE64" s="208" t="str">
        <f t="shared" ca="1" si="69"/>
        <v/>
      </c>
      <c r="CF64" s="209" t="str">
        <f t="shared" ca="1" si="70"/>
        <v/>
      </c>
      <c r="CG64" s="214" t="str">
        <f t="shared" ca="1" si="71"/>
        <v/>
      </c>
      <c r="CH64" s="208" t="str">
        <f t="shared" ca="1" si="24"/>
        <v/>
      </c>
      <c r="CI64" s="209" t="str">
        <f t="shared" ca="1" si="25"/>
        <v/>
      </c>
      <c r="CJ64" s="210" t="str">
        <f t="shared" ca="1" si="26"/>
        <v/>
      </c>
      <c r="CK64" s="208" t="str">
        <f t="shared" ca="1" si="27"/>
        <v/>
      </c>
      <c r="CL64" s="211" t="str">
        <f t="shared" ca="1" si="28"/>
        <v/>
      </c>
      <c r="CM64" s="212" t="str">
        <f t="shared" ca="1" si="29"/>
        <v/>
      </c>
      <c r="CN64" s="208" t="str">
        <f t="shared" ca="1" si="30"/>
        <v/>
      </c>
      <c r="CO64" s="215" t="str">
        <f t="shared" ca="1" si="31"/>
        <v/>
      </c>
      <c r="CP64" s="212" t="str">
        <f t="shared" ca="1" si="72"/>
        <v/>
      </c>
      <c r="CQ64" s="208" t="str">
        <f t="shared" ca="1" si="33"/>
        <v/>
      </c>
      <c r="CR64" s="209" t="str">
        <f t="shared" ca="1" si="34"/>
        <v/>
      </c>
      <c r="CS64" s="210" t="str">
        <f t="shared" ca="1" si="35"/>
        <v/>
      </c>
      <c r="CT64" s="208" t="str">
        <f t="shared" ca="1" si="36"/>
        <v/>
      </c>
      <c r="CU64" s="211" t="str">
        <f t="shared" ca="1" si="37"/>
        <v/>
      </c>
      <c r="CV64" s="212" t="str">
        <f t="shared" ca="1" si="38"/>
        <v/>
      </c>
      <c r="CW64" s="208" t="str">
        <f t="shared" ca="1" si="39"/>
        <v/>
      </c>
      <c r="CX64" s="216" t="str">
        <f t="shared" ca="1" si="40"/>
        <v/>
      </c>
    </row>
    <row r="65" spans="2:102" s="156" customFormat="1" ht="20.100000000000001" customHeight="1">
      <c r="B65" s="239">
        <f t="shared" si="41"/>
        <v>56</v>
      </c>
      <c r="C65" s="200" t="str">
        <f t="shared" ca="1" si="53"/>
        <v/>
      </c>
      <c r="D65" s="201" t="str">
        <f t="shared" ca="1" si="61"/>
        <v/>
      </c>
      <c r="E65" s="206" t="str">
        <f t="shared" ca="1" si="62"/>
        <v/>
      </c>
      <c r="F65" s="203" t="str">
        <f t="shared" ca="1" si="62"/>
        <v/>
      </c>
      <c r="G65" s="204" t="str">
        <f t="shared" ca="1" si="62"/>
        <v/>
      </c>
      <c r="H65" s="202" t="str">
        <f t="shared" ca="1" si="62"/>
        <v/>
      </c>
      <c r="I65" s="205" t="str">
        <f t="shared" ca="1" si="62"/>
        <v/>
      </c>
      <c r="J65" s="206" t="str">
        <f t="shared" ca="1" si="62"/>
        <v/>
      </c>
      <c r="K65" s="202" t="str">
        <f t="shared" ca="1" si="62"/>
        <v/>
      </c>
      <c r="L65" s="295" t="str">
        <f t="shared" ca="1" si="62"/>
        <v/>
      </c>
      <c r="M65" s="207" t="str">
        <f t="shared" ca="1" si="57"/>
        <v/>
      </c>
      <c r="N65" s="208" t="str">
        <f t="shared" ca="1" si="57"/>
        <v/>
      </c>
      <c r="O65" s="209" t="str">
        <f t="shared" ca="1" si="57"/>
        <v/>
      </c>
      <c r="P65" s="210" t="str">
        <f t="shared" ca="1" si="57"/>
        <v/>
      </c>
      <c r="Q65" s="208" t="str">
        <f t="shared" ca="1" si="57"/>
        <v/>
      </c>
      <c r="R65" s="211" t="str">
        <f t="shared" ca="1" si="57"/>
        <v/>
      </c>
      <c r="S65" s="212" t="str">
        <f t="shared" ca="1" si="57"/>
        <v/>
      </c>
      <c r="T65" s="208" t="str">
        <f t="shared" ca="1" si="57"/>
        <v/>
      </c>
      <c r="U65" s="213" t="str">
        <f t="shared" ca="1" si="57"/>
        <v/>
      </c>
      <c r="V65" s="212" t="str">
        <f t="shared" ca="1" si="57"/>
        <v/>
      </c>
      <c r="W65" s="208" t="str">
        <f t="shared" ca="1" si="57"/>
        <v/>
      </c>
      <c r="X65" s="209" t="str">
        <f t="shared" ca="1" si="57"/>
        <v/>
      </c>
      <c r="Y65" s="210" t="str">
        <f t="shared" ca="1" si="57"/>
        <v/>
      </c>
      <c r="Z65" s="208" t="str">
        <f t="shared" ca="1" si="57"/>
        <v/>
      </c>
      <c r="AA65" s="211" t="str">
        <f t="shared" ca="1" si="57"/>
        <v/>
      </c>
      <c r="AB65" s="212" t="str">
        <f t="shared" ref="AB65:AQ66" ca="1" si="73">IF($C65="","",IF(AB$1="","",INDIRECT("'"&amp;AB$1&amp;"'!"&amp;"$"&amp;AB$2&amp;"$"&amp;((AB$3)+(ROW()-ROW(AA$9))))))</f>
        <v/>
      </c>
      <c r="AC65" s="208" t="str">
        <f t="shared" ca="1" si="73"/>
        <v/>
      </c>
      <c r="AD65" s="209" t="str">
        <f t="shared" ca="1" si="73"/>
        <v/>
      </c>
      <c r="AE65" s="214" t="str">
        <f t="shared" ca="1" si="73"/>
        <v/>
      </c>
      <c r="AF65" s="208" t="str">
        <f t="shared" ca="1" si="73"/>
        <v/>
      </c>
      <c r="AG65" s="209" t="str">
        <f t="shared" ca="1" si="73"/>
        <v/>
      </c>
      <c r="AH65" s="210" t="str">
        <f t="shared" ca="1" si="73"/>
        <v/>
      </c>
      <c r="AI65" s="208" t="str">
        <f t="shared" ca="1" si="73"/>
        <v/>
      </c>
      <c r="AJ65" s="211" t="str">
        <f t="shared" ca="1" si="73"/>
        <v/>
      </c>
      <c r="AK65" s="212" t="str">
        <f t="shared" ca="1" si="73"/>
        <v/>
      </c>
      <c r="AL65" s="208" t="str">
        <f t="shared" ca="1" si="73"/>
        <v/>
      </c>
      <c r="AM65" s="215" t="str">
        <f t="shared" ca="1" si="73"/>
        <v/>
      </c>
      <c r="AN65" s="212" t="str">
        <f t="shared" ca="1" si="73"/>
        <v/>
      </c>
      <c r="AO65" s="208" t="str">
        <f t="shared" ca="1" si="73"/>
        <v/>
      </c>
      <c r="AP65" s="209" t="str">
        <f t="shared" ca="1" si="73"/>
        <v/>
      </c>
      <c r="AQ65" s="210" t="str">
        <f t="shared" ca="1" si="73"/>
        <v/>
      </c>
      <c r="AR65" s="208" t="str">
        <f t="shared" ca="1" si="58"/>
        <v/>
      </c>
      <c r="AS65" s="211" t="str">
        <f t="shared" ca="1" si="59"/>
        <v/>
      </c>
      <c r="AT65" s="212" t="str">
        <f t="shared" ca="1" si="59"/>
        <v/>
      </c>
      <c r="AU65" s="208" t="str">
        <f t="shared" ca="1" si="59"/>
        <v/>
      </c>
      <c r="AV65" s="209" t="str">
        <f t="shared" ca="1" si="59"/>
        <v/>
      </c>
      <c r="AW65" s="214" t="str">
        <f t="shared" ca="1" si="59"/>
        <v/>
      </c>
      <c r="AX65" s="208" t="str">
        <f t="shared" ca="1" si="59"/>
        <v/>
      </c>
      <c r="AY65" s="209" t="str">
        <f t="shared" ca="1" si="59"/>
        <v/>
      </c>
      <c r="AZ65" s="210" t="str">
        <f t="shared" ca="1" si="59"/>
        <v/>
      </c>
      <c r="BA65" s="208" t="str">
        <f t="shared" ca="1" si="59"/>
        <v/>
      </c>
      <c r="BB65" s="211" t="str">
        <f t="shared" ca="1" si="59"/>
        <v/>
      </c>
      <c r="BC65" s="212" t="str">
        <f t="shared" ca="1" si="59"/>
        <v/>
      </c>
      <c r="BD65" s="208" t="str">
        <f t="shared" ca="1" si="59"/>
        <v/>
      </c>
      <c r="BE65" s="215" t="str">
        <f t="shared" ca="1" si="59"/>
        <v/>
      </c>
      <c r="BF65" s="212" t="str">
        <f t="shared" ca="1" si="59"/>
        <v/>
      </c>
      <c r="BG65" s="208" t="str">
        <f t="shared" ca="1" si="59"/>
        <v/>
      </c>
      <c r="BH65" s="209" t="str">
        <f t="shared" ref="BH65:BW66" ca="1" si="74">IF($C65="","",IF(BH$1="","",INDIRECT("'"&amp;BH$1&amp;"'!"&amp;"$"&amp;BH$2&amp;"$"&amp;((BH$3)+(ROW()-ROW(BG$9))))))</f>
        <v/>
      </c>
      <c r="BI65" s="210" t="str">
        <f t="shared" ca="1" si="74"/>
        <v/>
      </c>
      <c r="BJ65" s="208" t="str">
        <f t="shared" ca="1" si="74"/>
        <v/>
      </c>
      <c r="BK65" s="211" t="str">
        <f t="shared" ca="1" si="74"/>
        <v/>
      </c>
      <c r="BL65" s="212" t="str">
        <f t="shared" ca="1" si="74"/>
        <v/>
      </c>
      <c r="BM65" s="208" t="str">
        <f t="shared" ca="1" si="74"/>
        <v/>
      </c>
      <c r="BN65" s="209" t="str">
        <f t="shared" ca="1" si="74"/>
        <v/>
      </c>
      <c r="BO65" s="214" t="str">
        <f t="shared" ca="1" si="74"/>
        <v/>
      </c>
      <c r="BP65" s="208" t="str">
        <f t="shared" ca="1" si="74"/>
        <v/>
      </c>
      <c r="BQ65" s="209" t="str">
        <f t="shared" ca="1" si="74"/>
        <v/>
      </c>
      <c r="BR65" s="210" t="str">
        <f t="shared" ca="1" si="74"/>
        <v/>
      </c>
      <c r="BS65" s="208" t="str">
        <f t="shared" ca="1" si="74"/>
        <v/>
      </c>
      <c r="BT65" s="211" t="str">
        <f t="shared" ca="1" si="74"/>
        <v/>
      </c>
      <c r="BU65" s="212" t="str">
        <f t="shared" ca="1" si="74"/>
        <v/>
      </c>
      <c r="BV65" s="208" t="str">
        <f t="shared" ca="1" si="74"/>
        <v/>
      </c>
      <c r="BW65" s="215" t="str">
        <f t="shared" ca="1" si="74"/>
        <v/>
      </c>
      <c r="BX65" s="212" t="str">
        <f t="shared" ca="1" si="60"/>
        <v/>
      </c>
      <c r="BY65" s="208" t="str">
        <f t="shared" ca="1" si="63"/>
        <v/>
      </c>
      <c r="BZ65" s="209" t="str">
        <f t="shared" ca="1" si="64"/>
        <v/>
      </c>
      <c r="CA65" s="210" t="str">
        <f t="shared" ca="1" si="65"/>
        <v/>
      </c>
      <c r="CB65" s="208" t="str">
        <f t="shared" ca="1" si="66"/>
        <v/>
      </c>
      <c r="CC65" s="211" t="str">
        <f t="shared" ca="1" si="67"/>
        <v/>
      </c>
      <c r="CD65" s="212" t="str">
        <f t="shared" ca="1" si="68"/>
        <v/>
      </c>
      <c r="CE65" s="208" t="str">
        <f t="shared" ca="1" si="69"/>
        <v/>
      </c>
      <c r="CF65" s="209" t="str">
        <f t="shared" ca="1" si="70"/>
        <v/>
      </c>
      <c r="CG65" s="214" t="str">
        <f t="shared" ca="1" si="71"/>
        <v/>
      </c>
      <c r="CH65" s="208" t="str">
        <f t="shared" ca="1" si="24"/>
        <v/>
      </c>
      <c r="CI65" s="209" t="str">
        <f t="shared" ca="1" si="25"/>
        <v/>
      </c>
      <c r="CJ65" s="210" t="str">
        <f t="shared" ca="1" si="26"/>
        <v/>
      </c>
      <c r="CK65" s="208" t="str">
        <f t="shared" ca="1" si="27"/>
        <v/>
      </c>
      <c r="CL65" s="211" t="str">
        <f t="shared" ca="1" si="28"/>
        <v/>
      </c>
      <c r="CM65" s="212" t="str">
        <f t="shared" ca="1" si="29"/>
        <v/>
      </c>
      <c r="CN65" s="208" t="str">
        <f t="shared" ca="1" si="30"/>
        <v/>
      </c>
      <c r="CO65" s="215" t="str">
        <f t="shared" ca="1" si="31"/>
        <v/>
      </c>
      <c r="CP65" s="212" t="str">
        <f t="shared" ca="1" si="72"/>
        <v/>
      </c>
      <c r="CQ65" s="208" t="str">
        <f t="shared" ca="1" si="33"/>
        <v/>
      </c>
      <c r="CR65" s="209" t="str">
        <f t="shared" ca="1" si="34"/>
        <v/>
      </c>
      <c r="CS65" s="210" t="str">
        <f t="shared" ca="1" si="35"/>
        <v/>
      </c>
      <c r="CT65" s="208" t="str">
        <f t="shared" ca="1" si="36"/>
        <v/>
      </c>
      <c r="CU65" s="211" t="str">
        <f t="shared" ca="1" si="37"/>
        <v/>
      </c>
      <c r="CV65" s="212" t="str">
        <f t="shared" ca="1" si="38"/>
        <v/>
      </c>
      <c r="CW65" s="208" t="str">
        <f t="shared" ca="1" si="39"/>
        <v/>
      </c>
      <c r="CX65" s="216" t="str">
        <f t="shared" ca="1" si="40"/>
        <v/>
      </c>
    </row>
    <row r="66" spans="2:102" s="156" customFormat="1" ht="20.100000000000001" customHeight="1">
      <c r="B66" s="239">
        <f t="shared" si="41"/>
        <v>57</v>
      </c>
      <c r="C66" s="200" t="str">
        <f t="shared" ca="1" si="53"/>
        <v/>
      </c>
      <c r="D66" s="201" t="str">
        <f t="shared" ca="1" si="61"/>
        <v/>
      </c>
      <c r="E66" s="206" t="str">
        <f t="shared" ca="1" si="62"/>
        <v/>
      </c>
      <c r="F66" s="203" t="str">
        <f t="shared" ca="1" si="62"/>
        <v/>
      </c>
      <c r="G66" s="204" t="str">
        <f t="shared" ca="1" si="62"/>
        <v/>
      </c>
      <c r="H66" s="202" t="str">
        <f t="shared" ca="1" si="62"/>
        <v/>
      </c>
      <c r="I66" s="205" t="str">
        <f t="shared" ca="1" si="62"/>
        <v/>
      </c>
      <c r="J66" s="206" t="str">
        <f t="shared" ca="1" si="62"/>
        <v/>
      </c>
      <c r="K66" s="202" t="str">
        <f t="shared" ca="1" si="62"/>
        <v/>
      </c>
      <c r="L66" s="295" t="str">
        <f t="shared" ca="1" si="62"/>
        <v/>
      </c>
      <c r="M66" s="207" t="str">
        <f t="shared" ref="M66:AB66" ca="1" si="75">IF($C66="","",IF(M$1="","",INDIRECT("'"&amp;M$1&amp;"'!"&amp;"$"&amp;M$2&amp;"$"&amp;((M$3)+(ROW()-ROW(L$9))))))</f>
        <v/>
      </c>
      <c r="N66" s="208" t="str">
        <f t="shared" ca="1" si="75"/>
        <v/>
      </c>
      <c r="O66" s="209" t="str">
        <f t="shared" ca="1" si="75"/>
        <v/>
      </c>
      <c r="P66" s="210" t="str">
        <f t="shared" ca="1" si="75"/>
        <v/>
      </c>
      <c r="Q66" s="208" t="str">
        <f t="shared" ca="1" si="75"/>
        <v/>
      </c>
      <c r="R66" s="211" t="str">
        <f t="shared" ca="1" si="75"/>
        <v/>
      </c>
      <c r="S66" s="212" t="str">
        <f t="shared" ca="1" si="75"/>
        <v/>
      </c>
      <c r="T66" s="208" t="str">
        <f t="shared" ca="1" si="75"/>
        <v/>
      </c>
      <c r="U66" s="213" t="str">
        <f t="shared" ca="1" si="75"/>
        <v/>
      </c>
      <c r="V66" s="212" t="str">
        <f t="shared" ca="1" si="75"/>
        <v/>
      </c>
      <c r="W66" s="208" t="str">
        <f t="shared" ca="1" si="75"/>
        <v/>
      </c>
      <c r="X66" s="209" t="str">
        <f t="shared" ca="1" si="75"/>
        <v/>
      </c>
      <c r="Y66" s="210" t="str">
        <f t="shared" ca="1" si="75"/>
        <v/>
      </c>
      <c r="Z66" s="208" t="str">
        <f t="shared" ca="1" si="75"/>
        <v/>
      </c>
      <c r="AA66" s="211" t="str">
        <f t="shared" ca="1" si="75"/>
        <v/>
      </c>
      <c r="AB66" s="212" t="str">
        <f t="shared" ca="1" si="75"/>
        <v/>
      </c>
      <c r="AC66" s="208" t="str">
        <f t="shared" ca="1" si="73"/>
        <v/>
      </c>
      <c r="AD66" s="209" t="str">
        <f t="shared" ca="1" si="73"/>
        <v/>
      </c>
      <c r="AE66" s="214" t="str">
        <f t="shared" ca="1" si="73"/>
        <v/>
      </c>
      <c r="AF66" s="208" t="str">
        <f t="shared" ca="1" si="73"/>
        <v/>
      </c>
      <c r="AG66" s="209" t="str">
        <f t="shared" ca="1" si="73"/>
        <v/>
      </c>
      <c r="AH66" s="210" t="str">
        <f t="shared" ca="1" si="73"/>
        <v/>
      </c>
      <c r="AI66" s="208" t="str">
        <f t="shared" ca="1" si="73"/>
        <v/>
      </c>
      <c r="AJ66" s="211" t="str">
        <f t="shared" ca="1" si="73"/>
        <v/>
      </c>
      <c r="AK66" s="212" t="str">
        <f t="shared" ca="1" si="73"/>
        <v/>
      </c>
      <c r="AL66" s="208" t="str">
        <f t="shared" ca="1" si="73"/>
        <v/>
      </c>
      <c r="AM66" s="215" t="str">
        <f t="shared" ca="1" si="73"/>
        <v/>
      </c>
      <c r="AN66" s="212" t="str">
        <f t="shared" ca="1" si="73"/>
        <v/>
      </c>
      <c r="AO66" s="208" t="str">
        <f t="shared" ca="1" si="73"/>
        <v/>
      </c>
      <c r="AP66" s="209" t="str">
        <f t="shared" ca="1" si="73"/>
        <v/>
      </c>
      <c r="AQ66" s="210" t="str">
        <f t="shared" ca="1" si="73"/>
        <v/>
      </c>
      <c r="AR66" s="208" t="str">
        <f t="shared" ref="AR66:BG66" ca="1" si="76">IF($C66="","",IF(AR$1="","",INDIRECT("'"&amp;AR$1&amp;"'!"&amp;"$"&amp;AR$2&amp;"$"&amp;((AR$3)+(ROW()-ROW(AQ$9))))))</f>
        <v/>
      </c>
      <c r="AS66" s="211" t="str">
        <f t="shared" ca="1" si="76"/>
        <v/>
      </c>
      <c r="AT66" s="212" t="str">
        <f t="shared" ca="1" si="76"/>
        <v/>
      </c>
      <c r="AU66" s="208" t="str">
        <f t="shared" ca="1" si="76"/>
        <v/>
      </c>
      <c r="AV66" s="209" t="str">
        <f t="shared" ca="1" si="76"/>
        <v/>
      </c>
      <c r="AW66" s="214" t="str">
        <f t="shared" ca="1" si="76"/>
        <v/>
      </c>
      <c r="AX66" s="208" t="str">
        <f t="shared" ca="1" si="76"/>
        <v/>
      </c>
      <c r="AY66" s="209" t="str">
        <f t="shared" ca="1" si="76"/>
        <v/>
      </c>
      <c r="AZ66" s="210" t="str">
        <f t="shared" ca="1" si="76"/>
        <v/>
      </c>
      <c r="BA66" s="208" t="str">
        <f t="shared" ca="1" si="76"/>
        <v/>
      </c>
      <c r="BB66" s="211" t="str">
        <f t="shared" ca="1" si="76"/>
        <v/>
      </c>
      <c r="BC66" s="212" t="str">
        <f t="shared" ca="1" si="76"/>
        <v/>
      </c>
      <c r="BD66" s="208" t="str">
        <f t="shared" ca="1" si="76"/>
        <v/>
      </c>
      <c r="BE66" s="215" t="str">
        <f t="shared" ca="1" si="76"/>
        <v/>
      </c>
      <c r="BF66" s="212" t="str">
        <f t="shared" ca="1" si="76"/>
        <v/>
      </c>
      <c r="BG66" s="208" t="str">
        <f t="shared" ca="1" si="76"/>
        <v/>
      </c>
      <c r="BH66" s="209" t="str">
        <f t="shared" ca="1" si="74"/>
        <v/>
      </c>
      <c r="BI66" s="210" t="str">
        <f t="shared" ca="1" si="74"/>
        <v/>
      </c>
      <c r="BJ66" s="208" t="str">
        <f t="shared" ca="1" si="74"/>
        <v/>
      </c>
      <c r="BK66" s="211" t="str">
        <f t="shared" ca="1" si="74"/>
        <v/>
      </c>
      <c r="BL66" s="212" t="str">
        <f t="shared" ca="1" si="74"/>
        <v/>
      </c>
      <c r="BM66" s="208" t="str">
        <f t="shared" ca="1" si="74"/>
        <v/>
      </c>
      <c r="BN66" s="209" t="str">
        <f t="shared" ca="1" si="74"/>
        <v/>
      </c>
      <c r="BO66" s="214" t="str">
        <f t="shared" ca="1" si="74"/>
        <v/>
      </c>
      <c r="BP66" s="208" t="str">
        <f t="shared" ca="1" si="74"/>
        <v/>
      </c>
      <c r="BQ66" s="209" t="str">
        <f t="shared" ca="1" si="74"/>
        <v/>
      </c>
      <c r="BR66" s="210" t="str">
        <f t="shared" ca="1" si="74"/>
        <v/>
      </c>
      <c r="BS66" s="208" t="str">
        <f t="shared" ca="1" si="74"/>
        <v/>
      </c>
      <c r="BT66" s="211" t="str">
        <f t="shared" ca="1" si="74"/>
        <v/>
      </c>
      <c r="BU66" s="212" t="str">
        <f t="shared" ca="1" si="74"/>
        <v/>
      </c>
      <c r="BV66" s="208" t="str">
        <f t="shared" ca="1" si="74"/>
        <v/>
      </c>
      <c r="BW66" s="215" t="str">
        <f t="shared" ca="1" si="74"/>
        <v/>
      </c>
      <c r="BX66" s="212" t="str">
        <f t="shared" ref="M66:BX70" ca="1" si="77">IF($C66="","",IF(BX$1="","",INDIRECT("'"&amp;BX$1&amp;"'!"&amp;"$"&amp;BX$2&amp;"$"&amp;((BX$3)+(ROW()-ROW(BW$9))))))</f>
        <v/>
      </c>
      <c r="BY66" s="208" t="str">
        <f t="shared" ca="1" si="63"/>
        <v/>
      </c>
      <c r="BZ66" s="209" t="str">
        <f t="shared" ca="1" si="64"/>
        <v/>
      </c>
      <c r="CA66" s="210" t="str">
        <f t="shared" ca="1" si="65"/>
        <v/>
      </c>
      <c r="CB66" s="208" t="str">
        <f t="shared" ca="1" si="66"/>
        <v/>
      </c>
      <c r="CC66" s="211" t="str">
        <f t="shared" ca="1" si="67"/>
        <v/>
      </c>
      <c r="CD66" s="212" t="str">
        <f t="shared" ca="1" si="68"/>
        <v/>
      </c>
      <c r="CE66" s="208" t="str">
        <f t="shared" ca="1" si="69"/>
        <v/>
      </c>
      <c r="CF66" s="209" t="str">
        <f t="shared" ca="1" si="70"/>
        <v/>
      </c>
      <c r="CG66" s="214" t="str">
        <f t="shared" ca="1" si="71"/>
        <v/>
      </c>
      <c r="CH66" s="208" t="str">
        <f t="shared" ca="1" si="24"/>
        <v/>
      </c>
      <c r="CI66" s="209" t="str">
        <f t="shared" ca="1" si="25"/>
        <v/>
      </c>
      <c r="CJ66" s="210" t="str">
        <f t="shared" ca="1" si="26"/>
        <v/>
      </c>
      <c r="CK66" s="208" t="str">
        <f t="shared" ca="1" si="27"/>
        <v/>
      </c>
      <c r="CL66" s="211" t="str">
        <f t="shared" ca="1" si="28"/>
        <v/>
      </c>
      <c r="CM66" s="212" t="str">
        <f t="shared" ca="1" si="29"/>
        <v/>
      </c>
      <c r="CN66" s="208" t="str">
        <f t="shared" ca="1" si="30"/>
        <v/>
      </c>
      <c r="CO66" s="215" t="str">
        <f t="shared" ca="1" si="31"/>
        <v/>
      </c>
      <c r="CP66" s="212" t="str">
        <f t="shared" ca="1" si="72"/>
        <v/>
      </c>
      <c r="CQ66" s="208" t="str">
        <f t="shared" ca="1" si="33"/>
        <v/>
      </c>
      <c r="CR66" s="209" t="str">
        <f t="shared" ca="1" si="34"/>
        <v/>
      </c>
      <c r="CS66" s="210" t="str">
        <f t="shared" ca="1" si="35"/>
        <v/>
      </c>
      <c r="CT66" s="208" t="str">
        <f t="shared" ca="1" si="36"/>
        <v/>
      </c>
      <c r="CU66" s="211" t="str">
        <f t="shared" ca="1" si="37"/>
        <v/>
      </c>
      <c r="CV66" s="212" t="str">
        <f t="shared" ca="1" si="38"/>
        <v/>
      </c>
      <c r="CW66" s="208" t="str">
        <f t="shared" ca="1" si="39"/>
        <v/>
      </c>
      <c r="CX66" s="216" t="str">
        <f t="shared" ca="1" si="40"/>
        <v/>
      </c>
    </row>
    <row r="67" spans="2:102" s="156" customFormat="1" ht="20.100000000000001" customHeight="1">
      <c r="B67" s="239">
        <f t="shared" si="41"/>
        <v>58</v>
      </c>
      <c r="C67" s="200" t="str">
        <f t="shared" ca="1" si="53"/>
        <v/>
      </c>
      <c r="D67" s="201" t="str">
        <f t="shared" ca="1" si="61"/>
        <v/>
      </c>
      <c r="E67" s="206" t="str">
        <f t="shared" ca="1" si="62"/>
        <v/>
      </c>
      <c r="F67" s="203" t="str">
        <f t="shared" ca="1" si="62"/>
        <v/>
      </c>
      <c r="G67" s="204" t="str">
        <f t="shared" ca="1" si="62"/>
        <v/>
      </c>
      <c r="H67" s="202" t="str">
        <f t="shared" ca="1" si="62"/>
        <v/>
      </c>
      <c r="I67" s="205" t="str">
        <f t="shared" ca="1" si="62"/>
        <v/>
      </c>
      <c r="J67" s="206" t="str">
        <f t="shared" ca="1" si="62"/>
        <v/>
      </c>
      <c r="K67" s="202" t="str">
        <f t="shared" ca="1" si="62"/>
        <v/>
      </c>
      <c r="L67" s="295" t="str">
        <f t="shared" ca="1" si="62"/>
        <v/>
      </c>
      <c r="M67" s="207" t="str">
        <f t="shared" ca="1" si="77"/>
        <v/>
      </c>
      <c r="N67" s="208" t="str">
        <f t="shared" ca="1" si="77"/>
        <v/>
      </c>
      <c r="O67" s="209" t="str">
        <f t="shared" ca="1" si="77"/>
        <v/>
      </c>
      <c r="P67" s="210" t="str">
        <f t="shared" ca="1" si="77"/>
        <v/>
      </c>
      <c r="Q67" s="208" t="str">
        <f t="shared" ca="1" si="77"/>
        <v/>
      </c>
      <c r="R67" s="211" t="str">
        <f t="shared" ca="1" si="77"/>
        <v/>
      </c>
      <c r="S67" s="212" t="str">
        <f t="shared" ca="1" si="77"/>
        <v/>
      </c>
      <c r="T67" s="208" t="str">
        <f t="shared" ca="1" si="77"/>
        <v/>
      </c>
      <c r="U67" s="213" t="str">
        <f t="shared" ca="1" si="77"/>
        <v/>
      </c>
      <c r="V67" s="212" t="str">
        <f t="shared" ca="1" si="77"/>
        <v/>
      </c>
      <c r="W67" s="208" t="str">
        <f t="shared" ca="1" si="77"/>
        <v/>
      </c>
      <c r="X67" s="209" t="str">
        <f t="shared" ca="1" si="77"/>
        <v/>
      </c>
      <c r="Y67" s="210" t="str">
        <f t="shared" ca="1" si="77"/>
        <v/>
      </c>
      <c r="Z67" s="208" t="str">
        <f t="shared" ca="1" si="77"/>
        <v/>
      </c>
      <c r="AA67" s="211" t="str">
        <f t="shared" ca="1" si="77"/>
        <v/>
      </c>
      <c r="AB67" s="212" t="str">
        <f t="shared" ca="1" si="77"/>
        <v/>
      </c>
      <c r="AC67" s="208" t="str">
        <f t="shared" ca="1" si="77"/>
        <v/>
      </c>
      <c r="AD67" s="209" t="str">
        <f t="shared" ca="1" si="77"/>
        <v/>
      </c>
      <c r="AE67" s="214" t="str">
        <f t="shared" ca="1" si="77"/>
        <v/>
      </c>
      <c r="AF67" s="208" t="str">
        <f t="shared" ca="1" si="77"/>
        <v/>
      </c>
      <c r="AG67" s="209" t="str">
        <f t="shared" ca="1" si="77"/>
        <v/>
      </c>
      <c r="AH67" s="210" t="str">
        <f t="shared" ca="1" si="77"/>
        <v/>
      </c>
      <c r="AI67" s="208" t="str">
        <f t="shared" ca="1" si="77"/>
        <v/>
      </c>
      <c r="AJ67" s="211" t="str">
        <f t="shared" ca="1" si="77"/>
        <v/>
      </c>
      <c r="AK67" s="212" t="str">
        <f t="shared" ca="1" si="77"/>
        <v/>
      </c>
      <c r="AL67" s="208" t="str">
        <f t="shared" ca="1" si="77"/>
        <v/>
      </c>
      <c r="AM67" s="215" t="str">
        <f t="shared" ca="1" si="77"/>
        <v/>
      </c>
      <c r="AN67" s="212" t="str">
        <f t="shared" ca="1" si="77"/>
        <v/>
      </c>
      <c r="AO67" s="208" t="str">
        <f t="shared" ca="1" si="77"/>
        <v/>
      </c>
      <c r="AP67" s="209" t="str">
        <f t="shared" ca="1" si="77"/>
        <v/>
      </c>
      <c r="AQ67" s="210" t="str">
        <f t="shared" ca="1" si="77"/>
        <v/>
      </c>
      <c r="AR67" s="208" t="str">
        <f t="shared" ca="1" si="77"/>
        <v/>
      </c>
      <c r="AS67" s="211" t="str">
        <f t="shared" ca="1" si="77"/>
        <v/>
      </c>
      <c r="AT67" s="212" t="str">
        <f t="shared" ca="1" si="77"/>
        <v/>
      </c>
      <c r="AU67" s="208" t="str">
        <f t="shared" ca="1" si="77"/>
        <v/>
      </c>
      <c r="AV67" s="209" t="str">
        <f t="shared" ca="1" si="77"/>
        <v/>
      </c>
      <c r="AW67" s="214" t="str">
        <f t="shared" ca="1" si="77"/>
        <v/>
      </c>
      <c r="AX67" s="208" t="str">
        <f t="shared" ca="1" si="77"/>
        <v/>
      </c>
      <c r="AY67" s="209" t="str">
        <f t="shared" ca="1" si="77"/>
        <v/>
      </c>
      <c r="AZ67" s="210" t="str">
        <f t="shared" ca="1" si="77"/>
        <v/>
      </c>
      <c r="BA67" s="208" t="str">
        <f t="shared" ca="1" si="77"/>
        <v/>
      </c>
      <c r="BB67" s="211" t="str">
        <f t="shared" ca="1" si="77"/>
        <v/>
      </c>
      <c r="BC67" s="212" t="str">
        <f t="shared" ca="1" si="77"/>
        <v/>
      </c>
      <c r="BD67" s="208" t="str">
        <f t="shared" ca="1" si="77"/>
        <v/>
      </c>
      <c r="BE67" s="215" t="str">
        <f t="shared" ca="1" si="77"/>
        <v/>
      </c>
      <c r="BF67" s="212" t="str">
        <f t="shared" ca="1" si="77"/>
        <v/>
      </c>
      <c r="BG67" s="208" t="str">
        <f t="shared" ca="1" si="77"/>
        <v/>
      </c>
      <c r="BH67" s="209" t="str">
        <f t="shared" ca="1" si="77"/>
        <v/>
      </c>
      <c r="BI67" s="210" t="str">
        <f t="shared" ca="1" si="77"/>
        <v/>
      </c>
      <c r="BJ67" s="208" t="str">
        <f t="shared" ca="1" si="77"/>
        <v/>
      </c>
      <c r="BK67" s="211" t="str">
        <f t="shared" ca="1" si="77"/>
        <v/>
      </c>
      <c r="BL67" s="212" t="str">
        <f t="shared" ca="1" si="77"/>
        <v/>
      </c>
      <c r="BM67" s="208" t="str">
        <f t="shared" ca="1" si="77"/>
        <v/>
      </c>
      <c r="BN67" s="209" t="str">
        <f t="shared" ca="1" si="77"/>
        <v/>
      </c>
      <c r="BO67" s="214" t="str">
        <f t="shared" ca="1" si="77"/>
        <v/>
      </c>
      <c r="BP67" s="208" t="str">
        <f t="shared" ca="1" si="77"/>
        <v/>
      </c>
      <c r="BQ67" s="209" t="str">
        <f t="shared" ca="1" si="77"/>
        <v/>
      </c>
      <c r="BR67" s="210" t="str">
        <f t="shared" ca="1" si="77"/>
        <v/>
      </c>
      <c r="BS67" s="208" t="str">
        <f t="shared" ca="1" si="77"/>
        <v/>
      </c>
      <c r="BT67" s="211" t="str">
        <f t="shared" ca="1" si="77"/>
        <v/>
      </c>
      <c r="BU67" s="212" t="str">
        <f t="shared" ca="1" si="77"/>
        <v/>
      </c>
      <c r="BV67" s="208" t="str">
        <f t="shared" ca="1" si="77"/>
        <v/>
      </c>
      <c r="BW67" s="215" t="str">
        <f t="shared" ca="1" si="77"/>
        <v/>
      </c>
      <c r="BX67" s="212" t="str">
        <f t="shared" ca="1" si="77"/>
        <v/>
      </c>
      <c r="BY67" s="208" t="str">
        <f t="shared" ca="1" si="63"/>
        <v/>
      </c>
      <c r="BZ67" s="209" t="str">
        <f t="shared" ca="1" si="64"/>
        <v/>
      </c>
      <c r="CA67" s="210" t="str">
        <f t="shared" ca="1" si="65"/>
        <v/>
      </c>
      <c r="CB67" s="208" t="str">
        <f t="shared" ca="1" si="66"/>
        <v/>
      </c>
      <c r="CC67" s="211" t="str">
        <f t="shared" ca="1" si="67"/>
        <v/>
      </c>
      <c r="CD67" s="212" t="str">
        <f t="shared" ca="1" si="68"/>
        <v/>
      </c>
      <c r="CE67" s="208" t="str">
        <f t="shared" ca="1" si="69"/>
        <v/>
      </c>
      <c r="CF67" s="209" t="str">
        <f t="shared" ca="1" si="70"/>
        <v/>
      </c>
      <c r="CG67" s="214" t="str">
        <f t="shared" ca="1" si="71"/>
        <v/>
      </c>
      <c r="CH67" s="208" t="str">
        <f t="shared" ca="1" si="24"/>
        <v/>
      </c>
      <c r="CI67" s="209" t="str">
        <f t="shared" ca="1" si="25"/>
        <v/>
      </c>
      <c r="CJ67" s="210" t="str">
        <f t="shared" ca="1" si="26"/>
        <v/>
      </c>
      <c r="CK67" s="208" t="str">
        <f t="shared" ca="1" si="27"/>
        <v/>
      </c>
      <c r="CL67" s="211" t="str">
        <f t="shared" ca="1" si="28"/>
        <v/>
      </c>
      <c r="CM67" s="212" t="str">
        <f t="shared" ca="1" si="29"/>
        <v/>
      </c>
      <c r="CN67" s="208" t="str">
        <f t="shared" ca="1" si="30"/>
        <v/>
      </c>
      <c r="CO67" s="215" t="str">
        <f t="shared" ca="1" si="31"/>
        <v/>
      </c>
      <c r="CP67" s="212" t="str">
        <f t="shared" ca="1" si="72"/>
        <v/>
      </c>
      <c r="CQ67" s="208" t="str">
        <f t="shared" ca="1" si="33"/>
        <v/>
      </c>
      <c r="CR67" s="209" t="str">
        <f t="shared" ca="1" si="34"/>
        <v/>
      </c>
      <c r="CS67" s="210" t="str">
        <f t="shared" ca="1" si="35"/>
        <v/>
      </c>
      <c r="CT67" s="208" t="str">
        <f t="shared" ca="1" si="36"/>
        <v/>
      </c>
      <c r="CU67" s="211" t="str">
        <f t="shared" ca="1" si="37"/>
        <v/>
      </c>
      <c r="CV67" s="212" t="str">
        <f t="shared" ca="1" si="38"/>
        <v/>
      </c>
      <c r="CW67" s="208" t="str">
        <f t="shared" ca="1" si="39"/>
        <v/>
      </c>
      <c r="CX67" s="216" t="str">
        <f t="shared" ca="1" si="40"/>
        <v/>
      </c>
    </row>
    <row r="68" spans="2:102" s="156" customFormat="1" ht="20.100000000000001" customHeight="1">
      <c r="B68" s="239">
        <f t="shared" si="41"/>
        <v>59</v>
      </c>
      <c r="C68" s="200" t="str">
        <f t="shared" ca="1" si="53"/>
        <v/>
      </c>
      <c r="D68" s="201" t="str">
        <f t="shared" ca="1" si="61"/>
        <v/>
      </c>
      <c r="E68" s="206" t="str">
        <f t="shared" ca="1" si="62"/>
        <v/>
      </c>
      <c r="F68" s="203" t="str">
        <f t="shared" ca="1" si="62"/>
        <v/>
      </c>
      <c r="G68" s="204" t="str">
        <f t="shared" ca="1" si="62"/>
        <v/>
      </c>
      <c r="H68" s="202" t="str">
        <f t="shared" ca="1" si="62"/>
        <v/>
      </c>
      <c r="I68" s="205" t="str">
        <f t="shared" ca="1" si="62"/>
        <v/>
      </c>
      <c r="J68" s="206" t="str">
        <f t="shared" ca="1" si="62"/>
        <v/>
      </c>
      <c r="K68" s="202" t="str">
        <f t="shared" ca="1" si="62"/>
        <v/>
      </c>
      <c r="L68" s="295" t="str">
        <f t="shared" ca="1" si="62"/>
        <v/>
      </c>
      <c r="M68" s="207" t="str">
        <f t="shared" ca="1" si="77"/>
        <v/>
      </c>
      <c r="N68" s="208" t="str">
        <f t="shared" ca="1" si="77"/>
        <v/>
      </c>
      <c r="O68" s="209" t="str">
        <f t="shared" ca="1" si="77"/>
        <v/>
      </c>
      <c r="P68" s="210" t="str">
        <f t="shared" ca="1" si="77"/>
        <v/>
      </c>
      <c r="Q68" s="208" t="str">
        <f t="shared" ca="1" si="77"/>
        <v/>
      </c>
      <c r="R68" s="211" t="str">
        <f t="shared" ca="1" si="77"/>
        <v/>
      </c>
      <c r="S68" s="212" t="str">
        <f t="shared" ca="1" si="77"/>
        <v/>
      </c>
      <c r="T68" s="208" t="str">
        <f t="shared" ca="1" si="77"/>
        <v/>
      </c>
      <c r="U68" s="213" t="str">
        <f t="shared" ca="1" si="77"/>
        <v/>
      </c>
      <c r="V68" s="212" t="str">
        <f t="shared" ca="1" si="77"/>
        <v/>
      </c>
      <c r="W68" s="208" t="str">
        <f t="shared" ca="1" si="77"/>
        <v/>
      </c>
      <c r="X68" s="209" t="str">
        <f t="shared" ca="1" si="77"/>
        <v/>
      </c>
      <c r="Y68" s="210" t="str">
        <f t="shared" ca="1" si="77"/>
        <v/>
      </c>
      <c r="Z68" s="208" t="str">
        <f t="shared" ca="1" si="77"/>
        <v/>
      </c>
      <c r="AA68" s="211" t="str">
        <f t="shared" ca="1" si="77"/>
        <v/>
      </c>
      <c r="AB68" s="212" t="str">
        <f t="shared" ca="1" si="77"/>
        <v/>
      </c>
      <c r="AC68" s="208" t="str">
        <f t="shared" ca="1" si="77"/>
        <v/>
      </c>
      <c r="AD68" s="209" t="str">
        <f t="shared" ca="1" si="77"/>
        <v/>
      </c>
      <c r="AE68" s="214" t="str">
        <f t="shared" ca="1" si="77"/>
        <v/>
      </c>
      <c r="AF68" s="208" t="str">
        <f t="shared" ca="1" si="77"/>
        <v/>
      </c>
      <c r="AG68" s="209" t="str">
        <f t="shared" ca="1" si="77"/>
        <v/>
      </c>
      <c r="AH68" s="210" t="str">
        <f t="shared" ca="1" si="77"/>
        <v/>
      </c>
      <c r="AI68" s="208" t="str">
        <f t="shared" ca="1" si="77"/>
        <v/>
      </c>
      <c r="AJ68" s="211" t="str">
        <f t="shared" ca="1" si="77"/>
        <v/>
      </c>
      <c r="AK68" s="212" t="str">
        <f t="shared" ca="1" si="77"/>
        <v/>
      </c>
      <c r="AL68" s="208" t="str">
        <f t="shared" ca="1" si="77"/>
        <v/>
      </c>
      <c r="AM68" s="215" t="str">
        <f t="shared" ca="1" si="77"/>
        <v/>
      </c>
      <c r="AN68" s="212" t="str">
        <f t="shared" ca="1" si="77"/>
        <v/>
      </c>
      <c r="AO68" s="208" t="str">
        <f t="shared" ca="1" si="77"/>
        <v/>
      </c>
      <c r="AP68" s="209" t="str">
        <f t="shared" ca="1" si="77"/>
        <v/>
      </c>
      <c r="AQ68" s="210" t="str">
        <f t="shared" ca="1" si="77"/>
        <v/>
      </c>
      <c r="AR68" s="208" t="str">
        <f t="shared" ca="1" si="77"/>
        <v/>
      </c>
      <c r="AS68" s="211" t="str">
        <f t="shared" ca="1" si="77"/>
        <v/>
      </c>
      <c r="AT68" s="212" t="str">
        <f t="shared" ca="1" si="77"/>
        <v/>
      </c>
      <c r="AU68" s="208" t="str">
        <f t="shared" ca="1" si="77"/>
        <v/>
      </c>
      <c r="AV68" s="209" t="str">
        <f t="shared" ca="1" si="77"/>
        <v/>
      </c>
      <c r="AW68" s="214" t="str">
        <f t="shared" ca="1" si="77"/>
        <v/>
      </c>
      <c r="AX68" s="208" t="str">
        <f t="shared" ca="1" si="77"/>
        <v/>
      </c>
      <c r="AY68" s="209" t="str">
        <f t="shared" ca="1" si="77"/>
        <v/>
      </c>
      <c r="AZ68" s="210" t="str">
        <f t="shared" ca="1" si="77"/>
        <v/>
      </c>
      <c r="BA68" s="208" t="str">
        <f t="shared" ca="1" si="77"/>
        <v/>
      </c>
      <c r="BB68" s="211" t="str">
        <f t="shared" ca="1" si="77"/>
        <v/>
      </c>
      <c r="BC68" s="212" t="str">
        <f t="shared" ca="1" si="77"/>
        <v/>
      </c>
      <c r="BD68" s="208" t="str">
        <f t="shared" ca="1" si="77"/>
        <v/>
      </c>
      <c r="BE68" s="215" t="str">
        <f t="shared" ca="1" si="77"/>
        <v/>
      </c>
      <c r="BF68" s="212" t="str">
        <f t="shared" ca="1" si="77"/>
        <v/>
      </c>
      <c r="BG68" s="208" t="str">
        <f t="shared" ca="1" si="77"/>
        <v/>
      </c>
      <c r="BH68" s="209" t="str">
        <f t="shared" ca="1" si="77"/>
        <v/>
      </c>
      <c r="BI68" s="210" t="str">
        <f t="shared" ca="1" si="77"/>
        <v/>
      </c>
      <c r="BJ68" s="208" t="str">
        <f t="shared" ca="1" si="77"/>
        <v/>
      </c>
      <c r="BK68" s="211" t="str">
        <f t="shared" ca="1" si="77"/>
        <v/>
      </c>
      <c r="BL68" s="212" t="str">
        <f t="shared" ca="1" si="77"/>
        <v/>
      </c>
      <c r="BM68" s="208" t="str">
        <f t="shared" ca="1" si="77"/>
        <v/>
      </c>
      <c r="BN68" s="209" t="str">
        <f t="shared" ca="1" si="77"/>
        <v/>
      </c>
      <c r="BO68" s="214" t="str">
        <f t="shared" ca="1" si="77"/>
        <v/>
      </c>
      <c r="BP68" s="208" t="str">
        <f t="shared" ca="1" si="77"/>
        <v/>
      </c>
      <c r="BQ68" s="209" t="str">
        <f t="shared" ca="1" si="77"/>
        <v/>
      </c>
      <c r="BR68" s="210" t="str">
        <f t="shared" ca="1" si="77"/>
        <v/>
      </c>
      <c r="BS68" s="208" t="str">
        <f t="shared" ca="1" si="77"/>
        <v/>
      </c>
      <c r="BT68" s="211" t="str">
        <f t="shared" ca="1" si="77"/>
        <v/>
      </c>
      <c r="BU68" s="212" t="str">
        <f t="shared" ca="1" si="77"/>
        <v/>
      </c>
      <c r="BV68" s="208" t="str">
        <f t="shared" ca="1" si="77"/>
        <v/>
      </c>
      <c r="BW68" s="215" t="str">
        <f t="shared" ca="1" si="77"/>
        <v/>
      </c>
      <c r="BX68" s="212" t="str">
        <f t="shared" ca="1" si="77"/>
        <v/>
      </c>
      <c r="BY68" s="208" t="str">
        <f t="shared" ca="1" si="63"/>
        <v/>
      </c>
      <c r="BZ68" s="209" t="str">
        <f t="shared" ca="1" si="64"/>
        <v/>
      </c>
      <c r="CA68" s="210" t="str">
        <f t="shared" ca="1" si="65"/>
        <v/>
      </c>
      <c r="CB68" s="208" t="str">
        <f t="shared" ca="1" si="66"/>
        <v/>
      </c>
      <c r="CC68" s="211" t="str">
        <f t="shared" ca="1" si="67"/>
        <v/>
      </c>
      <c r="CD68" s="212" t="str">
        <f t="shared" ca="1" si="68"/>
        <v/>
      </c>
      <c r="CE68" s="208" t="str">
        <f t="shared" ca="1" si="69"/>
        <v/>
      </c>
      <c r="CF68" s="209" t="str">
        <f t="shared" ca="1" si="70"/>
        <v/>
      </c>
      <c r="CG68" s="214" t="str">
        <f t="shared" ca="1" si="71"/>
        <v/>
      </c>
      <c r="CH68" s="208" t="str">
        <f t="shared" ca="1" si="24"/>
        <v/>
      </c>
      <c r="CI68" s="209" t="str">
        <f t="shared" ca="1" si="25"/>
        <v/>
      </c>
      <c r="CJ68" s="210" t="str">
        <f t="shared" ca="1" si="26"/>
        <v/>
      </c>
      <c r="CK68" s="208" t="str">
        <f t="shared" ca="1" si="27"/>
        <v/>
      </c>
      <c r="CL68" s="211" t="str">
        <f t="shared" ca="1" si="28"/>
        <v/>
      </c>
      <c r="CM68" s="212" t="str">
        <f t="shared" ca="1" si="29"/>
        <v/>
      </c>
      <c r="CN68" s="208" t="str">
        <f t="shared" ca="1" si="30"/>
        <v/>
      </c>
      <c r="CO68" s="215" t="str">
        <f t="shared" ca="1" si="31"/>
        <v/>
      </c>
      <c r="CP68" s="212" t="str">
        <f t="shared" ca="1" si="72"/>
        <v/>
      </c>
      <c r="CQ68" s="208" t="str">
        <f t="shared" ca="1" si="33"/>
        <v/>
      </c>
      <c r="CR68" s="209" t="str">
        <f t="shared" ca="1" si="34"/>
        <v/>
      </c>
      <c r="CS68" s="210" t="str">
        <f t="shared" ca="1" si="35"/>
        <v/>
      </c>
      <c r="CT68" s="208" t="str">
        <f t="shared" ca="1" si="36"/>
        <v/>
      </c>
      <c r="CU68" s="211" t="str">
        <f t="shared" ca="1" si="37"/>
        <v/>
      </c>
      <c r="CV68" s="212" t="str">
        <f t="shared" ca="1" si="38"/>
        <v/>
      </c>
      <c r="CW68" s="208" t="str">
        <f t="shared" ca="1" si="39"/>
        <v/>
      </c>
      <c r="CX68" s="216" t="str">
        <f t="shared" ca="1" si="40"/>
        <v/>
      </c>
    </row>
    <row r="69" spans="2:102" s="156" customFormat="1" ht="20.100000000000001" customHeight="1">
      <c r="B69" s="239">
        <f t="shared" si="41"/>
        <v>60</v>
      </c>
      <c r="C69" s="200" t="str">
        <f t="shared" ca="1" si="53"/>
        <v/>
      </c>
      <c r="D69" s="201" t="str">
        <f t="shared" ca="1" si="61"/>
        <v/>
      </c>
      <c r="E69" s="206" t="str">
        <f t="shared" ca="1" si="62"/>
        <v/>
      </c>
      <c r="F69" s="203" t="str">
        <f t="shared" ca="1" si="62"/>
        <v/>
      </c>
      <c r="G69" s="204" t="str">
        <f t="shared" ca="1" si="62"/>
        <v/>
      </c>
      <c r="H69" s="202" t="str">
        <f t="shared" ca="1" si="62"/>
        <v/>
      </c>
      <c r="I69" s="205" t="str">
        <f t="shared" ca="1" si="62"/>
        <v/>
      </c>
      <c r="J69" s="206" t="str">
        <f t="shared" ca="1" si="62"/>
        <v/>
      </c>
      <c r="K69" s="202" t="str">
        <f t="shared" ca="1" si="62"/>
        <v/>
      </c>
      <c r="L69" s="295" t="str">
        <f t="shared" ca="1" si="62"/>
        <v/>
      </c>
      <c r="M69" s="207" t="str">
        <f t="shared" ca="1" si="77"/>
        <v/>
      </c>
      <c r="N69" s="208" t="str">
        <f t="shared" ca="1" si="77"/>
        <v/>
      </c>
      <c r="O69" s="209" t="str">
        <f t="shared" ca="1" si="77"/>
        <v/>
      </c>
      <c r="P69" s="210" t="str">
        <f t="shared" ca="1" si="77"/>
        <v/>
      </c>
      <c r="Q69" s="208" t="str">
        <f t="shared" ca="1" si="77"/>
        <v/>
      </c>
      <c r="R69" s="211" t="str">
        <f t="shared" ca="1" si="77"/>
        <v/>
      </c>
      <c r="S69" s="212" t="str">
        <f t="shared" ca="1" si="77"/>
        <v/>
      </c>
      <c r="T69" s="208" t="str">
        <f t="shared" ca="1" si="77"/>
        <v/>
      </c>
      <c r="U69" s="213" t="str">
        <f t="shared" ca="1" si="77"/>
        <v/>
      </c>
      <c r="V69" s="212" t="str">
        <f t="shared" ca="1" si="77"/>
        <v/>
      </c>
      <c r="W69" s="208" t="str">
        <f t="shared" ca="1" si="77"/>
        <v/>
      </c>
      <c r="X69" s="209" t="str">
        <f t="shared" ca="1" si="77"/>
        <v/>
      </c>
      <c r="Y69" s="210" t="str">
        <f t="shared" ca="1" si="77"/>
        <v/>
      </c>
      <c r="Z69" s="208" t="str">
        <f t="shared" ca="1" si="77"/>
        <v/>
      </c>
      <c r="AA69" s="211" t="str">
        <f t="shared" ca="1" si="77"/>
        <v/>
      </c>
      <c r="AB69" s="212" t="str">
        <f t="shared" ca="1" si="77"/>
        <v/>
      </c>
      <c r="AC69" s="208" t="str">
        <f t="shared" ca="1" si="77"/>
        <v/>
      </c>
      <c r="AD69" s="209" t="str">
        <f t="shared" ca="1" si="77"/>
        <v/>
      </c>
      <c r="AE69" s="214" t="str">
        <f t="shared" ca="1" si="77"/>
        <v/>
      </c>
      <c r="AF69" s="208" t="str">
        <f t="shared" ca="1" si="77"/>
        <v/>
      </c>
      <c r="AG69" s="209" t="str">
        <f t="shared" ca="1" si="77"/>
        <v/>
      </c>
      <c r="AH69" s="210" t="str">
        <f t="shared" ca="1" si="77"/>
        <v/>
      </c>
      <c r="AI69" s="208" t="str">
        <f t="shared" ca="1" si="77"/>
        <v/>
      </c>
      <c r="AJ69" s="211" t="str">
        <f t="shared" ca="1" si="77"/>
        <v/>
      </c>
      <c r="AK69" s="212" t="str">
        <f t="shared" ca="1" si="77"/>
        <v/>
      </c>
      <c r="AL69" s="208" t="str">
        <f t="shared" ca="1" si="77"/>
        <v/>
      </c>
      <c r="AM69" s="215" t="str">
        <f t="shared" ca="1" si="77"/>
        <v/>
      </c>
      <c r="AN69" s="212" t="str">
        <f t="shared" ca="1" si="77"/>
        <v/>
      </c>
      <c r="AO69" s="208" t="str">
        <f t="shared" ca="1" si="77"/>
        <v/>
      </c>
      <c r="AP69" s="209" t="str">
        <f t="shared" ca="1" si="77"/>
        <v/>
      </c>
      <c r="AQ69" s="210" t="str">
        <f t="shared" ca="1" si="77"/>
        <v/>
      </c>
      <c r="AR69" s="208" t="str">
        <f t="shared" ca="1" si="77"/>
        <v/>
      </c>
      <c r="AS69" s="211" t="str">
        <f t="shared" ca="1" si="77"/>
        <v/>
      </c>
      <c r="AT69" s="212" t="str">
        <f t="shared" ca="1" si="77"/>
        <v/>
      </c>
      <c r="AU69" s="208" t="str">
        <f t="shared" ca="1" si="77"/>
        <v/>
      </c>
      <c r="AV69" s="209" t="str">
        <f t="shared" ca="1" si="77"/>
        <v/>
      </c>
      <c r="AW69" s="214" t="str">
        <f t="shared" ca="1" si="77"/>
        <v/>
      </c>
      <c r="AX69" s="208" t="str">
        <f t="shared" ca="1" si="77"/>
        <v/>
      </c>
      <c r="AY69" s="209" t="str">
        <f t="shared" ca="1" si="77"/>
        <v/>
      </c>
      <c r="AZ69" s="210" t="str">
        <f t="shared" ca="1" si="77"/>
        <v/>
      </c>
      <c r="BA69" s="208" t="str">
        <f t="shared" ca="1" si="77"/>
        <v/>
      </c>
      <c r="BB69" s="211" t="str">
        <f t="shared" ca="1" si="77"/>
        <v/>
      </c>
      <c r="BC69" s="212" t="str">
        <f t="shared" ca="1" si="77"/>
        <v/>
      </c>
      <c r="BD69" s="208" t="str">
        <f t="shared" ca="1" si="77"/>
        <v/>
      </c>
      <c r="BE69" s="215" t="str">
        <f t="shared" ca="1" si="77"/>
        <v/>
      </c>
      <c r="BF69" s="212" t="str">
        <f t="shared" ca="1" si="77"/>
        <v/>
      </c>
      <c r="BG69" s="208" t="str">
        <f t="shared" ca="1" si="77"/>
        <v/>
      </c>
      <c r="BH69" s="209" t="str">
        <f t="shared" ca="1" si="77"/>
        <v/>
      </c>
      <c r="BI69" s="210" t="str">
        <f t="shared" ca="1" si="77"/>
        <v/>
      </c>
      <c r="BJ69" s="208" t="str">
        <f t="shared" ca="1" si="77"/>
        <v/>
      </c>
      <c r="BK69" s="211" t="str">
        <f t="shared" ca="1" si="77"/>
        <v/>
      </c>
      <c r="BL69" s="212" t="str">
        <f t="shared" ca="1" si="77"/>
        <v/>
      </c>
      <c r="BM69" s="208" t="str">
        <f t="shared" ca="1" si="77"/>
        <v/>
      </c>
      <c r="BN69" s="209" t="str">
        <f t="shared" ca="1" si="77"/>
        <v/>
      </c>
      <c r="BO69" s="214" t="str">
        <f t="shared" ca="1" si="77"/>
        <v/>
      </c>
      <c r="BP69" s="208" t="str">
        <f t="shared" ca="1" si="77"/>
        <v/>
      </c>
      <c r="BQ69" s="209" t="str">
        <f t="shared" ca="1" si="77"/>
        <v/>
      </c>
      <c r="BR69" s="210" t="str">
        <f t="shared" ca="1" si="77"/>
        <v/>
      </c>
      <c r="BS69" s="208" t="str">
        <f t="shared" ca="1" si="77"/>
        <v/>
      </c>
      <c r="BT69" s="211" t="str">
        <f t="shared" ca="1" si="77"/>
        <v/>
      </c>
      <c r="BU69" s="212" t="str">
        <f t="shared" ca="1" si="77"/>
        <v/>
      </c>
      <c r="BV69" s="208" t="str">
        <f t="shared" ca="1" si="77"/>
        <v/>
      </c>
      <c r="BW69" s="215" t="str">
        <f t="shared" ca="1" si="77"/>
        <v/>
      </c>
      <c r="BX69" s="212" t="str">
        <f t="shared" ca="1" si="77"/>
        <v/>
      </c>
      <c r="BY69" s="208" t="str">
        <f t="shared" ca="1" si="63"/>
        <v/>
      </c>
      <c r="BZ69" s="209" t="str">
        <f t="shared" ca="1" si="64"/>
        <v/>
      </c>
      <c r="CA69" s="210" t="str">
        <f t="shared" ca="1" si="65"/>
        <v/>
      </c>
      <c r="CB69" s="208" t="str">
        <f t="shared" ca="1" si="66"/>
        <v/>
      </c>
      <c r="CC69" s="211" t="str">
        <f t="shared" ca="1" si="67"/>
        <v/>
      </c>
      <c r="CD69" s="212" t="str">
        <f t="shared" ca="1" si="68"/>
        <v/>
      </c>
      <c r="CE69" s="208" t="str">
        <f t="shared" ca="1" si="69"/>
        <v/>
      </c>
      <c r="CF69" s="209" t="str">
        <f t="shared" ca="1" si="70"/>
        <v/>
      </c>
      <c r="CG69" s="214" t="str">
        <f t="shared" ca="1" si="71"/>
        <v/>
      </c>
      <c r="CH69" s="208" t="str">
        <f t="shared" ca="1" si="24"/>
        <v/>
      </c>
      <c r="CI69" s="209" t="str">
        <f t="shared" ca="1" si="25"/>
        <v/>
      </c>
      <c r="CJ69" s="210" t="str">
        <f t="shared" ca="1" si="26"/>
        <v/>
      </c>
      <c r="CK69" s="208" t="str">
        <f t="shared" ca="1" si="27"/>
        <v/>
      </c>
      <c r="CL69" s="211" t="str">
        <f t="shared" ca="1" si="28"/>
        <v/>
      </c>
      <c r="CM69" s="212" t="str">
        <f t="shared" ca="1" si="29"/>
        <v/>
      </c>
      <c r="CN69" s="208" t="str">
        <f t="shared" ca="1" si="30"/>
        <v/>
      </c>
      <c r="CO69" s="215" t="str">
        <f t="shared" ca="1" si="31"/>
        <v/>
      </c>
      <c r="CP69" s="212" t="str">
        <f t="shared" ca="1" si="72"/>
        <v/>
      </c>
      <c r="CQ69" s="208" t="str">
        <f t="shared" ca="1" si="33"/>
        <v/>
      </c>
      <c r="CR69" s="209" t="str">
        <f t="shared" ca="1" si="34"/>
        <v/>
      </c>
      <c r="CS69" s="210" t="str">
        <f t="shared" ca="1" si="35"/>
        <v/>
      </c>
      <c r="CT69" s="208" t="str">
        <f t="shared" ca="1" si="36"/>
        <v/>
      </c>
      <c r="CU69" s="211" t="str">
        <f t="shared" ca="1" si="37"/>
        <v/>
      </c>
      <c r="CV69" s="212" t="str">
        <f t="shared" ca="1" si="38"/>
        <v/>
      </c>
      <c r="CW69" s="208" t="str">
        <f t="shared" ca="1" si="39"/>
        <v/>
      </c>
      <c r="CX69" s="216" t="str">
        <f t="shared" ca="1" si="40"/>
        <v/>
      </c>
    </row>
    <row r="70" spans="2:102" s="156" customFormat="1" ht="20.100000000000001" customHeight="1">
      <c r="B70" s="239">
        <f t="shared" si="41"/>
        <v>61</v>
      </c>
      <c r="C70" s="200" t="str">
        <f t="shared" ca="1" si="53"/>
        <v/>
      </c>
      <c r="D70" s="201" t="str">
        <f t="shared" ca="1" si="61"/>
        <v/>
      </c>
      <c r="E70" s="206" t="str">
        <f t="shared" ca="1" si="62"/>
        <v/>
      </c>
      <c r="F70" s="203" t="str">
        <f t="shared" ca="1" si="62"/>
        <v/>
      </c>
      <c r="G70" s="204" t="str">
        <f t="shared" ca="1" si="62"/>
        <v/>
      </c>
      <c r="H70" s="202" t="str">
        <f t="shared" ca="1" si="62"/>
        <v/>
      </c>
      <c r="I70" s="205" t="str">
        <f t="shared" ca="1" si="62"/>
        <v/>
      </c>
      <c r="J70" s="206" t="str">
        <f t="shared" ca="1" si="62"/>
        <v/>
      </c>
      <c r="K70" s="202" t="str">
        <f t="shared" ca="1" si="62"/>
        <v/>
      </c>
      <c r="L70" s="295" t="str">
        <f t="shared" ca="1" si="62"/>
        <v/>
      </c>
      <c r="M70" s="207" t="str">
        <f t="shared" ca="1" si="77"/>
        <v/>
      </c>
      <c r="N70" s="208" t="str">
        <f t="shared" ca="1" si="77"/>
        <v/>
      </c>
      <c r="O70" s="209" t="str">
        <f t="shared" ca="1" si="77"/>
        <v/>
      </c>
      <c r="P70" s="210" t="str">
        <f t="shared" ca="1" si="77"/>
        <v/>
      </c>
      <c r="Q70" s="208" t="str">
        <f t="shared" ca="1" si="77"/>
        <v/>
      </c>
      <c r="R70" s="211" t="str">
        <f t="shared" ca="1" si="77"/>
        <v/>
      </c>
      <c r="S70" s="212" t="str">
        <f t="shared" ca="1" si="77"/>
        <v/>
      </c>
      <c r="T70" s="208" t="str">
        <f t="shared" ca="1" si="77"/>
        <v/>
      </c>
      <c r="U70" s="213" t="str">
        <f t="shared" ca="1" si="77"/>
        <v/>
      </c>
      <c r="V70" s="212" t="str">
        <f t="shared" ca="1" si="77"/>
        <v/>
      </c>
      <c r="W70" s="208" t="str">
        <f t="shared" ca="1" si="77"/>
        <v/>
      </c>
      <c r="X70" s="209" t="str">
        <f t="shared" ca="1" si="77"/>
        <v/>
      </c>
      <c r="Y70" s="210" t="str">
        <f t="shared" ca="1" si="77"/>
        <v/>
      </c>
      <c r="Z70" s="208" t="str">
        <f t="shared" ca="1" si="77"/>
        <v/>
      </c>
      <c r="AA70" s="211" t="str">
        <f t="shared" ca="1" si="77"/>
        <v/>
      </c>
      <c r="AB70" s="212" t="str">
        <f t="shared" ca="1" si="77"/>
        <v/>
      </c>
      <c r="AC70" s="208" t="str">
        <f t="shared" ca="1" si="77"/>
        <v/>
      </c>
      <c r="AD70" s="209" t="str">
        <f t="shared" ca="1" si="77"/>
        <v/>
      </c>
      <c r="AE70" s="214" t="str">
        <f t="shared" ca="1" si="77"/>
        <v/>
      </c>
      <c r="AF70" s="208" t="str">
        <f t="shared" ca="1" si="77"/>
        <v/>
      </c>
      <c r="AG70" s="209" t="str">
        <f t="shared" ca="1" si="77"/>
        <v/>
      </c>
      <c r="AH70" s="210" t="str">
        <f t="shared" ca="1" si="77"/>
        <v/>
      </c>
      <c r="AI70" s="208" t="str">
        <f t="shared" ca="1" si="77"/>
        <v/>
      </c>
      <c r="AJ70" s="211" t="str">
        <f t="shared" ca="1" si="77"/>
        <v/>
      </c>
      <c r="AK70" s="212" t="str">
        <f t="shared" ca="1" si="77"/>
        <v/>
      </c>
      <c r="AL70" s="208" t="str">
        <f t="shared" ca="1" si="77"/>
        <v/>
      </c>
      <c r="AM70" s="215" t="str">
        <f t="shared" ca="1" si="77"/>
        <v/>
      </c>
      <c r="AN70" s="212" t="str">
        <f t="shared" ca="1" si="77"/>
        <v/>
      </c>
      <c r="AO70" s="208" t="str">
        <f t="shared" ca="1" si="77"/>
        <v/>
      </c>
      <c r="AP70" s="209" t="str">
        <f t="shared" ca="1" si="77"/>
        <v/>
      </c>
      <c r="AQ70" s="210" t="str">
        <f t="shared" ca="1" si="77"/>
        <v/>
      </c>
      <c r="AR70" s="208" t="str">
        <f t="shared" ca="1" si="77"/>
        <v/>
      </c>
      <c r="AS70" s="211" t="str">
        <f t="shared" ca="1" si="77"/>
        <v/>
      </c>
      <c r="AT70" s="212" t="str">
        <f t="shared" ca="1" si="77"/>
        <v/>
      </c>
      <c r="AU70" s="208" t="str">
        <f t="shared" ca="1" si="77"/>
        <v/>
      </c>
      <c r="AV70" s="209" t="str">
        <f t="shared" ca="1" si="77"/>
        <v/>
      </c>
      <c r="AW70" s="214" t="str">
        <f t="shared" ca="1" si="77"/>
        <v/>
      </c>
      <c r="AX70" s="208" t="str">
        <f t="shared" ca="1" si="77"/>
        <v/>
      </c>
      <c r="AY70" s="209" t="str">
        <f t="shared" ca="1" si="77"/>
        <v/>
      </c>
      <c r="AZ70" s="210" t="str">
        <f t="shared" ca="1" si="77"/>
        <v/>
      </c>
      <c r="BA70" s="208" t="str">
        <f t="shared" ca="1" si="77"/>
        <v/>
      </c>
      <c r="BB70" s="211" t="str">
        <f t="shared" ca="1" si="77"/>
        <v/>
      </c>
      <c r="BC70" s="212" t="str">
        <f t="shared" ca="1" si="77"/>
        <v/>
      </c>
      <c r="BD70" s="208" t="str">
        <f t="shared" ca="1" si="77"/>
        <v/>
      </c>
      <c r="BE70" s="215" t="str">
        <f t="shared" ca="1" si="77"/>
        <v/>
      </c>
      <c r="BF70" s="212" t="str">
        <f t="shared" ca="1" si="77"/>
        <v/>
      </c>
      <c r="BG70" s="208" t="str">
        <f t="shared" ca="1" si="77"/>
        <v/>
      </c>
      <c r="BH70" s="209" t="str">
        <f t="shared" ca="1" si="77"/>
        <v/>
      </c>
      <c r="BI70" s="210" t="str">
        <f t="shared" ca="1" si="77"/>
        <v/>
      </c>
      <c r="BJ70" s="208" t="str">
        <f t="shared" ca="1" si="77"/>
        <v/>
      </c>
      <c r="BK70" s="211" t="str">
        <f t="shared" ca="1" si="77"/>
        <v/>
      </c>
      <c r="BL70" s="212" t="str">
        <f t="shared" ca="1" si="77"/>
        <v/>
      </c>
      <c r="BM70" s="208" t="str">
        <f t="shared" ca="1" si="77"/>
        <v/>
      </c>
      <c r="BN70" s="209" t="str">
        <f t="shared" ca="1" si="77"/>
        <v/>
      </c>
      <c r="BO70" s="214" t="str">
        <f t="shared" ca="1" si="77"/>
        <v/>
      </c>
      <c r="BP70" s="208" t="str">
        <f t="shared" ca="1" si="77"/>
        <v/>
      </c>
      <c r="BQ70" s="209" t="str">
        <f t="shared" ca="1" si="77"/>
        <v/>
      </c>
      <c r="BR70" s="210" t="str">
        <f t="shared" ca="1" si="77"/>
        <v/>
      </c>
      <c r="BS70" s="208" t="str">
        <f t="shared" ca="1" si="77"/>
        <v/>
      </c>
      <c r="BT70" s="211" t="str">
        <f t="shared" ca="1" si="77"/>
        <v/>
      </c>
      <c r="BU70" s="212" t="str">
        <f t="shared" ca="1" si="77"/>
        <v/>
      </c>
      <c r="BV70" s="208" t="str">
        <f t="shared" ca="1" si="77"/>
        <v/>
      </c>
      <c r="BW70" s="215" t="str">
        <f ca="1">IF($C70="","",IF(BW$1="","",INDIRECT("'"&amp;BW$1&amp;"'!"&amp;"$"&amp;BW$2&amp;"$"&amp;((BW$3)+(ROW()-ROW(BV$9))))))</f>
        <v/>
      </c>
      <c r="BX70" s="212" t="str">
        <f ca="1">IF($C70="","",IF(BX$1="","",INDIRECT("'"&amp;BX$1&amp;"'!"&amp;"$"&amp;BX$2&amp;"$"&amp;((BX$3)+(ROW()-ROW(BW$9))))))</f>
        <v/>
      </c>
      <c r="BY70" s="208" t="str">
        <f t="shared" ca="1" si="63"/>
        <v/>
      </c>
      <c r="BZ70" s="209" t="str">
        <f t="shared" ca="1" si="64"/>
        <v/>
      </c>
      <c r="CA70" s="210" t="str">
        <f t="shared" ca="1" si="65"/>
        <v/>
      </c>
      <c r="CB70" s="208" t="str">
        <f t="shared" ca="1" si="66"/>
        <v/>
      </c>
      <c r="CC70" s="211" t="str">
        <f t="shared" ca="1" si="67"/>
        <v/>
      </c>
      <c r="CD70" s="212" t="str">
        <f t="shared" ca="1" si="68"/>
        <v/>
      </c>
      <c r="CE70" s="208" t="str">
        <f t="shared" ca="1" si="69"/>
        <v/>
      </c>
      <c r="CF70" s="209" t="str">
        <f t="shared" ca="1" si="70"/>
        <v/>
      </c>
      <c r="CG70" s="214" t="str">
        <f t="shared" ca="1" si="71"/>
        <v/>
      </c>
      <c r="CH70" s="208" t="str">
        <f t="shared" ca="1" si="24"/>
        <v/>
      </c>
      <c r="CI70" s="209" t="str">
        <f t="shared" ca="1" si="25"/>
        <v/>
      </c>
      <c r="CJ70" s="210" t="str">
        <f t="shared" ca="1" si="26"/>
        <v/>
      </c>
      <c r="CK70" s="208" t="str">
        <f t="shared" ca="1" si="27"/>
        <v/>
      </c>
      <c r="CL70" s="211" t="str">
        <f t="shared" ca="1" si="28"/>
        <v/>
      </c>
      <c r="CM70" s="212" t="str">
        <f t="shared" ca="1" si="29"/>
        <v/>
      </c>
      <c r="CN70" s="208" t="str">
        <f t="shared" ca="1" si="30"/>
        <v/>
      </c>
      <c r="CO70" s="215" t="str">
        <f t="shared" ca="1" si="31"/>
        <v/>
      </c>
      <c r="CP70" s="212" t="str">
        <f t="shared" ca="1" si="72"/>
        <v/>
      </c>
      <c r="CQ70" s="208" t="str">
        <f t="shared" ca="1" si="33"/>
        <v/>
      </c>
      <c r="CR70" s="209" t="str">
        <f t="shared" ca="1" si="34"/>
        <v/>
      </c>
      <c r="CS70" s="210" t="str">
        <f t="shared" ca="1" si="35"/>
        <v/>
      </c>
      <c r="CT70" s="208" t="str">
        <f t="shared" ca="1" si="36"/>
        <v/>
      </c>
      <c r="CU70" s="211" t="str">
        <f t="shared" ca="1" si="37"/>
        <v/>
      </c>
      <c r="CV70" s="212" t="str">
        <f t="shared" ca="1" si="38"/>
        <v/>
      </c>
      <c r="CW70" s="208" t="str">
        <f t="shared" ca="1" si="39"/>
        <v/>
      </c>
      <c r="CX70" s="216" t="str">
        <f t="shared" ca="1" si="40"/>
        <v/>
      </c>
    </row>
    <row r="71" spans="2:102" s="156" customFormat="1" ht="20.100000000000001" customHeight="1">
      <c r="B71" s="239">
        <f t="shared" si="41"/>
        <v>62</v>
      </c>
      <c r="C71" s="200" t="str">
        <f t="shared" ca="1" si="53"/>
        <v/>
      </c>
      <c r="D71" s="201" t="str">
        <f t="shared" ca="1" si="61"/>
        <v/>
      </c>
      <c r="E71" s="206" t="str">
        <f t="shared" ca="1" si="62"/>
        <v/>
      </c>
      <c r="F71" s="203" t="str">
        <f t="shared" ca="1" si="62"/>
        <v/>
      </c>
      <c r="G71" s="204" t="str">
        <f t="shared" ca="1" si="62"/>
        <v/>
      </c>
      <c r="H71" s="202" t="str">
        <f t="shared" ca="1" si="62"/>
        <v/>
      </c>
      <c r="I71" s="205" t="str">
        <f t="shared" ca="1" si="62"/>
        <v/>
      </c>
      <c r="J71" s="206" t="str">
        <f t="shared" ca="1" si="62"/>
        <v/>
      </c>
      <c r="K71" s="202" t="str">
        <f t="shared" ca="1" si="62"/>
        <v/>
      </c>
      <c r="L71" s="295" t="str">
        <f t="shared" ca="1" si="62"/>
        <v/>
      </c>
      <c r="M71" s="207" t="str">
        <f t="shared" ref="M71:AB86" ca="1" si="78">IF($C71="","",IF(M$1="","",INDIRECT("'"&amp;M$1&amp;"'!"&amp;"$"&amp;M$2&amp;"$"&amp;((M$3)+(ROW()-ROW(L$9))))))</f>
        <v/>
      </c>
      <c r="N71" s="208" t="str">
        <f t="shared" ca="1" si="78"/>
        <v/>
      </c>
      <c r="O71" s="209" t="str">
        <f t="shared" ca="1" si="78"/>
        <v/>
      </c>
      <c r="P71" s="210" t="str">
        <f t="shared" ca="1" si="78"/>
        <v/>
      </c>
      <c r="Q71" s="208" t="str">
        <f t="shared" ca="1" si="78"/>
        <v/>
      </c>
      <c r="R71" s="211" t="str">
        <f t="shared" ca="1" si="78"/>
        <v/>
      </c>
      <c r="S71" s="212" t="str">
        <f t="shared" ca="1" si="78"/>
        <v/>
      </c>
      <c r="T71" s="208" t="str">
        <f t="shared" ca="1" si="78"/>
        <v/>
      </c>
      <c r="U71" s="213" t="str">
        <f t="shared" ca="1" si="78"/>
        <v/>
      </c>
      <c r="V71" s="212" t="str">
        <f t="shared" ca="1" si="78"/>
        <v/>
      </c>
      <c r="W71" s="208" t="str">
        <f t="shared" ca="1" si="78"/>
        <v/>
      </c>
      <c r="X71" s="209" t="str">
        <f t="shared" ca="1" si="78"/>
        <v/>
      </c>
      <c r="Y71" s="210" t="str">
        <f t="shared" ca="1" si="78"/>
        <v/>
      </c>
      <c r="Z71" s="208" t="str">
        <f t="shared" ca="1" si="78"/>
        <v/>
      </c>
      <c r="AA71" s="211" t="str">
        <f t="shared" ca="1" si="78"/>
        <v/>
      </c>
      <c r="AB71" s="212" t="str">
        <f t="shared" ca="1" si="78"/>
        <v/>
      </c>
      <c r="AC71" s="208" t="str">
        <f t="shared" ref="AC71:AR86" ca="1" si="79">IF($C71="","",IF(AC$1="","",INDIRECT("'"&amp;AC$1&amp;"'!"&amp;"$"&amp;AC$2&amp;"$"&amp;((AC$3)+(ROW()-ROW(AB$9))))))</f>
        <v/>
      </c>
      <c r="AD71" s="209" t="str">
        <f t="shared" ca="1" si="79"/>
        <v/>
      </c>
      <c r="AE71" s="214" t="str">
        <f t="shared" ca="1" si="79"/>
        <v/>
      </c>
      <c r="AF71" s="208" t="str">
        <f t="shared" ca="1" si="79"/>
        <v/>
      </c>
      <c r="AG71" s="209" t="str">
        <f t="shared" ca="1" si="79"/>
        <v/>
      </c>
      <c r="AH71" s="210" t="str">
        <f t="shared" ca="1" si="79"/>
        <v/>
      </c>
      <c r="AI71" s="208" t="str">
        <f t="shared" ca="1" si="79"/>
        <v/>
      </c>
      <c r="AJ71" s="211" t="str">
        <f t="shared" ca="1" si="79"/>
        <v/>
      </c>
      <c r="AK71" s="212" t="str">
        <f t="shared" ca="1" si="79"/>
        <v/>
      </c>
      <c r="AL71" s="208" t="str">
        <f t="shared" ca="1" si="79"/>
        <v/>
      </c>
      <c r="AM71" s="215" t="str">
        <f t="shared" ca="1" si="79"/>
        <v/>
      </c>
      <c r="AN71" s="212" t="str">
        <f t="shared" ca="1" si="79"/>
        <v/>
      </c>
      <c r="AO71" s="208" t="str">
        <f t="shared" ca="1" si="79"/>
        <v/>
      </c>
      <c r="AP71" s="209" t="str">
        <f t="shared" ca="1" si="79"/>
        <v/>
      </c>
      <c r="AQ71" s="210" t="str">
        <f t="shared" ca="1" si="79"/>
        <v/>
      </c>
      <c r="AR71" s="208" t="str">
        <f t="shared" ca="1" si="79"/>
        <v/>
      </c>
      <c r="AS71" s="211" t="str">
        <f t="shared" ref="AS71:BH86" ca="1" si="80">IF($C71="","",IF(AS$1="","",INDIRECT("'"&amp;AS$1&amp;"'!"&amp;"$"&amp;AS$2&amp;"$"&amp;((AS$3)+(ROW()-ROW(AR$9))))))</f>
        <v/>
      </c>
      <c r="AT71" s="212" t="str">
        <f t="shared" ca="1" si="80"/>
        <v/>
      </c>
      <c r="AU71" s="208" t="str">
        <f t="shared" ca="1" si="80"/>
        <v/>
      </c>
      <c r="AV71" s="209" t="str">
        <f t="shared" ca="1" si="80"/>
        <v/>
      </c>
      <c r="AW71" s="214" t="str">
        <f t="shared" ca="1" si="80"/>
        <v/>
      </c>
      <c r="AX71" s="208" t="str">
        <f t="shared" ca="1" si="80"/>
        <v/>
      </c>
      <c r="AY71" s="209" t="str">
        <f t="shared" ca="1" si="80"/>
        <v/>
      </c>
      <c r="AZ71" s="210" t="str">
        <f t="shared" ca="1" si="80"/>
        <v/>
      </c>
      <c r="BA71" s="208" t="str">
        <f t="shared" ca="1" si="80"/>
        <v/>
      </c>
      <c r="BB71" s="211" t="str">
        <f t="shared" ca="1" si="80"/>
        <v/>
      </c>
      <c r="BC71" s="212" t="str">
        <f t="shared" ca="1" si="80"/>
        <v/>
      </c>
      <c r="BD71" s="208" t="str">
        <f t="shared" ca="1" si="80"/>
        <v/>
      </c>
      <c r="BE71" s="215" t="str">
        <f t="shared" ca="1" si="80"/>
        <v/>
      </c>
      <c r="BF71" s="212" t="str">
        <f t="shared" ca="1" si="80"/>
        <v/>
      </c>
      <c r="BG71" s="208" t="str">
        <f t="shared" ca="1" si="80"/>
        <v/>
      </c>
      <c r="BH71" s="209" t="str">
        <f t="shared" ca="1" si="80"/>
        <v/>
      </c>
      <c r="BI71" s="210" t="str">
        <f t="shared" ref="BI71:BX86" ca="1" si="81">IF($C71="","",IF(BI$1="","",INDIRECT("'"&amp;BI$1&amp;"'!"&amp;"$"&amp;BI$2&amp;"$"&amp;((BI$3)+(ROW()-ROW(BH$9))))))</f>
        <v/>
      </c>
      <c r="BJ71" s="208" t="str">
        <f t="shared" ca="1" si="81"/>
        <v/>
      </c>
      <c r="BK71" s="211" t="str">
        <f t="shared" ca="1" si="81"/>
        <v/>
      </c>
      <c r="BL71" s="212" t="str">
        <f t="shared" ca="1" si="81"/>
        <v/>
      </c>
      <c r="BM71" s="208" t="str">
        <f t="shared" ca="1" si="81"/>
        <v/>
      </c>
      <c r="BN71" s="209" t="str">
        <f t="shared" ca="1" si="81"/>
        <v/>
      </c>
      <c r="BO71" s="214" t="str">
        <f t="shared" ca="1" si="81"/>
        <v/>
      </c>
      <c r="BP71" s="208" t="str">
        <f t="shared" ca="1" si="81"/>
        <v/>
      </c>
      <c r="BQ71" s="209" t="str">
        <f t="shared" ca="1" si="81"/>
        <v/>
      </c>
      <c r="BR71" s="210" t="str">
        <f t="shared" ca="1" si="81"/>
        <v/>
      </c>
      <c r="BS71" s="208" t="str">
        <f t="shared" ca="1" si="81"/>
        <v/>
      </c>
      <c r="BT71" s="211" t="str">
        <f t="shared" ca="1" si="81"/>
        <v/>
      </c>
      <c r="BU71" s="212" t="str">
        <f t="shared" ca="1" si="81"/>
        <v/>
      </c>
      <c r="BV71" s="208" t="str">
        <f t="shared" ca="1" si="81"/>
        <v/>
      </c>
      <c r="BW71" s="215" t="str">
        <f t="shared" ca="1" si="81"/>
        <v/>
      </c>
      <c r="BX71" s="212" t="str">
        <f t="shared" ca="1" si="81"/>
        <v/>
      </c>
      <c r="BY71" s="208" t="str">
        <f t="shared" ca="1" si="63"/>
        <v/>
      </c>
      <c r="BZ71" s="209" t="str">
        <f t="shared" ca="1" si="64"/>
        <v/>
      </c>
      <c r="CA71" s="210" t="str">
        <f t="shared" ca="1" si="65"/>
        <v/>
      </c>
      <c r="CB71" s="208" t="str">
        <f t="shared" ca="1" si="66"/>
        <v/>
      </c>
      <c r="CC71" s="211" t="str">
        <f t="shared" ca="1" si="67"/>
        <v/>
      </c>
      <c r="CD71" s="212" t="str">
        <f t="shared" ca="1" si="68"/>
        <v/>
      </c>
      <c r="CE71" s="208" t="str">
        <f t="shared" ca="1" si="69"/>
        <v/>
      </c>
      <c r="CF71" s="209" t="str">
        <f t="shared" ca="1" si="70"/>
        <v/>
      </c>
      <c r="CG71" s="214" t="str">
        <f t="shared" ca="1" si="71"/>
        <v/>
      </c>
      <c r="CH71" s="208" t="str">
        <f t="shared" ca="1" si="24"/>
        <v/>
      </c>
      <c r="CI71" s="209" t="str">
        <f t="shared" ca="1" si="25"/>
        <v/>
      </c>
      <c r="CJ71" s="210" t="str">
        <f t="shared" ca="1" si="26"/>
        <v/>
      </c>
      <c r="CK71" s="208" t="str">
        <f t="shared" ca="1" si="27"/>
        <v/>
      </c>
      <c r="CL71" s="211" t="str">
        <f t="shared" ca="1" si="28"/>
        <v/>
      </c>
      <c r="CM71" s="212" t="str">
        <f t="shared" ca="1" si="29"/>
        <v/>
      </c>
      <c r="CN71" s="208" t="str">
        <f t="shared" ca="1" si="30"/>
        <v/>
      </c>
      <c r="CO71" s="215" t="str">
        <f t="shared" ca="1" si="31"/>
        <v/>
      </c>
      <c r="CP71" s="212" t="str">
        <f t="shared" ca="1" si="72"/>
        <v/>
      </c>
      <c r="CQ71" s="208" t="str">
        <f t="shared" ca="1" si="33"/>
        <v/>
      </c>
      <c r="CR71" s="209" t="str">
        <f t="shared" ca="1" si="34"/>
        <v/>
      </c>
      <c r="CS71" s="210" t="str">
        <f t="shared" ca="1" si="35"/>
        <v/>
      </c>
      <c r="CT71" s="208" t="str">
        <f t="shared" ca="1" si="36"/>
        <v/>
      </c>
      <c r="CU71" s="211" t="str">
        <f t="shared" ca="1" si="37"/>
        <v/>
      </c>
      <c r="CV71" s="212" t="str">
        <f t="shared" ca="1" si="38"/>
        <v/>
      </c>
      <c r="CW71" s="208" t="str">
        <f t="shared" ca="1" si="39"/>
        <v/>
      </c>
      <c r="CX71" s="216" t="str">
        <f t="shared" ca="1" si="40"/>
        <v/>
      </c>
    </row>
    <row r="72" spans="2:102" s="156" customFormat="1" ht="20.100000000000001" customHeight="1">
      <c r="B72" s="239">
        <f t="shared" si="41"/>
        <v>63</v>
      </c>
      <c r="C72" s="200" t="str">
        <f t="shared" ca="1" si="53"/>
        <v/>
      </c>
      <c r="D72" s="201" t="str">
        <f t="shared" ca="1" si="61"/>
        <v/>
      </c>
      <c r="E72" s="206" t="str">
        <f t="shared" ca="1" si="62"/>
        <v/>
      </c>
      <c r="F72" s="203" t="str">
        <f t="shared" ca="1" si="62"/>
        <v/>
      </c>
      <c r="G72" s="204" t="str">
        <f t="shared" ca="1" si="62"/>
        <v/>
      </c>
      <c r="H72" s="202" t="str">
        <f t="shared" ca="1" si="62"/>
        <v/>
      </c>
      <c r="I72" s="205" t="str">
        <f t="shared" ca="1" si="62"/>
        <v/>
      </c>
      <c r="J72" s="206" t="str">
        <f t="shared" ca="1" si="62"/>
        <v/>
      </c>
      <c r="K72" s="202" t="str">
        <f t="shared" ca="1" si="62"/>
        <v/>
      </c>
      <c r="L72" s="295" t="str">
        <f t="shared" ca="1" si="62"/>
        <v/>
      </c>
      <c r="M72" s="207" t="str">
        <f t="shared" ca="1" si="78"/>
        <v/>
      </c>
      <c r="N72" s="208" t="str">
        <f t="shared" ca="1" si="78"/>
        <v/>
      </c>
      <c r="O72" s="209" t="str">
        <f t="shared" ca="1" si="78"/>
        <v/>
      </c>
      <c r="P72" s="210" t="str">
        <f t="shared" ca="1" si="78"/>
        <v/>
      </c>
      <c r="Q72" s="208" t="str">
        <f t="shared" ca="1" si="78"/>
        <v/>
      </c>
      <c r="R72" s="211" t="str">
        <f t="shared" ca="1" si="78"/>
        <v/>
      </c>
      <c r="S72" s="212" t="str">
        <f t="shared" ca="1" si="78"/>
        <v/>
      </c>
      <c r="T72" s="208" t="str">
        <f t="shared" ca="1" si="78"/>
        <v/>
      </c>
      <c r="U72" s="213" t="str">
        <f t="shared" ca="1" si="78"/>
        <v/>
      </c>
      <c r="V72" s="212" t="str">
        <f t="shared" ca="1" si="78"/>
        <v/>
      </c>
      <c r="W72" s="208" t="str">
        <f t="shared" ca="1" si="78"/>
        <v/>
      </c>
      <c r="X72" s="209" t="str">
        <f t="shared" ca="1" si="78"/>
        <v/>
      </c>
      <c r="Y72" s="210" t="str">
        <f t="shared" ca="1" si="78"/>
        <v/>
      </c>
      <c r="Z72" s="208" t="str">
        <f t="shared" ca="1" si="78"/>
        <v/>
      </c>
      <c r="AA72" s="211" t="str">
        <f t="shared" ca="1" si="78"/>
        <v/>
      </c>
      <c r="AB72" s="212" t="str">
        <f t="shared" ca="1" si="78"/>
        <v/>
      </c>
      <c r="AC72" s="208" t="str">
        <f t="shared" ca="1" si="79"/>
        <v/>
      </c>
      <c r="AD72" s="209" t="str">
        <f t="shared" ca="1" si="79"/>
        <v/>
      </c>
      <c r="AE72" s="214" t="str">
        <f t="shared" ca="1" si="79"/>
        <v/>
      </c>
      <c r="AF72" s="208" t="str">
        <f t="shared" ca="1" si="79"/>
        <v/>
      </c>
      <c r="AG72" s="209" t="str">
        <f t="shared" ca="1" si="79"/>
        <v/>
      </c>
      <c r="AH72" s="210" t="str">
        <f t="shared" ca="1" si="79"/>
        <v/>
      </c>
      <c r="AI72" s="208" t="str">
        <f t="shared" ca="1" si="79"/>
        <v/>
      </c>
      <c r="AJ72" s="211" t="str">
        <f t="shared" ca="1" si="79"/>
        <v/>
      </c>
      <c r="AK72" s="212" t="str">
        <f t="shared" ca="1" si="79"/>
        <v/>
      </c>
      <c r="AL72" s="208" t="str">
        <f t="shared" ca="1" si="79"/>
        <v/>
      </c>
      <c r="AM72" s="215" t="str">
        <f t="shared" ca="1" si="79"/>
        <v/>
      </c>
      <c r="AN72" s="212" t="str">
        <f t="shared" ca="1" si="79"/>
        <v/>
      </c>
      <c r="AO72" s="208" t="str">
        <f t="shared" ca="1" si="79"/>
        <v/>
      </c>
      <c r="AP72" s="209" t="str">
        <f t="shared" ca="1" si="79"/>
        <v/>
      </c>
      <c r="AQ72" s="210" t="str">
        <f t="shared" ca="1" si="79"/>
        <v/>
      </c>
      <c r="AR72" s="208" t="str">
        <f t="shared" ca="1" si="79"/>
        <v/>
      </c>
      <c r="AS72" s="211" t="str">
        <f t="shared" ca="1" si="80"/>
        <v/>
      </c>
      <c r="AT72" s="212" t="str">
        <f t="shared" ca="1" si="80"/>
        <v/>
      </c>
      <c r="AU72" s="208" t="str">
        <f t="shared" ca="1" si="80"/>
        <v/>
      </c>
      <c r="AV72" s="209" t="str">
        <f t="shared" ca="1" si="80"/>
        <v/>
      </c>
      <c r="AW72" s="214" t="str">
        <f t="shared" ca="1" si="80"/>
        <v/>
      </c>
      <c r="AX72" s="208" t="str">
        <f t="shared" ca="1" si="80"/>
        <v/>
      </c>
      <c r="AY72" s="209" t="str">
        <f t="shared" ca="1" si="80"/>
        <v/>
      </c>
      <c r="AZ72" s="210" t="str">
        <f t="shared" ca="1" si="80"/>
        <v/>
      </c>
      <c r="BA72" s="208" t="str">
        <f t="shared" ca="1" si="80"/>
        <v/>
      </c>
      <c r="BB72" s="211" t="str">
        <f t="shared" ca="1" si="80"/>
        <v/>
      </c>
      <c r="BC72" s="212" t="str">
        <f t="shared" ca="1" si="80"/>
        <v/>
      </c>
      <c r="BD72" s="208" t="str">
        <f t="shared" ca="1" si="80"/>
        <v/>
      </c>
      <c r="BE72" s="215" t="str">
        <f t="shared" ca="1" si="80"/>
        <v/>
      </c>
      <c r="BF72" s="212" t="str">
        <f t="shared" ca="1" si="80"/>
        <v/>
      </c>
      <c r="BG72" s="208" t="str">
        <f t="shared" ca="1" si="80"/>
        <v/>
      </c>
      <c r="BH72" s="209" t="str">
        <f t="shared" ca="1" si="80"/>
        <v/>
      </c>
      <c r="BI72" s="210" t="str">
        <f t="shared" ca="1" si="81"/>
        <v/>
      </c>
      <c r="BJ72" s="208" t="str">
        <f t="shared" ca="1" si="81"/>
        <v/>
      </c>
      <c r="BK72" s="211" t="str">
        <f t="shared" ca="1" si="81"/>
        <v/>
      </c>
      <c r="BL72" s="212" t="str">
        <f t="shared" ca="1" si="81"/>
        <v/>
      </c>
      <c r="BM72" s="208" t="str">
        <f t="shared" ca="1" si="81"/>
        <v/>
      </c>
      <c r="BN72" s="209" t="str">
        <f t="shared" ca="1" si="81"/>
        <v/>
      </c>
      <c r="BO72" s="214" t="str">
        <f t="shared" ca="1" si="81"/>
        <v/>
      </c>
      <c r="BP72" s="208" t="str">
        <f t="shared" ca="1" si="81"/>
        <v/>
      </c>
      <c r="BQ72" s="209" t="str">
        <f t="shared" ca="1" si="81"/>
        <v/>
      </c>
      <c r="BR72" s="210" t="str">
        <f t="shared" ca="1" si="81"/>
        <v/>
      </c>
      <c r="BS72" s="208" t="str">
        <f t="shared" ca="1" si="81"/>
        <v/>
      </c>
      <c r="BT72" s="211" t="str">
        <f t="shared" ca="1" si="81"/>
        <v/>
      </c>
      <c r="BU72" s="212" t="str">
        <f t="shared" ca="1" si="81"/>
        <v/>
      </c>
      <c r="BV72" s="208" t="str">
        <f t="shared" ca="1" si="81"/>
        <v/>
      </c>
      <c r="BW72" s="215" t="str">
        <f t="shared" ca="1" si="81"/>
        <v/>
      </c>
      <c r="BX72" s="212" t="str">
        <f t="shared" ca="1" si="81"/>
        <v/>
      </c>
      <c r="BY72" s="208" t="str">
        <f t="shared" ca="1" si="63"/>
        <v/>
      </c>
      <c r="BZ72" s="209" t="str">
        <f t="shared" ca="1" si="64"/>
        <v/>
      </c>
      <c r="CA72" s="210" t="str">
        <f t="shared" ca="1" si="65"/>
        <v/>
      </c>
      <c r="CB72" s="208" t="str">
        <f t="shared" ca="1" si="66"/>
        <v/>
      </c>
      <c r="CC72" s="211" t="str">
        <f t="shared" ca="1" si="67"/>
        <v/>
      </c>
      <c r="CD72" s="212" t="str">
        <f t="shared" ca="1" si="68"/>
        <v/>
      </c>
      <c r="CE72" s="208" t="str">
        <f t="shared" ca="1" si="69"/>
        <v/>
      </c>
      <c r="CF72" s="209" t="str">
        <f t="shared" ca="1" si="70"/>
        <v/>
      </c>
      <c r="CG72" s="214" t="str">
        <f t="shared" ca="1" si="71"/>
        <v/>
      </c>
      <c r="CH72" s="208" t="str">
        <f t="shared" ca="1" si="24"/>
        <v/>
      </c>
      <c r="CI72" s="209" t="str">
        <f t="shared" ca="1" si="25"/>
        <v/>
      </c>
      <c r="CJ72" s="210" t="str">
        <f t="shared" ca="1" si="26"/>
        <v/>
      </c>
      <c r="CK72" s="208" t="str">
        <f t="shared" ca="1" si="27"/>
        <v/>
      </c>
      <c r="CL72" s="211" t="str">
        <f t="shared" ca="1" si="28"/>
        <v/>
      </c>
      <c r="CM72" s="212" t="str">
        <f t="shared" ca="1" si="29"/>
        <v/>
      </c>
      <c r="CN72" s="208" t="str">
        <f t="shared" ca="1" si="30"/>
        <v/>
      </c>
      <c r="CO72" s="215" t="str">
        <f t="shared" ca="1" si="31"/>
        <v/>
      </c>
      <c r="CP72" s="212" t="str">
        <f t="shared" ca="1" si="72"/>
        <v/>
      </c>
      <c r="CQ72" s="208" t="str">
        <f t="shared" ca="1" si="33"/>
        <v/>
      </c>
      <c r="CR72" s="209" t="str">
        <f t="shared" ca="1" si="34"/>
        <v/>
      </c>
      <c r="CS72" s="210" t="str">
        <f t="shared" ca="1" si="35"/>
        <v/>
      </c>
      <c r="CT72" s="208" t="str">
        <f t="shared" ca="1" si="36"/>
        <v/>
      </c>
      <c r="CU72" s="211" t="str">
        <f t="shared" ca="1" si="37"/>
        <v/>
      </c>
      <c r="CV72" s="212" t="str">
        <f t="shared" ca="1" si="38"/>
        <v/>
      </c>
      <c r="CW72" s="208" t="str">
        <f t="shared" ca="1" si="39"/>
        <v/>
      </c>
      <c r="CX72" s="216" t="str">
        <f t="shared" ca="1" si="40"/>
        <v/>
      </c>
    </row>
    <row r="73" spans="2:102" s="156" customFormat="1" ht="20.100000000000001" customHeight="1">
      <c r="B73" s="239">
        <f t="shared" si="41"/>
        <v>64</v>
      </c>
      <c r="C73" s="200" t="str">
        <f t="shared" ca="1" si="53"/>
        <v/>
      </c>
      <c r="D73" s="201" t="str">
        <f t="shared" ca="1" si="61"/>
        <v/>
      </c>
      <c r="E73" s="206" t="str">
        <f t="shared" ca="1" si="62"/>
        <v/>
      </c>
      <c r="F73" s="203" t="str">
        <f t="shared" ca="1" si="62"/>
        <v/>
      </c>
      <c r="G73" s="204" t="str">
        <f t="shared" ca="1" si="62"/>
        <v/>
      </c>
      <c r="H73" s="202" t="str">
        <f t="shared" ca="1" si="62"/>
        <v/>
      </c>
      <c r="I73" s="205" t="str">
        <f t="shared" ca="1" si="62"/>
        <v/>
      </c>
      <c r="J73" s="206" t="str">
        <f t="shared" ca="1" si="62"/>
        <v/>
      </c>
      <c r="K73" s="202" t="str">
        <f t="shared" ca="1" si="62"/>
        <v/>
      </c>
      <c r="L73" s="295" t="str">
        <f t="shared" ca="1" si="62"/>
        <v/>
      </c>
      <c r="M73" s="207" t="str">
        <f t="shared" ca="1" si="78"/>
        <v/>
      </c>
      <c r="N73" s="208" t="str">
        <f t="shared" ca="1" si="78"/>
        <v/>
      </c>
      <c r="O73" s="209" t="str">
        <f t="shared" ca="1" si="78"/>
        <v/>
      </c>
      <c r="P73" s="210" t="str">
        <f t="shared" ca="1" si="78"/>
        <v/>
      </c>
      <c r="Q73" s="208" t="str">
        <f t="shared" ca="1" si="78"/>
        <v/>
      </c>
      <c r="R73" s="211" t="str">
        <f t="shared" ca="1" si="78"/>
        <v/>
      </c>
      <c r="S73" s="212" t="str">
        <f t="shared" ca="1" si="78"/>
        <v/>
      </c>
      <c r="T73" s="208" t="str">
        <f t="shared" ca="1" si="78"/>
        <v/>
      </c>
      <c r="U73" s="213" t="str">
        <f t="shared" ca="1" si="78"/>
        <v/>
      </c>
      <c r="V73" s="212" t="str">
        <f t="shared" ca="1" si="78"/>
        <v/>
      </c>
      <c r="W73" s="208" t="str">
        <f t="shared" ca="1" si="78"/>
        <v/>
      </c>
      <c r="X73" s="209" t="str">
        <f t="shared" ca="1" si="78"/>
        <v/>
      </c>
      <c r="Y73" s="210" t="str">
        <f t="shared" ca="1" si="78"/>
        <v/>
      </c>
      <c r="Z73" s="208" t="str">
        <f t="shared" ca="1" si="78"/>
        <v/>
      </c>
      <c r="AA73" s="211" t="str">
        <f t="shared" ca="1" si="78"/>
        <v/>
      </c>
      <c r="AB73" s="212" t="str">
        <f t="shared" ca="1" si="78"/>
        <v/>
      </c>
      <c r="AC73" s="208" t="str">
        <f t="shared" ca="1" si="79"/>
        <v/>
      </c>
      <c r="AD73" s="209" t="str">
        <f t="shared" ca="1" si="79"/>
        <v/>
      </c>
      <c r="AE73" s="214" t="str">
        <f t="shared" ca="1" si="79"/>
        <v/>
      </c>
      <c r="AF73" s="208" t="str">
        <f t="shared" ca="1" si="79"/>
        <v/>
      </c>
      <c r="AG73" s="209" t="str">
        <f t="shared" ca="1" si="79"/>
        <v/>
      </c>
      <c r="AH73" s="210" t="str">
        <f t="shared" ca="1" si="79"/>
        <v/>
      </c>
      <c r="AI73" s="208" t="str">
        <f t="shared" ca="1" si="79"/>
        <v/>
      </c>
      <c r="AJ73" s="211" t="str">
        <f t="shared" ca="1" si="79"/>
        <v/>
      </c>
      <c r="AK73" s="212" t="str">
        <f t="shared" ca="1" si="79"/>
        <v/>
      </c>
      <c r="AL73" s="208" t="str">
        <f t="shared" ca="1" si="79"/>
        <v/>
      </c>
      <c r="AM73" s="215" t="str">
        <f t="shared" ca="1" si="79"/>
        <v/>
      </c>
      <c r="AN73" s="212" t="str">
        <f t="shared" ca="1" si="79"/>
        <v/>
      </c>
      <c r="AO73" s="208" t="str">
        <f t="shared" ca="1" si="79"/>
        <v/>
      </c>
      <c r="AP73" s="209" t="str">
        <f t="shared" ca="1" si="79"/>
        <v/>
      </c>
      <c r="AQ73" s="210" t="str">
        <f t="shared" ca="1" si="79"/>
        <v/>
      </c>
      <c r="AR73" s="208" t="str">
        <f t="shared" ca="1" si="79"/>
        <v/>
      </c>
      <c r="AS73" s="211" t="str">
        <f t="shared" ca="1" si="80"/>
        <v/>
      </c>
      <c r="AT73" s="212" t="str">
        <f t="shared" ca="1" si="80"/>
        <v/>
      </c>
      <c r="AU73" s="208" t="str">
        <f t="shared" ca="1" si="80"/>
        <v/>
      </c>
      <c r="AV73" s="209" t="str">
        <f t="shared" ca="1" si="80"/>
        <v/>
      </c>
      <c r="AW73" s="214" t="str">
        <f t="shared" ca="1" si="80"/>
        <v/>
      </c>
      <c r="AX73" s="208" t="str">
        <f t="shared" ca="1" si="80"/>
        <v/>
      </c>
      <c r="AY73" s="209" t="str">
        <f t="shared" ca="1" si="80"/>
        <v/>
      </c>
      <c r="AZ73" s="210" t="str">
        <f t="shared" ca="1" si="80"/>
        <v/>
      </c>
      <c r="BA73" s="208" t="str">
        <f t="shared" ca="1" si="80"/>
        <v/>
      </c>
      <c r="BB73" s="211" t="str">
        <f t="shared" ca="1" si="80"/>
        <v/>
      </c>
      <c r="BC73" s="212" t="str">
        <f t="shared" ca="1" si="80"/>
        <v/>
      </c>
      <c r="BD73" s="208" t="str">
        <f t="shared" ca="1" si="80"/>
        <v/>
      </c>
      <c r="BE73" s="215" t="str">
        <f t="shared" ca="1" si="80"/>
        <v/>
      </c>
      <c r="BF73" s="212" t="str">
        <f t="shared" ca="1" si="80"/>
        <v/>
      </c>
      <c r="BG73" s="208" t="str">
        <f t="shared" ca="1" si="80"/>
        <v/>
      </c>
      <c r="BH73" s="209" t="str">
        <f t="shared" ca="1" si="80"/>
        <v/>
      </c>
      <c r="BI73" s="210" t="str">
        <f t="shared" ca="1" si="81"/>
        <v/>
      </c>
      <c r="BJ73" s="208" t="str">
        <f t="shared" ca="1" si="81"/>
        <v/>
      </c>
      <c r="BK73" s="211" t="str">
        <f t="shared" ca="1" si="81"/>
        <v/>
      </c>
      <c r="BL73" s="212" t="str">
        <f t="shared" ca="1" si="81"/>
        <v/>
      </c>
      <c r="BM73" s="208" t="str">
        <f t="shared" ca="1" si="81"/>
        <v/>
      </c>
      <c r="BN73" s="209" t="str">
        <f t="shared" ca="1" si="81"/>
        <v/>
      </c>
      <c r="BO73" s="214" t="str">
        <f t="shared" ca="1" si="81"/>
        <v/>
      </c>
      <c r="BP73" s="208" t="str">
        <f t="shared" ca="1" si="81"/>
        <v/>
      </c>
      <c r="BQ73" s="209" t="str">
        <f t="shared" ca="1" si="81"/>
        <v/>
      </c>
      <c r="BR73" s="210" t="str">
        <f t="shared" ca="1" si="81"/>
        <v/>
      </c>
      <c r="BS73" s="208" t="str">
        <f t="shared" ca="1" si="81"/>
        <v/>
      </c>
      <c r="BT73" s="211" t="str">
        <f t="shared" ca="1" si="81"/>
        <v/>
      </c>
      <c r="BU73" s="212" t="str">
        <f t="shared" ca="1" si="81"/>
        <v/>
      </c>
      <c r="BV73" s="208" t="str">
        <f t="shared" ca="1" si="81"/>
        <v/>
      </c>
      <c r="BW73" s="215" t="str">
        <f t="shared" ca="1" si="81"/>
        <v/>
      </c>
      <c r="BX73" s="212" t="str">
        <f t="shared" ca="1" si="81"/>
        <v/>
      </c>
      <c r="BY73" s="208" t="str">
        <f t="shared" ca="1" si="63"/>
        <v/>
      </c>
      <c r="BZ73" s="209" t="str">
        <f t="shared" ca="1" si="64"/>
        <v/>
      </c>
      <c r="CA73" s="210" t="str">
        <f t="shared" ca="1" si="65"/>
        <v/>
      </c>
      <c r="CB73" s="208" t="str">
        <f t="shared" ca="1" si="66"/>
        <v/>
      </c>
      <c r="CC73" s="211" t="str">
        <f t="shared" ca="1" si="67"/>
        <v/>
      </c>
      <c r="CD73" s="212" t="str">
        <f t="shared" ca="1" si="68"/>
        <v/>
      </c>
      <c r="CE73" s="208" t="str">
        <f t="shared" ca="1" si="69"/>
        <v/>
      </c>
      <c r="CF73" s="209" t="str">
        <f t="shared" ca="1" si="70"/>
        <v/>
      </c>
      <c r="CG73" s="214" t="str">
        <f t="shared" ca="1" si="71"/>
        <v/>
      </c>
      <c r="CH73" s="208" t="str">
        <f t="shared" ca="1" si="24"/>
        <v/>
      </c>
      <c r="CI73" s="209" t="str">
        <f t="shared" ca="1" si="25"/>
        <v/>
      </c>
      <c r="CJ73" s="210" t="str">
        <f t="shared" ca="1" si="26"/>
        <v/>
      </c>
      <c r="CK73" s="208" t="str">
        <f t="shared" ca="1" si="27"/>
        <v/>
      </c>
      <c r="CL73" s="211" t="str">
        <f t="shared" ca="1" si="28"/>
        <v/>
      </c>
      <c r="CM73" s="212" t="str">
        <f t="shared" ca="1" si="29"/>
        <v/>
      </c>
      <c r="CN73" s="208" t="str">
        <f t="shared" ca="1" si="30"/>
        <v/>
      </c>
      <c r="CO73" s="215" t="str">
        <f t="shared" ca="1" si="31"/>
        <v/>
      </c>
      <c r="CP73" s="212" t="str">
        <f t="shared" ca="1" si="72"/>
        <v/>
      </c>
      <c r="CQ73" s="208" t="str">
        <f t="shared" ca="1" si="33"/>
        <v/>
      </c>
      <c r="CR73" s="209" t="str">
        <f t="shared" ca="1" si="34"/>
        <v/>
      </c>
      <c r="CS73" s="210" t="str">
        <f t="shared" ca="1" si="35"/>
        <v/>
      </c>
      <c r="CT73" s="208" t="str">
        <f t="shared" ca="1" si="36"/>
        <v/>
      </c>
      <c r="CU73" s="211" t="str">
        <f t="shared" ca="1" si="37"/>
        <v/>
      </c>
      <c r="CV73" s="212" t="str">
        <f t="shared" ca="1" si="38"/>
        <v/>
      </c>
      <c r="CW73" s="208" t="str">
        <f t="shared" ca="1" si="39"/>
        <v/>
      </c>
      <c r="CX73" s="216" t="str">
        <f t="shared" ca="1" si="40"/>
        <v/>
      </c>
    </row>
    <row r="74" spans="2:102" s="156" customFormat="1" ht="20.100000000000001" customHeight="1">
      <c r="B74" s="239">
        <f t="shared" si="41"/>
        <v>65</v>
      </c>
      <c r="C74" s="200" t="str">
        <f t="shared" ref="C74:C105" ca="1" si="82">IFERROR(INDEX(validTestCategories,ROW()-ROW(B$9),1),"")</f>
        <v/>
      </c>
      <c r="D74" s="201" t="str">
        <f t="shared" ca="1" si="61"/>
        <v/>
      </c>
      <c r="E74" s="206" t="str">
        <f t="shared" ca="1" si="62"/>
        <v/>
      </c>
      <c r="F74" s="203" t="str">
        <f t="shared" ca="1" si="62"/>
        <v/>
      </c>
      <c r="G74" s="204" t="str">
        <f t="shared" ca="1" si="62"/>
        <v/>
      </c>
      <c r="H74" s="202" t="str">
        <f t="shared" ca="1" si="62"/>
        <v/>
      </c>
      <c r="I74" s="205" t="str">
        <f t="shared" ca="1" si="62"/>
        <v/>
      </c>
      <c r="J74" s="206" t="str">
        <f t="shared" ca="1" si="62"/>
        <v/>
      </c>
      <c r="K74" s="202" t="str">
        <f t="shared" ca="1" si="62"/>
        <v/>
      </c>
      <c r="L74" s="295" t="str">
        <f t="shared" ca="1" si="62"/>
        <v/>
      </c>
      <c r="M74" s="207" t="str">
        <f t="shared" ca="1" si="78"/>
        <v/>
      </c>
      <c r="N74" s="208" t="str">
        <f t="shared" ca="1" si="78"/>
        <v/>
      </c>
      <c r="O74" s="209" t="str">
        <f t="shared" ca="1" si="78"/>
        <v/>
      </c>
      <c r="P74" s="210" t="str">
        <f t="shared" ca="1" si="78"/>
        <v/>
      </c>
      <c r="Q74" s="208" t="str">
        <f t="shared" ca="1" si="78"/>
        <v/>
      </c>
      <c r="R74" s="211" t="str">
        <f t="shared" ca="1" si="78"/>
        <v/>
      </c>
      <c r="S74" s="212" t="str">
        <f t="shared" ca="1" si="78"/>
        <v/>
      </c>
      <c r="T74" s="208" t="str">
        <f t="shared" ca="1" si="78"/>
        <v/>
      </c>
      <c r="U74" s="213" t="str">
        <f t="shared" ca="1" si="78"/>
        <v/>
      </c>
      <c r="V74" s="212" t="str">
        <f t="shared" ca="1" si="78"/>
        <v/>
      </c>
      <c r="W74" s="208" t="str">
        <f t="shared" ca="1" si="78"/>
        <v/>
      </c>
      <c r="X74" s="209" t="str">
        <f t="shared" ca="1" si="78"/>
        <v/>
      </c>
      <c r="Y74" s="210" t="str">
        <f t="shared" ca="1" si="78"/>
        <v/>
      </c>
      <c r="Z74" s="208" t="str">
        <f t="shared" ca="1" si="78"/>
        <v/>
      </c>
      <c r="AA74" s="211" t="str">
        <f t="shared" ca="1" si="78"/>
        <v/>
      </c>
      <c r="AB74" s="212" t="str">
        <f t="shared" ca="1" si="78"/>
        <v/>
      </c>
      <c r="AC74" s="208" t="str">
        <f t="shared" ca="1" si="79"/>
        <v/>
      </c>
      <c r="AD74" s="209" t="str">
        <f t="shared" ca="1" si="79"/>
        <v/>
      </c>
      <c r="AE74" s="214" t="str">
        <f t="shared" ca="1" si="79"/>
        <v/>
      </c>
      <c r="AF74" s="208" t="str">
        <f t="shared" ca="1" si="79"/>
        <v/>
      </c>
      <c r="AG74" s="209" t="str">
        <f t="shared" ca="1" si="79"/>
        <v/>
      </c>
      <c r="AH74" s="210" t="str">
        <f t="shared" ca="1" si="79"/>
        <v/>
      </c>
      <c r="AI74" s="208" t="str">
        <f t="shared" ca="1" si="79"/>
        <v/>
      </c>
      <c r="AJ74" s="211" t="str">
        <f t="shared" ca="1" si="79"/>
        <v/>
      </c>
      <c r="AK74" s="212" t="str">
        <f t="shared" ca="1" si="79"/>
        <v/>
      </c>
      <c r="AL74" s="208" t="str">
        <f t="shared" ca="1" si="79"/>
        <v/>
      </c>
      <c r="AM74" s="215" t="str">
        <f t="shared" ca="1" si="79"/>
        <v/>
      </c>
      <c r="AN74" s="212" t="str">
        <f t="shared" ca="1" si="79"/>
        <v/>
      </c>
      <c r="AO74" s="208" t="str">
        <f t="shared" ca="1" si="79"/>
        <v/>
      </c>
      <c r="AP74" s="209" t="str">
        <f t="shared" ca="1" si="79"/>
        <v/>
      </c>
      <c r="AQ74" s="210" t="str">
        <f t="shared" ca="1" si="79"/>
        <v/>
      </c>
      <c r="AR74" s="208" t="str">
        <f t="shared" ca="1" si="79"/>
        <v/>
      </c>
      <c r="AS74" s="211" t="str">
        <f t="shared" ca="1" si="80"/>
        <v/>
      </c>
      <c r="AT74" s="212" t="str">
        <f t="shared" ca="1" si="80"/>
        <v/>
      </c>
      <c r="AU74" s="208" t="str">
        <f t="shared" ca="1" si="80"/>
        <v/>
      </c>
      <c r="AV74" s="209" t="str">
        <f t="shared" ca="1" si="80"/>
        <v/>
      </c>
      <c r="AW74" s="214" t="str">
        <f t="shared" ca="1" si="80"/>
        <v/>
      </c>
      <c r="AX74" s="208" t="str">
        <f t="shared" ca="1" si="80"/>
        <v/>
      </c>
      <c r="AY74" s="209" t="str">
        <f t="shared" ca="1" si="80"/>
        <v/>
      </c>
      <c r="AZ74" s="210" t="str">
        <f t="shared" ca="1" si="80"/>
        <v/>
      </c>
      <c r="BA74" s="208" t="str">
        <f t="shared" ca="1" si="80"/>
        <v/>
      </c>
      <c r="BB74" s="211" t="str">
        <f t="shared" ca="1" si="80"/>
        <v/>
      </c>
      <c r="BC74" s="212" t="str">
        <f t="shared" ca="1" si="80"/>
        <v/>
      </c>
      <c r="BD74" s="208" t="str">
        <f t="shared" ca="1" si="80"/>
        <v/>
      </c>
      <c r="BE74" s="215" t="str">
        <f t="shared" ca="1" si="80"/>
        <v/>
      </c>
      <c r="BF74" s="212" t="str">
        <f t="shared" ca="1" si="80"/>
        <v/>
      </c>
      <c r="BG74" s="208" t="str">
        <f t="shared" ca="1" si="80"/>
        <v/>
      </c>
      <c r="BH74" s="209" t="str">
        <f t="shared" ca="1" si="80"/>
        <v/>
      </c>
      <c r="BI74" s="210" t="str">
        <f t="shared" ca="1" si="81"/>
        <v/>
      </c>
      <c r="BJ74" s="208" t="str">
        <f t="shared" ca="1" si="81"/>
        <v/>
      </c>
      <c r="BK74" s="211" t="str">
        <f t="shared" ca="1" si="81"/>
        <v/>
      </c>
      <c r="BL74" s="212" t="str">
        <f t="shared" ca="1" si="81"/>
        <v/>
      </c>
      <c r="BM74" s="208" t="str">
        <f t="shared" ca="1" si="81"/>
        <v/>
      </c>
      <c r="BN74" s="209" t="str">
        <f t="shared" ca="1" si="81"/>
        <v/>
      </c>
      <c r="BO74" s="214" t="str">
        <f t="shared" ca="1" si="81"/>
        <v/>
      </c>
      <c r="BP74" s="208" t="str">
        <f t="shared" ca="1" si="81"/>
        <v/>
      </c>
      <c r="BQ74" s="209" t="str">
        <f t="shared" ca="1" si="81"/>
        <v/>
      </c>
      <c r="BR74" s="210" t="str">
        <f t="shared" ca="1" si="81"/>
        <v/>
      </c>
      <c r="BS74" s="208" t="str">
        <f t="shared" ca="1" si="81"/>
        <v/>
      </c>
      <c r="BT74" s="211" t="str">
        <f t="shared" ca="1" si="81"/>
        <v/>
      </c>
      <c r="BU74" s="212" t="str">
        <f t="shared" ca="1" si="81"/>
        <v/>
      </c>
      <c r="BV74" s="208" t="str">
        <f t="shared" ca="1" si="81"/>
        <v/>
      </c>
      <c r="BW74" s="215" t="str">
        <f t="shared" ca="1" si="81"/>
        <v/>
      </c>
      <c r="BX74" s="212" t="str">
        <f t="shared" ca="1" si="81"/>
        <v/>
      </c>
      <c r="BY74" s="208" t="str">
        <f t="shared" ca="1" si="63"/>
        <v/>
      </c>
      <c r="BZ74" s="209" t="str">
        <f t="shared" ca="1" si="64"/>
        <v/>
      </c>
      <c r="CA74" s="210" t="str">
        <f t="shared" ca="1" si="65"/>
        <v/>
      </c>
      <c r="CB74" s="208" t="str">
        <f t="shared" ca="1" si="66"/>
        <v/>
      </c>
      <c r="CC74" s="211" t="str">
        <f t="shared" ca="1" si="67"/>
        <v/>
      </c>
      <c r="CD74" s="212" t="str">
        <f t="shared" ca="1" si="68"/>
        <v/>
      </c>
      <c r="CE74" s="208" t="str">
        <f t="shared" ca="1" si="69"/>
        <v/>
      </c>
      <c r="CF74" s="209" t="str">
        <f t="shared" ca="1" si="70"/>
        <v/>
      </c>
      <c r="CG74" s="214" t="str">
        <f t="shared" ca="1" si="71"/>
        <v/>
      </c>
      <c r="CH74" s="208" t="str">
        <f t="shared" ref="CH74:CH137" ca="1" si="83">IF($C74="","",IF(CH$1="","",INDIRECT("'"&amp;CH$1&amp;"'!"&amp;"$"&amp;CH$2&amp;"$"&amp;((CH$3)+(ROW()-ROW(CG$9))))))</f>
        <v/>
      </c>
      <c r="CI74" s="209" t="str">
        <f t="shared" ref="CI74:CI137" ca="1" si="84">IF($C74="","",IF(CI$1="","",INDIRECT("'"&amp;CI$1&amp;"'!"&amp;"$"&amp;CI$2&amp;"$"&amp;((CI$3)+(ROW()-ROW(CH$9))))))</f>
        <v/>
      </c>
      <c r="CJ74" s="210" t="str">
        <f t="shared" ref="CJ74:CJ137" ca="1" si="85">IF($C74="","",IF(CJ$1="","",INDIRECT("'"&amp;CJ$1&amp;"'!"&amp;"$"&amp;CJ$2&amp;"$"&amp;((CJ$3)+(ROW()-ROW(CI$9))))))</f>
        <v/>
      </c>
      <c r="CK74" s="208" t="str">
        <f t="shared" ref="CK74:CK137" ca="1" si="86">IF($C74="","",IF(CK$1="","",INDIRECT("'"&amp;CK$1&amp;"'!"&amp;"$"&amp;CK$2&amp;"$"&amp;((CK$3)+(ROW()-ROW(CJ$9))))))</f>
        <v/>
      </c>
      <c r="CL74" s="211" t="str">
        <f t="shared" ref="CL74:CL137" ca="1" si="87">IF($C74="","",IF(CL$1="","",INDIRECT("'"&amp;CL$1&amp;"'!"&amp;"$"&amp;CL$2&amp;"$"&amp;((CL$3)+(ROW()-ROW(CK$9))))))</f>
        <v/>
      </c>
      <c r="CM74" s="212" t="str">
        <f t="shared" ref="CM74:CM137" ca="1" si="88">IF($C74="","",IF(CM$1="","",INDIRECT("'"&amp;CM$1&amp;"'!"&amp;"$"&amp;CM$2&amp;"$"&amp;((CM$3)+(ROW()-ROW(CL$9))))))</f>
        <v/>
      </c>
      <c r="CN74" s="208" t="str">
        <f t="shared" ref="CN74:CN137" ca="1" si="89">IF($C74="","",IF(CN$1="","",INDIRECT("'"&amp;CN$1&amp;"'!"&amp;"$"&amp;CN$2&amp;"$"&amp;((CN$3)+(ROW()-ROW(CM$9))))))</f>
        <v/>
      </c>
      <c r="CO74" s="215" t="str">
        <f t="shared" ref="CO74:CO137" ca="1" si="90">IF($C74="","",IF(CO$1="","",INDIRECT("'"&amp;CO$1&amp;"'!"&amp;"$"&amp;CO$2&amp;"$"&amp;((CO$3)+(ROW()-ROW(CN$9))))))</f>
        <v/>
      </c>
      <c r="CP74" s="212" t="str">
        <f t="shared" ca="1" si="72"/>
        <v/>
      </c>
      <c r="CQ74" s="208" t="str">
        <f t="shared" ref="CQ74:CQ137" ca="1" si="91">IF($C74="","",IF(CQ$1="","",INDIRECT("'"&amp;CQ$1&amp;"'!"&amp;"$"&amp;CQ$2&amp;"$"&amp;((CQ$3)+(ROW()-ROW(CP$9))))))</f>
        <v/>
      </c>
      <c r="CR74" s="209" t="str">
        <f t="shared" ref="CR74:CR137" ca="1" si="92">IF($C74="","",IF(CR$1="","",INDIRECT("'"&amp;CR$1&amp;"'!"&amp;"$"&amp;CR$2&amp;"$"&amp;((CR$3)+(ROW()-ROW(CQ$9))))))</f>
        <v/>
      </c>
      <c r="CS74" s="210" t="str">
        <f t="shared" ref="CS74:CS137" ca="1" si="93">IF($C74="","",IF(CS$1="","",INDIRECT("'"&amp;CS$1&amp;"'!"&amp;"$"&amp;CS$2&amp;"$"&amp;((CS$3)+(ROW()-ROW(CR$9))))))</f>
        <v/>
      </c>
      <c r="CT74" s="208" t="str">
        <f t="shared" ref="CT74:CT137" ca="1" si="94">IF($C74="","",IF(CT$1="","",INDIRECT("'"&amp;CT$1&amp;"'!"&amp;"$"&amp;CT$2&amp;"$"&amp;((CT$3)+(ROW()-ROW(CS$9))))))</f>
        <v/>
      </c>
      <c r="CU74" s="211" t="str">
        <f t="shared" ref="CU74:CU137" ca="1" si="95">IF($C74="","",IF(CU$1="","",INDIRECT("'"&amp;CU$1&amp;"'!"&amp;"$"&amp;CU$2&amp;"$"&amp;((CU$3)+(ROW()-ROW(CT$9))))))</f>
        <v/>
      </c>
      <c r="CV74" s="212" t="str">
        <f t="shared" ref="CV74:CV137" ca="1" si="96">IF($C74="","",IF(CV$1="","",INDIRECT("'"&amp;CV$1&amp;"'!"&amp;"$"&amp;CV$2&amp;"$"&amp;((CV$3)+(ROW()-ROW(CU$9))))))</f>
        <v/>
      </c>
      <c r="CW74" s="208" t="str">
        <f t="shared" ref="CW74:CW137" ca="1" si="97">IF($C74="","",IF(CW$1="","",INDIRECT("'"&amp;CW$1&amp;"'!"&amp;"$"&amp;CW$2&amp;"$"&amp;((CW$3)+(ROW()-ROW(CV$9))))))</f>
        <v/>
      </c>
      <c r="CX74" s="216" t="str">
        <f t="shared" ref="CX74:CX137" ca="1" si="98">IF($C74="","",IF(CX$1="","",INDIRECT("'"&amp;CX$1&amp;"'!"&amp;"$"&amp;CX$2&amp;"$"&amp;((CX$3)+(ROW()-ROW(CW$9))))))</f>
        <v/>
      </c>
    </row>
    <row r="75" spans="2:102" s="156" customFormat="1" ht="20.100000000000001" customHeight="1">
      <c r="B75" s="239">
        <f t="shared" ref="B75:B138" si="99">ROW()-ROW(B$9)</f>
        <v>66</v>
      </c>
      <c r="C75" s="200" t="str">
        <f t="shared" ca="1" si="82"/>
        <v/>
      </c>
      <c r="D75" s="201" t="str">
        <f t="shared" ca="1" si="61"/>
        <v/>
      </c>
      <c r="E75" s="206" t="str">
        <f t="shared" ca="1" si="62"/>
        <v/>
      </c>
      <c r="F75" s="203" t="str">
        <f t="shared" ca="1" si="62"/>
        <v/>
      </c>
      <c r="G75" s="204" t="str">
        <f t="shared" ca="1" si="62"/>
        <v/>
      </c>
      <c r="H75" s="202" t="str">
        <f t="shared" ca="1" si="62"/>
        <v/>
      </c>
      <c r="I75" s="205" t="str">
        <f t="shared" ca="1" si="62"/>
        <v/>
      </c>
      <c r="J75" s="206" t="str">
        <f t="shared" ca="1" si="62"/>
        <v/>
      </c>
      <c r="K75" s="202" t="str">
        <f t="shared" ca="1" si="62"/>
        <v/>
      </c>
      <c r="L75" s="295" t="str">
        <f t="shared" ca="1" si="62"/>
        <v/>
      </c>
      <c r="M75" s="207" t="str">
        <f t="shared" ca="1" si="78"/>
        <v/>
      </c>
      <c r="N75" s="208" t="str">
        <f t="shared" ca="1" si="78"/>
        <v/>
      </c>
      <c r="O75" s="209" t="str">
        <f t="shared" ca="1" si="78"/>
        <v/>
      </c>
      <c r="P75" s="210" t="str">
        <f t="shared" ca="1" si="78"/>
        <v/>
      </c>
      <c r="Q75" s="208" t="str">
        <f t="shared" ca="1" si="78"/>
        <v/>
      </c>
      <c r="R75" s="211" t="str">
        <f t="shared" ca="1" si="78"/>
        <v/>
      </c>
      <c r="S75" s="212" t="str">
        <f t="shared" ca="1" si="78"/>
        <v/>
      </c>
      <c r="T75" s="208" t="str">
        <f t="shared" ca="1" si="78"/>
        <v/>
      </c>
      <c r="U75" s="213" t="str">
        <f t="shared" ca="1" si="78"/>
        <v/>
      </c>
      <c r="V75" s="212" t="str">
        <f t="shared" ca="1" si="78"/>
        <v/>
      </c>
      <c r="W75" s="208" t="str">
        <f t="shared" ca="1" si="78"/>
        <v/>
      </c>
      <c r="X75" s="209" t="str">
        <f t="shared" ca="1" si="78"/>
        <v/>
      </c>
      <c r="Y75" s="210" t="str">
        <f t="shared" ca="1" si="78"/>
        <v/>
      </c>
      <c r="Z75" s="208" t="str">
        <f t="shared" ca="1" si="78"/>
        <v/>
      </c>
      <c r="AA75" s="211" t="str">
        <f t="shared" ca="1" si="78"/>
        <v/>
      </c>
      <c r="AB75" s="212" t="str">
        <f t="shared" ca="1" si="78"/>
        <v/>
      </c>
      <c r="AC75" s="208" t="str">
        <f t="shared" ca="1" si="79"/>
        <v/>
      </c>
      <c r="AD75" s="209" t="str">
        <f t="shared" ca="1" si="79"/>
        <v/>
      </c>
      <c r="AE75" s="214" t="str">
        <f t="shared" ca="1" si="79"/>
        <v/>
      </c>
      <c r="AF75" s="208" t="str">
        <f t="shared" ca="1" si="79"/>
        <v/>
      </c>
      <c r="AG75" s="209" t="str">
        <f t="shared" ca="1" si="79"/>
        <v/>
      </c>
      <c r="AH75" s="210" t="str">
        <f t="shared" ca="1" si="79"/>
        <v/>
      </c>
      <c r="AI75" s="208" t="str">
        <f t="shared" ca="1" si="79"/>
        <v/>
      </c>
      <c r="AJ75" s="211" t="str">
        <f t="shared" ca="1" si="79"/>
        <v/>
      </c>
      <c r="AK75" s="212" t="str">
        <f t="shared" ca="1" si="79"/>
        <v/>
      </c>
      <c r="AL75" s="208" t="str">
        <f t="shared" ca="1" si="79"/>
        <v/>
      </c>
      <c r="AM75" s="215" t="str">
        <f t="shared" ca="1" si="79"/>
        <v/>
      </c>
      <c r="AN75" s="212" t="str">
        <f t="shared" ca="1" si="79"/>
        <v/>
      </c>
      <c r="AO75" s="208" t="str">
        <f t="shared" ca="1" si="79"/>
        <v/>
      </c>
      <c r="AP75" s="209" t="str">
        <f t="shared" ca="1" si="79"/>
        <v/>
      </c>
      <c r="AQ75" s="210" t="str">
        <f t="shared" ca="1" si="79"/>
        <v/>
      </c>
      <c r="AR75" s="208" t="str">
        <f t="shared" ca="1" si="79"/>
        <v/>
      </c>
      <c r="AS75" s="211" t="str">
        <f t="shared" ca="1" si="80"/>
        <v/>
      </c>
      <c r="AT75" s="212" t="str">
        <f t="shared" ca="1" si="80"/>
        <v/>
      </c>
      <c r="AU75" s="208" t="str">
        <f t="shared" ca="1" si="80"/>
        <v/>
      </c>
      <c r="AV75" s="209" t="str">
        <f t="shared" ca="1" si="80"/>
        <v/>
      </c>
      <c r="AW75" s="214" t="str">
        <f t="shared" ca="1" si="80"/>
        <v/>
      </c>
      <c r="AX75" s="208" t="str">
        <f t="shared" ca="1" si="80"/>
        <v/>
      </c>
      <c r="AY75" s="209" t="str">
        <f t="shared" ca="1" si="80"/>
        <v/>
      </c>
      <c r="AZ75" s="210" t="str">
        <f t="shared" ca="1" si="80"/>
        <v/>
      </c>
      <c r="BA75" s="208" t="str">
        <f t="shared" ca="1" si="80"/>
        <v/>
      </c>
      <c r="BB75" s="211" t="str">
        <f t="shared" ca="1" si="80"/>
        <v/>
      </c>
      <c r="BC75" s="212" t="str">
        <f t="shared" ca="1" si="80"/>
        <v/>
      </c>
      <c r="BD75" s="208" t="str">
        <f t="shared" ca="1" si="80"/>
        <v/>
      </c>
      <c r="BE75" s="215" t="str">
        <f t="shared" ca="1" si="80"/>
        <v/>
      </c>
      <c r="BF75" s="212" t="str">
        <f t="shared" ca="1" si="80"/>
        <v/>
      </c>
      <c r="BG75" s="208" t="str">
        <f t="shared" ca="1" si="80"/>
        <v/>
      </c>
      <c r="BH75" s="209" t="str">
        <f t="shared" ca="1" si="80"/>
        <v/>
      </c>
      <c r="BI75" s="210" t="str">
        <f t="shared" ca="1" si="81"/>
        <v/>
      </c>
      <c r="BJ75" s="208" t="str">
        <f t="shared" ca="1" si="81"/>
        <v/>
      </c>
      <c r="BK75" s="211" t="str">
        <f t="shared" ca="1" si="81"/>
        <v/>
      </c>
      <c r="BL75" s="212" t="str">
        <f t="shared" ca="1" si="81"/>
        <v/>
      </c>
      <c r="BM75" s="208" t="str">
        <f t="shared" ca="1" si="81"/>
        <v/>
      </c>
      <c r="BN75" s="209" t="str">
        <f t="shared" ca="1" si="81"/>
        <v/>
      </c>
      <c r="BO75" s="214" t="str">
        <f t="shared" ca="1" si="81"/>
        <v/>
      </c>
      <c r="BP75" s="208" t="str">
        <f t="shared" ca="1" si="81"/>
        <v/>
      </c>
      <c r="BQ75" s="209" t="str">
        <f t="shared" ca="1" si="81"/>
        <v/>
      </c>
      <c r="BR75" s="210" t="str">
        <f t="shared" ca="1" si="81"/>
        <v/>
      </c>
      <c r="BS75" s="208" t="str">
        <f t="shared" ca="1" si="81"/>
        <v/>
      </c>
      <c r="BT75" s="211" t="str">
        <f t="shared" ca="1" si="81"/>
        <v/>
      </c>
      <c r="BU75" s="212" t="str">
        <f t="shared" ca="1" si="81"/>
        <v/>
      </c>
      <c r="BV75" s="208" t="str">
        <f t="shared" ca="1" si="81"/>
        <v/>
      </c>
      <c r="BW75" s="215" t="str">
        <f t="shared" ca="1" si="81"/>
        <v/>
      </c>
      <c r="BX75" s="212" t="str">
        <f t="shared" ca="1" si="81"/>
        <v/>
      </c>
      <c r="BY75" s="208" t="str">
        <f t="shared" ca="1" si="63"/>
        <v/>
      </c>
      <c r="BZ75" s="209" t="str">
        <f t="shared" ca="1" si="64"/>
        <v/>
      </c>
      <c r="CA75" s="210" t="str">
        <f t="shared" ca="1" si="65"/>
        <v/>
      </c>
      <c r="CB75" s="208" t="str">
        <f t="shared" ca="1" si="66"/>
        <v/>
      </c>
      <c r="CC75" s="211" t="str">
        <f t="shared" ca="1" si="67"/>
        <v/>
      </c>
      <c r="CD75" s="212" t="str">
        <f t="shared" ca="1" si="68"/>
        <v/>
      </c>
      <c r="CE75" s="208" t="str">
        <f t="shared" ca="1" si="69"/>
        <v/>
      </c>
      <c r="CF75" s="209" t="str">
        <f t="shared" ca="1" si="70"/>
        <v/>
      </c>
      <c r="CG75" s="214" t="str">
        <f t="shared" ca="1" si="71"/>
        <v/>
      </c>
      <c r="CH75" s="208" t="str">
        <f t="shared" ca="1" si="83"/>
        <v/>
      </c>
      <c r="CI75" s="209" t="str">
        <f t="shared" ca="1" si="84"/>
        <v/>
      </c>
      <c r="CJ75" s="210" t="str">
        <f t="shared" ca="1" si="85"/>
        <v/>
      </c>
      <c r="CK75" s="208" t="str">
        <f t="shared" ca="1" si="86"/>
        <v/>
      </c>
      <c r="CL75" s="211" t="str">
        <f t="shared" ca="1" si="87"/>
        <v/>
      </c>
      <c r="CM75" s="212" t="str">
        <f t="shared" ca="1" si="88"/>
        <v/>
      </c>
      <c r="CN75" s="208" t="str">
        <f t="shared" ca="1" si="89"/>
        <v/>
      </c>
      <c r="CO75" s="215" t="str">
        <f t="shared" ca="1" si="90"/>
        <v/>
      </c>
      <c r="CP75" s="212" t="str">
        <f t="shared" ca="1" si="72"/>
        <v/>
      </c>
      <c r="CQ75" s="208" t="str">
        <f t="shared" ca="1" si="91"/>
        <v/>
      </c>
      <c r="CR75" s="209" t="str">
        <f t="shared" ca="1" si="92"/>
        <v/>
      </c>
      <c r="CS75" s="210" t="str">
        <f t="shared" ca="1" si="93"/>
        <v/>
      </c>
      <c r="CT75" s="208" t="str">
        <f t="shared" ca="1" si="94"/>
        <v/>
      </c>
      <c r="CU75" s="211" t="str">
        <f t="shared" ca="1" si="95"/>
        <v/>
      </c>
      <c r="CV75" s="212" t="str">
        <f t="shared" ca="1" si="96"/>
        <v/>
      </c>
      <c r="CW75" s="208" t="str">
        <f t="shared" ca="1" si="97"/>
        <v/>
      </c>
      <c r="CX75" s="216" t="str">
        <f t="shared" ca="1" si="98"/>
        <v/>
      </c>
    </row>
    <row r="76" spans="2:102" s="156" customFormat="1" ht="20.100000000000001" customHeight="1">
      <c r="B76" s="239">
        <f t="shared" si="99"/>
        <v>67</v>
      </c>
      <c r="C76" s="200" t="str">
        <f t="shared" ca="1" si="82"/>
        <v/>
      </c>
      <c r="D76" s="201" t="str">
        <f t="shared" ca="1" si="61"/>
        <v/>
      </c>
      <c r="E76" s="206" t="str">
        <f t="shared" ca="1" si="62"/>
        <v/>
      </c>
      <c r="F76" s="203" t="str">
        <f t="shared" ca="1" si="62"/>
        <v/>
      </c>
      <c r="G76" s="204" t="str">
        <f t="shared" ca="1" si="62"/>
        <v/>
      </c>
      <c r="H76" s="202" t="str">
        <f t="shared" ca="1" si="62"/>
        <v/>
      </c>
      <c r="I76" s="205" t="str">
        <f t="shared" ca="1" si="62"/>
        <v/>
      </c>
      <c r="J76" s="206" t="str">
        <f t="shared" ca="1" si="62"/>
        <v/>
      </c>
      <c r="K76" s="202" t="str">
        <f t="shared" ca="1" si="62"/>
        <v/>
      </c>
      <c r="L76" s="295" t="str">
        <f t="shared" ca="1" si="62"/>
        <v/>
      </c>
      <c r="M76" s="207" t="str">
        <f t="shared" ca="1" si="78"/>
        <v/>
      </c>
      <c r="N76" s="208" t="str">
        <f t="shared" ca="1" si="78"/>
        <v/>
      </c>
      <c r="O76" s="209" t="str">
        <f t="shared" ca="1" si="78"/>
        <v/>
      </c>
      <c r="P76" s="210" t="str">
        <f t="shared" ca="1" si="78"/>
        <v/>
      </c>
      <c r="Q76" s="208" t="str">
        <f t="shared" ca="1" si="78"/>
        <v/>
      </c>
      <c r="R76" s="211" t="str">
        <f t="shared" ca="1" si="78"/>
        <v/>
      </c>
      <c r="S76" s="212" t="str">
        <f t="shared" ca="1" si="78"/>
        <v/>
      </c>
      <c r="T76" s="208" t="str">
        <f t="shared" ca="1" si="78"/>
        <v/>
      </c>
      <c r="U76" s="213" t="str">
        <f t="shared" ca="1" si="78"/>
        <v/>
      </c>
      <c r="V76" s="212" t="str">
        <f t="shared" ca="1" si="78"/>
        <v/>
      </c>
      <c r="W76" s="208" t="str">
        <f t="shared" ca="1" si="78"/>
        <v/>
      </c>
      <c r="X76" s="209" t="str">
        <f t="shared" ca="1" si="78"/>
        <v/>
      </c>
      <c r="Y76" s="210" t="str">
        <f t="shared" ca="1" si="78"/>
        <v/>
      </c>
      <c r="Z76" s="208" t="str">
        <f t="shared" ca="1" si="78"/>
        <v/>
      </c>
      <c r="AA76" s="211" t="str">
        <f t="shared" ca="1" si="78"/>
        <v/>
      </c>
      <c r="AB76" s="212" t="str">
        <f t="shared" ca="1" si="78"/>
        <v/>
      </c>
      <c r="AC76" s="208" t="str">
        <f t="shared" ca="1" si="79"/>
        <v/>
      </c>
      <c r="AD76" s="209" t="str">
        <f t="shared" ca="1" si="79"/>
        <v/>
      </c>
      <c r="AE76" s="214" t="str">
        <f t="shared" ca="1" si="79"/>
        <v/>
      </c>
      <c r="AF76" s="208" t="str">
        <f t="shared" ca="1" si="79"/>
        <v/>
      </c>
      <c r="AG76" s="209" t="str">
        <f t="shared" ca="1" si="79"/>
        <v/>
      </c>
      <c r="AH76" s="210" t="str">
        <f t="shared" ca="1" si="79"/>
        <v/>
      </c>
      <c r="AI76" s="208" t="str">
        <f t="shared" ca="1" si="79"/>
        <v/>
      </c>
      <c r="AJ76" s="211" t="str">
        <f t="shared" ca="1" si="79"/>
        <v/>
      </c>
      <c r="AK76" s="212" t="str">
        <f t="shared" ca="1" si="79"/>
        <v/>
      </c>
      <c r="AL76" s="208" t="str">
        <f t="shared" ca="1" si="79"/>
        <v/>
      </c>
      <c r="AM76" s="215" t="str">
        <f t="shared" ca="1" si="79"/>
        <v/>
      </c>
      <c r="AN76" s="212" t="str">
        <f t="shared" ca="1" si="79"/>
        <v/>
      </c>
      <c r="AO76" s="208" t="str">
        <f t="shared" ca="1" si="79"/>
        <v/>
      </c>
      <c r="AP76" s="209" t="str">
        <f t="shared" ca="1" si="79"/>
        <v/>
      </c>
      <c r="AQ76" s="210" t="str">
        <f t="shared" ca="1" si="79"/>
        <v/>
      </c>
      <c r="AR76" s="208" t="str">
        <f t="shared" ca="1" si="79"/>
        <v/>
      </c>
      <c r="AS76" s="211" t="str">
        <f t="shared" ca="1" si="80"/>
        <v/>
      </c>
      <c r="AT76" s="212" t="str">
        <f t="shared" ca="1" si="80"/>
        <v/>
      </c>
      <c r="AU76" s="208" t="str">
        <f t="shared" ca="1" si="80"/>
        <v/>
      </c>
      <c r="AV76" s="209" t="str">
        <f t="shared" ca="1" si="80"/>
        <v/>
      </c>
      <c r="AW76" s="214" t="str">
        <f t="shared" ca="1" si="80"/>
        <v/>
      </c>
      <c r="AX76" s="208" t="str">
        <f t="shared" ca="1" si="80"/>
        <v/>
      </c>
      <c r="AY76" s="209" t="str">
        <f t="shared" ca="1" si="80"/>
        <v/>
      </c>
      <c r="AZ76" s="210" t="str">
        <f t="shared" ca="1" si="80"/>
        <v/>
      </c>
      <c r="BA76" s="208" t="str">
        <f t="shared" ca="1" si="80"/>
        <v/>
      </c>
      <c r="BB76" s="211" t="str">
        <f t="shared" ca="1" si="80"/>
        <v/>
      </c>
      <c r="BC76" s="212" t="str">
        <f t="shared" ca="1" si="80"/>
        <v/>
      </c>
      <c r="BD76" s="208" t="str">
        <f t="shared" ca="1" si="80"/>
        <v/>
      </c>
      <c r="BE76" s="215" t="str">
        <f t="shared" ca="1" si="80"/>
        <v/>
      </c>
      <c r="BF76" s="212" t="str">
        <f t="shared" ca="1" si="80"/>
        <v/>
      </c>
      <c r="BG76" s="208" t="str">
        <f t="shared" ca="1" si="80"/>
        <v/>
      </c>
      <c r="BH76" s="209" t="str">
        <f t="shared" ca="1" si="80"/>
        <v/>
      </c>
      <c r="BI76" s="210" t="str">
        <f t="shared" ca="1" si="81"/>
        <v/>
      </c>
      <c r="BJ76" s="208" t="str">
        <f t="shared" ca="1" si="81"/>
        <v/>
      </c>
      <c r="BK76" s="211" t="str">
        <f t="shared" ca="1" si="81"/>
        <v/>
      </c>
      <c r="BL76" s="212" t="str">
        <f t="shared" ca="1" si="81"/>
        <v/>
      </c>
      <c r="BM76" s="208" t="str">
        <f t="shared" ca="1" si="81"/>
        <v/>
      </c>
      <c r="BN76" s="209" t="str">
        <f t="shared" ca="1" si="81"/>
        <v/>
      </c>
      <c r="BO76" s="214" t="str">
        <f t="shared" ca="1" si="81"/>
        <v/>
      </c>
      <c r="BP76" s="208" t="str">
        <f t="shared" ca="1" si="81"/>
        <v/>
      </c>
      <c r="BQ76" s="209" t="str">
        <f t="shared" ca="1" si="81"/>
        <v/>
      </c>
      <c r="BR76" s="210" t="str">
        <f t="shared" ca="1" si="81"/>
        <v/>
      </c>
      <c r="BS76" s="208" t="str">
        <f t="shared" ca="1" si="81"/>
        <v/>
      </c>
      <c r="BT76" s="211" t="str">
        <f t="shared" ca="1" si="81"/>
        <v/>
      </c>
      <c r="BU76" s="212" t="str">
        <f t="shared" ca="1" si="81"/>
        <v/>
      </c>
      <c r="BV76" s="208" t="str">
        <f t="shared" ca="1" si="81"/>
        <v/>
      </c>
      <c r="BW76" s="215" t="str">
        <f t="shared" ca="1" si="81"/>
        <v/>
      </c>
      <c r="BX76" s="212" t="str">
        <f t="shared" ca="1" si="81"/>
        <v/>
      </c>
      <c r="BY76" s="208" t="str">
        <f t="shared" ca="1" si="63"/>
        <v/>
      </c>
      <c r="BZ76" s="209" t="str">
        <f t="shared" ca="1" si="64"/>
        <v/>
      </c>
      <c r="CA76" s="210" t="str">
        <f t="shared" ca="1" si="65"/>
        <v/>
      </c>
      <c r="CB76" s="208" t="str">
        <f t="shared" ca="1" si="66"/>
        <v/>
      </c>
      <c r="CC76" s="211" t="str">
        <f t="shared" ca="1" si="67"/>
        <v/>
      </c>
      <c r="CD76" s="212" t="str">
        <f t="shared" ca="1" si="68"/>
        <v/>
      </c>
      <c r="CE76" s="208" t="str">
        <f t="shared" ca="1" si="69"/>
        <v/>
      </c>
      <c r="CF76" s="209" t="str">
        <f t="shared" ca="1" si="70"/>
        <v/>
      </c>
      <c r="CG76" s="214" t="str">
        <f t="shared" ca="1" si="71"/>
        <v/>
      </c>
      <c r="CH76" s="208" t="str">
        <f t="shared" ca="1" si="83"/>
        <v/>
      </c>
      <c r="CI76" s="209" t="str">
        <f t="shared" ca="1" si="84"/>
        <v/>
      </c>
      <c r="CJ76" s="210" t="str">
        <f t="shared" ca="1" si="85"/>
        <v/>
      </c>
      <c r="CK76" s="208" t="str">
        <f t="shared" ca="1" si="86"/>
        <v/>
      </c>
      <c r="CL76" s="211" t="str">
        <f t="shared" ca="1" si="87"/>
        <v/>
      </c>
      <c r="CM76" s="212" t="str">
        <f t="shared" ca="1" si="88"/>
        <v/>
      </c>
      <c r="CN76" s="208" t="str">
        <f t="shared" ca="1" si="89"/>
        <v/>
      </c>
      <c r="CO76" s="215" t="str">
        <f t="shared" ca="1" si="90"/>
        <v/>
      </c>
      <c r="CP76" s="212" t="str">
        <f t="shared" ca="1" si="72"/>
        <v/>
      </c>
      <c r="CQ76" s="208" t="str">
        <f t="shared" ca="1" si="91"/>
        <v/>
      </c>
      <c r="CR76" s="209" t="str">
        <f t="shared" ca="1" si="92"/>
        <v/>
      </c>
      <c r="CS76" s="210" t="str">
        <f t="shared" ca="1" si="93"/>
        <v/>
      </c>
      <c r="CT76" s="208" t="str">
        <f t="shared" ca="1" si="94"/>
        <v/>
      </c>
      <c r="CU76" s="211" t="str">
        <f t="shared" ca="1" si="95"/>
        <v/>
      </c>
      <c r="CV76" s="212" t="str">
        <f t="shared" ca="1" si="96"/>
        <v/>
      </c>
      <c r="CW76" s="208" t="str">
        <f t="shared" ca="1" si="97"/>
        <v/>
      </c>
      <c r="CX76" s="216" t="str">
        <f t="shared" ca="1" si="98"/>
        <v/>
      </c>
    </row>
    <row r="77" spans="2:102" s="156" customFormat="1" ht="20.100000000000001" customHeight="1">
      <c r="B77" s="239">
        <f t="shared" si="99"/>
        <v>68</v>
      </c>
      <c r="C77" s="200" t="str">
        <f t="shared" ca="1" si="82"/>
        <v/>
      </c>
      <c r="D77" s="201" t="str">
        <f t="shared" ca="1" si="61"/>
        <v/>
      </c>
      <c r="E77" s="206" t="str">
        <f t="shared" ca="1" si="62"/>
        <v/>
      </c>
      <c r="F77" s="203" t="str">
        <f t="shared" ca="1" si="62"/>
        <v/>
      </c>
      <c r="G77" s="204" t="str">
        <f t="shared" ca="1" si="62"/>
        <v/>
      </c>
      <c r="H77" s="202" t="str">
        <f t="shared" ca="1" si="62"/>
        <v/>
      </c>
      <c r="I77" s="205" t="str">
        <f t="shared" ca="1" si="62"/>
        <v/>
      </c>
      <c r="J77" s="206" t="str">
        <f t="shared" ca="1" si="62"/>
        <v/>
      </c>
      <c r="K77" s="202" t="str">
        <f t="shared" ca="1" si="62"/>
        <v/>
      </c>
      <c r="L77" s="295" t="str">
        <f t="shared" ca="1" si="62"/>
        <v/>
      </c>
      <c r="M77" s="207" t="str">
        <f t="shared" ca="1" si="78"/>
        <v/>
      </c>
      <c r="N77" s="208" t="str">
        <f t="shared" ca="1" si="78"/>
        <v/>
      </c>
      <c r="O77" s="209" t="str">
        <f t="shared" ca="1" si="78"/>
        <v/>
      </c>
      <c r="P77" s="210" t="str">
        <f t="shared" ca="1" si="78"/>
        <v/>
      </c>
      <c r="Q77" s="208" t="str">
        <f t="shared" ca="1" si="78"/>
        <v/>
      </c>
      <c r="R77" s="211" t="str">
        <f t="shared" ca="1" si="78"/>
        <v/>
      </c>
      <c r="S77" s="212" t="str">
        <f t="shared" ca="1" si="78"/>
        <v/>
      </c>
      <c r="T77" s="208" t="str">
        <f t="shared" ca="1" si="78"/>
        <v/>
      </c>
      <c r="U77" s="213" t="str">
        <f t="shared" ca="1" si="78"/>
        <v/>
      </c>
      <c r="V77" s="212" t="str">
        <f t="shared" ca="1" si="78"/>
        <v/>
      </c>
      <c r="W77" s="208" t="str">
        <f t="shared" ca="1" si="78"/>
        <v/>
      </c>
      <c r="X77" s="209" t="str">
        <f t="shared" ca="1" si="78"/>
        <v/>
      </c>
      <c r="Y77" s="210" t="str">
        <f t="shared" ca="1" si="78"/>
        <v/>
      </c>
      <c r="Z77" s="208" t="str">
        <f t="shared" ca="1" si="78"/>
        <v/>
      </c>
      <c r="AA77" s="211" t="str">
        <f t="shared" ca="1" si="78"/>
        <v/>
      </c>
      <c r="AB77" s="212" t="str">
        <f t="shared" ca="1" si="78"/>
        <v/>
      </c>
      <c r="AC77" s="208" t="str">
        <f t="shared" ca="1" si="79"/>
        <v/>
      </c>
      <c r="AD77" s="209" t="str">
        <f t="shared" ca="1" si="79"/>
        <v/>
      </c>
      <c r="AE77" s="214" t="str">
        <f t="shared" ca="1" si="79"/>
        <v/>
      </c>
      <c r="AF77" s="208" t="str">
        <f t="shared" ca="1" si="79"/>
        <v/>
      </c>
      <c r="AG77" s="209" t="str">
        <f t="shared" ca="1" si="79"/>
        <v/>
      </c>
      <c r="AH77" s="210" t="str">
        <f t="shared" ca="1" si="79"/>
        <v/>
      </c>
      <c r="AI77" s="208" t="str">
        <f t="shared" ca="1" si="79"/>
        <v/>
      </c>
      <c r="AJ77" s="211" t="str">
        <f t="shared" ca="1" si="79"/>
        <v/>
      </c>
      <c r="AK77" s="212" t="str">
        <f t="shared" ca="1" si="79"/>
        <v/>
      </c>
      <c r="AL77" s="208" t="str">
        <f t="shared" ca="1" si="79"/>
        <v/>
      </c>
      <c r="AM77" s="215" t="str">
        <f t="shared" ca="1" si="79"/>
        <v/>
      </c>
      <c r="AN77" s="212" t="str">
        <f t="shared" ca="1" si="79"/>
        <v/>
      </c>
      <c r="AO77" s="208" t="str">
        <f t="shared" ca="1" si="79"/>
        <v/>
      </c>
      <c r="AP77" s="209" t="str">
        <f t="shared" ca="1" si="79"/>
        <v/>
      </c>
      <c r="AQ77" s="210" t="str">
        <f t="shared" ca="1" si="79"/>
        <v/>
      </c>
      <c r="AR77" s="208" t="str">
        <f t="shared" ca="1" si="79"/>
        <v/>
      </c>
      <c r="AS77" s="211" t="str">
        <f t="shared" ca="1" si="80"/>
        <v/>
      </c>
      <c r="AT77" s="212" t="str">
        <f t="shared" ca="1" si="80"/>
        <v/>
      </c>
      <c r="AU77" s="208" t="str">
        <f t="shared" ca="1" si="80"/>
        <v/>
      </c>
      <c r="AV77" s="209" t="str">
        <f t="shared" ca="1" si="80"/>
        <v/>
      </c>
      <c r="AW77" s="214" t="str">
        <f t="shared" ca="1" si="80"/>
        <v/>
      </c>
      <c r="AX77" s="208" t="str">
        <f t="shared" ca="1" si="80"/>
        <v/>
      </c>
      <c r="AY77" s="209" t="str">
        <f t="shared" ca="1" si="80"/>
        <v/>
      </c>
      <c r="AZ77" s="210" t="str">
        <f t="shared" ca="1" si="80"/>
        <v/>
      </c>
      <c r="BA77" s="208" t="str">
        <f t="shared" ca="1" si="80"/>
        <v/>
      </c>
      <c r="BB77" s="211" t="str">
        <f t="shared" ca="1" si="80"/>
        <v/>
      </c>
      <c r="BC77" s="212" t="str">
        <f t="shared" ca="1" si="80"/>
        <v/>
      </c>
      <c r="BD77" s="208" t="str">
        <f t="shared" ca="1" si="80"/>
        <v/>
      </c>
      <c r="BE77" s="215" t="str">
        <f t="shared" ca="1" si="80"/>
        <v/>
      </c>
      <c r="BF77" s="212" t="str">
        <f t="shared" ca="1" si="80"/>
        <v/>
      </c>
      <c r="BG77" s="208" t="str">
        <f t="shared" ca="1" si="80"/>
        <v/>
      </c>
      <c r="BH77" s="209" t="str">
        <f t="shared" ca="1" si="80"/>
        <v/>
      </c>
      <c r="BI77" s="210" t="str">
        <f t="shared" ca="1" si="81"/>
        <v/>
      </c>
      <c r="BJ77" s="208" t="str">
        <f t="shared" ca="1" si="81"/>
        <v/>
      </c>
      <c r="BK77" s="211" t="str">
        <f t="shared" ca="1" si="81"/>
        <v/>
      </c>
      <c r="BL77" s="212" t="str">
        <f t="shared" ca="1" si="81"/>
        <v/>
      </c>
      <c r="BM77" s="208" t="str">
        <f t="shared" ca="1" si="81"/>
        <v/>
      </c>
      <c r="BN77" s="209" t="str">
        <f t="shared" ca="1" si="81"/>
        <v/>
      </c>
      <c r="BO77" s="214" t="str">
        <f t="shared" ca="1" si="81"/>
        <v/>
      </c>
      <c r="BP77" s="208" t="str">
        <f t="shared" ca="1" si="81"/>
        <v/>
      </c>
      <c r="BQ77" s="209" t="str">
        <f t="shared" ca="1" si="81"/>
        <v/>
      </c>
      <c r="BR77" s="210" t="str">
        <f t="shared" ca="1" si="81"/>
        <v/>
      </c>
      <c r="BS77" s="208" t="str">
        <f t="shared" ca="1" si="81"/>
        <v/>
      </c>
      <c r="BT77" s="211" t="str">
        <f t="shared" ca="1" si="81"/>
        <v/>
      </c>
      <c r="BU77" s="212" t="str">
        <f t="shared" ca="1" si="81"/>
        <v/>
      </c>
      <c r="BV77" s="208" t="str">
        <f t="shared" ca="1" si="81"/>
        <v/>
      </c>
      <c r="BW77" s="215" t="str">
        <f t="shared" ca="1" si="81"/>
        <v/>
      </c>
      <c r="BX77" s="212" t="str">
        <f t="shared" ca="1" si="81"/>
        <v/>
      </c>
      <c r="BY77" s="208" t="str">
        <f t="shared" ca="1" si="63"/>
        <v/>
      </c>
      <c r="BZ77" s="209" t="str">
        <f t="shared" ca="1" si="64"/>
        <v/>
      </c>
      <c r="CA77" s="210" t="str">
        <f t="shared" ca="1" si="65"/>
        <v/>
      </c>
      <c r="CB77" s="208" t="str">
        <f t="shared" ca="1" si="66"/>
        <v/>
      </c>
      <c r="CC77" s="211" t="str">
        <f t="shared" ca="1" si="67"/>
        <v/>
      </c>
      <c r="CD77" s="212" t="str">
        <f t="shared" ca="1" si="68"/>
        <v/>
      </c>
      <c r="CE77" s="208" t="str">
        <f t="shared" ca="1" si="69"/>
        <v/>
      </c>
      <c r="CF77" s="209" t="str">
        <f t="shared" ca="1" si="70"/>
        <v/>
      </c>
      <c r="CG77" s="214" t="str">
        <f t="shared" ca="1" si="71"/>
        <v/>
      </c>
      <c r="CH77" s="208" t="str">
        <f t="shared" ca="1" si="83"/>
        <v/>
      </c>
      <c r="CI77" s="209" t="str">
        <f t="shared" ca="1" si="84"/>
        <v/>
      </c>
      <c r="CJ77" s="210" t="str">
        <f t="shared" ca="1" si="85"/>
        <v/>
      </c>
      <c r="CK77" s="208" t="str">
        <f t="shared" ca="1" si="86"/>
        <v/>
      </c>
      <c r="CL77" s="211" t="str">
        <f t="shared" ca="1" si="87"/>
        <v/>
      </c>
      <c r="CM77" s="212" t="str">
        <f t="shared" ca="1" si="88"/>
        <v/>
      </c>
      <c r="CN77" s="208" t="str">
        <f t="shared" ca="1" si="89"/>
        <v/>
      </c>
      <c r="CO77" s="215" t="str">
        <f t="shared" ca="1" si="90"/>
        <v/>
      </c>
      <c r="CP77" s="212" t="str">
        <f t="shared" ca="1" si="72"/>
        <v/>
      </c>
      <c r="CQ77" s="208" t="str">
        <f t="shared" ca="1" si="91"/>
        <v/>
      </c>
      <c r="CR77" s="209" t="str">
        <f t="shared" ca="1" si="92"/>
        <v/>
      </c>
      <c r="CS77" s="210" t="str">
        <f t="shared" ca="1" si="93"/>
        <v/>
      </c>
      <c r="CT77" s="208" t="str">
        <f t="shared" ca="1" si="94"/>
        <v/>
      </c>
      <c r="CU77" s="211" t="str">
        <f t="shared" ca="1" si="95"/>
        <v/>
      </c>
      <c r="CV77" s="212" t="str">
        <f t="shared" ca="1" si="96"/>
        <v/>
      </c>
      <c r="CW77" s="208" t="str">
        <f t="shared" ca="1" si="97"/>
        <v/>
      </c>
      <c r="CX77" s="216" t="str">
        <f t="shared" ca="1" si="98"/>
        <v/>
      </c>
    </row>
    <row r="78" spans="2:102" s="156" customFormat="1" ht="20.100000000000001" customHeight="1">
      <c r="B78" s="239">
        <f t="shared" si="99"/>
        <v>69</v>
      </c>
      <c r="C78" s="200" t="str">
        <f t="shared" ca="1" si="82"/>
        <v/>
      </c>
      <c r="D78" s="201" t="str">
        <f t="shared" ca="1" si="61"/>
        <v/>
      </c>
      <c r="E78" s="206" t="str">
        <f t="shared" ca="1" si="62"/>
        <v/>
      </c>
      <c r="F78" s="203" t="str">
        <f t="shared" ca="1" si="62"/>
        <v/>
      </c>
      <c r="G78" s="204" t="str">
        <f t="shared" ca="1" si="62"/>
        <v/>
      </c>
      <c r="H78" s="202" t="str">
        <f t="shared" ca="1" si="62"/>
        <v/>
      </c>
      <c r="I78" s="205" t="str">
        <f t="shared" ca="1" si="62"/>
        <v/>
      </c>
      <c r="J78" s="206" t="str">
        <f t="shared" ca="1" si="62"/>
        <v/>
      </c>
      <c r="K78" s="202" t="str">
        <f t="shared" ca="1" si="62"/>
        <v/>
      </c>
      <c r="L78" s="295" t="str">
        <f t="shared" ca="1" si="62"/>
        <v/>
      </c>
      <c r="M78" s="207" t="str">
        <f t="shared" ca="1" si="78"/>
        <v/>
      </c>
      <c r="N78" s="208" t="str">
        <f t="shared" ca="1" si="78"/>
        <v/>
      </c>
      <c r="O78" s="209" t="str">
        <f t="shared" ca="1" si="78"/>
        <v/>
      </c>
      <c r="P78" s="210" t="str">
        <f t="shared" ca="1" si="78"/>
        <v/>
      </c>
      <c r="Q78" s="208" t="str">
        <f t="shared" ca="1" si="78"/>
        <v/>
      </c>
      <c r="R78" s="211" t="str">
        <f t="shared" ca="1" si="78"/>
        <v/>
      </c>
      <c r="S78" s="212" t="str">
        <f t="shared" ca="1" si="78"/>
        <v/>
      </c>
      <c r="T78" s="208" t="str">
        <f t="shared" ca="1" si="78"/>
        <v/>
      </c>
      <c r="U78" s="213" t="str">
        <f t="shared" ca="1" si="78"/>
        <v/>
      </c>
      <c r="V78" s="212" t="str">
        <f t="shared" ca="1" si="78"/>
        <v/>
      </c>
      <c r="W78" s="208" t="str">
        <f t="shared" ca="1" si="78"/>
        <v/>
      </c>
      <c r="X78" s="209" t="str">
        <f t="shared" ca="1" si="78"/>
        <v/>
      </c>
      <c r="Y78" s="210" t="str">
        <f t="shared" ca="1" si="78"/>
        <v/>
      </c>
      <c r="Z78" s="208" t="str">
        <f t="shared" ca="1" si="78"/>
        <v/>
      </c>
      <c r="AA78" s="211" t="str">
        <f t="shared" ca="1" si="78"/>
        <v/>
      </c>
      <c r="AB78" s="212" t="str">
        <f t="shared" ca="1" si="78"/>
        <v/>
      </c>
      <c r="AC78" s="208" t="str">
        <f t="shared" ca="1" si="79"/>
        <v/>
      </c>
      <c r="AD78" s="209" t="str">
        <f t="shared" ca="1" si="79"/>
        <v/>
      </c>
      <c r="AE78" s="214" t="str">
        <f t="shared" ca="1" si="79"/>
        <v/>
      </c>
      <c r="AF78" s="208" t="str">
        <f t="shared" ca="1" si="79"/>
        <v/>
      </c>
      <c r="AG78" s="209" t="str">
        <f t="shared" ca="1" si="79"/>
        <v/>
      </c>
      <c r="AH78" s="210" t="str">
        <f t="shared" ca="1" si="79"/>
        <v/>
      </c>
      <c r="AI78" s="208" t="str">
        <f t="shared" ca="1" si="79"/>
        <v/>
      </c>
      <c r="AJ78" s="211" t="str">
        <f t="shared" ca="1" si="79"/>
        <v/>
      </c>
      <c r="AK78" s="212" t="str">
        <f t="shared" ca="1" si="79"/>
        <v/>
      </c>
      <c r="AL78" s="208" t="str">
        <f t="shared" ca="1" si="79"/>
        <v/>
      </c>
      <c r="AM78" s="215" t="str">
        <f t="shared" ca="1" si="79"/>
        <v/>
      </c>
      <c r="AN78" s="212" t="str">
        <f t="shared" ca="1" si="79"/>
        <v/>
      </c>
      <c r="AO78" s="208" t="str">
        <f t="shared" ca="1" si="79"/>
        <v/>
      </c>
      <c r="AP78" s="209" t="str">
        <f t="shared" ca="1" si="79"/>
        <v/>
      </c>
      <c r="AQ78" s="210" t="str">
        <f t="shared" ca="1" si="79"/>
        <v/>
      </c>
      <c r="AR78" s="208" t="str">
        <f t="shared" ca="1" si="79"/>
        <v/>
      </c>
      <c r="AS78" s="211" t="str">
        <f t="shared" ca="1" si="80"/>
        <v/>
      </c>
      <c r="AT78" s="212" t="str">
        <f t="shared" ca="1" si="80"/>
        <v/>
      </c>
      <c r="AU78" s="208" t="str">
        <f t="shared" ca="1" si="80"/>
        <v/>
      </c>
      <c r="AV78" s="209" t="str">
        <f t="shared" ca="1" si="80"/>
        <v/>
      </c>
      <c r="AW78" s="214" t="str">
        <f t="shared" ca="1" si="80"/>
        <v/>
      </c>
      <c r="AX78" s="208" t="str">
        <f t="shared" ca="1" si="80"/>
        <v/>
      </c>
      <c r="AY78" s="209" t="str">
        <f t="shared" ca="1" si="80"/>
        <v/>
      </c>
      <c r="AZ78" s="210" t="str">
        <f t="shared" ca="1" si="80"/>
        <v/>
      </c>
      <c r="BA78" s="208" t="str">
        <f t="shared" ca="1" si="80"/>
        <v/>
      </c>
      <c r="BB78" s="211" t="str">
        <f t="shared" ca="1" si="80"/>
        <v/>
      </c>
      <c r="BC78" s="212" t="str">
        <f t="shared" ca="1" si="80"/>
        <v/>
      </c>
      <c r="BD78" s="208" t="str">
        <f t="shared" ca="1" si="80"/>
        <v/>
      </c>
      <c r="BE78" s="215" t="str">
        <f t="shared" ca="1" si="80"/>
        <v/>
      </c>
      <c r="BF78" s="212" t="str">
        <f t="shared" ca="1" si="80"/>
        <v/>
      </c>
      <c r="BG78" s="208" t="str">
        <f t="shared" ca="1" si="80"/>
        <v/>
      </c>
      <c r="BH78" s="209" t="str">
        <f t="shared" ca="1" si="80"/>
        <v/>
      </c>
      <c r="BI78" s="210" t="str">
        <f t="shared" ca="1" si="81"/>
        <v/>
      </c>
      <c r="BJ78" s="208" t="str">
        <f t="shared" ca="1" si="81"/>
        <v/>
      </c>
      <c r="BK78" s="211" t="str">
        <f t="shared" ca="1" si="81"/>
        <v/>
      </c>
      <c r="BL78" s="212" t="str">
        <f t="shared" ca="1" si="81"/>
        <v/>
      </c>
      <c r="BM78" s="208" t="str">
        <f t="shared" ca="1" si="81"/>
        <v/>
      </c>
      <c r="BN78" s="209" t="str">
        <f t="shared" ca="1" si="81"/>
        <v/>
      </c>
      <c r="BO78" s="214" t="str">
        <f t="shared" ca="1" si="81"/>
        <v/>
      </c>
      <c r="BP78" s="208" t="str">
        <f t="shared" ca="1" si="81"/>
        <v/>
      </c>
      <c r="BQ78" s="209" t="str">
        <f t="shared" ca="1" si="81"/>
        <v/>
      </c>
      <c r="BR78" s="210" t="str">
        <f t="shared" ca="1" si="81"/>
        <v/>
      </c>
      <c r="BS78" s="208" t="str">
        <f t="shared" ca="1" si="81"/>
        <v/>
      </c>
      <c r="BT78" s="211" t="str">
        <f t="shared" ca="1" si="81"/>
        <v/>
      </c>
      <c r="BU78" s="212" t="str">
        <f t="shared" ca="1" si="81"/>
        <v/>
      </c>
      <c r="BV78" s="208" t="str">
        <f t="shared" ca="1" si="81"/>
        <v/>
      </c>
      <c r="BW78" s="215" t="str">
        <f t="shared" ca="1" si="81"/>
        <v/>
      </c>
      <c r="BX78" s="212" t="str">
        <f t="shared" ca="1" si="81"/>
        <v/>
      </c>
      <c r="BY78" s="208" t="str">
        <f t="shared" ca="1" si="63"/>
        <v/>
      </c>
      <c r="BZ78" s="209" t="str">
        <f t="shared" ca="1" si="64"/>
        <v/>
      </c>
      <c r="CA78" s="210" t="str">
        <f t="shared" ca="1" si="65"/>
        <v/>
      </c>
      <c r="CB78" s="208" t="str">
        <f t="shared" ca="1" si="66"/>
        <v/>
      </c>
      <c r="CC78" s="211" t="str">
        <f t="shared" ca="1" si="67"/>
        <v/>
      </c>
      <c r="CD78" s="212" t="str">
        <f t="shared" ca="1" si="68"/>
        <v/>
      </c>
      <c r="CE78" s="208" t="str">
        <f t="shared" ca="1" si="69"/>
        <v/>
      </c>
      <c r="CF78" s="209" t="str">
        <f t="shared" ca="1" si="70"/>
        <v/>
      </c>
      <c r="CG78" s="214" t="str">
        <f t="shared" ca="1" si="71"/>
        <v/>
      </c>
      <c r="CH78" s="208" t="str">
        <f t="shared" ca="1" si="83"/>
        <v/>
      </c>
      <c r="CI78" s="209" t="str">
        <f t="shared" ca="1" si="84"/>
        <v/>
      </c>
      <c r="CJ78" s="210" t="str">
        <f t="shared" ca="1" si="85"/>
        <v/>
      </c>
      <c r="CK78" s="208" t="str">
        <f t="shared" ca="1" si="86"/>
        <v/>
      </c>
      <c r="CL78" s="211" t="str">
        <f t="shared" ca="1" si="87"/>
        <v/>
      </c>
      <c r="CM78" s="212" t="str">
        <f t="shared" ca="1" si="88"/>
        <v/>
      </c>
      <c r="CN78" s="208" t="str">
        <f t="shared" ca="1" si="89"/>
        <v/>
      </c>
      <c r="CO78" s="215" t="str">
        <f t="shared" ca="1" si="90"/>
        <v/>
      </c>
      <c r="CP78" s="212" t="str">
        <f t="shared" ca="1" si="72"/>
        <v/>
      </c>
      <c r="CQ78" s="208" t="str">
        <f t="shared" ca="1" si="91"/>
        <v/>
      </c>
      <c r="CR78" s="209" t="str">
        <f t="shared" ca="1" si="92"/>
        <v/>
      </c>
      <c r="CS78" s="210" t="str">
        <f t="shared" ca="1" si="93"/>
        <v/>
      </c>
      <c r="CT78" s="208" t="str">
        <f t="shared" ca="1" si="94"/>
        <v/>
      </c>
      <c r="CU78" s="211" t="str">
        <f t="shared" ca="1" si="95"/>
        <v/>
      </c>
      <c r="CV78" s="212" t="str">
        <f t="shared" ca="1" si="96"/>
        <v/>
      </c>
      <c r="CW78" s="208" t="str">
        <f t="shared" ca="1" si="97"/>
        <v/>
      </c>
      <c r="CX78" s="216" t="str">
        <f t="shared" ca="1" si="98"/>
        <v/>
      </c>
    </row>
    <row r="79" spans="2:102" s="156" customFormat="1" ht="20.100000000000001" customHeight="1">
      <c r="B79" s="239">
        <f t="shared" si="99"/>
        <v>70</v>
      </c>
      <c r="C79" s="200" t="str">
        <f t="shared" ca="1" si="82"/>
        <v/>
      </c>
      <c r="D79" s="201" t="str">
        <f t="shared" ca="1" si="61"/>
        <v/>
      </c>
      <c r="E79" s="206" t="str">
        <f t="shared" ca="1" si="62"/>
        <v/>
      </c>
      <c r="F79" s="203" t="str">
        <f t="shared" ca="1" si="62"/>
        <v/>
      </c>
      <c r="G79" s="204" t="str">
        <f t="shared" ca="1" si="62"/>
        <v/>
      </c>
      <c r="H79" s="202" t="str">
        <f t="shared" ca="1" si="62"/>
        <v/>
      </c>
      <c r="I79" s="205" t="str">
        <f t="shared" ca="1" si="62"/>
        <v/>
      </c>
      <c r="J79" s="206" t="str">
        <f t="shared" ca="1" si="62"/>
        <v/>
      </c>
      <c r="K79" s="202" t="str">
        <f t="shared" ca="1" si="62"/>
        <v/>
      </c>
      <c r="L79" s="295" t="str">
        <f t="shared" ca="1" si="62"/>
        <v/>
      </c>
      <c r="M79" s="207" t="str">
        <f t="shared" ca="1" si="78"/>
        <v/>
      </c>
      <c r="N79" s="208" t="str">
        <f t="shared" ca="1" si="78"/>
        <v/>
      </c>
      <c r="O79" s="209" t="str">
        <f t="shared" ca="1" si="78"/>
        <v/>
      </c>
      <c r="P79" s="210" t="str">
        <f t="shared" ca="1" si="78"/>
        <v/>
      </c>
      <c r="Q79" s="208" t="str">
        <f t="shared" ca="1" si="78"/>
        <v/>
      </c>
      <c r="R79" s="211" t="str">
        <f t="shared" ca="1" si="78"/>
        <v/>
      </c>
      <c r="S79" s="212" t="str">
        <f t="shared" ca="1" si="78"/>
        <v/>
      </c>
      <c r="T79" s="208" t="str">
        <f t="shared" ca="1" si="78"/>
        <v/>
      </c>
      <c r="U79" s="213" t="str">
        <f t="shared" ca="1" si="78"/>
        <v/>
      </c>
      <c r="V79" s="212" t="str">
        <f t="shared" ca="1" si="78"/>
        <v/>
      </c>
      <c r="W79" s="208" t="str">
        <f t="shared" ca="1" si="78"/>
        <v/>
      </c>
      <c r="X79" s="209" t="str">
        <f t="shared" ca="1" si="78"/>
        <v/>
      </c>
      <c r="Y79" s="210" t="str">
        <f t="shared" ca="1" si="78"/>
        <v/>
      </c>
      <c r="Z79" s="208" t="str">
        <f t="shared" ca="1" si="78"/>
        <v/>
      </c>
      <c r="AA79" s="211" t="str">
        <f t="shared" ca="1" si="78"/>
        <v/>
      </c>
      <c r="AB79" s="212" t="str">
        <f t="shared" ca="1" si="78"/>
        <v/>
      </c>
      <c r="AC79" s="208" t="str">
        <f t="shared" ca="1" si="79"/>
        <v/>
      </c>
      <c r="AD79" s="209" t="str">
        <f t="shared" ca="1" si="79"/>
        <v/>
      </c>
      <c r="AE79" s="214" t="str">
        <f t="shared" ca="1" si="79"/>
        <v/>
      </c>
      <c r="AF79" s="208" t="str">
        <f t="shared" ca="1" si="79"/>
        <v/>
      </c>
      <c r="AG79" s="209" t="str">
        <f t="shared" ca="1" si="79"/>
        <v/>
      </c>
      <c r="AH79" s="210" t="str">
        <f t="shared" ca="1" si="79"/>
        <v/>
      </c>
      <c r="AI79" s="208" t="str">
        <f t="shared" ca="1" si="79"/>
        <v/>
      </c>
      <c r="AJ79" s="211" t="str">
        <f t="shared" ca="1" si="79"/>
        <v/>
      </c>
      <c r="AK79" s="212" t="str">
        <f t="shared" ca="1" si="79"/>
        <v/>
      </c>
      <c r="AL79" s="208" t="str">
        <f t="shared" ca="1" si="79"/>
        <v/>
      </c>
      <c r="AM79" s="215" t="str">
        <f t="shared" ca="1" si="79"/>
        <v/>
      </c>
      <c r="AN79" s="212" t="str">
        <f t="shared" ca="1" si="79"/>
        <v/>
      </c>
      <c r="AO79" s="208" t="str">
        <f t="shared" ca="1" si="79"/>
        <v/>
      </c>
      <c r="AP79" s="209" t="str">
        <f t="shared" ca="1" si="79"/>
        <v/>
      </c>
      <c r="AQ79" s="210" t="str">
        <f t="shared" ca="1" si="79"/>
        <v/>
      </c>
      <c r="AR79" s="208" t="str">
        <f t="shared" ca="1" si="79"/>
        <v/>
      </c>
      <c r="AS79" s="211" t="str">
        <f t="shared" ca="1" si="80"/>
        <v/>
      </c>
      <c r="AT79" s="212" t="str">
        <f t="shared" ca="1" si="80"/>
        <v/>
      </c>
      <c r="AU79" s="208" t="str">
        <f t="shared" ca="1" si="80"/>
        <v/>
      </c>
      <c r="AV79" s="209" t="str">
        <f t="shared" ca="1" si="80"/>
        <v/>
      </c>
      <c r="AW79" s="214" t="str">
        <f t="shared" ca="1" si="80"/>
        <v/>
      </c>
      <c r="AX79" s="208" t="str">
        <f t="shared" ca="1" si="80"/>
        <v/>
      </c>
      <c r="AY79" s="209" t="str">
        <f t="shared" ca="1" si="80"/>
        <v/>
      </c>
      <c r="AZ79" s="210" t="str">
        <f t="shared" ca="1" si="80"/>
        <v/>
      </c>
      <c r="BA79" s="208" t="str">
        <f t="shared" ca="1" si="80"/>
        <v/>
      </c>
      <c r="BB79" s="211" t="str">
        <f t="shared" ca="1" si="80"/>
        <v/>
      </c>
      <c r="BC79" s="212" t="str">
        <f t="shared" ca="1" si="80"/>
        <v/>
      </c>
      <c r="BD79" s="208" t="str">
        <f t="shared" ca="1" si="80"/>
        <v/>
      </c>
      <c r="BE79" s="215" t="str">
        <f t="shared" ca="1" si="80"/>
        <v/>
      </c>
      <c r="BF79" s="212" t="str">
        <f t="shared" ca="1" si="80"/>
        <v/>
      </c>
      <c r="BG79" s="208" t="str">
        <f t="shared" ca="1" si="80"/>
        <v/>
      </c>
      <c r="BH79" s="209" t="str">
        <f t="shared" ca="1" si="80"/>
        <v/>
      </c>
      <c r="BI79" s="210" t="str">
        <f t="shared" ca="1" si="81"/>
        <v/>
      </c>
      <c r="BJ79" s="208" t="str">
        <f t="shared" ca="1" si="81"/>
        <v/>
      </c>
      <c r="BK79" s="211" t="str">
        <f t="shared" ca="1" si="81"/>
        <v/>
      </c>
      <c r="BL79" s="212" t="str">
        <f t="shared" ca="1" si="81"/>
        <v/>
      </c>
      <c r="BM79" s="208" t="str">
        <f t="shared" ca="1" si="81"/>
        <v/>
      </c>
      <c r="BN79" s="209" t="str">
        <f t="shared" ca="1" si="81"/>
        <v/>
      </c>
      <c r="BO79" s="214" t="str">
        <f t="shared" ca="1" si="81"/>
        <v/>
      </c>
      <c r="BP79" s="208" t="str">
        <f t="shared" ca="1" si="81"/>
        <v/>
      </c>
      <c r="BQ79" s="209" t="str">
        <f t="shared" ca="1" si="81"/>
        <v/>
      </c>
      <c r="BR79" s="210" t="str">
        <f t="shared" ca="1" si="81"/>
        <v/>
      </c>
      <c r="BS79" s="208" t="str">
        <f t="shared" ca="1" si="81"/>
        <v/>
      </c>
      <c r="BT79" s="211" t="str">
        <f t="shared" ca="1" si="81"/>
        <v/>
      </c>
      <c r="BU79" s="212" t="str">
        <f t="shared" ca="1" si="81"/>
        <v/>
      </c>
      <c r="BV79" s="208" t="str">
        <f t="shared" ca="1" si="81"/>
        <v/>
      </c>
      <c r="BW79" s="215" t="str">
        <f t="shared" ca="1" si="81"/>
        <v/>
      </c>
      <c r="BX79" s="212" t="str">
        <f t="shared" ca="1" si="81"/>
        <v/>
      </c>
      <c r="BY79" s="208" t="str">
        <f t="shared" ca="1" si="63"/>
        <v/>
      </c>
      <c r="BZ79" s="209" t="str">
        <f t="shared" ca="1" si="64"/>
        <v/>
      </c>
      <c r="CA79" s="210" t="str">
        <f t="shared" ca="1" si="65"/>
        <v/>
      </c>
      <c r="CB79" s="208" t="str">
        <f t="shared" ca="1" si="66"/>
        <v/>
      </c>
      <c r="CC79" s="211" t="str">
        <f t="shared" ca="1" si="67"/>
        <v/>
      </c>
      <c r="CD79" s="212" t="str">
        <f t="shared" ca="1" si="68"/>
        <v/>
      </c>
      <c r="CE79" s="208" t="str">
        <f t="shared" ca="1" si="69"/>
        <v/>
      </c>
      <c r="CF79" s="209" t="str">
        <f t="shared" ca="1" si="70"/>
        <v/>
      </c>
      <c r="CG79" s="214" t="str">
        <f t="shared" ca="1" si="71"/>
        <v/>
      </c>
      <c r="CH79" s="208" t="str">
        <f t="shared" ca="1" si="83"/>
        <v/>
      </c>
      <c r="CI79" s="209" t="str">
        <f t="shared" ca="1" si="84"/>
        <v/>
      </c>
      <c r="CJ79" s="210" t="str">
        <f t="shared" ca="1" si="85"/>
        <v/>
      </c>
      <c r="CK79" s="208" t="str">
        <f t="shared" ca="1" si="86"/>
        <v/>
      </c>
      <c r="CL79" s="211" t="str">
        <f t="shared" ca="1" si="87"/>
        <v/>
      </c>
      <c r="CM79" s="212" t="str">
        <f t="shared" ca="1" si="88"/>
        <v/>
      </c>
      <c r="CN79" s="208" t="str">
        <f t="shared" ca="1" si="89"/>
        <v/>
      </c>
      <c r="CO79" s="215" t="str">
        <f t="shared" ca="1" si="90"/>
        <v/>
      </c>
      <c r="CP79" s="212" t="str">
        <f t="shared" ca="1" si="72"/>
        <v/>
      </c>
      <c r="CQ79" s="208" t="str">
        <f t="shared" ca="1" si="91"/>
        <v/>
      </c>
      <c r="CR79" s="209" t="str">
        <f t="shared" ca="1" si="92"/>
        <v/>
      </c>
      <c r="CS79" s="210" t="str">
        <f t="shared" ca="1" si="93"/>
        <v/>
      </c>
      <c r="CT79" s="208" t="str">
        <f t="shared" ca="1" si="94"/>
        <v/>
      </c>
      <c r="CU79" s="211" t="str">
        <f t="shared" ca="1" si="95"/>
        <v/>
      </c>
      <c r="CV79" s="212" t="str">
        <f t="shared" ca="1" si="96"/>
        <v/>
      </c>
      <c r="CW79" s="208" t="str">
        <f t="shared" ca="1" si="97"/>
        <v/>
      </c>
      <c r="CX79" s="216" t="str">
        <f t="shared" ca="1" si="98"/>
        <v/>
      </c>
    </row>
    <row r="80" spans="2:102" s="156" customFormat="1" ht="20.100000000000001" customHeight="1">
      <c r="B80" s="239">
        <f t="shared" si="99"/>
        <v>71</v>
      </c>
      <c r="C80" s="200" t="str">
        <f t="shared" ca="1" si="82"/>
        <v/>
      </c>
      <c r="D80" s="201" t="str">
        <f t="shared" ca="1" si="61"/>
        <v/>
      </c>
      <c r="E80" s="206" t="str">
        <f t="shared" ca="1" si="62"/>
        <v/>
      </c>
      <c r="F80" s="203" t="str">
        <f t="shared" ca="1" si="62"/>
        <v/>
      </c>
      <c r="G80" s="204" t="str">
        <f t="shared" ca="1" si="62"/>
        <v/>
      </c>
      <c r="H80" s="202" t="str">
        <f t="shared" ca="1" si="62"/>
        <v/>
      </c>
      <c r="I80" s="205" t="str">
        <f t="shared" ca="1" si="62"/>
        <v/>
      </c>
      <c r="J80" s="206" t="str">
        <f t="shared" ca="1" si="62"/>
        <v/>
      </c>
      <c r="K80" s="202" t="str">
        <f t="shared" ca="1" si="62"/>
        <v/>
      </c>
      <c r="L80" s="295" t="str">
        <f t="shared" ca="1" si="62"/>
        <v/>
      </c>
      <c r="M80" s="207" t="str">
        <f t="shared" ca="1" si="78"/>
        <v/>
      </c>
      <c r="N80" s="208" t="str">
        <f t="shared" ca="1" si="78"/>
        <v/>
      </c>
      <c r="O80" s="209" t="str">
        <f t="shared" ca="1" si="78"/>
        <v/>
      </c>
      <c r="P80" s="210" t="str">
        <f t="shared" ca="1" si="78"/>
        <v/>
      </c>
      <c r="Q80" s="208" t="str">
        <f t="shared" ca="1" si="78"/>
        <v/>
      </c>
      <c r="R80" s="211" t="str">
        <f t="shared" ca="1" si="78"/>
        <v/>
      </c>
      <c r="S80" s="212" t="str">
        <f t="shared" ca="1" si="78"/>
        <v/>
      </c>
      <c r="T80" s="208" t="str">
        <f t="shared" ca="1" si="78"/>
        <v/>
      </c>
      <c r="U80" s="213" t="str">
        <f t="shared" ca="1" si="78"/>
        <v/>
      </c>
      <c r="V80" s="212" t="str">
        <f t="shared" ca="1" si="78"/>
        <v/>
      </c>
      <c r="W80" s="208" t="str">
        <f t="shared" ca="1" si="78"/>
        <v/>
      </c>
      <c r="X80" s="209" t="str">
        <f t="shared" ca="1" si="78"/>
        <v/>
      </c>
      <c r="Y80" s="210" t="str">
        <f t="shared" ca="1" si="78"/>
        <v/>
      </c>
      <c r="Z80" s="208" t="str">
        <f t="shared" ca="1" si="78"/>
        <v/>
      </c>
      <c r="AA80" s="211" t="str">
        <f t="shared" ca="1" si="78"/>
        <v/>
      </c>
      <c r="AB80" s="212" t="str">
        <f t="shared" ca="1" si="78"/>
        <v/>
      </c>
      <c r="AC80" s="208" t="str">
        <f t="shared" ca="1" si="79"/>
        <v/>
      </c>
      <c r="AD80" s="209" t="str">
        <f t="shared" ca="1" si="79"/>
        <v/>
      </c>
      <c r="AE80" s="214" t="str">
        <f t="shared" ca="1" si="79"/>
        <v/>
      </c>
      <c r="AF80" s="208" t="str">
        <f t="shared" ca="1" si="79"/>
        <v/>
      </c>
      <c r="AG80" s="209" t="str">
        <f t="shared" ca="1" si="79"/>
        <v/>
      </c>
      <c r="AH80" s="210" t="str">
        <f t="shared" ca="1" si="79"/>
        <v/>
      </c>
      <c r="AI80" s="208" t="str">
        <f t="shared" ca="1" si="79"/>
        <v/>
      </c>
      <c r="AJ80" s="211" t="str">
        <f t="shared" ca="1" si="79"/>
        <v/>
      </c>
      <c r="AK80" s="212" t="str">
        <f t="shared" ca="1" si="79"/>
        <v/>
      </c>
      <c r="AL80" s="208" t="str">
        <f t="shared" ca="1" si="79"/>
        <v/>
      </c>
      <c r="AM80" s="215" t="str">
        <f t="shared" ca="1" si="79"/>
        <v/>
      </c>
      <c r="AN80" s="212" t="str">
        <f t="shared" ca="1" si="79"/>
        <v/>
      </c>
      <c r="AO80" s="208" t="str">
        <f t="shared" ca="1" si="79"/>
        <v/>
      </c>
      <c r="AP80" s="209" t="str">
        <f t="shared" ca="1" si="79"/>
        <v/>
      </c>
      <c r="AQ80" s="210" t="str">
        <f t="shared" ca="1" si="79"/>
        <v/>
      </c>
      <c r="AR80" s="208" t="str">
        <f t="shared" ca="1" si="79"/>
        <v/>
      </c>
      <c r="AS80" s="211" t="str">
        <f t="shared" ca="1" si="80"/>
        <v/>
      </c>
      <c r="AT80" s="212" t="str">
        <f t="shared" ca="1" si="80"/>
        <v/>
      </c>
      <c r="AU80" s="208" t="str">
        <f t="shared" ca="1" si="80"/>
        <v/>
      </c>
      <c r="AV80" s="209" t="str">
        <f t="shared" ca="1" si="80"/>
        <v/>
      </c>
      <c r="AW80" s="214" t="str">
        <f t="shared" ca="1" si="80"/>
        <v/>
      </c>
      <c r="AX80" s="208" t="str">
        <f t="shared" ca="1" si="80"/>
        <v/>
      </c>
      <c r="AY80" s="209" t="str">
        <f t="shared" ca="1" si="80"/>
        <v/>
      </c>
      <c r="AZ80" s="210" t="str">
        <f t="shared" ca="1" si="80"/>
        <v/>
      </c>
      <c r="BA80" s="208" t="str">
        <f t="shared" ca="1" si="80"/>
        <v/>
      </c>
      <c r="BB80" s="211" t="str">
        <f t="shared" ca="1" si="80"/>
        <v/>
      </c>
      <c r="BC80" s="212" t="str">
        <f t="shared" ca="1" si="80"/>
        <v/>
      </c>
      <c r="BD80" s="208" t="str">
        <f t="shared" ca="1" si="80"/>
        <v/>
      </c>
      <c r="BE80" s="215" t="str">
        <f t="shared" ca="1" si="80"/>
        <v/>
      </c>
      <c r="BF80" s="212" t="str">
        <f t="shared" ca="1" si="80"/>
        <v/>
      </c>
      <c r="BG80" s="208" t="str">
        <f t="shared" ca="1" si="80"/>
        <v/>
      </c>
      <c r="BH80" s="209" t="str">
        <f t="shared" ca="1" si="80"/>
        <v/>
      </c>
      <c r="BI80" s="210" t="str">
        <f t="shared" ca="1" si="81"/>
        <v/>
      </c>
      <c r="BJ80" s="208" t="str">
        <f t="shared" ca="1" si="81"/>
        <v/>
      </c>
      <c r="BK80" s="211" t="str">
        <f t="shared" ca="1" si="81"/>
        <v/>
      </c>
      <c r="BL80" s="212" t="str">
        <f t="shared" ca="1" si="81"/>
        <v/>
      </c>
      <c r="BM80" s="208" t="str">
        <f t="shared" ca="1" si="81"/>
        <v/>
      </c>
      <c r="BN80" s="209" t="str">
        <f t="shared" ca="1" si="81"/>
        <v/>
      </c>
      <c r="BO80" s="214" t="str">
        <f t="shared" ca="1" si="81"/>
        <v/>
      </c>
      <c r="BP80" s="208" t="str">
        <f t="shared" ca="1" si="81"/>
        <v/>
      </c>
      <c r="BQ80" s="209" t="str">
        <f t="shared" ca="1" si="81"/>
        <v/>
      </c>
      <c r="BR80" s="210" t="str">
        <f t="shared" ca="1" si="81"/>
        <v/>
      </c>
      <c r="BS80" s="208" t="str">
        <f t="shared" ca="1" si="81"/>
        <v/>
      </c>
      <c r="BT80" s="211" t="str">
        <f t="shared" ca="1" si="81"/>
        <v/>
      </c>
      <c r="BU80" s="212" t="str">
        <f t="shared" ca="1" si="81"/>
        <v/>
      </c>
      <c r="BV80" s="208" t="str">
        <f t="shared" ca="1" si="81"/>
        <v/>
      </c>
      <c r="BW80" s="215" t="str">
        <f t="shared" ca="1" si="81"/>
        <v/>
      </c>
      <c r="BX80" s="212" t="str">
        <f t="shared" ca="1" si="81"/>
        <v/>
      </c>
      <c r="BY80" s="208" t="str">
        <f t="shared" ca="1" si="63"/>
        <v/>
      </c>
      <c r="BZ80" s="209" t="str">
        <f t="shared" ca="1" si="64"/>
        <v/>
      </c>
      <c r="CA80" s="210" t="str">
        <f t="shared" ca="1" si="65"/>
        <v/>
      </c>
      <c r="CB80" s="208" t="str">
        <f t="shared" ca="1" si="66"/>
        <v/>
      </c>
      <c r="CC80" s="211" t="str">
        <f t="shared" ca="1" si="67"/>
        <v/>
      </c>
      <c r="CD80" s="212" t="str">
        <f t="shared" ca="1" si="68"/>
        <v/>
      </c>
      <c r="CE80" s="208" t="str">
        <f t="shared" ca="1" si="69"/>
        <v/>
      </c>
      <c r="CF80" s="209" t="str">
        <f t="shared" ca="1" si="70"/>
        <v/>
      </c>
      <c r="CG80" s="214" t="str">
        <f t="shared" ca="1" si="71"/>
        <v/>
      </c>
      <c r="CH80" s="208" t="str">
        <f t="shared" ca="1" si="83"/>
        <v/>
      </c>
      <c r="CI80" s="209" t="str">
        <f t="shared" ca="1" si="84"/>
        <v/>
      </c>
      <c r="CJ80" s="210" t="str">
        <f t="shared" ca="1" si="85"/>
        <v/>
      </c>
      <c r="CK80" s="208" t="str">
        <f t="shared" ca="1" si="86"/>
        <v/>
      </c>
      <c r="CL80" s="211" t="str">
        <f t="shared" ca="1" si="87"/>
        <v/>
      </c>
      <c r="CM80" s="212" t="str">
        <f t="shared" ca="1" si="88"/>
        <v/>
      </c>
      <c r="CN80" s="208" t="str">
        <f t="shared" ca="1" si="89"/>
        <v/>
      </c>
      <c r="CO80" s="215" t="str">
        <f t="shared" ca="1" si="90"/>
        <v/>
      </c>
      <c r="CP80" s="212" t="str">
        <f t="shared" ca="1" si="72"/>
        <v/>
      </c>
      <c r="CQ80" s="208" t="str">
        <f t="shared" ca="1" si="91"/>
        <v/>
      </c>
      <c r="CR80" s="209" t="str">
        <f t="shared" ca="1" si="92"/>
        <v/>
      </c>
      <c r="CS80" s="210" t="str">
        <f t="shared" ca="1" si="93"/>
        <v/>
      </c>
      <c r="CT80" s="208" t="str">
        <f t="shared" ca="1" si="94"/>
        <v/>
      </c>
      <c r="CU80" s="211" t="str">
        <f t="shared" ca="1" si="95"/>
        <v/>
      </c>
      <c r="CV80" s="212" t="str">
        <f t="shared" ca="1" si="96"/>
        <v/>
      </c>
      <c r="CW80" s="208" t="str">
        <f t="shared" ca="1" si="97"/>
        <v/>
      </c>
      <c r="CX80" s="216" t="str">
        <f t="shared" ca="1" si="98"/>
        <v/>
      </c>
    </row>
    <row r="81" spans="2:102" s="156" customFormat="1" ht="20.100000000000001" customHeight="1">
      <c r="B81" s="239">
        <f t="shared" si="99"/>
        <v>72</v>
      </c>
      <c r="C81" s="200" t="str">
        <f t="shared" ca="1" si="82"/>
        <v/>
      </c>
      <c r="D81" s="201" t="str">
        <f t="shared" ca="1" si="61"/>
        <v/>
      </c>
      <c r="E81" s="206" t="str">
        <f t="shared" ca="1" si="62"/>
        <v/>
      </c>
      <c r="F81" s="203" t="str">
        <f t="shared" ca="1" si="62"/>
        <v/>
      </c>
      <c r="G81" s="204" t="str">
        <f t="shared" ca="1" si="62"/>
        <v/>
      </c>
      <c r="H81" s="202" t="str">
        <f t="shared" ca="1" si="62"/>
        <v/>
      </c>
      <c r="I81" s="205" t="str">
        <f t="shared" ca="1" si="62"/>
        <v/>
      </c>
      <c r="J81" s="206" t="str">
        <f t="shared" ca="1" si="62"/>
        <v/>
      </c>
      <c r="K81" s="202" t="str">
        <f t="shared" ca="1" si="62"/>
        <v/>
      </c>
      <c r="L81" s="295" t="str">
        <f t="shared" ca="1" si="62"/>
        <v/>
      </c>
      <c r="M81" s="207" t="str">
        <f t="shared" ca="1" si="78"/>
        <v/>
      </c>
      <c r="N81" s="208" t="str">
        <f t="shared" ca="1" si="78"/>
        <v/>
      </c>
      <c r="O81" s="209" t="str">
        <f t="shared" ca="1" si="78"/>
        <v/>
      </c>
      <c r="P81" s="210" t="str">
        <f t="shared" ca="1" si="78"/>
        <v/>
      </c>
      <c r="Q81" s="208" t="str">
        <f t="shared" ca="1" si="78"/>
        <v/>
      </c>
      <c r="R81" s="211" t="str">
        <f t="shared" ca="1" si="78"/>
        <v/>
      </c>
      <c r="S81" s="212" t="str">
        <f t="shared" ca="1" si="78"/>
        <v/>
      </c>
      <c r="T81" s="208" t="str">
        <f t="shared" ca="1" si="78"/>
        <v/>
      </c>
      <c r="U81" s="213" t="str">
        <f t="shared" ca="1" si="78"/>
        <v/>
      </c>
      <c r="V81" s="212" t="str">
        <f t="shared" ca="1" si="78"/>
        <v/>
      </c>
      <c r="W81" s="208" t="str">
        <f t="shared" ca="1" si="78"/>
        <v/>
      </c>
      <c r="X81" s="209" t="str">
        <f t="shared" ca="1" si="78"/>
        <v/>
      </c>
      <c r="Y81" s="210" t="str">
        <f t="shared" ca="1" si="78"/>
        <v/>
      </c>
      <c r="Z81" s="208" t="str">
        <f t="shared" ca="1" si="78"/>
        <v/>
      </c>
      <c r="AA81" s="211" t="str">
        <f t="shared" ca="1" si="78"/>
        <v/>
      </c>
      <c r="AB81" s="212" t="str">
        <f t="shared" ca="1" si="78"/>
        <v/>
      </c>
      <c r="AC81" s="208" t="str">
        <f t="shared" ca="1" si="79"/>
        <v/>
      </c>
      <c r="AD81" s="209" t="str">
        <f t="shared" ca="1" si="79"/>
        <v/>
      </c>
      <c r="AE81" s="214" t="str">
        <f t="shared" ca="1" si="79"/>
        <v/>
      </c>
      <c r="AF81" s="208" t="str">
        <f t="shared" ca="1" si="79"/>
        <v/>
      </c>
      <c r="AG81" s="209" t="str">
        <f t="shared" ca="1" si="79"/>
        <v/>
      </c>
      <c r="AH81" s="210" t="str">
        <f t="shared" ca="1" si="79"/>
        <v/>
      </c>
      <c r="AI81" s="208" t="str">
        <f t="shared" ca="1" si="79"/>
        <v/>
      </c>
      <c r="AJ81" s="211" t="str">
        <f t="shared" ca="1" si="79"/>
        <v/>
      </c>
      <c r="AK81" s="212" t="str">
        <f t="shared" ca="1" si="79"/>
        <v/>
      </c>
      <c r="AL81" s="208" t="str">
        <f t="shared" ca="1" si="79"/>
        <v/>
      </c>
      <c r="AM81" s="215" t="str">
        <f t="shared" ca="1" si="79"/>
        <v/>
      </c>
      <c r="AN81" s="212" t="str">
        <f t="shared" ca="1" si="79"/>
        <v/>
      </c>
      <c r="AO81" s="208" t="str">
        <f t="shared" ca="1" si="79"/>
        <v/>
      </c>
      <c r="AP81" s="209" t="str">
        <f t="shared" ca="1" si="79"/>
        <v/>
      </c>
      <c r="AQ81" s="210" t="str">
        <f t="shared" ca="1" si="79"/>
        <v/>
      </c>
      <c r="AR81" s="208" t="str">
        <f t="shared" ca="1" si="79"/>
        <v/>
      </c>
      <c r="AS81" s="211" t="str">
        <f t="shared" ca="1" si="80"/>
        <v/>
      </c>
      <c r="AT81" s="212" t="str">
        <f t="shared" ca="1" si="80"/>
        <v/>
      </c>
      <c r="AU81" s="208" t="str">
        <f t="shared" ca="1" si="80"/>
        <v/>
      </c>
      <c r="AV81" s="209" t="str">
        <f t="shared" ca="1" si="80"/>
        <v/>
      </c>
      <c r="AW81" s="214" t="str">
        <f t="shared" ca="1" si="80"/>
        <v/>
      </c>
      <c r="AX81" s="208" t="str">
        <f t="shared" ca="1" si="80"/>
        <v/>
      </c>
      <c r="AY81" s="209" t="str">
        <f t="shared" ca="1" si="80"/>
        <v/>
      </c>
      <c r="AZ81" s="210" t="str">
        <f t="shared" ca="1" si="80"/>
        <v/>
      </c>
      <c r="BA81" s="208" t="str">
        <f t="shared" ca="1" si="80"/>
        <v/>
      </c>
      <c r="BB81" s="211" t="str">
        <f t="shared" ca="1" si="80"/>
        <v/>
      </c>
      <c r="BC81" s="212" t="str">
        <f t="shared" ca="1" si="80"/>
        <v/>
      </c>
      <c r="BD81" s="208" t="str">
        <f t="shared" ca="1" si="80"/>
        <v/>
      </c>
      <c r="BE81" s="215" t="str">
        <f t="shared" ca="1" si="80"/>
        <v/>
      </c>
      <c r="BF81" s="212" t="str">
        <f t="shared" ca="1" si="80"/>
        <v/>
      </c>
      <c r="BG81" s="208" t="str">
        <f t="shared" ca="1" si="80"/>
        <v/>
      </c>
      <c r="BH81" s="209" t="str">
        <f t="shared" ca="1" si="80"/>
        <v/>
      </c>
      <c r="BI81" s="210" t="str">
        <f t="shared" ca="1" si="81"/>
        <v/>
      </c>
      <c r="BJ81" s="208" t="str">
        <f t="shared" ca="1" si="81"/>
        <v/>
      </c>
      <c r="BK81" s="211" t="str">
        <f t="shared" ca="1" si="81"/>
        <v/>
      </c>
      <c r="BL81" s="212" t="str">
        <f t="shared" ca="1" si="81"/>
        <v/>
      </c>
      <c r="BM81" s="208" t="str">
        <f t="shared" ca="1" si="81"/>
        <v/>
      </c>
      <c r="BN81" s="209" t="str">
        <f t="shared" ca="1" si="81"/>
        <v/>
      </c>
      <c r="BO81" s="214" t="str">
        <f t="shared" ca="1" si="81"/>
        <v/>
      </c>
      <c r="BP81" s="208" t="str">
        <f t="shared" ca="1" si="81"/>
        <v/>
      </c>
      <c r="BQ81" s="209" t="str">
        <f t="shared" ca="1" si="81"/>
        <v/>
      </c>
      <c r="BR81" s="210" t="str">
        <f t="shared" ca="1" si="81"/>
        <v/>
      </c>
      <c r="BS81" s="208" t="str">
        <f t="shared" ca="1" si="81"/>
        <v/>
      </c>
      <c r="BT81" s="211" t="str">
        <f t="shared" ca="1" si="81"/>
        <v/>
      </c>
      <c r="BU81" s="212" t="str">
        <f t="shared" ca="1" si="81"/>
        <v/>
      </c>
      <c r="BV81" s="208" t="str">
        <f t="shared" ca="1" si="81"/>
        <v/>
      </c>
      <c r="BW81" s="215" t="str">
        <f t="shared" ca="1" si="81"/>
        <v/>
      </c>
      <c r="BX81" s="212" t="str">
        <f t="shared" ca="1" si="81"/>
        <v/>
      </c>
      <c r="BY81" s="208" t="str">
        <f t="shared" ca="1" si="63"/>
        <v/>
      </c>
      <c r="BZ81" s="209" t="str">
        <f t="shared" ca="1" si="64"/>
        <v/>
      </c>
      <c r="CA81" s="210" t="str">
        <f t="shared" ca="1" si="65"/>
        <v/>
      </c>
      <c r="CB81" s="208" t="str">
        <f t="shared" ca="1" si="66"/>
        <v/>
      </c>
      <c r="CC81" s="211" t="str">
        <f t="shared" ca="1" si="67"/>
        <v/>
      </c>
      <c r="CD81" s="212" t="str">
        <f t="shared" ca="1" si="68"/>
        <v/>
      </c>
      <c r="CE81" s="208" t="str">
        <f t="shared" ca="1" si="69"/>
        <v/>
      </c>
      <c r="CF81" s="209" t="str">
        <f t="shared" ca="1" si="70"/>
        <v/>
      </c>
      <c r="CG81" s="214" t="str">
        <f t="shared" ca="1" si="71"/>
        <v/>
      </c>
      <c r="CH81" s="208" t="str">
        <f t="shared" ca="1" si="83"/>
        <v/>
      </c>
      <c r="CI81" s="209" t="str">
        <f t="shared" ca="1" si="84"/>
        <v/>
      </c>
      <c r="CJ81" s="210" t="str">
        <f t="shared" ca="1" si="85"/>
        <v/>
      </c>
      <c r="CK81" s="208" t="str">
        <f t="shared" ca="1" si="86"/>
        <v/>
      </c>
      <c r="CL81" s="211" t="str">
        <f t="shared" ca="1" si="87"/>
        <v/>
      </c>
      <c r="CM81" s="212" t="str">
        <f t="shared" ca="1" si="88"/>
        <v/>
      </c>
      <c r="CN81" s="208" t="str">
        <f t="shared" ca="1" si="89"/>
        <v/>
      </c>
      <c r="CO81" s="215" t="str">
        <f t="shared" ca="1" si="90"/>
        <v/>
      </c>
      <c r="CP81" s="212" t="str">
        <f t="shared" ca="1" si="72"/>
        <v/>
      </c>
      <c r="CQ81" s="208" t="str">
        <f t="shared" ca="1" si="91"/>
        <v/>
      </c>
      <c r="CR81" s="209" t="str">
        <f t="shared" ca="1" si="92"/>
        <v/>
      </c>
      <c r="CS81" s="210" t="str">
        <f t="shared" ca="1" si="93"/>
        <v/>
      </c>
      <c r="CT81" s="208" t="str">
        <f t="shared" ca="1" si="94"/>
        <v/>
      </c>
      <c r="CU81" s="211" t="str">
        <f t="shared" ca="1" si="95"/>
        <v/>
      </c>
      <c r="CV81" s="212" t="str">
        <f t="shared" ca="1" si="96"/>
        <v/>
      </c>
      <c r="CW81" s="208" t="str">
        <f t="shared" ca="1" si="97"/>
        <v/>
      </c>
      <c r="CX81" s="216" t="str">
        <f t="shared" ca="1" si="98"/>
        <v/>
      </c>
    </row>
    <row r="82" spans="2:102" s="156" customFormat="1" ht="20.100000000000001" customHeight="1">
      <c r="B82" s="239">
        <f t="shared" si="99"/>
        <v>73</v>
      </c>
      <c r="C82" s="200" t="str">
        <f t="shared" ca="1" si="82"/>
        <v/>
      </c>
      <c r="D82" s="201" t="str">
        <f t="shared" ca="1" si="61"/>
        <v/>
      </c>
      <c r="E82" s="206" t="str">
        <f t="shared" ca="1" si="62"/>
        <v/>
      </c>
      <c r="F82" s="203" t="str">
        <f t="shared" ca="1" si="62"/>
        <v/>
      </c>
      <c r="G82" s="204" t="str">
        <f t="shared" ca="1" si="62"/>
        <v/>
      </c>
      <c r="H82" s="202" t="str">
        <f t="shared" ca="1" si="62"/>
        <v/>
      </c>
      <c r="I82" s="205" t="str">
        <f t="shared" ca="1" si="62"/>
        <v/>
      </c>
      <c r="J82" s="206" t="str">
        <f t="shared" ca="1" si="62"/>
        <v/>
      </c>
      <c r="K82" s="202" t="str">
        <f t="shared" ca="1" si="62"/>
        <v/>
      </c>
      <c r="L82" s="295" t="str">
        <f t="shared" ca="1" si="62"/>
        <v/>
      </c>
      <c r="M82" s="207" t="str">
        <f t="shared" ca="1" si="78"/>
        <v/>
      </c>
      <c r="N82" s="208" t="str">
        <f t="shared" ca="1" si="78"/>
        <v/>
      </c>
      <c r="O82" s="209" t="str">
        <f t="shared" ca="1" si="78"/>
        <v/>
      </c>
      <c r="P82" s="210" t="str">
        <f t="shared" ca="1" si="78"/>
        <v/>
      </c>
      <c r="Q82" s="208" t="str">
        <f t="shared" ca="1" si="78"/>
        <v/>
      </c>
      <c r="R82" s="211" t="str">
        <f t="shared" ca="1" si="78"/>
        <v/>
      </c>
      <c r="S82" s="212" t="str">
        <f t="shared" ca="1" si="78"/>
        <v/>
      </c>
      <c r="T82" s="208" t="str">
        <f t="shared" ca="1" si="78"/>
        <v/>
      </c>
      <c r="U82" s="213" t="str">
        <f t="shared" ca="1" si="78"/>
        <v/>
      </c>
      <c r="V82" s="212" t="str">
        <f t="shared" ca="1" si="78"/>
        <v/>
      </c>
      <c r="W82" s="208" t="str">
        <f t="shared" ca="1" si="78"/>
        <v/>
      </c>
      <c r="X82" s="209" t="str">
        <f t="shared" ca="1" si="78"/>
        <v/>
      </c>
      <c r="Y82" s="210" t="str">
        <f t="shared" ca="1" si="78"/>
        <v/>
      </c>
      <c r="Z82" s="208" t="str">
        <f t="shared" ca="1" si="78"/>
        <v/>
      </c>
      <c r="AA82" s="211" t="str">
        <f t="shared" ca="1" si="78"/>
        <v/>
      </c>
      <c r="AB82" s="212" t="str">
        <f t="shared" ca="1" si="78"/>
        <v/>
      </c>
      <c r="AC82" s="208" t="str">
        <f t="shared" ca="1" si="79"/>
        <v/>
      </c>
      <c r="AD82" s="209" t="str">
        <f t="shared" ca="1" si="79"/>
        <v/>
      </c>
      <c r="AE82" s="214" t="str">
        <f t="shared" ca="1" si="79"/>
        <v/>
      </c>
      <c r="AF82" s="208" t="str">
        <f t="shared" ca="1" si="79"/>
        <v/>
      </c>
      <c r="AG82" s="209" t="str">
        <f t="shared" ca="1" si="79"/>
        <v/>
      </c>
      <c r="AH82" s="210" t="str">
        <f t="shared" ca="1" si="79"/>
        <v/>
      </c>
      <c r="AI82" s="208" t="str">
        <f t="shared" ca="1" si="79"/>
        <v/>
      </c>
      <c r="AJ82" s="211" t="str">
        <f t="shared" ca="1" si="79"/>
        <v/>
      </c>
      <c r="AK82" s="212" t="str">
        <f t="shared" ca="1" si="79"/>
        <v/>
      </c>
      <c r="AL82" s="208" t="str">
        <f t="shared" ca="1" si="79"/>
        <v/>
      </c>
      <c r="AM82" s="215" t="str">
        <f t="shared" ca="1" si="79"/>
        <v/>
      </c>
      <c r="AN82" s="212" t="str">
        <f t="shared" ca="1" si="79"/>
        <v/>
      </c>
      <c r="AO82" s="208" t="str">
        <f t="shared" ca="1" si="79"/>
        <v/>
      </c>
      <c r="AP82" s="209" t="str">
        <f t="shared" ca="1" si="79"/>
        <v/>
      </c>
      <c r="AQ82" s="210" t="str">
        <f t="shared" ca="1" si="79"/>
        <v/>
      </c>
      <c r="AR82" s="208" t="str">
        <f t="shared" ca="1" si="79"/>
        <v/>
      </c>
      <c r="AS82" s="211" t="str">
        <f t="shared" ca="1" si="80"/>
        <v/>
      </c>
      <c r="AT82" s="212" t="str">
        <f t="shared" ca="1" si="80"/>
        <v/>
      </c>
      <c r="AU82" s="208" t="str">
        <f t="shared" ca="1" si="80"/>
        <v/>
      </c>
      <c r="AV82" s="209" t="str">
        <f t="shared" ca="1" si="80"/>
        <v/>
      </c>
      <c r="AW82" s="214" t="str">
        <f t="shared" ca="1" si="80"/>
        <v/>
      </c>
      <c r="AX82" s="208" t="str">
        <f t="shared" ca="1" si="80"/>
        <v/>
      </c>
      <c r="AY82" s="209" t="str">
        <f t="shared" ca="1" si="80"/>
        <v/>
      </c>
      <c r="AZ82" s="210" t="str">
        <f t="shared" ca="1" si="80"/>
        <v/>
      </c>
      <c r="BA82" s="208" t="str">
        <f t="shared" ca="1" si="80"/>
        <v/>
      </c>
      <c r="BB82" s="211" t="str">
        <f t="shared" ca="1" si="80"/>
        <v/>
      </c>
      <c r="BC82" s="212" t="str">
        <f t="shared" ca="1" si="80"/>
        <v/>
      </c>
      <c r="BD82" s="208" t="str">
        <f t="shared" ca="1" si="80"/>
        <v/>
      </c>
      <c r="BE82" s="215" t="str">
        <f t="shared" ca="1" si="80"/>
        <v/>
      </c>
      <c r="BF82" s="212" t="str">
        <f t="shared" ca="1" si="80"/>
        <v/>
      </c>
      <c r="BG82" s="208" t="str">
        <f t="shared" ca="1" si="80"/>
        <v/>
      </c>
      <c r="BH82" s="209" t="str">
        <f t="shared" ca="1" si="80"/>
        <v/>
      </c>
      <c r="BI82" s="210" t="str">
        <f t="shared" ca="1" si="81"/>
        <v/>
      </c>
      <c r="BJ82" s="208" t="str">
        <f t="shared" ca="1" si="81"/>
        <v/>
      </c>
      <c r="BK82" s="211" t="str">
        <f t="shared" ca="1" si="81"/>
        <v/>
      </c>
      <c r="BL82" s="212" t="str">
        <f t="shared" ca="1" si="81"/>
        <v/>
      </c>
      <c r="BM82" s="208" t="str">
        <f t="shared" ca="1" si="81"/>
        <v/>
      </c>
      <c r="BN82" s="209" t="str">
        <f t="shared" ca="1" si="81"/>
        <v/>
      </c>
      <c r="BO82" s="214" t="str">
        <f t="shared" ca="1" si="81"/>
        <v/>
      </c>
      <c r="BP82" s="208" t="str">
        <f t="shared" ca="1" si="81"/>
        <v/>
      </c>
      <c r="BQ82" s="209" t="str">
        <f t="shared" ca="1" si="81"/>
        <v/>
      </c>
      <c r="BR82" s="210" t="str">
        <f t="shared" ca="1" si="81"/>
        <v/>
      </c>
      <c r="BS82" s="208" t="str">
        <f t="shared" ca="1" si="81"/>
        <v/>
      </c>
      <c r="BT82" s="211" t="str">
        <f t="shared" ca="1" si="81"/>
        <v/>
      </c>
      <c r="BU82" s="212" t="str">
        <f t="shared" ca="1" si="81"/>
        <v/>
      </c>
      <c r="BV82" s="208" t="str">
        <f t="shared" ca="1" si="81"/>
        <v/>
      </c>
      <c r="BW82" s="215" t="str">
        <f t="shared" ca="1" si="81"/>
        <v/>
      </c>
      <c r="BX82" s="212" t="str">
        <f t="shared" ca="1" si="81"/>
        <v/>
      </c>
      <c r="BY82" s="208" t="str">
        <f t="shared" ca="1" si="63"/>
        <v/>
      </c>
      <c r="BZ82" s="209" t="str">
        <f t="shared" ca="1" si="64"/>
        <v/>
      </c>
      <c r="CA82" s="210" t="str">
        <f t="shared" ca="1" si="65"/>
        <v/>
      </c>
      <c r="CB82" s="208" t="str">
        <f t="shared" ca="1" si="66"/>
        <v/>
      </c>
      <c r="CC82" s="211" t="str">
        <f t="shared" ca="1" si="67"/>
        <v/>
      </c>
      <c r="CD82" s="212" t="str">
        <f t="shared" ca="1" si="68"/>
        <v/>
      </c>
      <c r="CE82" s="208" t="str">
        <f t="shared" ca="1" si="69"/>
        <v/>
      </c>
      <c r="CF82" s="209" t="str">
        <f t="shared" ca="1" si="70"/>
        <v/>
      </c>
      <c r="CG82" s="214" t="str">
        <f t="shared" ca="1" si="71"/>
        <v/>
      </c>
      <c r="CH82" s="208" t="str">
        <f t="shared" ca="1" si="83"/>
        <v/>
      </c>
      <c r="CI82" s="209" t="str">
        <f t="shared" ca="1" si="84"/>
        <v/>
      </c>
      <c r="CJ82" s="210" t="str">
        <f t="shared" ca="1" si="85"/>
        <v/>
      </c>
      <c r="CK82" s="208" t="str">
        <f t="shared" ca="1" si="86"/>
        <v/>
      </c>
      <c r="CL82" s="211" t="str">
        <f t="shared" ca="1" si="87"/>
        <v/>
      </c>
      <c r="CM82" s="212" t="str">
        <f t="shared" ca="1" si="88"/>
        <v/>
      </c>
      <c r="CN82" s="208" t="str">
        <f t="shared" ca="1" si="89"/>
        <v/>
      </c>
      <c r="CO82" s="215" t="str">
        <f t="shared" ca="1" si="90"/>
        <v/>
      </c>
      <c r="CP82" s="212" t="str">
        <f t="shared" ca="1" si="72"/>
        <v/>
      </c>
      <c r="CQ82" s="208" t="str">
        <f t="shared" ca="1" si="91"/>
        <v/>
      </c>
      <c r="CR82" s="209" t="str">
        <f t="shared" ca="1" si="92"/>
        <v/>
      </c>
      <c r="CS82" s="210" t="str">
        <f t="shared" ca="1" si="93"/>
        <v/>
      </c>
      <c r="CT82" s="208" t="str">
        <f t="shared" ca="1" si="94"/>
        <v/>
      </c>
      <c r="CU82" s="211" t="str">
        <f t="shared" ca="1" si="95"/>
        <v/>
      </c>
      <c r="CV82" s="212" t="str">
        <f t="shared" ca="1" si="96"/>
        <v/>
      </c>
      <c r="CW82" s="208" t="str">
        <f t="shared" ca="1" si="97"/>
        <v/>
      </c>
      <c r="CX82" s="216" t="str">
        <f t="shared" ca="1" si="98"/>
        <v/>
      </c>
    </row>
    <row r="83" spans="2:102" s="156" customFormat="1" ht="20.100000000000001" customHeight="1">
      <c r="B83" s="239">
        <f t="shared" si="99"/>
        <v>74</v>
      </c>
      <c r="C83" s="200" t="str">
        <f t="shared" ca="1" si="82"/>
        <v/>
      </c>
      <c r="D83" s="201" t="str">
        <f t="shared" ca="1" si="61"/>
        <v/>
      </c>
      <c r="E83" s="206" t="str">
        <f t="shared" ca="1" si="62"/>
        <v/>
      </c>
      <c r="F83" s="203" t="str">
        <f t="shared" ca="1" si="62"/>
        <v/>
      </c>
      <c r="G83" s="204" t="str">
        <f t="shared" ca="1" si="62"/>
        <v/>
      </c>
      <c r="H83" s="202" t="str">
        <f t="shared" ca="1" si="62"/>
        <v/>
      </c>
      <c r="I83" s="205" t="str">
        <f t="shared" ca="1" si="62"/>
        <v/>
      </c>
      <c r="J83" s="206" t="str">
        <f t="shared" ca="1" si="62"/>
        <v/>
      </c>
      <c r="K83" s="202" t="str">
        <f t="shared" ca="1" si="62"/>
        <v/>
      </c>
      <c r="L83" s="295" t="str">
        <f t="shared" ca="1" si="62"/>
        <v/>
      </c>
      <c r="M83" s="207" t="str">
        <f t="shared" ca="1" si="78"/>
        <v/>
      </c>
      <c r="N83" s="208" t="str">
        <f t="shared" ca="1" si="78"/>
        <v/>
      </c>
      <c r="O83" s="209" t="str">
        <f t="shared" ca="1" si="78"/>
        <v/>
      </c>
      <c r="P83" s="210" t="str">
        <f t="shared" ca="1" si="78"/>
        <v/>
      </c>
      <c r="Q83" s="208" t="str">
        <f t="shared" ca="1" si="78"/>
        <v/>
      </c>
      <c r="R83" s="211" t="str">
        <f t="shared" ca="1" si="78"/>
        <v/>
      </c>
      <c r="S83" s="212" t="str">
        <f t="shared" ca="1" si="78"/>
        <v/>
      </c>
      <c r="T83" s="208" t="str">
        <f t="shared" ca="1" si="78"/>
        <v/>
      </c>
      <c r="U83" s="213" t="str">
        <f t="shared" ca="1" si="78"/>
        <v/>
      </c>
      <c r="V83" s="212" t="str">
        <f t="shared" ca="1" si="78"/>
        <v/>
      </c>
      <c r="W83" s="208" t="str">
        <f t="shared" ca="1" si="78"/>
        <v/>
      </c>
      <c r="X83" s="209" t="str">
        <f t="shared" ca="1" si="78"/>
        <v/>
      </c>
      <c r="Y83" s="210" t="str">
        <f t="shared" ca="1" si="78"/>
        <v/>
      </c>
      <c r="Z83" s="208" t="str">
        <f t="shared" ca="1" si="78"/>
        <v/>
      </c>
      <c r="AA83" s="211" t="str">
        <f t="shared" ca="1" si="78"/>
        <v/>
      </c>
      <c r="AB83" s="212" t="str">
        <f t="shared" ca="1" si="78"/>
        <v/>
      </c>
      <c r="AC83" s="208" t="str">
        <f t="shared" ca="1" si="79"/>
        <v/>
      </c>
      <c r="AD83" s="209" t="str">
        <f t="shared" ca="1" si="79"/>
        <v/>
      </c>
      <c r="AE83" s="214" t="str">
        <f t="shared" ca="1" si="79"/>
        <v/>
      </c>
      <c r="AF83" s="208" t="str">
        <f t="shared" ca="1" si="79"/>
        <v/>
      </c>
      <c r="AG83" s="209" t="str">
        <f t="shared" ca="1" si="79"/>
        <v/>
      </c>
      <c r="AH83" s="210" t="str">
        <f t="shared" ca="1" si="79"/>
        <v/>
      </c>
      <c r="AI83" s="208" t="str">
        <f t="shared" ca="1" si="79"/>
        <v/>
      </c>
      <c r="AJ83" s="211" t="str">
        <f t="shared" ca="1" si="79"/>
        <v/>
      </c>
      <c r="AK83" s="212" t="str">
        <f t="shared" ca="1" si="79"/>
        <v/>
      </c>
      <c r="AL83" s="208" t="str">
        <f t="shared" ca="1" si="79"/>
        <v/>
      </c>
      <c r="AM83" s="215" t="str">
        <f t="shared" ca="1" si="79"/>
        <v/>
      </c>
      <c r="AN83" s="212" t="str">
        <f t="shared" ca="1" si="79"/>
        <v/>
      </c>
      <c r="AO83" s="208" t="str">
        <f t="shared" ca="1" si="79"/>
        <v/>
      </c>
      <c r="AP83" s="209" t="str">
        <f t="shared" ca="1" si="79"/>
        <v/>
      </c>
      <c r="AQ83" s="210" t="str">
        <f t="shared" ca="1" si="79"/>
        <v/>
      </c>
      <c r="AR83" s="208" t="str">
        <f t="shared" ca="1" si="79"/>
        <v/>
      </c>
      <c r="AS83" s="211" t="str">
        <f t="shared" ca="1" si="80"/>
        <v/>
      </c>
      <c r="AT83" s="212" t="str">
        <f t="shared" ca="1" si="80"/>
        <v/>
      </c>
      <c r="AU83" s="208" t="str">
        <f t="shared" ca="1" si="80"/>
        <v/>
      </c>
      <c r="AV83" s="209" t="str">
        <f t="shared" ca="1" si="80"/>
        <v/>
      </c>
      <c r="AW83" s="214" t="str">
        <f t="shared" ca="1" si="80"/>
        <v/>
      </c>
      <c r="AX83" s="208" t="str">
        <f t="shared" ca="1" si="80"/>
        <v/>
      </c>
      <c r="AY83" s="209" t="str">
        <f t="shared" ca="1" si="80"/>
        <v/>
      </c>
      <c r="AZ83" s="210" t="str">
        <f t="shared" ca="1" si="80"/>
        <v/>
      </c>
      <c r="BA83" s="208" t="str">
        <f t="shared" ca="1" si="80"/>
        <v/>
      </c>
      <c r="BB83" s="211" t="str">
        <f t="shared" ca="1" si="80"/>
        <v/>
      </c>
      <c r="BC83" s="212" t="str">
        <f t="shared" ca="1" si="80"/>
        <v/>
      </c>
      <c r="BD83" s="208" t="str">
        <f t="shared" ca="1" si="80"/>
        <v/>
      </c>
      <c r="BE83" s="215" t="str">
        <f t="shared" ca="1" si="80"/>
        <v/>
      </c>
      <c r="BF83" s="212" t="str">
        <f t="shared" ca="1" si="80"/>
        <v/>
      </c>
      <c r="BG83" s="208" t="str">
        <f t="shared" ca="1" si="80"/>
        <v/>
      </c>
      <c r="BH83" s="209" t="str">
        <f t="shared" ca="1" si="80"/>
        <v/>
      </c>
      <c r="BI83" s="210" t="str">
        <f t="shared" ca="1" si="81"/>
        <v/>
      </c>
      <c r="BJ83" s="208" t="str">
        <f t="shared" ca="1" si="81"/>
        <v/>
      </c>
      <c r="BK83" s="211" t="str">
        <f t="shared" ca="1" si="81"/>
        <v/>
      </c>
      <c r="BL83" s="212" t="str">
        <f t="shared" ca="1" si="81"/>
        <v/>
      </c>
      <c r="BM83" s="208" t="str">
        <f t="shared" ca="1" si="81"/>
        <v/>
      </c>
      <c r="BN83" s="209" t="str">
        <f t="shared" ca="1" si="81"/>
        <v/>
      </c>
      <c r="BO83" s="214" t="str">
        <f t="shared" ca="1" si="81"/>
        <v/>
      </c>
      <c r="BP83" s="208" t="str">
        <f t="shared" ca="1" si="81"/>
        <v/>
      </c>
      <c r="BQ83" s="209" t="str">
        <f t="shared" ca="1" si="81"/>
        <v/>
      </c>
      <c r="BR83" s="210" t="str">
        <f t="shared" ca="1" si="81"/>
        <v/>
      </c>
      <c r="BS83" s="208" t="str">
        <f t="shared" ca="1" si="81"/>
        <v/>
      </c>
      <c r="BT83" s="211" t="str">
        <f t="shared" ca="1" si="81"/>
        <v/>
      </c>
      <c r="BU83" s="212" t="str">
        <f t="shared" ca="1" si="81"/>
        <v/>
      </c>
      <c r="BV83" s="208" t="str">
        <f t="shared" ca="1" si="81"/>
        <v/>
      </c>
      <c r="BW83" s="215" t="str">
        <f t="shared" ca="1" si="81"/>
        <v/>
      </c>
      <c r="BX83" s="212" t="str">
        <f t="shared" ca="1" si="81"/>
        <v/>
      </c>
      <c r="BY83" s="208" t="str">
        <f t="shared" ca="1" si="63"/>
        <v/>
      </c>
      <c r="BZ83" s="209" t="str">
        <f t="shared" ca="1" si="64"/>
        <v/>
      </c>
      <c r="CA83" s="210" t="str">
        <f t="shared" ca="1" si="65"/>
        <v/>
      </c>
      <c r="CB83" s="208" t="str">
        <f t="shared" ca="1" si="66"/>
        <v/>
      </c>
      <c r="CC83" s="211" t="str">
        <f t="shared" ca="1" si="67"/>
        <v/>
      </c>
      <c r="CD83" s="212" t="str">
        <f t="shared" ca="1" si="68"/>
        <v/>
      </c>
      <c r="CE83" s="208" t="str">
        <f t="shared" ca="1" si="69"/>
        <v/>
      </c>
      <c r="CF83" s="209" t="str">
        <f t="shared" ca="1" si="70"/>
        <v/>
      </c>
      <c r="CG83" s="214" t="str">
        <f t="shared" ca="1" si="71"/>
        <v/>
      </c>
      <c r="CH83" s="208" t="str">
        <f t="shared" ca="1" si="83"/>
        <v/>
      </c>
      <c r="CI83" s="209" t="str">
        <f t="shared" ca="1" si="84"/>
        <v/>
      </c>
      <c r="CJ83" s="210" t="str">
        <f t="shared" ca="1" si="85"/>
        <v/>
      </c>
      <c r="CK83" s="208" t="str">
        <f t="shared" ca="1" si="86"/>
        <v/>
      </c>
      <c r="CL83" s="211" t="str">
        <f t="shared" ca="1" si="87"/>
        <v/>
      </c>
      <c r="CM83" s="212" t="str">
        <f t="shared" ca="1" si="88"/>
        <v/>
      </c>
      <c r="CN83" s="208" t="str">
        <f t="shared" ca="1" si="89"/>
        <v/>
      </c>
      <c r="CO83" s="215" t="str">
        <f t="shared" ca="1" si="90"/>
        <v/>
      </c>
      <c r="CP83" s="212" t="str">
        <f t="shared" ca="1" si="72"/>
        <v/>
      </c>
      <c r="CQ83" s="208" t="str">
        <f t="shared" ca="1" si="91"/>
        <v/>
      </c>
      <c r="CR83" s="209" t="str">
        <f t="shared" ca="1" si="92"/>
        <v/>
      </c>
      <c r="CS83" s="210" t="str">
        <f t="shared" ca="1" si="93"/>
        <v/>
      </c>
      <c r="CT83" s="208" t="str">
        <f t="shared" ca="1" si="94"/>
        <v/>
      </c>
      <c r="CU83" s="211" t="str">
        <f t="shared" ca="1" si="95"/>
        <v/>
      </c>
      <c r="CV83" s="212" t="str">
        <f t="shared" ca="1" si="96"/>
        <v/>
      </c>
      <c r="CW83" s="208" t="str">
        <f t="shared" ca="1" si="97"/>
        <v/>
      </c>
      <c r="CX83" s="216" t="str">
        <f t="shared" ca="1" si="98"/>
        <v/>
      </c>
    </row>
    <row r="84" spans="2:102" s="156" customFormat="1" ht="20.100000000000001" customHeight="1">
      <c r="B84" s="239">
        <f t="shared" si="99"/>
        <v>75</v>
      </c>
      <c r="C84" s="200" t="str">
        <f t="shared" ca="1" si="82"/>
        <v/>
      </c>
      <c r="D84" s="201" t="str">
        <f t="shared" ca="1" si="61"/>
        <v/>
      </c>
      <c r="E84" s="206" t="str">
        <f t="shared" ca="1" si="62"/>
        <v/>
      </c>
      <c r="F84" s="203" t="str">
        <f t="shared" ca="1" si="62"/>
        <v/>
      </c>
      <c r="G84" s="204" t="str">
        <f t="shared" ca="1" si="62"/>
        <v/>
      </c>
      <c r="H84" s="202" t="str">
        <f t="shared" ca="1" si="62"/>
        <v/>
      </c>
      <c r="I84" s="205" t="str">
        <f t="shared" ca="1" si="62"/>
        <v/>
      </c>
      <c r="J84" s="206" t="str">
        <f t="shared" ca="1" si="62"/>
        <v/>
      </c>
      <c r="K84" s="202" t="str">
        <f t="shared" ca="1" si="62"/>
        <v/>
      </c>
      <c r="L84" s="295" t="str">
        <f t="shared" ca="1" si="62"/>
        <v/>
      </c>
      <c r="M84" s="207" t="str">
        <f t="shared" ca="1" si="78"/>
        <v/>
      </c>
      <c r="N84" s="208" t="str">
        <f t="shared" ca="1" si="78"/>
        <v/>
      </c>
      <c r="O84" s="209" t="str">
        <f t="shared" ca="1" si="78"/>
        <v/>
      </c>
      <c r="P84" s="210" t="str">
        <f t="shared" ca="1" si="78"/>
        <v/>
      </c>
      <c r="Q84" s="208" t="str">
        <f t="shared" ca="1" si="78"/>
        <v/>
      </c>
      <c r="R84" s="211" t="str">
        <f t="shared" ca="1" si="78"/>
        <v/>
      </c>
      <c r="S84" s="212" t="str">
        <f t="shared" ca="1" si="78"/>
        <v/>
      </c>
      <c r="T84" s="208" t="str">
        <f t="shared" ca="1" si="78"/>
        <v/>
      </c>
      <c r="U84" s="213" t="str">
        <f t="shared" ca="1" si="78"/>
        <v/>
      </c>
      <c r="V84" s="212" t="str">
        <f t="shared" ca="1" si="78"/>
        <v/>
      </c>
      <c r="W84" s="208" t="str">
        <f t="shared" ca="1" si="78"/>
        <v/>
      </c>
      <c r="X84" s="209" t="str">
        <f t="shared" ca="1" si="78"/>
        <v/>
      </c>
      <c r="Y84" s="210" t="str">
        <f t="shared" ca="1" si="78"/>
        <v/>
      </c>
      <c r="Z84" s="208" t="str">
        <f t="shared" ca="1" si="78"/>
        <v/>
      </c>
      <c r="AA84" s="211" t="str">
        <f t="shared" ca="1" si="78"/>
        <v/>
      </c>
      <c r="AB84" s="212" t="str">
        <f t="shared" ca="1" si="78"/>
        <v/>
      </c>
      <c r="AC84" s="208" t="str">
        <f t="shared" ca="1" si="79"/>
        <v/>
      </c>
      <c r="AD84" s="209" t="str">
        <f t="shared" ca="1" si="79"/>
        <v/>
      </c>
      <c r="AE84" s="214" t="str">
        <f t="shared" ca="1" si="79"/>
        <v/>
      </c>
      <c r="AF84" s="208" t="str">
        <f t="shared" ca="1" si="79"/>
        <v/>
      </c>
      <c r="AG84" s="209" t="str">
        <f t="shared" ca="1" si="79"/>
        <v/>
      </c>
      <c r="AH84" s="210" t="str">
        <f t="shared" ca="1" si="79"/>
        <v/>
      </c>
      <c r="AI84" s="208" t="str">
        <f t="shared" ca="1" si="79"/>
        <v/>
      </c>
      <c r="AJ84" s="211" t="str">
        <f t="shared" ca="1" si="79"/>
        <v/>
      </c>
      <c r="AK84" s="212" t="str">
        <f t="shared" ca="1" si="79"/>
        <v/>
      </c>
      <c r="AL84" s="208" t="str">
        <f t="shared" ca="1" si="79"/>
        <v/>
      </c>
      <c r="AM84" s="215" t="str">
        <f t="shared" ca="1" si="79"/>
        <v/>
      </c>
      <c r="AN84" s="212" t="str">
        <f t="shared" ca="1" si="79"/>
        <v/>
      </c>
      <c r="AO84" s="208" t="str">
        <f t="shared" ca="1" si="79"/>
        <v/>
      </c>
      <c r="AP84" s="209" t="str">
        <f t="shared" ca="1" si="79"/>
        <v/>
      </c>
      <c r="AQ84" s="210" t="str">
        <f t="shared" ca="1" si="79"/>
        <v/>
      </c>
      <c r="AR84" s="208" t="str">
        <f t="shared" ca="1" si="79"/>
        <v/>
      </c>
      <c r="AS84" s="211" t="str">
        <f t="shared" ca="1" si="80"/>
        <v/>
      </c>
      <c r="AT84" s="212" t="str">
        <f t="shared" ca="1" si="80"/>
        <v/>
      </c>
      <c r="AU84" s="208" t="str">
        <f t="shared" ca="1" si="80"/>
        <v/>
      </c>
      <c r="AV84" s="209" t="str">
        <f t="shared" ca="1" si="80"/>
        <v/>
      </c>
      <c r="AW84" s="214" t="str">
        <f t="shared" ca="1" si="80"/>
        <v/>
      </c>
      <c r="AX84" s="208" t="str">
        <f t="shared" ca="1" si="80"/>
        <v/>
      </c>
      <c r="AY84" s="209" t="str">
        <f t="shared" ca="1" si="80"/>
        <v/>
      </c>
      <c r="AZ84" s="210" t="str">
        <f t="shared" ca="1" si="80"/>
        <v/>
      </c>
      <c r="BA84" s="208" t="str">
        <f t="shared" ca="1" si="80"/>
        <v/>
      </c>
      <c r="BB84" s="211" t="str">
        <f t="shared" ca="1" si="80"/>
        <v/>
      </c>
      <c r="BC84" s="212" t="str">
        <f t="shared" ca="1" si="80"/>
        <v/>
      </c>
      <c r="BD84" s="208" t="str">
        <f t="shared" ca="1" si="80"/>
        <v/>
      </c>
      <c r="BE84" s="215" t="str">
        <f t="shared" ca="1" si="80"/>
        <v/>
      </c>
      <c r="BF84" s="212" t="str">
        <f t="shared" ca="1" si="80"/>
        <v/>
      </c>
      <c r="BG84" s="208" t="str">
        <f t="shared" ca="1" si="80"/>
        <v/>
      </c>
      <c r="BH84" s="209" t="str">
        <f t="shared" ca="1" si="80"/>
        <v/>
      </c>
      <c r="BI84" s="210" t="str">
        <f t="shared" ca="1" si="81"/>
        <v/>
      </c>
      <c r="BJ84" s="208" t="str">
        <f t="shared" ca="1" si="81"/>
        <v/>
      </c>
      <c r="BK84" s="211" t="str">
        <f t="shared" ca="1" si="81"/>
        <v/>
      </c>
      <c r="BL84" s="212" t="str">
        <f t="shared" ca="1" si="81"/>
        <v/>
      </c>
      <c r="BM84" s="208" t="str">
        <f t="shared" ca="1" si="81"/>
        <v/>
      </c>
      <c r="BN84" s="209" t="str">
        <f t="shared" ca="1" si="81"/>
        <v/>
      </c>
      <c r="BO84" s="214" t="str">
        <f t="shared" ca="1" si="81"/>
        <v/>
      </c>
      <c r="BP84" s="208" t="str">
        <f t="shared" ca="1" si="81"/>
        <v/>
      </c>
      <c r="BQ84" s="209" t="str">
        <f t="shared" ca="1" si="81"/>
        <v/>
      </c>
      <c r="BR84" s="210" t="str">
        <f t="shared" ca="1" si="81"/>
        <v/>
      </c>
      <c r="BS84" s="208" t="str">
        <f t="shared" ca="1" si="81"/>
        <v/>
      </c>
      <c r="BT84" s="211" t="str">
        <f t="shared" ca="1" si="81"/>
        <v/>
      </c>
      <c r="BU84" s="212" t="str">
        <f t="shared" ca="1" si="81"/>
        <v/>
      </c>
      <c r="BV84" s="208" t="str">
        <f t="shared" ca="1" si="81"/>
        <v/>
      </c>
      <c r="BW84" s="215" t="str">
        <f t="shared" ca="1" si="81"/>
        <v/>
      </c>
      <c r="BX84" s="212" t="str">
        <f t="shared" ca="1" si="81"/>
        <v/>
      </c>
      <c r="BY84" s="208" t="str">
        <f t="shared" ca="1" si="63"/>
        <v/>
      </c>
      <c r="BZ84" s="209" t="str">
        <f t="shared" ca="1" si="64"/>
        <v/>
      </c>
      <c r="CA84" s="210" t="str">
        <f t="shared" ca="1" si="65"/>
        <v/>
      </c>
      <c r="CB84" s="208" t="str">
        <f t="shared" ca="1" si="66"/>
        <v/>
      </c>
      <c r="CC84" s="211" t="str">
        <f t="shared" ca="1" si="67"/>
        <v/>
      </c>
      <c r="CD84" s="212" t="str">
        <f t="shared" ca="1" si="68"/>
        <v/>
      </c>
      <c r="CE84" s="208" t="str">
        <f t="shared" ca="1" si="69"/>
        <v/>
      </c>
      <c r="CF84" s="209" t="str">
        <f t="shared" ca="1" si="70"/>
        <v/>
      </c>
      <c r="CG84" s="214" t="str">
        <f t="shared" ca="1" si="71"/>
        <v/>
      </c>
      <c r="CH84" s="208" t="str">
        <f t="shared" ca="1" si="83"/>
        <v/>
      </c>
      <c r="CI84" s="209" t="str">
        <f t="shared" ca="1" si="84"/>
        <v/>
      </c>
      <c r="CJ84" s="210" t="str">
        <f t="shared" ca="1" si="85"/>
        <v/>
      </c>
      <c r="CK84" s="208" t="str">
        <f t="shared" ca="1" si="86"/>
        <v/>
      </c>
      <c r="CL84" s="211" t="str">
        <f t="shared" ca="1" si="87"/>
        <v/>
      </c>
      <c r="CM84" s="212" t="str">
        <f t="shared" ca="1" si="88"/>
        <v/>
      </c>
      <c r="CN84" s="208" t="str">
        <f t="shared" ca="1" si="89"/>
        <v/>
      </c>
      <c r="CO84" s="215" t="str">
        <f t="shared" ca="1" si="90"/>
        <v/>
      </c>
      <c r="CP84" s="212" t="str">
        <f t="shared" ca="1" si="72"/>
        <v/>
      </c>
      <c r="CQ84" s="208" t="str">
        <f t="shared" ca="1" si="91"/>
        <v/>
      </c>
      <c r="CR84" s="209" t="str">
        <f t="shared" ca="1" si="92"/>
        <v/>
      </c>
      <c r="CS84" s="210" t="str">
        <f t="shared" ca="1" si="93"/>
        <v/>
      </c>
      <c r="CT84" s="208" t="str">
        <f t="shared" ca="1" si="94"/>
        <v/>
      </c>
      <c r="CU84" s="211" t="str">
        <f t="shared" ca="1" si="95"/>
        <v/>
      </c>
      <c r="CV84" s="212" t="str">
        <f t="shared" ca="1" si="96"/>
        <v/>
      </c>
      <c r="CW84" s="208" t="str">
        <f t="shared" ca="1" si="97"/>
        <v/>
      </c>
      <c r="CX84" s="216" t="str">
        <f t="shared" ca="1" si="98"/>
        <v/>
      </c>
    </row>
    <row r="85" spans="2:102" s="156" customFormat="1" ht="20.100000000000001" customHeight="1">
      <c r="B85" s="239">
        <f t="shared" si="99"/>
        <v>76</v>
      </c>
      <c r="C85" s="200" t="str">
        <f t="shared" ca="1" si="82"/>
        <v/>
      </c>
      <c r="D85" s="201" t="str">
        <f t="shared" ca="1" si="61"/>
        <v/>
      </c>
      <c r="E85" s="206" t="str">
        <f t="shared" ca="1" si="62"/>
        <v/>
      </c>
      <c r="F85" s="203" t="str">
        <f t="shared" ca="1" si="62"/>
        <v/>
      </c>
      <c r="G85" s="204" t="str">
        <f t="shared" ca="1" si="62"/>
        <v/>
      </c>
      <c r="H85" s="202" t="str">
        <f t="shared" ca="1" si="62"/>
        <v/>
      </c>
      <c r="I85" s="205" t="str">
        <f t="shared" ca="1" si="62"/>
        <v/>
      </c>
      <c r="J85" s="206" t="str">
        <f t="shared" ca="1" si="62"/>
        <v/>
      </c>
      <c r="K85" s="202" t="str">
        <f t="shared" ca="1" si="62"/>
        <v/>
      </c>
      <c r="L85" s="295" t="str">
        <f t="shared" ca="1" si="62"/>
        <v/>
      </c>
      <c r="M85" s="207" t="str">
        <f t="shared" ca="1" si="78"/>
        <v/>
      </c>
      <c r="N85" s="208" t="str">
        <f t="shared" ca="1" si="78"/>
        <v/>
      </c>
      <c r="O85" s="209" t="str">
        <f t="shared" ca="1" si="78"/>
        <v/>
      </c>
      <c r="P85" s="210" t="str">
        <f t="shared" ca="1" si="78"/>
        <v/>
      </c>
      <c r="Q85" s="208" t="str">
        <f t="shared" ca="1" si="78"/>
        <v/>
      </c>
      <c r="R85" s="211" t="str">
        <f t="shared" ca="1" si="78"/>
        <v/>
      </c>
      <c r="S85" s="212" t="str">
        <f t="shared" ca="1" si="78"/>
        <v/>
      </c>
      <c r="T85" s="208" t="str">
        <f t="shared" ca="1" si="78"/>
        <v/>
      </c>
      <c r="U85" s="213" t="str">
        <f t="shared" ca="1" si="78"/>
        <v/>
      </c>
      <c r="V85" s="212" t="str">
        <f t="shared" ca="1" si="78"/>
        <v/>
      </c>
      <c r="W85" s="208" t="str">
        <f t="shared" ca="1" si="78"/>
        <v/>
      </c>
      <c r="X85" s="209" t="str">
        <f t="shared" ca="1" si="78"/>
        <v/>
      </c>
      <c r="Y85" s="210" t="str">
        <f t="shared" ca="1" si="78"/>
        <v/>
      </c>
      <c r="Z85" s="208" t="str">
        <f t="shared" ca="1" si="78"/>
        <v/>
      </c>
      <c r="AA85" s="211" t="str">
        <f t="shared" ca="1" si="78"/>
        <v/>
      </c>
      <c r="AB85" s="212" t="str">
        <f t="shared" ca="1" si="78"/>
        <v/>
      </c>
      <c r="AC85" s="208" t="str">
        <f t="shared" ca="1" si="79"/>
        <v/>
      </c>
      <c r="AD85" s="209" t="str">
        <f t="shared" ca="1" si="79"/>
        <v/>
      </c>
      <c r="AE85" s="214" t="str">
        <f t="shared" ca="1" si="79"/>
        <v/>
      </c>
      <c r="AF85" s="208" t="str">
        <f t="shared" ca="1" si="79"/>
        <v/>
      </c>
      <c r="AG85" s="209" t="str">
        <f t="shared" ca="1" si="79"/>
        <v/>
      </c>
      <c r="AH85" s="210" t="str">
        <f t="shared" ca="1" si="79"/>
        <v/>
      </c>
      <c r="AI85" s="208" t="str">
        <f t="shared" ca="1" si="79"/>
        <v/>
      </c>
      <c r="AJ85" s="211" t="str">
        <f t="shared" ca="1" si="79"/>
        <v/>
      </c>
      <c r="AK85" s="212" t="str">
        <f t="shared" ca="1" si="79"/>
        <v/>
      </c>
      <c r="AL85" s="208" t="str">
        <f t="shared" ca="1" si="79"/>
        <v/>
      </c>
      <c r="AM85" s="215" t="str">
        <f t="shared" ca="1" si="79"/>
        <v/>
      </c>
      <c r="AN85" s="212" t="str">
        <f t="shared" ca="1" si="79"/>
        <v/>
      </c>
      <c r="AO85" s="208" t="str">
        <f t="shared" ca="1" si="79"/>
        <v/>
      </c>
      <c r="AP85" s="209" t="str">
        <f t="shared" ca="1" si="79"/>
        <v/>
      </c>
      <c r="AQ85" s="210" t="str">
        <f t="shared" ca="1" si="79"/>
        <v/>
      </c>
      <c r="AR85" s="208" t="str">
        <f t="shared" ca="1" si="79"/>
        <v/>
      </c>
      <c r="AS85" s="211" t="str">
        <f t="shared" ca="1" si="80"/>
        <v/>
      </c>
      <c r="AT85" s="212" t="str">
        <f t="shared" ca="1" si="80"/>
        <v/>
      </c>
      <c r="AU85" s="208" t="str">
        <f t="shared" ca="1" si="80"/>
        <v/>
      </c>
      <c r="AV85" s="209" t="str">
        <f t="shared" ca="1" si="80"/>
        <v/>
      </c>
      <c r="AW85" s="214" t="str">
        <f t="shared" ca="1" si="80"/>
        <v/>
      </c>
      <c r="AX85" s="208" t="str">
        <f t="shared" ca="1" si="80"/>
        <v/>
      </c>
      <c r="AY85" s="209" t="str">
        <f t="shared" ca="1" si="80"/>
        <v/>
      </c>
      <c r="AZ85" s="210" t="str">
        <f t="shared" ca="1" si="80"/>
        <v/>
      </c>
      <c r="BA85" s="208" t="str">
        <f t="shared" ca="1" si="80"/>
        <v/>
      </c>
      <c r="BB85" s="211" t="str">
        <f t="shared" ca="1" si="80"/>
        <v/>
      </c>
      <c r="BC85" s="212" t="str">
        <f t="shared" ca="1" si="80"/>
        <v/>
      </c>
      <c r="BD85" s="208" t="str">
        <f t="shared" ca="1" si="80"/>
        <v/>
      </c>
      <c r="BE85" s="215" t="str">
        <f t="shared" ca="1" si="80"/>
        <v/>
      </c>
      <c r="BF85" s="212" t="str">
        <f t="shared" ca="1" si="80"/>
        <v/>
      </c>
      <c r="BG85" s="208" t="str">
        <f t="shared" ca="1" si="80"/>
        <v/>
      </c>
      <c r="BH85" s="209" t="str">
        <f t="shared" ca="1" si="80"/>
        <v/>
      </c>
      <c r="BI85" s="210" t="str">
        <f t="shared" ca="1" si="81"/>
        <v/>
      </c>
      <c r="BJ85" s="208" t="str">
        <f t="shared" ca="1" si="81"/>
        <v/>
      </c>
      <c r="BK85" s="211" t="str">
        <f t="shared" ca="1" si="81"/>
        <v/>
      </c>
      <c r="BL85" s="212" t="str">
        <f t="shared" ca="1" si="81"/>
        <v/>
      </c>
      <c r="BM85" s="208" t="str">
        <f t="shared" ca="1" si="81"/>
        <v/>
      </c>
      <c r="BN85" s="209" t="str">
        <f t="shared" ca="1" si="81"/>
        <v/>
      </c>
      <c r="BO85" s="214" t="str">
        <f t="shared" ca="1" si="81"/>
        <v/>
      </c>
      <c r="BP85" s="208" t="str">
        <f t="shared" ca="1" si="81"/>
        <v/>
      </c>
      <c r="BQ85" s="209" t="str">
        <f t="shared" ca="1" si="81"/>
        <v/>
      </c>
      <c r="BR85" s="210" t="str">
        <f t="shared" ca="1" si="81"/>
        <v/>
      </c>
      <c r="BS85" s="208" t="str">
        <f t="shared" ca="1" si="81"/>
        <v/>
      </c>
      <c r="BT85" s="211" t="str">
        <f t="shared" ca="1" si="81"/>
        <v/>
      </c>
      <c r="BU85" s="212" t="str">
        <f t="shared" ca="1" si="81"/>
        <v/>
      </c>
      <c r="BV85" s="208" t="str">
        <f t="shared" ca="1" si="81"/>
        <v/>
      </c>
      <c r="BW85" s="215" t="str">
        <f t="shared" ca="1" si="81"/>
        <v/>
      </c>
      <c r="BX85" s="212" t="str">
        <f t="shared" ca="1" si="81"/>
        <v/>
      </c>
      <c r="BY85" s="208" t="str">
        <f t="shared" ca="1" si="63"/>
        <v/>
      </c>
      <c r="BZ85" s="209" t="str">
        <f t="shared" ca="1" si="64"/>
        <v/>
      </c>
      <c r="CA85" s="210" t="str">
        <f t="shared" ca="1" si="65"/>
        <v/>
      </c>
      <c r="CB85" s="208" t="str">
        <f t="shared" ca="1" si="66"/>
        <v/>
      </c>
      <c r="CC85" s="211" t="str">
        <f t="shared" ca="1" si="67"/>
        <v/>
      </c>
      <c r="CD85" s="212" t="str">
        <f t="shared" ca="1" si="68"/>
        <v/>
      </c>
      <c r="CE85" s="208" t="str">
        <f t="shared" ca="1" si="69"/>
        <v/>
      </c>
      <c r="CF85" s="209" t="str">
        <f t="shared" ca="1" si="70"/>
        <v/>
      </c>
      <c r="CG85" s="214" t="str">
        <f t="shared" ca="1" si="71"/>
        <v/>
      </c>
      <c r="CH85" s="208" t="str">
        <f t="shared" ca="1" si="83"/>
        <v/>
      </c>
      <c r="CI85" s="209" t="str">
        <f t="shared" ca="1" si="84"/>
        <v/>
      </c>
      <c r="CJ85" s="210" t="str">
        <f t="shared" ca="1" si="85"/>
        <v/>
      </c>
      <c r="CK85" s="208" t="str">
        <f t="shared" ca="1" si="86"/>
        <v/>
      </c>
      <c r="CL85" s="211" t="str">
        <f t="shared" ca="1" si="87"/>
        <v/>
      </c>
      <c r="CM85" s="212" t="str">
        <f t="shared" ca="1" si="88"/>
        <v/>
      </c>
      <c r="CN85" s="208" t="str">
        <f t="shared" ca="1" si="89"/>
        <v/>
      </c>
      <c r="CO85" s="215" t="str">
        <f t="shared" ca="1" si="90"/>
        <v/>
      </c>
      <c r="CP85" s="212" t="str">
        <f t="shared" ca="1" si="72"/>
        <v/>
      </c>
      <c r="CQ85" s="208" t="str">
        <f t="shared" ca="1" si="91"/>
        <v/>
      </c>
      <c r="CR85" s="209" t="str">
        <f t="shared" ca="1" si="92"/>
        <v/>
      </c>
      <c r="CS85" s="210" t="str">
        <f t="shared" ca="1" si="93"/>
        <v/>
      </c>
      <c r="CT85" s="208" t="str">
        <f t="shared" ca="1" si="94"/>
        <v/>
      </c>
      <c r="CU85" s="211" t="str">
        <f t="shared" ca="1" si="95"/>
        <v/>
      </c>
      <c r="CV85" s="212" t="str">
        <f t="shared" ca="1" si="96"/>
        <v/>
      </c>
      <c r="CW85" s="208" t="str">
        <f t="shared" ca="1" si="97"/>
        <v/>
      </c>
      <c r="CX85" s="216" t="str">
        <f t="shared" ca="1" si="98"/>
        <v/>
      </c>
    </row>
    <row r="86" spans="2:102" s="156" customFormat="1" ht="20.100000000000001" customHeight="1">
      <c r="B86" s="239">
        <f t="shared" si="99"/>
        <v>77</v>
      </c>
      <c r="C86" s="200" t="str">
        <f t="shared" ca="1" si="82"/>
        <v/>
      </c>
      <c r="D86" s="201" t="str">
        <f t="shared" ca="1" si="61"/>
        <v/>
      </c>
      <c r="E86" s="206" t="str">
        <f t="shared" ca="1" si="62"/>
        <v/>
      </c>
      <c r="F86" s="203" t="str">
        <f t="shared" ca="1" si="62"/>
        <v/>
      </c>
      <c r="G86" s="204" t="str">
        <f t="shared" ca="1" si="62"/>
        <v/>
      </c>
      <c r="H86" s="202" t="str">
        <f t="shared" ca="1" si="62"/>
        <v/>
      </c>
      <c r="I86" s="205" t="str">
        <f t="shared" ca="1" si="62"/>
        <v/>
      </c>
      <c r="J86" s="206" t="str">
        <f t="shared" ca="1" si="62"/>
        <v/>
      </c>
      <c r="K86" s="202" t="str">
        <f t="shared" ca="1" si="62"/>
        <v/>
      </c>
      <c r="L86" s="295" t="str">
        <f t="shared" ca="1" si="62"/>
        <v/>
      </c>
      <c r="M86" s="207" t="str">
        <f t="shared" ca="1" si="78"/>
        <v/>
      </c>
      <c r="N86" s="208" t="str">
        <f t="shared" ca="1" si="78"/>
        <v/>
      </c>
      <c r="O86" s="209" t="str">
        <f t="shared" ca="1" si="78"/>
        <v/>
      </c>
      <c r="P86" s="210" t="str">
        <f t="shared" ca="1" si="78"/>
        <v/>
      </c>
      <c r="Q86" s="208" t="str">
        <f t="shared" ca="1" si="78"/>
        <v/>
      </c>
      <c r="R86" s="211" t="str">
        <f t="shared" ca="1" si="78"/>
        <v/>
      </c>
      <c r="S86" s="212" t="str">
        <f t="shared" ca="1" si="78"/>
        <v/>
      </c>
      <c r="T86" s="208" t="str">
        <f t="shared" ca="1" si="78"/>
        <v/>
      </c>
      <c r="U86" s="213" t="str">
        <f t="shared" ca="1" si="78"/>
        <v/>
      </c>
      <c r="V86" s="212" t="str">
        <f t="shared" ca="1" si="78"/>
        <v/>
      </c>
      <c r="W86" s="208" t="str">
        <f t="shared" ca="1" si="78"/>
        <v/>
      </c>
      <c r="X86" s="209" t="str">
        <f t="shared" ca="1" si="78"/>
        <v/>
      </c>
      <c r="Y86" s="210" t="str">
        <f t="shared" ca="1" si="78"/>
        <v/>
      </c>
      <c r="Z86" s="208" t="str">
        <f t="shared" ca="1" si="78"/>
        <v/>
      </c>
      <c r="AA86" s="211" t="str">
        <f t="shared" ca="1" si="78"/>
        <v/>
      </c>
      <c r="AB86" s="212" t="str">
        <f t="shared" ref="AB86:AQ87" ca="1" si="100">IF($C86="","",IF(AB$1="","",INDIRECT("'"&amp;AB$1&amp;"'!"&amp;"$"&amp;AB$2&amp;"$"&amp;((AB$3)+(ROW()-ROW(AA$9))))))</f>
        <v/>
      </c>
      <c r="AC86" s="208" t="str">
        <f t="shared" ca="1" si="100"/>
        <v/>
      </c>
      <c r="AD86" s="209" t="str">
        <f t="shared" ca="1" si="100"/>
        <v/>
      </c>
      <c r="AE86" s="214" t="str">
        <f t="shared" ca="1" si="100"/>
        <v/>
      </c>
      <c r="AF86" s="208" t="str">
        <f t="shared" ca="1" si="100"/>
        <v/>
      </c>
      <c r="AG86" s="209" t="str">
        <f t="shared" ca="1" si="100"/>
        <v/>
      </c>
      <c r="AH86" s="210" t="str">
        <f t="shared" ca="1" si="100"/>
        <v/>
      </c>
      <c r="AI86" s="208" t="str">
        <f t="shared" ca="1" si="100"/>
        <v/>
      </c>
      <c r="AJ86" s="211" t="str">
        <f t="shared" ca="1" si="100"/>
        <v/>
      </c>
      <c r="AK86" s="212" t="str">
        <f t="shared" ca="1" si="100"/>
        <v/>
      </c>
      <c r="AL86" s="208" t="str">
        <f t="shared" ca="1" si="100"/>
        <v/>
      </c>
      <c r="AM86" s="215" t="str">
        <f t="shared" ca="1" si="100"/>
        <v/>
      </c>
      <c r="AN86" s="212" t="str">
        <f t="shared" ca="1" si="100"/>
        <v/>
      </c>
      <c r="AO86" s="208" t="str">
        <f t="shared" ca="1" si="100"/>
        <v/>
      </c>
      <c r="AP86" s="209" t="str">
        <f t="shared" ca="1" si="100"/>
        <v/>
      </c>
      <c r="AQ86" s="210" t="str">
        <f t="shared" ca="1" si="100"/>
        <v/>
      </c>
      <c r="AR86" s="208" t="str">
        <f t="shared" ca="1" si="79"/>
        <v/>
      </c>
      <c r="AS86" s="211" t="str">
        <f t="shared" ca="1" si="80"/>
        <v/>
      </c>
      <c r="AT86" s="212" t="str">
        <f t="shared" ca="1" si="80"/>
        <v/>
      </c>
      <c r="AU86" s="208" t="str">
        <f t="shared" ca="1" si="80"/>
        <v/>
      </c>
      <c r="AV86" s="209" t="str">
        <f t="shared" ca="1" si="80"/>
        <v/>
      </c>
      <c r="AW86" s="214" t="str">
        <f t="shared" ca="1" si="80"/>
        <v/>
      </c>
      <c r="AX86" s="208" t="str">
        <f t="shared" ca="1" si="80"/>
        <v/>
      </c>
      <c r="AY86" s="209" t="str">
        <f t="shared" ca="1" si="80"/>
        <v/>
      </c>
      <c r="AZ86" s="210" t="str">
        <f t="shared" ca="1" si="80"/>
        <v/>
      </c>
      <c r="BA86" s="208" t="str">
        <f t="shared" ca="1" si="80"/>
        <v/>
      </c>
      <c r="BB86" s="211" t="str">
        <f t="shared" ca="1" si="80"/>
        <v/>
      </c>
      <c r="BC86" s="212" t="str">
        <f t="shared" ca="1" si="80"/>
        <v/>
      </c>
      <c r="BD86" s="208" t="str">
        <f t="shared" ca="1" si="80"/>
        <v/>
      </c>
      <c r="BE86" s="215" t="str">
        <f t="shared" ca="1" si="80"/>
        <v/>
      </c>
      <c r="BF86" s="212" t="str">
        <f t="shared" ca="1" si="80"/>
        <v/>
      </c>
      <c r="BG86" s="208" t="str">
        <f t="shared" ca="1" si="80"/>
        <v/>
      </c>
      <c r="BH86" s="209" t="str">
        <f t="shared" ref="BH86:BW87" ca="1" si="101">IF($C86="","",IF(BH$1="","",INDIRECT("'"&amp;BH$1&amp;"'!"&amp;"$"&amp;BH$2&amp;"$"&amp;((BH$3)+(ROW()-ROW(BG$9))))))</f>
        <v/>
      </c>
      <c r="BI86" s="210" t="str">
        <f t="shared" ca="1" si="101"/>
        <v/>
      </c>
      <c r="BJ86" s="208" t="str">
        <f t="shared" ca="1" si="101"/>
        <v/>
      </c>
      <c r="BK86" s="211" t="str">
        <f t="shared" ca="1" si="101"/>
        <v/>
      </c>
      <c r="BL86" s="212" t="str">
        <f t="shared" ca="1" si="101"/>
        <v/>
      </c>
      <c r="BM86" s="208" t="str">
        <f t="shared" ca="1" si="101"/>
        <v/>
      </c>
      <c r="BN86" s="209" t="str">
        <f t="shared" ca="1" si="101"/>
        <v/>
      </c>
      <c r="BO86" s="214" t="str">
        <f t="shared" ca="1" si="101"/>
        <v/>
      </c>
      <c r="BP86" s="208" t="str">
        <f t="shared" ca="1" si="101"/>
        <v/>
      </c>
      <c r="BQ86" s="209" t="str">
        <f t="shared" ca="1" si="101"/>
        <v/>
      </c>
      <c r="BR86" s="210" t="str">
        <f t="shared" ca="1" si="101"/>
        <v/>
      </c>
      <c r="BS86" s="208" t="str">
        <f t="shared" ca="1" si="101"/>
        <v/>
      </c>
      <c r="BT86" s="211" t="str">
        <f t="shared" ca="1" si="101"/>
        <v/>
      </c>
      <c r="BU86" s="212" t="str">
        <f t="shared" ca="1" si="101"/>
        <v/>
      </c>
      <c r="BV86" s="208" t="str">
        <f t="shared" ca="1" si="101"/>
        <v/>
      </c>
      <c r="BW86" s="215" t="str">
        <f t="shared" ca="1" si="101"/>
        <v/>
      </c>
      <c r="BX86" s="212" t="str">
        <f t="shared" ca="1" si="81"/>
        <v/>
      </c>
      <c r="BY86" s="208" t="str">
        <f t="shared" ca="1" si="63"/>
        <v/>
      </c>
      <c r="BZ86" s="209" t="str">
        <f t="shared" ca="1" si="64"/>
        <v/>
      </c>
      <c r="CA86" s="210" t="str">
        <f t="shared" ca="1" si="65"/>
        <v/>
      </c>
      <c r="CB86" s="208" t="str">
        <f t="shared" ca="1" si="66"/>
        <v/>
      </c>
      <c r="CC86" s="211" t="str">
        <f t="shared" ca="1" si="67"/>
        <v/>
      </c>
      <c r="CD86" s="212" t="str">
        <f t="shared" ca="1" si="68"/>
        <v/>
      </c>
      <c r="CE86" s="208" t="str">
        <f t="shared" ca="1" si="69"/>
        <v/>
      </c>
      <c r="CF86" s="209" t="str">
        <f t="shared" ca="1" si="70"/>
        <v/>
      </c>
      <c r="CG86" s="214" t="str">
        <f t="shared" ca="1" si="71"/>
        <v/>
      </c>
      <c r="CH86" s="208" t="str">
        <f t="shared" ca="1" si="83"/>
        <v/>
      </c>
      <c r="CI86" s="209" t="str">
        <f t="shared" ca="1" si="84"/>
        <v/>
      </c>
      <c r="CJ86" s="210" t="str">
        <f t="shared" ca="1" si="85"/>
        <v/>
      </c>
      <c r="CK86" s="208" t="str">
        <f t="shared" ca="1" si="86"/>
        <v/>
      </c>
      <c r="CL86" s="211" t="str">
        <f t="shared" ca="1" si="87"/>
        <v/>
      </c>
      <c r="CM86" s="212" t="str">
        <f t="shared" ca="1" si="88"/>
        <v/>
      </c>
      <c r="CN86" s="208" t="str">
        <f t="shared" ca="1" si="89"/>
        <v/>
      </c>
      <c r="CO86" s="215" t="str">
        <f t="shared" ca="1" si="90"/>
        <v/>
      </c>
      <c r="CP86" s="212" t="str">
        <f t="shared" ca="1" si="72"/>
        <v/>
      </c>
      <c r="CQ86" s="208" t="str">
        <f t="shared" ca="1" si="91"/>
        <v/>
      </c>
      <c r="CR86" s="209" t="str">
        <f t="shared" ca="1" si="92"/>
        <v/>
      </c>
      <c r="CS86" s="210" t="str">
        <f t="shared" ca="1" si="93"/>
        <v/>
      </c>
      <c r="CT86" s="208" t="str">
        <f t="shared" ca="1" si="94"/>
        <v/>
      </c>
      <c r="CU86" s="211" t="str">
        <f t="shared" ca="1" si="95"/>
        <v/>
      </c>
      <c r="CV86" s="212" t="str">
        <f t="shared" ca="1" si="96"/>
        <v/>
      </c>
      <c r="CW86" s="208" t="str">
        <f t="shared" ca="1" si="97"/>
        <v/>
      </c>
      <c r="CX86" s="216" t="str">
        <f t="shared" ca="1" si="98"/>
        <v/>
      </c>
    </row>
    <row r="87" spans="2:102" s="156" customFormat="1" ht="20.100000000000001" customHeight="1">
      <c r="B87" s="239">
        <f t="shared" si="99"/>
        <v>78</v>
      </c>
      <c r="C87" s="200" t="str">
        <f t="shared" ca="1" si="82"/>
        <v/>
      </c>
      <c r="D87" s="201" t="str">
        <f t="shared" ca="1" si="61"/>
        <v/>
      </c>
      <c r="E87" s="206" t="str">
        <f t="shared" ca="1" si="62"/>
        <v/>
      </c>
      <c r="F87" s="203" t="str">
        <f t="shared" ca="1" si="62"/>
        <v/>
      </c>
      <c r="G87" s="204" t="str">
        <f t="shared" ca="1" si="62"/>
        <v/>
      </c>
      <c r="H87" s="202" t="str">
        <f t="shared" ca="1" si="62"/>
        <v/>
      </c>
      <c r="I87" s="205" t="str">
        <f t="shared" ca="1" si="62"/>
        <v/>
      </c>
      <c r="J87" s="206" t="str">
        <f t="shared" ca="1" si="62"/>
        <v/>
      </c>
      <c r="K87" s="202" t="str">
        <f t="shared" ca="1" si="62"/>
        <v/>
      </c>
      <c r="L87" s="295" t="str">
        <f t="shared" ca="1" si="62"/>
        <v/>
      </c>
      <c r="M87" s="207" t="str">
        <f t="shared" ref="M87:AB87" ca="1" si="102">IF($C87="","",IF(M$1="","",INDIRECT("'"&amp;M$1&amp;"'!"&amp;"$"&amp;M$2&amp;"$"&amp;((M$3)+(ROW()-ROW(L$9))))))</f>
        <v/>
      </c>
      <c r="N87" s="208" t="str">
        <f t="shared" ca="1" si="102"/>
        <v/>
      </c>
      <c r="O87" s="209" t="str">
        <f t="shared" ca="1" si="102"/>
        <v/>
      </c>
      <c r="P87" s="210" t="str">
        <f t="shared" ca="1" si="102"/>
        <v/>
      </c>
      <c r="Q87" s="208" t="str">
        <f t="shared" ca="1" si="102"/>
        <v/>
      </c>
      <c r="R87" s="211" t="str">
        <f t="shared" ca="1" si="102"/>
        <v/>
      </c>
      <c r="S87" s="212" t="str">
        <f t="shared" ca="1" si="102"/>
        <v/>
      </c>
      <c r="T87" s="208" t="str">
        <f t="shared" ca="1" si="102"/>
        <v/>
      </c>
      <c r="U87" s="213" t="str">
        <f t="shared" ca="1" si="102"/>
        <v/>
      </c>
      <c r="V87" s="212" t="str">
        <f t="shared" ca="1" si="102"/>
        <v/>
      </c>
      <c r="W87" s="208" t="str">
        <f t="shared" ca="1" si="102"/>
        <v/>
      </c>
      <c r="X87" s="209" t="str">
        <f t="shared" ca="1" si="102"/>
        <v/>
      </c>
      <c r="Y87" s="210" t="str">
        <f t="shared" ca="1" si="102"/>
        <v/>
      </c>
      <c r="Z87" s="208" t="str">
        <f t="shared" ca="1" si="102"/>
        <v/>
      </c>
      <c r="AA87" s="211" t="str">
        <f t="shared" ca="1" si="102"/>
        <v/>
      </c>
      <c r="AB87" s="212" t="str">
        <f t="shared" ca="1" si="102"/>
        <v/>
      </c>
      <c r="AC87" s="208" t="str">
        <f t="shared" ca="1" si="100"/>
        <v/>
      </c>
      <c r="AD87" s="209" t="str">
        <f t="shared" ca="1" si="100"/>
        <v/>
      </c>
      <c r="AE87" s="214" t="str">
        <f t="shared" ca="1" si="100"/>
        <v/>
      </c>
      <c r="AF87" s="208" t="str">
        <f t="shared" ca="1" si="100"/>
        <v/>
      </c>
      <c r="AG87" s="209" t="str">
        <f t="shared" ca="1" si="100"/>
        <v/>
      </c>
      <c r="AH87" s="210" t="str">
        <f t="shared" ca="1" si="100"/>
        <v/>
      </c>
      <c r="AI87" s="208" t="str">
        <f t="shared" ca="1" si="100"/>
        <v/>
      </c>
      <c r="AJ87" s="211" t="str">
        <f t="shared" ca="1" si="100"/>
        <v/>
      </c>
      <c r="AK87" s="212" t="str">
        <f t="shared" ca="1" si="100"/>
        <v/>
      </c>
      <c r="AL87" s="208" t="str">
        <f t="shared" ca="1" si="100"/>
        <v/>
      </c>
      <c r="AM87" s="215" t="str">
        <f t="shared" ca="1" si="100"/>
        <v/>
      </c>
      <c r="AN87" s="212" t="str">
        <f t="shared" ca="1" si="100"/>
        <v/>
      </c>
      <c r="AO87" s="208" t="str">
        <f t="shared" ca="1" si="100"/>
        <v/>
      </c>
      <c r="AP87" s="209" t="str">
        <f t="shared" ca="1" si="100"/>
        <v/>
      </c>
      <c r="AQ87" s="210" t="str">
        <f t="shared" ca="1" si="100"/>
        <v/>
      </c>
      <c r="AR87" s="208" t="str">
        <f t="shared" ref="AR87:BG87" ca="1" si="103">IF($C87="","",IF(AR$1="","",INDIRECT("'"&amp;AR$1&amp;"'!"&amp;"$"&amp;AR$2&amp;"$"&amp;((AR$3)+(ROW()-ROW(AQ$9))))))</f>
        <v/>
      </c>
      <c r="AS87" s="211" t="str">
        <f t="shared" ca="1" si="103"/>
        <v/>
      </c>
      <c r="AT87" s="212" t="str">
        <f t="shared" ca="1" si="103"/>
        <v/>
      </c>
      <c r="AU87" s="208" t="str">
        <f t="shared" ca="1" si="103"/>
        <v/>
      </c>
      <c r="AV87" s="209" t="str">
        <f t="shared" ca="1" si="103"/>
        <v/>
      </c>
      <c r="AW87" s="214" t="str">
        <f t="shared" ca="1" si="103"/>
        <v/>
      </c>
      <c r="AX87" s="208" t="str">
        <f t="shared" ca="1" si="103"/>
        <v/>
      </c>
      <c r="AY87" s="209" t="str">
        <f t="shared" ca="1" si="103"/>
        <v/>
      </c>
      <c r="AZ87" s="210" t="str">
        <f t="shared" ca="1" si="103"/>
        <v/>
      </c>
      <c r="BA87" s="208" t="str">
        <f t="shared" ca="1" si="103"/>
        <v/>
      </c>
      <c r="BB87" s="211" t="str">
        <f t="shared" ca="1" si="103"/>
        <v/>
      </c>
      <c r="BC87" s="212" t="str">
        <f t="shared" ca="1" si="103"/>
        <v/>
      </c>
      <c r="BD87" s="208" t="str">
        <f t="shared" ca="1" si="103"/>
        <v/>
      </c>
      <c r="BE87" s="215" t="str">
        <f t="shared" ca="1" si="103"/>
        <v/>
      </c>
      <c r="BF87" s="212" t="str">
        <f t="shared" ca="1" si="103"/>
        <v/>
      </c>
      <c r="BG87" s="208" t="str">
        <f t="shared" ca="1" si="103"/>
        <v/>
      </c>
      <c r="BH87" s="209" t="str">
        <f t="shared" ca="1" si="101"/>
        <v/>
      </c>
      <c r="BI87" s="210" t="str">
        <f t="shared" ca="1" si="101"/>
        <v/>
      </c>
      <c r="BJ87" s="208" t="str">
        <f t="shared" ca="1" si="101"/>
        <v/>
      </c>
      <c r="BK87" s="211" t="str">
        <f t="shared" ca="1" si="101"/>
        <v/>
      </c>
      <c r="BL87" s="212" t="str">
        <f t="shared" ca="1" si="101"/>
        <v/>
      </c>
      <c r="BM87" s="208" t="str">
        <f t="shared" ca="1" si="101"/>
        <v/>
      </c>
      <c r="BN87" s="209" t="str">
        <f t="shared" ca="1" si="101"/>
        <v/>
      </c>
      <c r="BO87" s="214" t="str">
        <f t="shared" ca="1" si="101"/>
        <v/>
      </c>
      <c r="BP87" s="208" t="str">
        <f t="shared" ca="1" si="101"/>
        <v/>
      </c>
      <c r="BQ87" s="209" t="str">
        <f t="shared" ca="1" si="101"/>
        <v/>
      </c>
      <c r="BR87" s="210" t="str">
        <f t="shared" ca="1" si="101"/>
        <v/>
      </c>
      <c r="BS87" s="208" t="str">
        <f t="shared" ca="1" si="101"/>
        <v/>
      </c>
      <c r="BT87" s="211" t="str">
        <f t="shared" ca="1" si="101"/>
        <v/>
      </c>
      <c r="BU87" s="212" t="str">
        <f t="shared" ca="1" si="101"/>
        <v/>
      </c>
      <c r="BV87" s="208" t="str">
        <f t="shared" ca="1" si="101"/>
        <v/>
      </c>
      <c r="BW87" s="215" t="str">
        <f t="shared" ca="1" si="101"/>
        <v/>
      </c>
      <c r="BX87" s="212" t="str">
        <f t="shared" ref="M87:BX91" ca="1" si="104">IF($C87="","",IF(BX$1="","",INDIRECT("'"&amp;BX$1&amp;"'!"&amp;"$"&amp;BX$2&amp;"$"&amp;((BX$3)+(ROW()-ROW(BW$9))))))</f>
        <v/>
      </c>
      <c r="BY87" s="208" t="str">
        <f t="shared" ca="1" si="63"/>
        <v/>
      </c>
      <c r="BZ87" s="209" t="str">
        <f t="shared" ca="1" si="64"/>
        <v/>
      </c>
      <c r="CA87" s="210" t="str">
        <f t="shared" ca="1" si="65"/>
        <v/>
      </c>
      <c r="CB87" s="208" t="str">
        <f t="shared" ca="1" si="66"/>
        <v/>
      </c>
      <c r="CC87" s="211" t="str">
        <f t="shared" ca="1" si="67"/>
        <v/>
      </c>
      <c r="CD87" s="212" t="str">
        <f t="shared" ca="1" si="68"/>
        <v/>
      </c>
      <c r="CE87" s="208" t="str">
        <f t="shared" ca="1" si="69"/>
        <v/>
      </c>
      <c r="CF87" s="209" t="str">
        <f t="shared" ca="1" si="70"/>
        <v/>
      </c>
      <c r="CG87" s="214" t="str">
        <f t="shared" ca="1" si="71"/>
        <v/>
      </c>
      <c r="CH87" s="208" t="str">
        <f t="shared" ca="1" si="83"/>
        <v/>
      </c>
      <c r="CI87" s="209" t="str">
        <f t="shared" ca="1" si="84"/>
        <v/>
      </c>
      <c r="CJ87" s="210" t="str">
        <f t="shared" ca="1" si="85"/>
        <v/>
      </c>
      <c r="CK87" s="208" t="str">
        <f t="shared" ca="1" si="86"/>
        <v/>
      </c>
      <c r="CL87" s="211" t="str">
        <f t="shared" ca="1" si="87"/>
        <v/>
      </c>
      <c r="CM87" s="212" t="str">
        <f t="shared" ca="1" si="88"/>
        <v/>
      </c>
      <c r="CN87" s="208" t="str">
        <f t="shared" ca="1" si="89"/>
        <v/>
      </c>
      <c r="CO87" s="215" t="str">
        <f t="shared" ca="1" si="90"/>
        <v/>
      </c>
      <c r="CP87" s="212" t="str">
        <f t="shared" ca="1" si="72"/>
        <v/>
      </c>
      <c r="CQ87" s="208" t="str">
        <f t="shared" ca="1" si="91"/>
        <v/>
      </c>
      <c r="CR87" s="209" t="str">
        <f t="shared" ca="1" si="92"/>
        <v/>
      </c>
      <c r="CS87" s="210" t="str">
        <f t="shared" ca="1" si="93"/>
        <v/>
      </c>
      <c r="CT87" s="208" t="str">
        <f t="shared" ca="1" si="94"/>
        <v/>
      </c>
      <c r="CU87" s="211" t="str">
        <f t="shared" ca="1" si="95"/>
        <v/>
      </c>
      <c r="CV87" s="212" t="str">
        <f t="shared" ca="1" si="96"/>
        <v/>
      </c>
      <c r="CW87" s="208" t="str">
        <f t="shared" ca="1" si="97"/>
        <v/>
      </c>
      <c r="CX87" s="216" t="str">
        <f t="shared" ca="1" si="98"/>
        <v/>
      </c>
    </row>
    <row r="88" spans="2:102" s="156" customFormat="1" ht="20.100000000000001" customHeight="1">
      <c r="B88" s="239">
        <f t="shared" si="99"/>
        <v>79</v>
      </c>
      <c r="C88" s="200" t="str">
        <f t="shared" ca="1" si="82"/>
        <v/>
      </c>
      <c r="D88" s="201" t="str">
        <f t="shared" ca="1" si="61"/>
        <v/>
      </c>
      <c r="E88" s="206" t="str">
        <f t="shared" ca="1" si="62"/>
        <v/>
      </c>
      <c r="F88" s="203" t="str">
        <f t="shared" ca="1" si="62"/>
        <v/>
      </c>
      <c r="G88" s="204" t="str">
        <f t="shared" ca="1" si="62"/>
        <v/>
      </c>
      <c r="H88" s="202" t="str">
        <f t="shared" ca="1" si="62"/>
        <v/>
      </c>
      <c r="I88" s="205" t="str">
        <f t="shared" ca="1" si="62"/>
        <v/>
      </c>
      <c r="J88" s="206" t="str">
        <f t="shared" ca="1" si="62"/>
        <v/>
      </c>
      <c r="K88" s="202" t="str">
        <f t="shared" ca="1" si="62"/>
        <v/>
      </c>
      <c r="L88" s="295" t="str">
        <f t="shared" ca="1" si="62"/>
        <v/>
      </c>
      <c r="M88" s="207" t="str">
        <f t="shared" ca="1" si="104"/>
        <v/>
      </c>
      <c r="N88" s="208" t="str">
        <f t="shared" ca="1" si="104"/>
        <v/>
      </c>
      <c r="O88" s="209" t="str">
        <f t="shared" ca="1" si="104"/>
        <v/>
      </c>
      <c r="P88" s="210" t="str">
        <f t="shared" ca="1" si="104"/>
        <v/>
      </c>
      <c r="Q88" s="208" t="str">
        <f t="shared" ca="1" si="104"/>
        <v/>
      </c>
      <c r="R88" s="211" t="str">
        <f t="shared" ca="1" si="104"/>
        <v/>
      </c>
      <c r="S88" s="212" t="str">
        <f t="shared" ca="1" si="104"/>
        <v/>
      </c>
      <c r="T88" s="208" t="str">
        <f t="shared" ca="1" si="104"/>
        <v/>
      </c>
      <c r="U88" s="213" t="str">
        <f t="shared" ca="1" si="104"/>
        <v/>
      </c>
      <c r="V88" s="212" t="str">
        <f t="shared" ca="1" si="104"/>
        <v/>
      </c>
      <c r="W88" s="208" t="str">
        <f t="shared" ca="1" si="104"/>
        <v/>
      </c>
      <c r="X88" s="209" t="str">
        <f t="shared" ca="1" si="104"/>
        <v/>
      </c>
      <c r="Y88" s="210" t="str">
        <f t="shared" ca="1" si="104"/>
        <v/>
      </c>
      <c r="Z88" s="208" t="str">
        <f t="shared" ca="1" si="104"/>
        <v/>
      </c>
      <c r="AA88" s="211" t="str">
        <f t="shared" ca="1" si="104"/>
        <v/>
      </c>
      <c r="AB88" s="212" t="str">
        <f t="shared" ca="1" si="104"/>
        <v/>
      </c>
      <c r="AC88" s="208" t="str">
        <f t="shared" ca="1" si="104"/>
        <v/>
      </c>
      <c r="AD88" s="209" t="str">
        <f t="shared" ca="1" si="104"/>
        <v/>
      </c>
      <c r="AE88" s="214" t="str">
        <f t="shared" ca="1" si="104"/>
        <v/>
      </c>
      <c r="AF88" s="208" t="str">
        <f t="shared" ca="1" si="104"/>
        <v/>
      </c>
      <c r="AG88" s="209" t="str">
        <f t="shared" ca="1" si="104"/>
        <v/>
      </c>
      <c r="AH88" s="210" t="str">
        <f t="shared" ca="1" si="104"/>
        <v/>
      </c>
      <c r="AI88" s="208" t="str">
        <f t="shared" ca="1" si="104"/>
        <v/>
      </c>
      <c r="AJ88" s="211" t="str">
        <f t="shared" ca="1" si="104"/>
        <v/>
      </c>
      <c r="AK88" s="212" t="str">
        <f t="shared" ca="1" si="104"/>
        <v/>
      </c>
      <c r="AL88" s="208" t="str">
        <f t="shared" ca="1" si="104"/>
        <v/>
      </c>
      <c r="AM88" s="215" t="str">
        <f t="shared" ca="1" si="104"/>
        <v/>
      </c>
      <c r="AN88" s="212" t="str">
        <f t="shared" ca="1" si="104"/>
        <v/>
      </c>
      <c r="AO88" s="208" t="str">
        <f t="shared" ca="1" si="104"/>
        <v/>
      </c>
      <c r="AP88" s="209" t="str">
        <f t="shared" ca="1" si="104"/>
        <v/>
      </c>
      <c r="AQ88" s="210" t="str">
        <f t="shared" ca="1" si="104"/>
        <v/>
      </c>
      <c r="AR88" s="208" t="str">
        <f t="shared" ca="1" si="104"/>
        <v/>
      </c>
      <c r="AS88" s="211" t="str">
        <f t="shared" ca="1" si="104"/>
        <v/>
      </c>
      <c r="AT88" s="212" t="str">
        <f t="shared" ca="1" si="104"/>
        <v/>
      </c>
      <c r="AU88" s="208" t="str">
        <f t="shared" ca="1" si="104"/>
        <v/>
      </c>
      <c r="AV88" s="209" t="str">
        <f t="shared" ca="1" si="104"/>
        <v/>
      </c>
      <c r="AW88" s="214" t="str">
        <f t="shared" ca="1" si="104"/>
        <v/>
      </c>
      <c r="AX88" s="208" t="str">
        <f t="shared" ca="1" si="104"/>
        <v/>
      </c>
      <c r="AY88" s="209" t="str">
        <f t="shared" ca="1" si="104"/>
        <v/>
      </c>
      <c r="AZ88" s="210" t="str">
        <f t="shared" ca="1" si="104"/>
        <v/>
      </c>
      <c r="BA88" s="208" t="str">
        <f t="shared" ca="1" si="104"/>
        <v/>
      </c>
      <c r="BB88" s="211" t="str">
        <f t="shared" ca="1" si="104"/>
        <v/>
      </c>
      <c r="BC88" s="212" t="str">
        <f t="shared" ca="1" si="104"/>
        <v/>
      </c>
      <c r="BD88" s="208" t="str">
        <f t="shared" ca="1" si="104"/>
        <v/>
      </c>
      <c r="BE88" s="215" t="str">
        <f t="shared" ca="1" si="104"/>
        <v/>
      </c>
      <c r="BF88" s="212" t="str">
        <f t="shared" ca="1" si="104"/>
        <v/>
      </c>
      <c r="BG88" s="208" t="str">
        <f t="shared" ca="1" si="104"/>
        <v/>
      </c>
      <c r="BH88" s="209" t="str">
        <f t="shared" ca="1" si="104"/>
        <v/>
      </c>
      <c r="BI88" s="210" t="str">
        <f t="shared" ca="1" si="104"/>
        <v/>
      </c>
      <c r="BJ88" s="208" t="str">
        <f t="shared" ca="1" si="104"/>
        <v/>
      </c>
      <c r="BK88" s="211" t="str">
        <f t="shared" ca="1" si="104"/>
        <v/>
      </c>
      <c r="BL88" s="212" t="str">
        <f t="shared" ca="1" si="104"/>
        <v/>
      </c>
      <c r="BM88" s="208" t="str">
        <f t="shared" ca="1" si="104"/>
        <v/>
      </c>
      <c r="BN88" s="209" t="str">
        <f t="shared" ca="1" si="104"/>
        <v/>
      </c>
      <c r="BO88" s="214" t="str">
        <f t="shared" ca="1" si="104"/>
        <v/>
      </c>
      <c r="BP88" s="208" t="str">
        <f t="shared" ca="1" si="104"/>
        <v/>
      </c>
      <c r="BQ88" s="209" t="str">
        <f t="shared" ca="1" si="104"/>
        <v/>
      </c>
      <c r="BR88" s="210" t="str">
        <f t="shared" ca="1" si="104"/>
        <v/>
      </c>
      <c r="BS88" s="208" t="str">
        <f t="shared" ca="1" si="104"/>
        <v/>
      </c>
      <c r="BT88" s="211" t="str">
        <f t="shared" ca="1" si="104"/>
        <v/>
      </c>
      <c r="BU88" s="212" t="str">
        <f t="shared" ca="1" si="104"/>
        <v/>
      </c>
      <c r="BV88" s="208" t="str">
        <f t="shared" ca="1" si="104"/>
        <v/>
      </c>
      <c r="BW88" s="215" t="str">
        <f t="shared" ca="1" si="104"/>
        <v/>
      </c>
      <c r="BX88" s="212" t="str">
        <f t="shared" ca="1" si="104"/>
        <v/>
      </c>
      <c r="BY88" s="208" t="str">
        <f t="shared" ca="1" si="63"/>
        <v/>
      </c>
      <c r="BZ88" s="209" t="str">
        <f t="shared" ca="1" si="64"/>
        <v/>
      </c>
      <c r="CA88" s="210" t="str">
        <f t="shared" ca="1" si="65"/>
        <v/>
      </c>
      <c r="CB88" s="208" t="str">
        <f t="shared" ca="1" si="66"/>
        <v/>
      </c>
      <c r="CC88" s="211" t="str">
        <f t="shared" ca="1" si="67"/>
        <v/>
      </c>
      <c r="CD88" s="212" t="str">
        <f t="shared" ca="1" si="68"/>
        <v/>
      </c>
      <c r="CE88" s="208" t="str">
        <f t="shared" ca="1" si="69"/>
        <v/>
      </c>
      <c r="CF88" s="209" t="str">
        <f t="shared" ca="1" si="70"/>
        <v/>
      </c>
      <c r="CG88" s="214" t="str">
        <f t="shared" ca="1" si="71"/>
        <v/>
      </c>
      <c r="CH88" s="208" t="str">
        <f t="shared" ca="1" si="83"/>
        <v/>
      </c>
      <c r="CI88" s="209" t="str">
        <f t="shared" ca="1" si="84"/>
        <v/>
      </c>
      <c r="CJ88" s="210" t="str">
        <f t="shared" ca="1" si="85"/>
        <v/>
      </c>
      <c r="CK88" s="208" t="str">
        <f t="shared" ca="1" si="86"/>
        <v/>
      </c>
      <c r="CL88" s="211" t="str">
        <f t="shared" ca="1" si="87"/>
        <v/>
      </c>
      <c r="CM88" s="212" t="str">
        <f t="shared" ca="1" si="88"/>
        <v/>
      </c>
      <c r="CN88" s="208" t="str">
        <f t="shared" ca="1" si="89"/>
        <v/>
      </c>
      <c r="CO88" s="215" t="str">
        <f t="shared" ca="1" si="90"/>
        <v/>
      </c>
      <c r="CP88" s="212" t="str">
        <f t="shared" ca="1" si="72"/>
        <v/>
      </c>
      <c r="CQ88" s="208" t="str">
        <f t="shared" ca="1" si="91"/>
        <v/>
      </c>
      <c r="CR88" s="209" t="str">
        <f t="shared" ca="1" si="92"/>
        <v/>
      </c>
      <c r="CS88" s="210" t="str">
        <f t="shared" ca="1" si="93"/>
        <v/>
      </c>
      <c r="CT88" s="208" t="str">
        <f t="shared" ca="1" si="94"/>
        <v/>
      </c>
      <c r="CU88" s="211" t="str">
        <f t="shared" ca="1" si="95"/>
        <v/>
      </c>
      <c r="CV88" s="212" t="str">
        <f t="shared" ca="1" si="96"/>
        <v/>
      </c>
      <c r="CW88" s="208" t="str">
        <f t="shared" ca="1" si="97"/>
        <v/>
      </c>
      <c r="CX88" s="216" t="str">
        <f t="shared" ca="1" si="98"/>
        <v/>
      </c>
    </row>
    <row r="89" spans="2:102" s="156" customFormat="1" ht="20.100000000000001" customHeight="1">
      <c r="B89" s="239">
        <f t="shared" si="99"/>
        <v>80</v>
      </c>
      <c r="C89" s="200" t="str">
        <f t="shared" ca="1" si="82"/>
        <v/>
      </c>
      <c r="D89" s="201" t="str">
        <f t="shared" ca="1" si="61"/>
        <v/>
      </c>
      <c r="E89" s="206" t="str">
        <f t="shared" ca="1" si="62"/>
        <v/>
      </c>
      <c r="F89" s="203" t="str">
        <f t="shared" ca="1" si="62"/>
        <v/>
      </c>
      <c r="G89" s="204" t="str">
        <f t="shared" ca="1" si="62"/>
        <v/>
      </c>
      <c r="H89" s="202" t="str">
        <f t="shared" ca="1" si="62"/>
        <v/>
      </c>
      <c r="I89" s="205" t="str">
        <f t="shared" ca="1" si="62"/>
        <v/>
      </c>
      <c r="J89" s="206" t="str">
        <f t="shared" ca="1" si="62"/>
        <v/>
      </c>
      <c r="K89" s="202" t="str">
        <f t="shared" ref="E89:L121" ca="1" si="105">IF($C89="","",SUMIFS($M89:$CX89,$M$8:$CX$8,K$8,$M$6:$CX$6,K$6))</f>
        <v/>
      </c>
      <c r="L89" s="295" t="str">
        <f t="shared" ca="1" si="105"/>
        <v/>
      </c>
      <c r="M89" s="207" t="str">
        <f t="shared" ca="1" si="104"/>
        <v/>
      </c>
      <c r="N89" s="208" t="str">
        <f t="shared" ca="1" si="104"/>
        <v/>
      </c>
      <c r="O89" s="209" t="str">
        <f t="shared" ca="1" si="104"/>
        <v/>
      </c>
      <c r="P89" s="210" t="str">
        <f t="shared" ca="1" si="104"/>
        <v/>
      </c>
      <c r="Q89" s="208" t="str">
        <f t="shared" ca="1" si="104"/>
        <v/>
      </c>
      <c r="R89" s="211" t="str">
        <f t="shared" ca="1" si="104"/>
        <v/>
      </c>
      <c r="S89" s="212" t="str">
        <f t="shared" ca="1" si="104"/>
        <v/>
      </c>
      <c r="T89" s="208" t="str">
        <f t="shared" ca="1" si="104"/>
        <v/>
      </c>
      <c r="U89" s="213" t="str">
        <f t="shared" ca="1" si="104"/>
        <v/>
      </c>
      <c r="V89" s="212" t="str">
        <f t="shared" ca="1" si="104"/>
        <v/>
      </c>
      <c r="W89" s="208" t="str">
        <f t="shared" ca="1" si="104"/>
        <v/>
      </c>
      <c r="X89" s="209" t="str">
        <f t="shared" ca="1" si="104"/>
        <v/>
      </c>
      <c r="Y89" s="210" t="str">
        <f t="shared" ca="1" si="104"/>
        <v/>
      </c>
      <c r="Z89" s="208" t="str">
        <f t="shared" ca="1" si="104"/>
        <v/>
      </c>
      <c r="AA89" s="211" t="str">
        <f t="shared" ca="1" si="104"/>
        <v/>
      </c>
      <c r="AB89" s="212" t="str">
        <f t="shared" ca="1" si="104"/>
        <v/>
      </c>
      <c r="AC89" s="208" t="str">
        <f t="shared" ca="1" si="104"/>
        <v/>
      </c>
      <c r="AD89" s="209" t="str">
        <f t="shared" ca="1" si="104"/>
        <v/>
      </c>
      <c r="AE89" s="214" t="str">
        <f t="shared" ca="1" si="104"/>
        <v/>
      </c>
      <c r="AF89" s="208" t="str">
        <f t="shared" ca="1" si="104"/>
        <v/>
      </c>
      <c r="AG89" s="209" t="str">
        <f t="shared" ca="1" si="104"/>
        <v/>
      </c>
      <c r="AH89" s="210" t="str">
        <f t="shared" ca="1" si="104"/>
        <v/>
      </c>
      <c r="AI89" s="208" t="str">
        <f t="shared" ca="1" si="104"/>
        <v/>
      </c>
      <c r="AJ89" s="211" t="str">
        <f t="shared" ca="1" si="104"/>
        <v/>
      </c>
      <c r="AK89" s="212" t="str">
        <f t="shared" ca="1" si="104"/>
        <v/>
      </c>
      <c r="AL89" s="208" t="str">
        <f t="shared" ca="1" si="104"/>
        <v/>
      </c>
      <c r="AM89" s="215" t="str">
        <f t="shared" ca="1" si="104"/>
        <v/>
      </c>
      <c r="AN89" s="212" t="str">
        <f t="shared" ca="1" si="104"/>
        <v/>
      </c>
      <c r="AO89" s="208" t="str">
        <f t="shared" ca="1" si="104"/>
        <v/>
      </c>
      <c r="AP89" s="209" t="str">
        <f t="shared" ca="1" si="104"/>
        <v/>
      </c>
      <c r="AQ89" s="210" t="str">
        <f t="shared" ca="1" si="104"/>
        <v/>
      </c>
      <c r="AR89" s="208" t="str">
        <f t="shared" ca="1" si="104"/>
        <v/>
      </c>
      <c r="AS89" s="211" t="str">
        <f t="shared" ca="1" si="104"/>
        <v/>
      </c>
      <c r="AT89" s="212" t="str">
        <f t="shared" ca="1" si="104"/>
        <v/>
      </c>
      <c r="AU89" s="208" t="str">
        <f t="shared" ca="1" si="104"/>
        <v/>
      </c>
      <c r="AV89" s="209" t="str">
        <f t="shared" ca="1" si="104"/>
        <v/>
      </c>
      <c r="AW89" s="214" t="str">
        <f t="shared" ca="1" si="104"/>
        <v/>
      </c>
      <c r="AX89" s="208" t="str">
        <f t="shared" ca="1" si="104"/>
        <v/>
      </c>
      <c r="AY89" s="209" t="str">
        <f t="shared" ca="1" si="104"/>
        <v/>
      </c>
      <c r="AZ89" s="210" t="str">
        <f t="shared" ca="1" si="104"/>
        <v/>
      </c>
      <c r="BA89" s="208" t="str">
        <f t="shared" ca="1" si="104"/>
        <v/>
      </c>
      <c r="BB89" s="211" t="str">
        <f t="shared" ca="1" si="104"/>
        <v/>
      </c>
      <c r="BC89" s="212" t="str">
        <f t="shared" ca="1" si="104"/>
        <v/>
      </c>
      <c r="BD89" s="208" t="str">
        <f t="shared" ca="1" si="104"/>
        <v/>
      </c>
      <c r="BE89" s="215" t="str">
        <f t="shared" ca="1" si="104"/>
        <v/>
      </c>
      <c r="BF89" s="212" t="str">
        <f t="shared" ca="1" si="104"/>
        <v/>
      </c>
      <c r="BG89" s="208" t="str">
        <f t="shared" ca="1" si="104"/>
        <v/>
      </c>
      <c r="BH89" s="209" t="str">
        <f t="shared" ca="1" si="104"/>
        <v/>
      </c>
      <c r="BI89" s="210" t="str">
        <f t="shared" ca="1" si="104"/>
        <v/>
      </c>
      <c r="BJ89" s="208" t="str">
        <f t="shared" ca="1" si="104"/>
        <v/>
      </c>
      <c r="BK89" s="211" t="str">
        <f t="shared" ca="1" si="104"/>
        <v/>
      </c>
      <c r="BL89" s="212" t="str">
        <f t="shared" ca="1" si="104"/>
        <v/>
      </c>
      <c r="BM89" s="208" t="str">
        <f t="shared" ca="1" si="104"/>
        <v/>
      </c>
      <c r="BN89" s="209" t="str">
        <f t="shared" ca="1" si="104"/>
        <v/>
      </c>
      <c r="BO89" s="214" t="str">
        <f t="shared" ca="1" si="104"/>
        <v/>
      </c>
      <c r="BP89" s="208" t="str">
        <f t="shared" ca="1" si="104"/>
        <v/>
      </c>
      <c r="BQ89" s="209" t="str">
        <f t="shared" ca="1" si="104"/>
        <v/>
      </c>
      <c r="BR89" s="210" t="str">
        <f t="shared" ca="1" si="104"/>
        <v/>
      </c>
      <c r="BS89" s="208" t="str">
        <f t="shared" ca="1" si="104"/>
        <v/>
      </c>
      <c r="BT89" s="211" t="str">
        <f t="shared" ca="1" si="104"/>
        <v/>
      </c>
      <c r="BU89" s="212" t="str">
        <f t="shared" ca="1" si="104"/>
        <v/>
      </c>
      <c r="BV89" s="208" t="str">
        <f t="shared" ca="1" si="104"/>
        <v/>
      </c>
      <c r="BW89" s="215" t="str">
        <f t="shared" ca="1" si="104"/>
        <v/>
      </c>
      <c r="BX89" s="212" t="str">
        <f t="shared" ca="1" si="104"/>
        <v/>
      </c>
      <c r="BY89" s="208" t="str">
        <f t="shared" ca="1" si="63"/>
        <v/>
      </c>
      <c r="BZ89" s="209" t="str">
        <f t="shared" ca="1" si="64"/>
        <v/>
      </c>
      <c r="CA89" s="210" t="str">
        <f t="shared" ca="1" si="65"/>
        <v/>
      </c>
      <c r="CB89" s="208" t="str">
        <f t="shared" ca="1" si="66"/>
        <v/>
      </c>
      <c r="CC89" s="211" t="str">
        <f t="shared" ca="1" si="67"/>
        <v/>
      </c>
      <c r="CD89" s="212" t="str">
        <f t="shared" ca="1" si="68"/>
        <v/>
      </c>
      <c r="CE89" s="208" t="str">
        <f t="shared" ca="1" si="69"/>
        <v/>
      </c>
      <c r="CF89" s="209" t="str">
        <f t="shared" ca="1" si="70"/>
        <v/>
      </c>
      <c r="CG89" s="214" t="str">
        <f t="shared" ca="1" si="71"/>
        <v/>
      </c>
      <c r="CH89" s="208" t="str">
        <f t="shared" ca="1" si="83"/>
        <v/>
      </c>
      <c r="CI89" s="209" t="str">
        <f t="shared" ca="1" si="84"/>
        <v/>
      </c>
      <c r="CJ89" s="210" t="str">
        <f t="shared" ca="1" si="85"/>
        <v/>
      </c>
      <c r="CK89" s="208" t="str">
        <f t="shared" ca="1" si="86"/>
        <v/>
      </c>
      <c r="CL89" s="211" t="str">
        <f t="shared" ca="1" si="87"/>
        <v/>
      </c>
      <c r="CM89" s="212" t="str">
        <f t="shared" ca="1" si="88"/>
        <v/>
      </c>
      <c r="CN89" s="208" t="str">
        <f t="shared" ca="1" si="89"/>
        <v/>
      </c>
      <c r="CO89" s="215" t="str">
        <f t="shared" ca="1" si="90"/>
        <v/>
      </c>
      <c r="CP89" s="212" t="str">
        <f t="shared" ca="1" si="72"/>
        <v/>
      </c>
      <c r="CQ89" s="208" t="str">
        <f t="shared" ca="1" si="91"/>
        <v/>
      </c>
      <c r="CR89" s="209" t="str">
        <f t="shared" ca="1" si="92"/>
        <v/>
      </c>
      <c r="CS89" s="210" t="str">
        <f t="shared" ca="1" si="93"/>
        <v/>
      </c>
      <c r="CT89" s="208" t="str">
        <f t="shared" ca="1" si="94"/>
        <v/>
      </c>
      <c r="CU89" s="211" t="str">
        <f t="shared" ca="1" si="95"/>
        <v/>
      </c>
      <c r="CV89" s="212" t="str">
        <f t="shared" ca="1" si="96"/>
        <v/>
      </c>
      <c r="CW89" s="208" t="str">
        <f t="shared" ca="1" si="97"/>
        <v/>
      </c>
      <c r="CX89" s="216" t="str">
        <f t="shared" ca="1" si="98"/>
        <v/>
      </c>
    </row>
    <row r="90" spans="2:102" s="156" customFormat="1" ht="20.100000000000001" customHeight="1">
      <c r="B90" s="239">
        <f t="shared" si="99"/>
        <v>81</v>
      </c>
      <c r="C90" s="200" t="str">
        <f t="shared" ca="1" si="82"/>
        <v/>
      </c>
      <c r="D90" s="201" t="str">
        <f ca="1">IF($C90="","",SUM(M90,V90,AE90,AN90,AW90,BF90,BO90,BX90))</f>
        <v/>
      </c>
      <c r="E90" s="206" t="str">
        <f t="shared" ca="1" si="105"/>
        <v/>
      </c>
      <c r="F90" s="203" t="str">
        <f t="shared" ca="1" si="105"/>
        <v/>
      </c>
      <c r="G90" s="204" t="str">
        <f t="shared" ca="1" si="105"/>
        <v/>
      </c>
      <c r="H90" s="202" t="str">
        <f t="shared" ca="1" si="105"/>
        <v/>
      </c>
      <c r="I90" s="205" t="str">
        <f t="shared" ca="1" si="105"/>
        <v/>
      </c>
      <c r="J90" s="206" t="str">
        <f t="shared" ca="1" si="105"/>
        <v/>
      </c>
      <c r="K90" s="202" t="str">
        <f t="shared" ca="1" si="105"/>
        <v/>
      </c>
      <c r="L90" s="295" t="str">
        <f t="shared" ca="1" si="105"/>
        <v/>
      </c>
      <c r="M90" s="207" t="str">
        <f t="shared" ca="1" si="104"/>
        <v/>
      </c>
      <c r="N90" s="208" t="str">
        <f t="shared" ca="1" si="104"/>
        <v/>
      </c>
      <c r="O90" s="209" t="str">
        <f t="shared" ca="1" si="104"/>
        <v/>
      </c>
      <c r="P90" s="210" t="str">
        <f t="shared" ca="1" si="104"/>
        <v/>
      </c>
      <c r="Q90" s="208" t="str">
        <f t="shared" ca="1" si="104"/>
        <v/>
      </c>
      <c r="R90" s="211" t="str">
        <f t="shared" ca="1" si="104"/>
        <v/>
      </c>
      <c r="S90" s="212" t="str">
        <f t="shared" ca="1" si="104"/>
        <v/>
      </c>
      <c r="T90" s="208" t="str">
        <f t="shared" ca="1" si="104"/>
        <v/>
      </c>
      <c r="U90" s="213" t="str">
        <f t="shared" ca="1" si="104"/>
        <v/>
      </c>
      <c r="V90" s="212" t="str">
        <f t="shared" ca="1" si="104"/>
        <v/>
      </c>
      <c r="W90" s="208" t="str">
        <f t="shared" ca="1" si="104"/>
        <v/>
      </c>
      <c r="X90" s="209" t="str">
        <f t="shared" ca="1" si="104"/>
        <v/>
      </c>
      <c r="Y90" s="210" t="str">
        <f t="shared" ca="1" si="104"/>
        <v/>
      </c>
      <c r="Z90" s="208" t="str">
        <f t="shared" ca="1" si="104"/>
        <v/>
      </c>
      <c r="AA90" s="211" t="str">
        <f t="shared" ca="1" si="104"/>
        <v/>
      </c>
      <c r="AB90" s="212" t="str">
        <f t="shared" ca="1" si="104"/>
        <v/>
      </c>
      <c r="AC90" s="208" t="str">
        <f t="shared" ca="1" si="104"/>
        <v/>
      </c>
      <c r="AD90" s="209" t="str">
        <f t="shared" ca="1" si="104"/>
        <v/>
      </c>
      <c r="AE90" s="214" t="str">
        <f t="shared" ca="1" si="104"/>
        <v/>
      </c>
      <c r="AF90" s="208" t="str">
        <f t="shared" ca="1" si="104"/>
        <v/>
      </c>
      <c r="AG90" s="209" t="str">
        <f t="shared" ca="1" si="104"/>
        <v/>
      </c>
      <c r="AH90" s="210" t="str">
        <f t="shared" ca="1" si="104"/>
        <v/>
      </c>
      <c r="AI90" s="208" t="str">
        <f t="shared" ca="1" si="104"/>
        <v/>
      </c>
      <c r="AJ90" s="211" t="str">
        <f t="shared" ca="1" si="104"/>
        <v/>
      </c>
      <c r="AK90" s="212" t="str">
        <f t="shared" ca="1" si="104"/>
        <v/>
      </c>
      <c r="AL90" s="208" t="str">
        <f t="shared" ca="1" si="104"/>
        <v/>
      </c>
      <c r="AM90" s="215" t="str">
        <f t="shared" ca="1" si="104"/>
        <v/>
      </c>
      <c r="AN90" s="212" t="str">
        <f t="shared" ca="1" si="104"/>
        <v/>
      </c>
      <c r="AO90" s="208" t="str">
        <f t="shared" ca="1" si="104"/>
        <v/>
      </c>
      <c r="AP90" s="209" t="str">
        <f t="shared" ca="1" si="104"/>
        <v/>
      </c>
      <c r="AQ90" s="210" t="str">
        <f t="shared" ca="1" si="104"/>
        <v/>
      </c>
      <c r="AR90" s="208" t="str">
        <f t="shared" ca="1" si="104"/>
        <v/>
      </c>
      <c r="AS90" s="211" t="str">
        <f t="shared" ca="1" si="104"/>
        <v/>
      </c>
      <c r="AT90" s="212" t="str">
        <f t="shared" ca="1" si="104"/>
        <v/>
      </c>
      <c r="AU90" s="208" t="str">
        <f t="shared" ca="1" si="104"/>
        <v/>
      </c>
      <c r="AV90" s="209" t="str">
        <f t="shared" ca="1" si="104"/>
        <v/>
      </c>
      <c r="AW90" s="214" t="str">
        <f t="shared" ca="1" si="104"/>
        <v/>
      </c>
      <c r="AX90" s="208" t="str">
        <f t="shared" ca="1" si="104"/>
        <v/>
      </c>
      <c r="AY90" s="209" t="str">
        <f t="shared" ca="1" si="104"/>
        <v/>
      </c>
      <c r="AZ90" s="210" t="str">
        <f t="shared" ca="1" si="104"/>
        <v/>
      </c>
      <c r="BA90" s="208" t="str">
        <f t="shared" ca="1" si="104"/>
        <v/>
      </c>
      <c r="BB90" s="211" t="str">
        <f t="shared" ca="1" si="104"/>
        <v/>
      </c>
      <c r="BC90" s="212" t="str">
        <f t="shared" ca="1" si="104"/>
        <v/>
      </c>
      <c r="BD90" s="208" t="str">
        <f t="shared" ca="1" si="104"/>
        <v/>
      </c>
      <c r="BE90" s="215" t="str">
        <f t="shared" ca="1" si="104"/>
        <v/>
      </c>
      <c r="BF90" s="212" t="str">
        <f t="shared" ca="1" si="104"/>
        <v/>
      </c>
      <c r="BG90" s="208" t="str">
        <f t="shared" ca="1" si="104"/>
        <v/>
      </c>
      <c r="BH90" s="209" t="str">
        <f t="shared" ca="1" si="104"/>
        <v/>
      </c>
      <c r="BI90" s="210" t="str">
        <f t="shared" ca="1" si="104"/>
        <v/>
      </c>
      <c r="BJ90" s="208" t="str">
        <f t="shared" ca="1" si="104"/>
        <v/>
      </c>
      <c r="BK90" s="211" t="str">
        <f t="shared" ca="1" si="104"/>
        <v/>
      </c>
      <c r="BL90" s="212" t="str">
        <f t="shared" ca="1" si="104"/>
        <v/>
      </c>
      <c r="BM90" s="208" t="str">
        <f t="shared" ca="1" si="104"/>
        <v/>
      </c>
      <c r="BN90" s="209" t="str">
        <f t="shared" ca="1" si="104"/>
        <v/>
      </c>
      <c r="BO90" s="214" t="str">
        <f t="shared" ca="1" si="104"/>
        <v/>
      </c>
      <c r="BP90" s="208" t="str">
        <f t="shared" ca="1" si="104"/>
        <v/>
      </c>
      <c r="BQ90" s="209" t="str">
        <f t="shared" ca="1" si="104"/>
        <v/>
      </c>
      <c r="BR90" s="210" t="str">
        <f t="shared" ca="1" si="104"/>
        <v/>
      </c>
      <c r="BS90" s="208" t="str">
        <f t="shared" ca="1" si="104"/>
        <v/>
      </c>
      <c r="BT90" s="211" t="str">
        <f t="shared" ca="1" si="104"/>
        <v/>
      </c>
      <c r="BU90" s="212" t="str">
        <f t="shared" ca="1" si="104"/>
        <v/>
      </c>
      <c r="BV90" s="208" t="str">
        <f t="shared" ca="1" si="104"/>
        <v/>
      </c>
      <c r="BW90" s="215" t="str">
        <f t="shared" ca="1" si="104"/>
        <v/>
      </c>
      <c r="BX90" s="212" t="str">
        <f t="shared" ca="1" si="104"/>
        <v/>
      </c>
      <c r="BY90" s="208" t="str">
        <f t="shared" ca="1" si="63"/>
        <v/>
      </c>
      <c r="BZ90" s="209" t="str">
        <f t="shared" ca="1" si="64"/>
        <v/>
      </c>
      <c r="CA90" s="210" t="str">
        <f t="shared" ca="1" si="65"/>
        <v/>
      </c>
      <c r="CB90" s="208" t="str">
        <f t="shared" ca="1" si="66"/>
        <v/>
      </c>
      <c r="CC90" s="211" t="str">
        <f t="shared" ca="1" si="67"/>
        <v/>
      </c>
      <c r="CD90" s="212" t="str">
        <f t="shared" ca="1" si="68"/>
        <v/>
      </c>
      <c r="CE90" s="208" t="str">
        <f t="shared" ca="1" si="69"/>
        <v/>
      </c>
      <c r="CF90" s="209" t="str">
        <f t="shared" ca="1" si="70"/>
        <v/>
      </c>
      <c r="CG90" s="214" t="str">
        <f t="shared" ca="1" si="71"/>
        <v/>
      </c>
      <c r="CH90" s="208" t="str">
        <f t="shared" ca="1" si="83"/>
        <v/>
      </c>
      <c r="CI90" s="209" t="str">
        <f t="shared" ca="1" si="84"/>
        <v/>
      </c>
      <c r="CJ90" s="210" t="str">
        <f t="shared" ca="1" si="85"/>
        <v/>
      </c>
      <c r="CK90" s="208" t="str">
        <f t="shared" ca="1" si="86"/>
        <v/>
      </c>
      <c r="CL90" s="211" t="str">
        <f t="shared" ca="1" si="87"/>
        <v/>
      </c>
      <c r="CM90" s="212" t="str">
        <f t="shared" ca="1" si="88"/>
        <v/>
      </c>
      <c r="CN90" s="208" t="str">
        <f t="shared" ca="1" si="89"/>
        <v/>
      </c>
      <c r="CO90" s="215" t="str">
        <f t="shared" ca="1" si="90"/>
        <v/>
      </c>
      <c r="CP90" s="212" t="str">
        <f t="shared" ca="1" si="72"/>
        <v/>
      </c>
      <c r="CQ90" s="208" t="str">
        <f t="shared" ca="1" si="91"/>
        <v/>
      </c>
      <c r="CR90" s="209" t="str">
        <f t="shared" ca="1" si="92"/>
        <v/>
      </c>
      <c r="CS90" s="210" t="str">
        <f t="shared" ca="1" si="93"/>
        <v/>
      </c>
      <c r="CT90" s="208" t="str">
        <f t="shared" ca="1" si="94"/>
        <v/>
      </c>
      <c r="CU90" s="211" t="str">
        <f t="shared" ca="1" si="95"/>
        <v/>
      </c>
      <c r="CV90" s="212" t="str">
        <f t="shared" ca="1" si="96"/>
        <v/>
      </c>
      <c r="CW90" s="208" t="str">
        <f t="shared" ca="1" si="97"/>
        <v/>
      </c>
      <c r="CX90" s="216" t="str">
        <f t="shared" ca="1" si="98"/>
        <v/>
      </c>
    </row>
    <row r="91" spans="2:102" s="156" customFormat="1" ht="20.100000000000001" customHeight="1">
      <c r="B91" s="239">
        <f t="shared" si="99"/>
        <v>82</v>
      </c>
      <c r="C91" s="200" t="str">
        <f t="shared" ca="1" si="82"/>
        <v/>
      </c>
      <c r="D91" s="201" t="str">
        <f t="shared" ref="D91:D129" ca="1" si="106">IF($C91="","",SUM(M91,V91,AE91,AN91,AW91,BF91,BO91,BX91))</f>
        <v/>
      </c>
      <c r="E91" s="206" t="str">
        <f t="shared" ca="1" si="105"/>
        <v/>
      </c>
      <c r="F91" s="203" t="str">
        <f t="shared" ca="1" si="105"/>
        <v/>
      </c>
      <c r="G91" s="204" t="str">
        <f t="shared" ca="1" si="105"/>
        <v/>
      </c>
      <c r="H91" s="202" t="str">
        <f t="shared" ca="1" si="105"/>
        <v/>
      </c>
      <c r="I91" s="205" t="str">
        <f t="shared" ca="1" si="105"/>
        <v/>
      </c>
      <c r="J91" s="206" t="str">
        <f t="shared" ca="1" si="105"/>
        <v/>
      </c>
      <c r="K91" s="202" t="str">
        <f t="shared" ca="1" si="105"/>
        <v/>
      </c>
      <c r="L91" s="295" t="str">
        <f t="shared" ca="1" si="105"/>
        <v/>
      </c>
      <c r="M91" s="207" t="str">
        <f t="shared" ca="1" si="104"/>
        <v/>
      </c>
      <c r="N91" s="208" t="str">
        <f t="shared" ca="1" si="104"/>
        <v/>
      </c>
      <c r="O91" s="209" t="str">
        <f t="shared" ca="1" si="104"/>
        <v/>
      </c>
      <c r="P91" s="210" t="str">
        <f t="shared" ca="1" si="104"/>
        <v/>
      </c>
      <c r="Q91" s="208" t="str">
        <f t="shared" ca="1" si="104"/>
        <v/>
      </c>
      <c r="R91" s="211" t="str">
        <f t="shared" ca="1" si="104"/>
        <v/>
      </c>
      <c r="S91" s="212" t="str">
        <f t="shared" ca="1" si="104"/>
        <v/>
      </c>
      <c r="T91" s="208" t="str">
        <f t="shared" ca="1" si="104"/>
        <v/>
      </c>
      <c r="U91" s="213" t="str">
        <f t="shared" ca="1" si="104"/>
        <v/>
      </c>
      <c r="V91" s="212" t="str">
        <f t="shared" ca="1" si="104"/>
        <v/>
      </c>
      <c r="W91" s="208" t="str">
        <f t="shared" ca="1" si="104"/>
        <v/>
      </c>
      <c r="X91" s="209" t="str">
        <f t="shared" ca="1" si="104"/>
        <v/>
      </c>
      <c r="Y91" s="210" t="str">
        <f t="shared" ca="1" si="104"/>
        <v/>
      </c>
      <c r="Z91" s="208" t="str">
        <f t="shared" ca="1" si="104"/>
        <v/>
      </c>
      <c r="AA91" s="211" t="str">
        <f t="shared" ca="1" si="104"/>
        <v/>
      </c>
      <c r="AB91" s="212" t="str">
        <f t="shared" ca="1" si="104"/>
        <v/>
      </c>
      <c r="AC91" s="208" t="str">
        <f t="shared" ca="1" si="104"/>
        <v/>
      </c>
      <c r="AD91" s="209" t="str">
        <f t="shared" ca="1" si="104"/>
        <v/>
      </c>
      <c r="AE91" s="214" t="str">
        <f t="shared" ca="1" si="104"/>
        <v/>
      </c>
      <c r="AF91" s="208" t="str">
        <f t="shared" ca="1" si="104"/>
        <v/>
      </c>
      <c r="AG91" s="209" t="str">
        <f t="shared" ca="1" si="104"/>
        <v/>
      </c>
      <c r="AH91" s="210" t="str">
        <f t="shared" ca="1" si="104"/>
        <v/>
      </c>
      <c r="AI91" s="208" t="str">
        <f t="shared" ca="1" si="104"/>
        <v/>
      </c>
      <c r="AJ91" s="211" t="str">
        <f t="shared" ca="1" si="104"/>
        <v/>
      </c>
      <c r="AK91" s="212" t="str">
        <f t="shared" ca="1" si="104"/>
        <v/>
      </c>
      <c r="AL91" s="208" t="str">
        <f t="shared" ca="1" si="104"/>
        <v/>
      </c>
      <c r="AM91" s="215" t="str">
        <f t="shared" ca="1" si="104"/>
        <v/>
      </c>
      <c r="AN91" s="212" t="str">
        <f t="shared" ca="1" si="104"/>
        <v/>
      </c>
      <c r="AO91" s="208" t="str">
        <f t="shared" ca="1" si="104"/>
        <v/>
      </c>
      <c r="AP91" s="209" t="str">
        <f t="shared" ca="1" si="104"/>
        <v/>
      </c>
      <c r="AQ91" s="210" t="str">
        <f t="shared" ca="1" si="104"/>
        <v/>
      </c>
      <c r="AR91" s="208" t="str">
        <f t="shared" ca="1" si="104"/>
        <v/>
      </c>
      <c r="AS91" s="211" t="str">
        <f t="shared" ca="1" si="104"/>
        <v/>
      </c>
      <c r="AT91" s="212" t="str">
        <f t="shared" ca="1" si="104"/>
        <v/>
      </c>
      <c r="AU91" s="208" t="str">
        <f t="shared" ca="1" si="104"/>
        <v/>
      </c>
      <c r="AV91" s="209" t="str">
        <f t="shared" ca="1" si="104"/>
        <v/>
      </c>
      <c r="AW91" s="214" t="str">
        <f t="shared" ca="1" si="104"/>
        <v/>
      </c>
      <c r="AX91" s="208" t="str">
        <f t="shared" ca="1" si="104"/>
        <v/>
      </c>
      <c r="AY91" s="209" t="str">
        <f t="shared" ca="1" si="104"/>
        <v/>
      </c>
      <c r="AZ91" s="210" t="str">
        <f t="shared" ca="1" si="104"/>
        <v/>
      </c>
      <c r="BA91" s="208" t="str">
        <f t="shared" ca="1" si="104"/>
        <v/>
      </c>
      <c r="BB91" s="211" t="str">
        <f t="shared" ca="1" si="104"/>
        <v/>
      </c>
      <c r="BC91" s="212" t="str">
        <f t="shared" ca="1" si="104"/>
        <v/>
      </c>
      <c r="BD91" s="208" t="str">
        <f t="shared" ca="1" si="104"/>
        <v/>
      </c>
      <c r="BE91" s="215" t="str">
        <f t="shared" ca="1" si="104"/>
        <v/>
      </c>
      <c r="BF91" s="212" t="str">
        <f t="shared" ca="1" si="104"/>
        <v/>
      </c>
      <c r="BG91" s="208" t="str">
        <f t="shared" ca="1" si="104"/>
        <v/>
      </c>
      <c r="BH91" s="209" t="str">
        <f t="shared" ca="1" si="104"/>
        <v/>
      </c>
      <c r="BI91" s="210" t="str">
        <f t="shared" ca="1" si="104"/>
        <v/>
      </c>
      <c r="BJ91" s="208" t="str">
        <f t="shared" ca="1" si="104"/>
        <v/>
      </c>
      <c r="BK91" s="211" t="str">
        <f t="shared" ca="1" si="104"/>
        <v/>
      </c>
      <c r="BL91" s="212" t="str">
        <f t="shared" ca="1" si="104"/>
        <v/>
      </c>
      <c r="BM91" s="208" t="str">
        <f t="shared" ca="1" si="104"/>
        <v/>
      </c>
      <c r="BN91" s="209" t="str">
        <f t="shared" ca="1" si="104"/>
        <v/>
      </c>
      <c r="BO91" s="214" t="str">
        <f t="shared" ca="1" si="104"/>
        <v/>
      </c>
      <c r="BP91" s="208" t="str">
        <f t="shared" ca="1" si="104"/>
        <v/>
      </c>
      <c r="BQ91" s="209" t="str">
        <f t="shared" ca="1" si="104"/>
        <v/>
      </c>
      <c r="BR91" s="210" t="str">
        <f t="shared" ca="1" si="104"/>
        <v/>
      </c>
      <c r="BS91" s="208" t="str">
        <f t="shared" ca="1" si="104"/>
        <v/>
      </c>
      <c r="BT91" s="211" t="str">
        <f t="shared" ca="1" si="104"/>
        <v/>
      </c>
      <c r="BU91" s="212" t="str">
        <f t="shared" ca="1" si="104"/>
        <v/>
      </c>
      <c r="BV91" s="208" t="str">
        <f t="shared" ca="1" si="104"/>
        <v/>
      </c>
      <c r="BW91" s="215" t="str">
        <f ca="1">IF($C91="","",IF(BW$1="","",INDIRECT("'"&amp;BW$1&amp;"'!"&amp;"$"&amp;BW$2&amp;"$"&amp;((BW$3)+(ROW()-ROW(BV$9))))))</f>
        <v/>
      </c>
      <c r="BX91" s="212" t="str">
        <f ca="1">IF($C91="","",IF(BX$1="","",INDIRECT("'"&amp;BX$1&amp;"'!"&amp;"$"&amp;BX$2&amp;"$"&amp;((BX$3)+(ROW()-ROW(BW$9))))))</f>
        <v/>
      </c>
      <c r="BY91" s="208" t="str">
        <f t="shared" ca="1" si="63"/>
        <v/>
      </c>
      <c r="BZ91" s="209" t="str">
        <f t="shared" ca="1" si="64"/>
        <v/>
      </c>
      <c r="CA91" s="210" t="str">
        <f t="shared" ca="1" si="65"/>
        <v/>
      </c>
      <c r="CB91" s="208" t="str">
        <f t="shared" ca="1" si="66"/>
        <v/>
      </c>
      <c r="CC91" s="211" t="str">
        <f t="shared" ca="1" si="67"/>
        <v/>
      </c>
      <c r="CD91" s="212" t="str">
        <f t="shared" ca="1" si="68"/>
        <v/>
      </c>
      <c r="CE91" s="208" t="str">
        <f t="shared" ca="1" si="69"/>
        <v/>
      </c>
      <c r="CF91" s="209" t="str">
        <f t="shared" ca="1" si="70"/>
        <v/>
      </c>
      <c r="CG91" s="214" t="str">
        <f t="shared" ca="1" si="71"/>
        <v/>
      </c>
      <c r="CH91" s="208" t="str">
        <f t="shared" ca="1" si="83"/>
        <v/>
      </c>
      <c r="CI91" s="209" t="str">
        <f t="shared" ca="1" si="84"/>
        <v/>
      </c>
      <c r="CJ91" s="210" t="str">
        <f t="shared" ca="1" si="85"/>
        <v/>
      </c>
      <c r="CK91" s="208" t="str">
        <f t="shared" ca="1" si="86"/>
        <v/>
      </c>
      <c r="CL91" s="211" t="str">
        <f t="shared" ca="1" si="87"/>
        <v/>
      </c>
      <c r="CM91" s="212" t="str">
        <f t="shared" ca="1" si="88"/>
        <v/>
      </c>
      <c r="CN91" s="208" t="str">
        <f t="shared" ca="1" si="89"/>
        <v/>
      </c>
      <c r="CO91" s="215" t="str">
        <f t="shared" ca="1" si="90"/>
        <v/>
      </c>
      <c r="CP91" s="212" t="str">
        <f t="shared" ca="1" si="72"/>
        <v/>
      </c>
      <c r="CQ91" s="208" t="str">
        <f t="shared" ca="1" si="91"/>
        <v/>
      </c>
      <c r="CR91" s="209" t="str">
        <f t="shared" ca="1" si="92"/>
        <v/>
      </c>
      <c r="CS91" s="210" t="str">
        <f t="shared" ca="1" si="93"/>
        <v/>
      </c>
      <c r="CT91" s="208" t="str">
        <f t="shared" ca="1" si="94"/>
        <v/>
      </c>
      <c r="CU91" s="211" t="str">
        <f t="shared" ca="1" si="95"/>
        <v/>
      </c>
      <c r="CV91" s="212" t="str">
        <f t="shared" ca="1" si="96"/>
        <v/>
      </c>
      <c r="CW91" s="208" t="str">
        <f t="shared" ca="1" si="97"/>
        <v/>
      </c>
      <c r="CX91" s="216" t="str">
        <f t="shared" ca="1" si="98"/>
        <v/>
      </c>
    </row>
    <row r="92" spans="2:102" s="156" customFormat="1" ht="20.100000000000001" customHeight="1">
      <c r="B92" s="239">
        <f t="shared" si="99"/>
        <v>83</v>
      </c>
      <c r="C92" s="200" t="str">
        <f t="shared" ca="1" si="82"/>
        <v/>
      </c>
      <c r="D92" s="201" t="str">
        <f t="shared" ca="1" si="106"/>
        <v/>
      </c>
      <c r="E92" s="206" t="str">
        <f t="shared" ca="1" si="105"/>
        <v/>
      </c>
      <c r="F92" s="203" t="str">
        <f t="shared" ca="1" si="105"/>
        <v/>
      </c>
      <c r="G92" s="204" t="str">
        <f t="shared" ca="1" si="105"/>
        <v/>
      </c>
      <c r="H92" s="202" t="str">
        <f t="shared" ca="1" si="105"/>
        <v/>
      </c>
      <c r="I92" s="205" t="str">
        <f t="shared" ca="1" si="105"/>
        <v/>
      </c>
      <c r="J92" s="206" t="str">
        <f t="shared" ca="1" si="105"/>
        <v/>
      </c>
      <c r="K92" s="202" t="str">
        <f t="shared" ca="1" si="105"/>
        <v/>
      </c>
      <c r="L92" s="295" t="str">
        <f t="shared" ca="1" si="105"/>
        <v/>
      </c>
      <c r="M92" s="207" t="str">
        <f t="shared" ref="M92:AB107" ca="1" si="107">IF($C92="","",IF(M$1="","",INDIRECT("'"&amp;M$1&amp;"'!"&amp;"$"&amp;M$2&amp;"$"&amp;((M$3)+(ROW()-ROW(L$9))))))</f>
        <v/>
      </c>
      <c r="N92" s="208" t="str">
        <f t="shared" ca="1" si="107"/>
        <v/>
      </c>
      <c r="O92" s="209" t="str">
        <f t="shared" ca="1" si="107"/>
        <v/>
      </c>
      <c r="P92" s="210" t="str">
        <f t="shared" ca="1" si="107"/>
        <v/>
      </c>
      <c r="Q92" s="208" t="str">
        <f t="shared" ca="1" si="107"/>
        <v/>
      </c>
      <c r="R92" s="211" t="str">
        <f t="shared" ca="1" si="107"/>
        <v/>
      </c>
      <c r="S92" s="212" t="str">
        <f t="shared" ca="1" si="107"/>
        <v/>
      </c>
      <c r="T92" s="208" t="str">
        <f t="shared" ca="1" si="107"/>
        <v/>
      </c>
      <c r="U92" s="213" t="str">
        <f t="shared" ca="1" si="107"/>
        <v/>
      </c>
      <c r="V92" s="212" t="str">
        <f t="shared" ca="1" si="107"/>
        <v/>
      </c>
      <c r="W92" s="208" t="str">
        <f t="shared" ca="1" si="107"/>
        <v/>
      </c>
      <c r="X92" s="209" t="str">
        <f t="shared" ca="1" si="107"/>
        <v/>
      </c>
      <c r="Y92" s="210" t="str">
        <f t="shared" ca="1" si="107"/>
        <v/>
      </c>
      <c r="Z92" s="208" t="str">
        <f t="shared" ca="1" si="107"/>
        <v/>
      </c>
      <c r="AA92" s="211" t="str">
        <f t="shared" ca="1" si="107"/>
        <v/>
      </c>
      <c r="AB92" s="212" t="str">
        <f t="shared" ca="1" si="107"/>
        <v/>
      </c>
      <c r="AC92" s="208" t="str">
        <f t="shared" ref="AC92:AR107" ca="1" si="108">IF($C92="","",IF(AC$1="","",INDIRECT("'"&amp;AC$1&amp;"'!"&amp;"$"&amp;AC$2&amp;"$"&amp;((AC$3)+(ROW()-ROW(AB$9))))))</f>
        <v/>
      </c>
      <c r="AD92" s="209" t="str">
        <f t="shared" ca="1" si="108"/>
        <v/>
      </c>
      <c r="AE92" s="214" t="str">
        <f t="shared" ca="1" si="108"/>
        <v/>
      </c>
      <c r="AF92" s="208" t="str">
        <f t="shared" ca="1" si="108"/>
        <v/>
      </c>
      <c r="AG92" s="209" t="str">
        <f t="shared" ca="1" si="108"/>
        <v/>
      </c>
      <c r="AH92" s="210" t="str">
        <f t="shared" ca="1" si="108"/>
        <v/>
      </c>
      <c r="AI92" s="208" t="str">
        <f t="shared" ca="1" si="108"/>
        <v/>
      </c>
      <c r="AJ92" s="211" t="str">
        <f t="shared" ca="1" si="108"/>
        <v/>
      </c>
      <c r="AK92" s="212" t="str">
        <f t="shared" ca="1" si="108"/>
        <v/>
      </c>
      <c r="AL92" s="208" t="str">
        <f t="shared" ca="1" si="108"/>
        <v/>
      </c>
      <c r="AM92" s="215" t="str">
        <f t="shared" ca="1" si="108"/>
        <v/>
      </c>
      <c r="AN92" s="212" t="str">
        <f t="shared" ca="1" si="108"/>
        <v/>
      </c>
      <c r="AO92" s="208" t="str">
        <f t="shared" ca="1" si="108"/>
        <v/>
      </c>
      <c r="AP92" s="209" t="str">
        <f t="shared" ca="1" si="108"/>
        <v/>
      </c>
      <c r="AQ92" s="210" t="str">
        <f t="shared" ca="1" si="108"/>
        <v/>
      </c>
      <c r="AR92" s="208" t="str">
        <f t="shared" ca="1" si="108"/>
        <v/>
      </c>
      <c r="AS92" s="211" t="str">
        <f t="shared" ref="AS92:BH107" ca="1" si="109">IF($C92="","",IF(AS$1="","",INDIRECT("'"&amp;AS$1&amp;"'!"&amp;"$"&amp;AS$2&amp;"$"&amp;((AS$3)+(ROW()-ROW(AR$9))))))</f>
        <v/>
      </c>
      <c r="AT92" s="212" t="str">
        <f t="shared" ca="1" si="109"/>
        <v/>
      </c>
      <c r="AU92" s="208" t="str">
        <f t="shared" ca="1" si="109"/>
        <v/>
      </c>
      <c r="AV92" s="209" t="str">
        <f t="shared" ca="1" si="109"/>
        <v/>
      </c>
      <c r="AW92" s="214" t="str">
        <f t="shared" ca="1" si="109"/>
        <v/>
      </c>
      <c r="AX92" s="208" t="str">
        <f t="shared" ca="1" si="109"/>
        <v/>
      </c>
      <c r="AY92" s="209" t="str">
        <f t="shared" ca="1" si="109"/>
        <v/>
      </c>
      <c r="AZ92" s="210" t="str">
        <f t="shared" ca="1" si="109"/>
        <v/>
      </c>
      <c r="BA92" s="208" t="str">
        <f t="shared" ca="1" si="109"/>
        <v/>
      </c>
      <c r="BB92" s="211" t="str">
        <f t="shared" ca="1" si="109"/>
        <v/>
      </c>
      <c r="BC92" s="212" t="str">
        <f t="shared" ca="1" si="109"/>
        <v/>
      </c>
      <c r="BD92" s="208" t="str">
        <f t="shared" ca="1" si="109"/>
        <v/>
      </c>
      <c r="BE92" s="215" t="str">
        <f t="shared" ca="1" si="109"/>
        <v/>
      </c>
      <c r="BF92" s="212" t="str">
        <f t="shared" ca="1" si="109"/>
        <v/>
      </c>
      <c r="BG92" s="208" t="str">
        <f t="shared" ca="1" si="109"/>
        <v/>
      </c>
      <c r="BH92" s="209" t="str">
        <f t="shared" ca="1" si="109"/>
        <v/>
      </c>
      <c r="BI92" s="210" t="str">
        <f t="shared" ref="BI92:BX107" ca="1" si="110">IF($C92="","",IF(BI$1="","",INDIRECT("'"&amp;BI$1&amp;"'!"&amp;"$"&amp;BI$2&amp;"$"&amp;((BI$3)+(ROW()-ROW(BH$9))))))</f>
        <v/>
      </c>
      <c r="BJ92" s="208" t="str">
        <f t="shared" ca="1" si="110"/>
        <v/>
      </c>
      <c r="BK92" s="211" t="str">
        <f t="shared" ca="1" si="110"/>
        <v/>
      </c>
      <c r="BL92" s="212" t="str">
        <f t="shared" ca="1" si="110"/>
        <v/>
      </c>
      <c r="BM92" s="208" t="str">
        <f t="shared" ca="1" si="110"/>
        <v/>
      </c>
      <c r="BN92" s="209" t="str">
        <f t="shared" ca="1" si="110"/>
        <v/>
      </c>
      <c r="BO92" s="214" t="str">
        <f t="shared" ca="1" si="110"/>
        <v/>
      </c>
      <c r="BP92" s="208" t="str">
        <f t="shared" ca="1" si="110"/>
        <v/>
      </c>
      <c r="BQ92" s="209" t="str">
        <f t="shared" ca="1" si="110"/>
        <v/>
      </c>
      <c r="BR92" s="210" t="str">
        <f t="shared" ca="1" si="110"/>
        <v/>
      </c>
      <c r="BS92" s="208" t="str">
        <f t="shared" ca="1" si="110"/>
        <v/>
      </c>
      <c r="BT92" s="211" t="str">
        <f t="shared" ca="1" si="110"/>
        <v/>
      </c>
      <c r="BU92" s="212" t="str">
        <f t="shared" ca="1" si="110"/>
        <v/>
      </c>
      <c r="BV92" s="208" t="str">
        <f t="shared" ca="1" si="110"/>
        <v/>
      </c>
      <c r="BW92" s="215" t="str">
        <f t="shared" ca="1" si="110"/>
        <v/>
      </c>
      <c r="BX92" s="212" t="str">
        <f t="shared" ca="1" si="110"/>
        <v/>
      </c>
      <c r="BY92" s="208" t="str">
        <f t="shared" ca="1" si="63"/>
        <v/>
      </c>
      <c r="BZ92" s="209" t="str">
        <f t="shared" ca="1" si="64"/>
        <v/>
      </c>
      <c r="CA92" s="210" t="str">
        <f t="shared" ca="1" si="65"/>
        <v/>
      </c>
      <c r="CB92" s="208" t="str">
        <f t="shared" ca="1" si="66"/>
        <v/>
      </c>
      <c r="CC92" s="211" t="str">
        <f t="shared" ca="1" si="67"/>
        <v/>
      </c>
      <c r="CD92" s="212" t="str">
        <f t="shared" ca="1" si="68"/>
        <v/>
      </c>
      <c r="CE92" s="208" t="str">
        <f t="shared" ca="1" si="69"/>
        <v/>
      </c>
      <c r="CF92" s="209" t="str">
        <f t="shared" ca="1" si="70"/>
        <v/>
      </c>
      <c r="CG92" s="214" t="str">
        <f t="shared" ca="1" si="71"/>
        <v/>
      </c>
      <c r="CH92" s="208" t="str">
        <f t="shared" ca="1" si="83"/>
        <v/>
      </c>
      <c r="CI92" s="209" t="str">
        <f t="shared" ca="1" si="84"/>
        <v/>
      </c>
      <c r="CJ92" s="210" t="str">
        <f t="shared" ca="1" si="85"/>
        <v/>
      </c>
      <c r="CK92" s="208" t="str">
        <f t="shared" ca="1" si="86"/>
        <v/>
      </c>
      <c r="CL92" s="211" t="str">
        <f t="shared" ca="1" si="87"/>
        <v/>
      </c>
      <c r="CM92" s="212" t="str">
        <f t="shared" ca="1" si="88"/>
        <v/>
      </c>
      <c r="CN92" s="208" t="str">
        <f t="shared" ca="1" si="89"/>
        <v/>
      </c>
      <c r="CO92" s="215" t="str">
        <f t="shared" ca="1" si="90"/>
        <v/>
      </c>
      <c r="CP92" s="212" t="str">
        <f t="shared" ca="1" si="72"/>
        <v/>
      </c>
      <c r="CQ92" s="208" t="str">
        <f t="shared" ca="1" si="91"/>
        <v/>
      </c>
      <c r="CR92" s="209" t="str">
        <f t="shared" ca="1" si="92"/>
        <v/>
      </c>
      <c r="CS92" s="210" t="str">
        <f t="shared" ca="1" si="93"/>
        <v/>
      </c>
      <c r="CT92" s="208" t="str">
        <f t="shared" ca="1" si="94"/>
        <v/>
      </c>
      <c r="CU92" s="211" t="str">
        <f t="shared" ca="1" si="95"/>
        <v/>
      </c>
      <c r="CV92" s="212" t="str">
        <f t="shared" ca="1" si="96"/>
        <v/>
      </c>
      <c r="CW92" s="208" t="str">
        <f t="shared" ca="1" si="97"/>
        <v/>
      </c>
      <c r="CX92" s="216" t="str">
        <f t="shared" ca="1" si="98"/>
        <v/>
      </c>
    </row>
    <row r="93" spans="2:102" s="156" customFormat="1" ht="20.100000000000001" customHeight="1">
      <c r="B93" s="239">
        <f t="shared" si="99"/>
        <v>84</v>
      </c>
      <c r="C93" s="200" t="str">
        <f t="shared" ca="1" si="82"/>
        <v/>
      </c>
      <c r="D93" s="201" t="str">
        <f t="shared" ca="1" si="106"/>
        <v/>
      </c>
      <c r="E93" s="206" t="str">
        <f t="shared" ca="1" si="105"/>
        <v/>
      </c>
      <c r="F93" s="203" t="str">
        <f t="shared" ca="1" si="105"/>
        <v/>
      </c>
      <c r="G93" s="204" t="str">
        <f t="shared" ca="1" si="105"/>
        <v/>
      </c>
      <c r="H93" s="202" t="str">
        <f t="shared" ca="1" si="105"/>
        <v/>
      </c>
      <c r="I93" s="205" t="str">
        <f t="shared" ca="1" si="105"/>
        <v/>
      </c>
      <c r="J93" s="206" t="str">
        <f t="shared" ca="1" si="105"/>
        <v/>
      </c>
      <c r="K93" s="202" t="str">
        <f t="shared" ca="1" si="105"/>
        <v/>
      </c>
      <c r="L93" s="295" t="str">
        <f t="shared" ca="1" si="105"/>
        <v/>
      </c>
      <c r="M93" s="207" t="str">
        <f t="shared" ca="1" si="107"/>
        <v/>
      </c>
      <c r="N93" s="208" t="str">
        <f t="shared" ca="1" si="107"/>
        <v/>
      </c>
      <c r="O93" s="209" t="str">
        <f t="shared" ca="1" si="107"/>
        <v/>
      </c>
      <c r="P93" s="210" t="str">
        <f t="shared" ca="1" si="107"/>
        <v/>
      </c>
      <c r="Q93" s="208" t="str">
        <f t="shared" ca="1" si="107"/>
        <v/>
      </c>
      <c r="R93" s="211" t="str">
        <f t="shared" ca="1" si="107"/>
        <v/>
      </c>
      <c r="S93" s="212" t="str">
        <f t="shared" ca="1" si="107"/>
        <v/>
      </c>
      <c r="T93" s="208" t="str">
        <f t="shared" ca="1" si="107"/>
        <v/>
      </c>
      <c r="U93" s="213" t="str">
        <f t="shared" ca="1" si="107"/>
        <v/>
      </c>
      <c r="V93" s="212" t="str">
        <f t="shared" ca="1" si="107"/>
        <v/>
      </c>
      <c r="W93" s="208" t="str">
        <f t="shared" ca="1" si="107"/>
        <v/>
      </c>
      <c r="X93" s="209" t="str">
        <f t="shared" ca="1" si="107"/>
        <v/>
      </c>
      <c r="Y93" s="210" t="str">
        <f t="shared" ca="1" si="107"/>
        <v/>
      </c>
      <c r="Z93" s="208" t="str">
        <f t="shared" ca="1" si="107"/>
        <v/>
      </c>
      <c r="AA93" s="211" t="str">
        <f t="shared" ca="1" si="107"/>
        <v/>
      </c>
      <c r="AB93" s="212" t="str">
        <f t="shared" ca="1" si="107"/>
        <v/>
      </c>
      <c r="AC93" s="208" t="str">
        <f t="shared" ca="1" si="108"/>
        <v/>
      </c>
      <c r="AD93" s="209" t="str">
        <f t="shared" ca="1" si="108"/>
        <v/>
      </c>
      <c r="AE93" s="214" t="str">
        <f t="shared" ca="1" si="108"/>
        <v/>
      </c>
      <c r="AF93" s="208" t="str">
        <f t="shared" ca="1" si="108"/>
        <v/>
      </c>
      <c r="AG93" s="209" t="str">
        <f t="shared" ca="1" si="108"/>
        <v/>
      </c>
      <c r="AH93" s="210" t="str">
        <f t="shared" ca="1" si="108"/>
        <v/>
      </c>
      <c r="AI93" s="208" t="str">
        <f t="shared" ca="1" si="108"/>
        <v/>
      </c>
      <c r="AJ93" s="211" t="str">
        <f t="shared" ca="1" si="108"/>
        <v/>
      </c>
      <c r="AK93" s="212" t="str">
        <f t="shared" ca="1" si="108"/>
        <v/>
      </c>
      <c r="AL93" s="208" t="str">
        <f t="shared" ca="1" si="108"/>
        <v/>
      </c>
      <c r="AM93" s="215" t="str">
        <f t="shared" ca="1" si="108"/>
        <v/>
      </c>
      <c r="AN93" s="212" t="str">
        <f t="shared" ca="1" si="108"/>
        <v/>
      </c>
      <c r="AO93" s="208" t="str">
        <f t="shared" ca="1" si="108"/>
        <v/>
      </c>
      <c r="AP93" s="209" t="str">
        <f t="shared" ca="1" si="108"/>
        <v/>
      </c>
      <c r="AQ93" s="210" t="str">
        <f t="shared" ca="1" si="108"/>
        <v/>
      </c>
      <c r="AR93" s="208" t="str">
        <f t="shared" ca="1" si="108"/>
        <v/>
      </c>
      <c r="AS93" s="211" t="str">
        <f t="shared" ca="1" si="109"/>
        <v/>
      </c>
      <c r="AT93" s="212" t="str">
        <f t="shared" ca="1" si="109"/>
        <v/>
      </c>
      <c r="AU93" s="208" t="str">
        <f t="shared" ca="1" si="109"/>
        <v/>
      </c>
      <c r="AV93" s="209" t="str">
        <f t="shared" ca="1" si="109"/>
        <v/>
      </c>
      <c r="AW93" s="214" t="str">
        <f t="shared" ca="1" si="109"/>
        <v/>
      </c>
      <c r="AX93" s="208" t="str">
        <f t="shared" ca="1" si="109"/>
        <v/>
      </c>
      <c r="AY93" s="209" t="str">
        <f t="shared" ca="1" si="109"/>
        <v/>
      </c>
      <c r="AZ93" s="210" t="str">
        <f t="shared" ca="1" si="109"/>
        <v/>
      </c>
      <c r="BA93" s="208" t="str">
        <f t="shared" ca="1" si="109"/>
        <v/>
      </c>
      <c r="BB93" s="211" t="str">
        <f t="shared" ca="1" si="109"/>
        <v/>
      </c>
      <c r="BC93" s="212" t="str">
        <f t="shared" ca="1" si="109"/>
        <v/>
      </c>
      <c r="BD93" s="208" t="str">
        <f t="shared" ca="1" si="109"/>
        <v/>
      </c>
      <c r="BE93" s="215" t="str">
        <f t="shared" ca="1" si="109"/>
        <v/>
      </c>
      <c r="BF93" s="212" t="str">
        <f t="shared" ca="1" si="109"/>
        <v/>
      </c>
      <c r="BG93" s="208" t="str">
        <f t="shared" ca="1" si="109"/>
        <v/>
      </c>
      <c r="BH93" s="209" t="str">
        <f t="shared" ca="1" si="109"/>
        <v/>
      </c>
      <c r="BI93" s="210" t="str">
        <f t="shared" ca="1" si="110"/>
        <v/>
      </c>
      <c r="BJ93" s="208" t="str">
        <f t="shared" ca="1" si="110"/>
        <v/>
      </c>
      <c r="BK93" s="211" t="str">
        <f t="shared" ca="1" si="110"/>
        <v/>
      </c>
      <c r="BL93" s="212" t="str">
        <f t="shared" ca="1" si="110"/>
        <v/>
      </c>
      <c r="BM93" s="208" t="str">
        <f t="shared" ca="1" si="110"/>
        <v/>
      </c>
      <c r="BN93" s="209" t="str">
        <f t="shared" ca="1" si="110"/>
        <v/>
      </c>
      <c r="BO93" s="214" t="str">
        <f t="shared" ca="1" si="110"/>
        <v/>
      </c>
      <c r="BP93" s="208" t="str">
        <f t="shared" ca="1" si="110"/>
        <v/>
      </c>
      <c r="BQ93" s="209" t="str">
        <f t="shared" ca="1" si="110"/>
        <v/>
      </c>
      <c r="BR93" s="210" t="str">
        <f t="shared" ca="1" si="110"/>
        <v/>
      </c>
      <c r="BS93" s="208" t="str">
        <f t="shared" ca="1" si="110"/>
        <v/>
      </c>
      <c r="BT93" s="211" t="str">
        <f t="shared" ca="1" si="110"/>
        <v/>
      </c>
      <c r="BU93" s="212" t="str">
        <f t="shared" ca="1" si="110"/>
        <v/>
      </c>
      <c r="BV93" s="208" t="str">
        <f t="shared" ca="1" si="110"/>
        <v/>
      </c>
      <c r="BW93" s="215" t="str">
        <f t="shared" ca="1" si="110"/>
        <v/>
      </c>
      <c r="BX93" s="212" t="str">
        <f t="shared" ca="1" si="110"/>
        <v/>
      </c>
      <c r="BY93" s="208" t="str">
        <f t="shared" ca="1" si="63"/>
        <v/>
      </c>
      <c r="BZ93" s="209" t="str">
        <f t="shared" ca="1" si="64"/>
        <v/>
      </c>
      <c r="CA93" s="210" t="str">
        <f t="shared" ca="1" si="65"/>
        <v/>
      </c>
      <c r="CB93" s="208" t="str">
        <f t="shared" ca="1" si="66"/>
        <v/>
      </c>
      <c r="CC93" s="211" t="str">
        <f t="shared" ca="1" si="67"/>
        <v/>
      </c>
      <c r="CD93" s="212" t="str">
        <f t="shared" ca="1" si="68"/>
        <v/>
      </c>
      <c r="CE93" s="208" t="str">
        <f t="shared" ca="1" si="69"/>
        <v/>
      </c>
      <c r="CF93" s="209" t="str">
        <f t="shared" ca="1" si="70"/>
        <v/>
      </c>
      <c r="CG93" s="214" t="str">
        <f t="shared" ca="1" si="71"/>
        <v/>
      </c>
      <c r="CH93" s="208" t="str">
        <f t="shared" ca="1" si="83"/>
        <v/>
      </c>
      <c r="CI93" s="209" t="str">
        <f t="shared" ca="1" si="84"/>
        <v/>
      </c>
      <c r="CJ93" s="210" t="str">
        <f t="shared" ca="1" si="85"/>
        <v/>
      </c>
      <c r="CK93" s="208" t="str">
        <f t="shared" ca="1" si="86"/>
        <v/>
      </c>
      <c r="CL93" s="211" t="str">
        <f t="shared" ca="1" si="87"/>
        <v/>
      </c>
      <c r="CM93" s="212" t="str">
        <f t="shared" ca="1" si="88"/>
        <v/>
      </c>
      <c r="CN93" s="208" t="str">
        <f t="shared" ca="1" si="89"/>
        <v/>
      </c>
      <c r="CO93" s="215" t="str">
        <f t="shared" ca="1" si="90"/>
        <v/>
      </c>
      <c r="CP93" s="212" t="str">
        <f t="shared" ca="1" si="72"/>
        <v/>
      </c>
      <c r="CQ93" s="208" t="str">
        <f t="shared" ca="1" si="91"/>
        <v/>
      </c>
      <c r="CR93" s="209" t="str">
        <f t="shared" ca="1" si="92"/>
        <v/>
      </c>
      <c r="CS93" s="210" t="str">
        <f t="shared" ca="1" si="93"/>
        <v/>
      </c>
      <c r="CT93" s="208" t="str">
        <f t="shared" ca="1" si="94"/>
        <v/>
      </c>
      <c r="CU93" s="211" t="str">
        <f t="shared" ca="1" si="95"/>
        <v/>
      </c>
      <c r="CV93" s="212" t="str">
        <f t="shared" ca="1" si="96"/>
        <v/>
      </c>
      <c r="CW93" s="208" t="str">
        <f t="shared" ca="1" si="97"/>
        <v/>
      </c>
      <c r="CX93" s="216" t="str">
        <f t="shared" ca="1" si="98"/>
        <v/>
      </c>
    </row>
    <row r="94" spans="2:102" s="156" customFormat="1" ht="20.100000000000001" customHeight="1">
      <c r="B94" s="239">
        <f t="shared" si="99"/>
        <v>85</v>
      </c>
      <c r="C94" s="200" t="str">
        <f t="shared" ca="1" si="82"/>
        <v/>
      </c>
      <c r="D94" s="201" t="str">
        <f t="shared" ca="1" si="106"/>
        <v/>
      </c>
      <c r="E94" s="206" t="str">
        <f t="shared" ca="1" si="105"/>
        <v/>
      </c>
      <c r="F94" s="203" t="str">
        <f t="shared" ca="1" si="105"/>
        <v/>
      </c>
      <c r="G94" s="204" t="str">
        <f t="shared" ca="1" si="105"/>
        <v/>
      </c>
      <c r="H94" s="202" t="str">
        <f t="shared" ca="1" si="105"/>
        <v/>
      </c>
      <c r="I94" s="205" t="str">
        <f t="shared" ca="1" si="105"/>
        <v/>
      </c>
      <c r="J94" s="206" t="str">
        <f t="shared" ca="1" si="105"/>
        <v/>
      </c>
      <c r="K94" s="202" t="str">
        <f t="shared" ca="1" si="105"/>
        <v/>
      </c>
      <c r="L94" s="295" t="str">
        <f t="shared" ca="1" si="105"/>
        <v/>
      </c>
      <c r="M94" s="207" t="str">
        <f t="shared" ca="1" si="107"/>
        <v/>
      </c>
      <c r="N94" s="208" t="str">
        <f t="shared" ca="1" si="107"/>
        <v/>
      </c>
      <c r="O94" s="209" t="str">
        <f t="shared" ca="1" si="107"/>
        <v/>
      </c>
      <c r="P94" s="210" t="str">
        <f t="shared" ca="1" si="107"/>
        <v/>
      </c>
      <c r="Q94" s="208" t="str">
        <f t="shared" ca="1" si="107"/>
        <v/>
      </c>
      <c r="R94" s="211" t="str">
        <f t="shared" ca="1" si="107"/>
        <v/>
      </c>
      <c r="S94" s="212" t="str">
        <f t="shared" ca="1" si="107"/>
        <v/>
      </c>
      <c r="T94" s="208" t="str">
        <f t="shared" ca="1" si="107"/>
        <v/>
      </c>
      <c r="U94" s="213" t="str">
        <f t="shared" ca="1" si="107"/>
        <v/>
      </c>
      <c r="V94" s="212" t="str">
        <f t="shared" ca="1" si="107"/>
        <v/>
      </c>
      <c r="W94" s="208" t="str">
        <f t="shared" ca="1" si="107"/>
        <v/>
      </c>
      <c r="X94" s="209" t="str">
        <f t="shared" ca="1" si="107"/>
        <v/>
      </c>
      <c r="Y94" s="210" t="str">
        <f t="shared" ca="1" si="107"/>
        <v/>
      </c>
      <c r="Z94" s="208" t="str">
        <f t="shared" ca="1" si="107"/>
        <v/>
      </c>
      <c r="AA94" s="211" t="str">
        <f t="shared" ca="1" si="107"/>
        <v/>
      </c>
      <c r="AB94" s="212" t="str">
        <f t="shared" ca="1" si="107"/>
        <v/>
      </c>
      <c r="AC94" s="208" t="str">
        <f t="shared" ca="1" si="108"/>
        <v/>
      </c>
      <c r="AD94" s="209" t="str">
        <f t="shared" ca="1" si="108"/>
        <v/>
      </c>
      <c r="AE94" s="214" t="str">
        <f t="shared" ca="1" si="108"/>
        <v/>
      </c>
      <c r="AF94" s="208" t="str">
        <f t="shared" ca="1" si="108"/>
        <v/>
      </c>
      <c r="AG94" s="209" t="str">
        <f t="shared" ca="1" si="108"/>
        <v/>
      </c>
      <c r="AH94" s="210" t="str">
        <f t="shared" ca="1" si="108"/>
        <v/>
      </c>
      <c r="AI94" s="208" t="str">
        <f t="shared" ca="1" si="108"/>
        <v/>
      </c>
      <c r="AJ94" s="211" t="str">
        <f t="shared" ca="1" si="108"/>
        <v/>
      </c>
      <c r="AK94" s="212" t="str">
        <f t="shared" ca="1" si="108"/>
        <v/>
      </c>
      <c r="AL94" s="208" t="str">
        <f t="shared" ca="1" si="108"/>
        <v/>
      </c>
      <c r="AM94" s="215" t="str">
        <f t="shared" ca="1" si="108"/>
        <v/>
      </c>
      <c r="AN94" s="212" t="str">
        <f t="shared" ca="1" si="108"/>
        <v/>
      </c>
      <c r="AO94" s="208" t="str">
        <f t="shared" ca="1" si="108"/>
        <v/>
      </c>
      <c r="AP94" s="209" t="str">
        <f t="shared" ca="1" si="108"/>
        <v/>
      </c>
      <c r="AQ94" s="210" t="str">
        <f t="shared" ca="1" si="108"/>
        <v/>
      </c>
      <c r="AR94" s="208" t="str">
        <f t="shared" ca="1" si="108"/>
        <v/>
      </c>
      <c r="AS94" s="211" t="str">
        <f t="shared" ca="1" si="109"/>
        <v/>
      </c>
      <c r="AT94" s="212" t="str">
        <f t="shared" ca="1" si="109"/>
        <v/>
      </c>
      <c r="AU94" s="208" t="str">
        <f t="shared" ca="1" si="109"/>
        <v/>
      </c>
      <c r="AV94" s="209" t="str">
        <f t="shared" ca="1" si="109"/>
        <v/>
      </c>
      <c r="AW94" s="214" t="str">
        <f t="shared" ca="1" si="109"/>
        <v/>
      </c>
      <c r="AX94" s="208" t="str">
        <f t="shared" ca="1" si="109"/>
        <v/>
      </c>
      <c r="AY94" s="209" t="str">
        <f t="shared" ca="1" si="109"/>
        <v/>
      </c>
      <c r="AZ94" s="210" t="str">
        <f t="shared" ca="1" si="109"/>
        <v/>
      </c>
      <c r="BA94" s="208" t="str">
        <f t="shared" ca="1" si="109"/>
        <v/>
      </c>
      <c r="BB94" s="211" t="str">
        <f t="shared" ca="1" si="109"/>
        <v/>
      </c>
      <c r="BC94" s="212" t="str">
        <f t="shared" ca="1" si="109"/>
        <v/>
      </c>
      <c r="BD94" s="208" t="str">
        <f t="shared" ca="1" si="109"/>
        <v/>
      </c>
      <c r="BE94" s="215" t="str">
        <f t="shared" ca="1" si="109"/>
        <v/>
      </c>
      <c r="BF94" s="212" t="str">
        <f t="shared" ca="1" si="109"/>
        <v/>
      </c>
      <c r="BG94" s="208" t="str">
        <f t="shared" ca="1" si="109"/>
        <v/>
      </c>
      <c r="BH94" s="209" t="str">
        <f t="shared" ca="1" si="109"/>
        <v/>
      </c>
      <c r="BI94" s="210" t="str">
        <f t="shared" ca="1" si="110"/>
        <v/>
      </c>
      <c r="BJ94" s="208" t="str">
        <f t="shared" ca="1" si="110"/>
        <v/>
      </c>
      <c r="BK94" s="211" t="str">
        <f t="shared" ca="1" si="110"/>
        <v/>
      </c>
      <c r="BL94" s="212" t="str">
        <f t="shared" ca="1" si="110"/>
        <v/>
      </c>
      <c r="BM94" s="208" t="str">
        <f t="shared" ca="1" si="110"/>
        <v/>
      </c>
      <c r="BN94" s="209" t="str">
        <f t="shared" ca="1" si="110"/>
        <v/>
      </c>
      <c r="BO94" s="214" t="str">
        <f t="shared" ca="1" si="110"/>
        <v/>
      </c>
      <c r="BP94" s="208" t="str">
        <f t="shared" ca="1" si="110"/>
        <v/>
      </c>
      <c r="BQ94" s="209" t="str">
        <f t="shared" ca="1" si="110"/>
        <v/>
      </c>
      <c r="BR94" s="210" t="str">
        <f t="shared" ca="1" si="110"/>
        <v/>
      </c>
      <c r="BS94" s="208" t="str">
        <f t="shared" ca="1" si="110"/>
        <v/>
      </c>
      <c r="BT94" s="211" t="str">
        <f t="shared" ca="1" si="110"/>
        <v/>
      </c>
      <c r="BU94" s="212" t="str">
        <f t="shared" ca="1" si="110"/>
        <v/>
      </c>
      <c r="BV94" s="208" t="str">
        <f t="shared" ca="1" si="110"/>
        <v/>
      </c>
      <c r="BW94" s="215" t="str">
        <f t="shared" ca="1" si="110"/>
        <v/>
      </c>
      <c r="BX94" s="212" t="str">
        <f t="shared" ca="1" si="110"/>
        <v/>
      </c>
      <c r="BY94" s="208" t="str">
        <f t="shared" ca="1" si="63"/>
        <v/>
      </c>
      <c r="BZ94" s="209" t="str">
        <f t="shared" ca="1" si="64"/>
        <v/>
      </c>
      <c r="CA94" s="210" t="str">
        <f t="shared" ca="1" si="65"/>
        <v/>
      </c>
      <c r="CB94" s="208" t="str">
        <f t="shared" ca="1" si="66"/>
        <v/>
      </c>
      <c r="CC94" s="211" t="str">
        <f t="shared" ca="1" si="67"/>
        <v/>
      </c>
      <c r="CD94" s="212" t="str">
        <f t="shared" ca="1" si="68"/>
        <v/>
      </c>
      <c r="CE94" s="208" t="str">
        <f t="shared" ca="1" si="69"/>
        <v/>
      </c>
      <c r="CF94" s="209" t="str">
        <f t="shared" ca="1" si="70"/>
        <v/>
      </c>
      <c r="CG94" s="214" t="str">
        <f t="shared" ca="1" si="71"/>
        <v/>
      </c>
      <c r="CH94" s="208" t="str">
        <f t="shared" ca="1" si="83"/>
        <v/>
      </c>
      <c r="CI94" s="209" t="str">
        <f t="shared" ca="1" si="84"/>
        <v/>
      </c>
      <c r="CJ94" s="210" t="str">
        <f t="shared" ca="1" si="85"/>
        <v/>
      </c>
      <c r="CK94" s="208" t="str">
        <f t="shared" ca="1" si="86"/>
        <v/>
      </c>
      <c r="CL94" s="211" t="str">
        <f t="shared" ca="1" si="87"/>
        <v/>
      </c>
      <c r="CM94" s="212" t="str">
        <f t="shared" ca="1" si="88"/>
        <v/>
      </c>
      <c r="CN94" s="208" t="str">
        <f t="shared" ca="1" si="89"/>
        <v/>
      </c>
      <c r="CO94" s="215" t="str">
        <f t="shared" ca="1" si="90"/>
        <v/>
      </c>
      <c r="CP94" s="212" t="str">
        <f t="shared" ca="1" si="72"/>
        <v/>
      </c>
      <c r="CQ94" s="208" t="str">
        <f t="shared" ca="1" si="91"/>
        <v/>
      </c>
      <c r="CR94" s="209" t="str">
        <f t="shared" ca="1" si="92"/>
        <v/>
      </c>
      <c r="CS94" s="210" t="str">
        <f t="shared" ca="1" si="93"/>
        <v/>
      </c>
      <c r="CT94" s="208" t="str">
        <f t="shared" ca="1" si="94"/>
        <v/>
      </c>
      <c r="CU94" s="211" t="str">
        <f t="shared" ca="1" si="95"/>
        <v/>
      </c>
      <c r="CV94" s="212" t="str">
        <f t="shared" ca="1" si="96"/>
        <v/>
      </c>
      <c r="CW94" s="208" t="str">
        <f t="shared" ca="1" si="97"/>
        <v/>
      </c>
      <c r="CX94" s="216" t="str">
        <f t="shared" ca="1" si="98"/>
        <v/>
      </c>
    </row>
    <row r="95" spans="2:102" s="156" customFormat="1" ht="20.100000000000001" customHeight="1">
      <c r="B95" s="239">
        <f t="shared" si="99"/>
        <v>86</v>
      </c>
      <c r="C95" s="200" t="str">
        <f t="shared" ca="1" si="82"/>
        <v/>
      </c>
      <c r="D95" s="201" t="str">
        <f t="shared" ca="1" si="106"/>
        <v/>
      </c>
      <c r="E95" s="206" t="str">
        <f t="shared" ca="1" si="105"/>
        <v/>
      </c>
      <c r="F95" s="203" t="str">
        <f t="shared" ca="1" si="105"/>
        <v/>
      </c>
      <c r="G95" s="204" t="str">
        <f t="shared" ca="1" si="105"/>
        <v/>
      </c>
      <c r="H95" s="202" t="str">
        <f t="shared" ca="1" si="105"/>
        <v/>
      </c>
      <c r="I95" s="205" t="str">
        <f t="shared" ca="1" si="105"/>
        <v/>
      </c>
      <c r="J95" s="206" t="str">
        <f t="shared" ca="1" si="105"/>
        <v/>
      </c>
      <c r="K95" s="202" t="str">
        <f t="shared" ca="1" si="105"/>
        <v/>
      </c>
      <c r="L95" s="295" t="str">
        <f t="shared" ca="1" si="105"/>
        <v/>
      </c>
      <c r="M95" s="207" t="str">
        <f t="shared" ca="1" si="107"/>
        <v/>
      </c>
      <c r="N95" s="208" t="str">
        <f t="shared" ca="1" si="107"/>
        <v/>
      </c>
      <c r="O95" s="209" t="str">
        <f t="shared" ca="1" si="107"/>
        <v/>
      </c>
      <c r="P95" s="210" t="str">
        <f t="shared" ca="1" si="107"/>
        <v/>
      </c>
      <c r="Q95" s="208" t="str">
        <f t="shared" ca="1" si="107"/>
        <v/>
      </c>
      <c r="R95" s="211" t="str">
        <f t="shared" ca="1" si="107"/>
        <v/>
      </c>
      <c r="S95" s="212" t="str">
        <f t="shared" ca="1" si="107"/>
        <v/>
      </c>
      <c r="T95" s="208" t="str">
        <f t="shared" ca="1" si="107"/>
        <v/>
      </c>
      <c r="U95" s="213" t="str">
        <f t="shared" ca="1" si="107"/>
        <v/>
      </c>
      <c r="V95" s="212" t="str">
        <f t="shared" ca="1" si="107"/>
        <v/>
      </c>
      <c r="W95" s="208" t="str">
        <f t="shared" ca="1" si="107"/>
        <v/>
      </c>
      <c r="X95" s="209" t="str">
        <f t="shared" ca="1" si="107"/>
        <v/>
      </c>
      <c r="Y95" s="210" t="str">
        <f t="shared" ca="1" si="107"/>
        <v/>
      </c>
      <c r="Z95" s="208" t="str">
        <f t="shared" ca="1" si="107"/>
        <v/>
      </c>
      <c r="AA95" s="211" t="str">
        <f t="shared" ca="1" si="107"/>
        <v/>
      </c>
      <c r="AB95" s="212" t="str">
        <f t="shared" ca="1" si="107"/>
        <v/>
      </c>
      <c r="AC95" s="208" t="str">
        <f t="shared" ca="1" si="108"/>
        <v/>
      </c>
      <c r="AD95" s="209" t="str">
        <f t="shared" ca="1" si="108"/>
        <v/>
      </c>
      <c r="AE95" s="214" t="str">
        <f t="shared" ca="1" si="108"/>
        <v/>
      </c>
      <c r="AF95" s="208" t="str">
        <f t="shared" ca="1" si="108"/>
        <v/>
      </c>
      <c r="AG95" s="209" t="str">
        <f t="shared" ca="1" si="108"/>
        <v/>
      </c>
      <c r="AH95" s="210" t="str">
        <f t="shared" ca="1" si="108"/>
        <v/>
      </c>
      <c r="AI95" s="208" t="str">
        <f t="shared" ca="1" si="108"/>
        <v/>
      </c>
      <c r="AJ95" s="211" t="str">
        <f t="shared" ca="1" si="108"/>
        <v/>
      </c>
      <c r="AK95" s="212" t="str">
        <f t="shared" ca="1" si="108"/>
        <v/>
      </c>
      <c r="AL95" s="208" t="str">
        <f t="shared" ca="1" si="108"/>
        <v/>
      </c>
      <c r="AM95" s="215" t="str">
        <f t="shared" ca="1" si="108"/>
        <v/>
      </c>
      <c r="AN95" s="212" t="str">
        <f t="shared" ca="1" si="108"/>
        <v/>
      </c>
      <c r="AO95" s="208" t="str">
        <f t="shared" ca="1" si="108"/>
        <v/>
      </c>
      <c r="AP95" s="209" t="str">
        <f t="shared" ca="1" si="108"/>
        <v/>
      </c>
      <c r="AQ95" s="210" t="str">
        <f t="shared" ca="1" si="108"/>
        <v/>
      </c>
      <c r="AR95" s="208" t="str">
        <f t="shared" ca="1" si="108"/>
        <v/>
      </c>
      <c r="AS95" s="211" t="str">
        <f t="shared" ca="1" si="109"/>
        <v/>
      </c>
      <c r="AT95" s="212" t="str">
        <f t="shared" ca="1" si="109"/>
        <v/>
      </c>
      <c r="AU95" s="208" t="str">
        <f t="shared" ca="1" si="109"/>
        <v/>
      </c>
      <c r="AV95" s="209" t="str">
        <f t="shared" ca="1" si="109"/>
        <v/>
      </c>
      <c r="AW95" s="214" t="str">
        <f t="shared" ca="1" si="109"/>
        <v/>
      </c>
      <c r="AX95" s="208" t="str">
        <f t="shared" ca="1" si="109"/>
        <v/>
      </c>
      <c r="AY95" s="209" t="str">
        <f t="shared" ca="1" si="109"/>
        <v/>
      </c>
      <c r="AZ95" s="210" t="str">
        <f t="shared" ca="1" si="109"/>
        <v/>
      </c>
      <c r="BA95" s="208" t="str">
        <f t="shared" ca="1" si="109"/>
        <v/>
      </c>
      <c r="BB95" s="211" t="str">
        <f t="shared" ca="1" si="109"/>
        <v/>
      </c>
      <c r="BC95" s="212" t="str">
        <f t="shared" ca="1" si="109"/>
        <v/>
      </c>
      <c r="BD95" s="208" t="str">
        <f t="shared" ca="1" si="109"/>
        <v/>
      </c>
      <c r="BE95" s="215" t="str">
        <f t="shared" ca="1" si="109"/>
        <v/>
      </c>
      <c r="BF95" s="212" t="str">
        <f t="shared" ca="1" si="109"/>
        <v/>
      </c>
      <c r="BG95" s="208" t="str">
        <f t="shared" ca="1" si="109"/>
        <v/>
      </c>
      <c r="BH95" s="209" t="str">
        <f t="shared" ca="1" si="109"/>
        <v/>
      </c>
      <c r="BI95" s="210" t="str">
        <f t="shared" ca="1" si="110"/>
        <v/>
      </c>
      <c r="BJ95" s="208" t="str">
        <f t="shared" ca="1" si="110"/>
        <v/>
      </c>
      <c r="BK95" s="211" t="str">
        <f t="shared" ca="1" si="110"/>
        <v/>
      </c>
      <c r="BL95" s="212" t="str">
        <f t="shared" ca="1" si="110"/>
        <v/>
      </c>
      <c r="BM95" s="208" t="str">
        <f t="shared" ca="1" si="110"/>
        <v/>
      </c>
      <c r="BN95" s="209" t="str">
        <f t="shared" ca="1" si="110"/>
        <v/>
      </c>
      <c r="BO95" s="214" t="str">
        <f t="shared" ca="1" si="110"/>
        <v/>
      </c>
      <c r="BP95" s="208" t="str">
        <f t="shared" ca="1" si="110"/>
        <v/>
      </c>
      <c r="BQ95" s="209" t="str">
        <f t="shared" ca="1" si="110"/>
        <v/>
      </c>
      <c r="BR95" s="210" t="str">
        <f t="shared" ca="1" si="110"/>
        <v/>
      </c>
      <c r="BS95" s="208" t="str">
        <f t="shared" ca="1" si="110"/>
        <v/>
      </c>
      <c r="BT95" s="211" t="str">
        <f t="shared" ca="1" si="110"/>
        <v/>
      </c>
      <c r="BU95" s="212" t="str">
        <f t="shared" ca="1" si="110"/>
        <v/>
      </c>
      <c r="BV95" s="208" t="str">
        <f t="shared" ca="1" si="110"/>
        <v/>
      </c>
      <c r="BW95" s="215" t="str">
        <f t="shared" ca="1" si="110"/>
        <v/>
      </c>
      <c r="BX95" s="212" t="str">
        <f t="shared" ca="1" si="110"/>
        <v/>
      </c>
      <c r="BY95" s="208" t="str">
        <f t="shared" ca="1" si="63"/>
        <v/>
      </c>
      <c r="BZ95" s="209" t="str">
        <f t="shared" ca="1" si="64"/>
        <v/>
      </c>
      <c r="CA95" s="210" t="str">
        <f t="shared" ca="1" si="65"/>
        <v/>
      </c>
      <c r="CB95" s="208" t="str">
        <f t="shared" ca="1" si="66"/>
        <v/>
      </c>
      <c r="CC95" s="211" t="str">
        <f t="shared" ca="1" si="67"/>
        <v/>
      </c>
      <c r="CD95" s="212" t="str">
        <f t="shared" ca="1" si="68"/>
        <v/>
      </c>
      <c r="CE95" s="208" t="str">
        <f t="shared" ca="1" si="69"/>
        <v/>
      </c>
      <c r="CF95" s="209" t="str">
        <f t="shared" ca="1" si="70"/>
        <v/>
      </c>
      <c r="CG95" s="214" t="str">
        <f t="shared" ca="1" si="71"/>
        <v/>
      </c>
      <c r="CH95" s="208" t="str">
        <f t="shared" ca="1" si="83"/>
        <v/>
      </c>
      <c r="CI95" s="209" t="str">
        <f t="shared" ca="1" si="84"/>
        <v/>
      </c>
      <c r="CJ95" s="210" t="str">
        <f t="shared" ca="1" si="85"/>
        <v/>
      </c>
      <c r="CK95" s="208" t="str">
        <f t="shared" ca="1" si="86"/>
        <v/>
      </c>
      <c r="CL95" s="211" t="str">
        <f t="shared" ca="1" si="87"/>
        <v/>
      </c>
      <c r="CM95" s="212" t="str">
        <f t="shared" ca="1" si="88"/>
        <v/>
      </c>
      <c r="CN95" s="208" t="str">
        <f t="shared" ca="1" si="89"/>
        <v/>
      </c>
      <c r="CO95" s="215" t="str">
        <f t="shared" ca="1" si="90"/>
        <v/>
      </c>
      <c r="CP95" s="212" t="str">
        <f t="shared" ca="1" si="72"/>
        <v/>
      </c>
      <c r="CQ95" s="208" t="str">
        <f t="shared" ca="1" si="91"/>
        <v/>
      </c>
      <c r="CR95" s="209" t="str">
        <f t="shared" ca="1" si="92"/>
        <v/>
      </c>
      <c r="CS95" s="210" t="str">
        <f t="shared" ca="1" si="93"/>
        <v/>
      </c>
      <c r="CT95" s="208" t="str">
        <f t="shared" ca="1" si="94"/>
        <v/>
      </c>
      <c r="CU95" s="211" t="str">
        <f t="shared" ca="1" si="95"/>
        <v/>
      </c>
      <c r="CV95" s="212" t="str">
        <f t="shared" ca="1" si="96"/>
        <v/>
      </c>
      <c r="CW95" s="208" t="str">
        <f t="shared" ca="1" si="97"/>
        <v/>
      </c>
      <c r="CX95" s="216" t="str">
        <f t="shared" ca="1" si="98"/>
        <v/>
      </c>
    </row>
    <row r="96" spans="2:102" s="156" customFormat="1" ht="20.100000000000001" customHeight="1">
      <c r="B96" s="239">
        <f t="shared" si="99"/>
        <v>87</v>
      </c>
      <c r="C96" s="200" t="str">
        <f t="shared" ca="1" si="82"/>
        <v/>
      </c>
      <c r="D96" s="201" t="str">
        <f t="shared" ca="1" si="106"/>
        <v/>
      </c>
      <c r="E96" s="206" t="str">
        <f t="shared" ca="1" si="105"/>
        <v/>
      </c>
      <c r="F96" s="203" t="str">
        <f t="shared" ca="1" si="105"/>
        <v/>
      </c>
      <c r="G96" s="204" t="str">
        <f t="shared" ca="1" si="105"/>
        <v/>
      </c>
      <c r="H96" s="202" t="str">
        <f t="shared" ca="1" si="105"/>
        <v/>
      </c>
      <c r="I96" s="205" t="str">
        <f t="shared" ca="1" si="105"/>
        <v/>
      </c>
      <c r="J96" s="206" t="str">
        <f t="shared" ca="1" si="105"/>
        <v/>
      </c>
      <c r="K96" s="202" t="str">
        <f t="shared" ca="1" si="105"/>
        <v/>
      </c>
      <c r="L96" s="295" t="str">
        <f t="shared" ca="1" si="105"/>
        <v/>
      </c>
      <c r="M96" s="207" t="str">
        <f t="shared" ca="1" si="107"/>
        <v/>
      </c>
      <c r="N96" s="208" t="str">
        <f t="shared" ca="1" si="107"/>
        <v/>
      </c>
      <c r="O96" s="209" t="str">
        <f t="shared" ca="1" si="107"/>
        <v/>
      </c>
      <c r="P96" s="210" t="str">
        <f t="shared" ca="1" si="107"/>
        <v/>
      </c>
      <c r="Q96" s="208" t="str">
        <f t="shared" ca="1" si="107"/>
        <v/>
      </c>
      <c r="R96" s="211" t="str">
        <f t="shared" ca="1" si="107"/>
        <v/>
      </c>
      <c r="S96" s="212" t="str">
        <f t="shared" ca="1" si="107"/>
        <v/>
      </c>
      <c r="T96" s="208" t="str">
        <f t="shared" ca="1" si="107"/>
        <v/>
      </c>
      <c r="U96" s="213" t="str">
        <f t="shared" ca="1" si="107"/>
        <v/>
      </c>
      <c r="V96" s="212" t="str">
        <f t="shared" ca="1" si="107"/>
        <v/>
      </c>
      <c r="W96" s="208" t="str">
        <f t="shared" ca="1" si="107"/>
        <v/>
      </c>
      <c r="X96" s="209" t="str">
        <f t="shared" ca="1" si="107"/>
        <v/>
      </c>
      <c r="Y96" s="210" t="str">
        <f t="shared" ca="1" si="107"/>
        <v/>
      </c>
      <c r="Z96" s="208" t="str">
        <f t="shared" ca="1" si="107"/>
        <v/>
      </c>
      <c r="AA96" s="211" t="str">
        <f t="shared" ca="1" si="107"/>
        <v/>
      </c>
      <c r="AB96" s="212" t="str">
        <f t="shared" ca="1" si="107"/>
        <v/>
      </c>
      <c r="AC96" s="208" t="str">
        <f t="shared" ca="1" si="108"/>
        <v/>
      </c>
      <c r="AD96" s="209" t="str">
        <f t="shared" ca="1" si="108"/>
        <v/>
      </c>
      <c r="AE96" s="214" t="str">
        <f t="shared" ca="1" si="108"/>
        <v/>
      </c>
      <c r="AF96" s="208" t="str">
        <f t="shared" ca="1" si="108"/>
        <v/>
      </c>
      <c r="AG96" s="209" t="str">
        <f t="shared" ca="1" si="108"/>
        <v/>
      </c>
      <c r="AH96" s="210" t="str">
        <f t="shared" ca="1" si="108"/>
        <v/>
      </c>
      <c r="AI96" s="208" t="str">
        <f t="shared" ca="1" si="108"/>
        <v/>
      </c>
      <c r="AJ96" s="211" t="str">
        <f t="shared" ca="1" si="108"/>
        <v/>
      </c>
      <c r="AK96" s="212" t="str">
        <f t="shared" ca="1" si="108"/>
        <v/>
      </c>
      <c r="AL96" s="208" t="str">
        <f t="shared" ca="1" si="108"/>
        <v/>
      </c>
      <c r="AM96" s="215" t="str">
        <f t="shared" ca="1" si="108"/>
        <v/>
      </c>
      <c r="AN96" s="212" t="str">
        <f t="shared" ca="1" si="108"/>
        <v/>
      </c>
      <c r="AO96" s="208" t="str">
        <f t="shared" ca="1" si="108"/>
        <v/>
      </c>
      <c r="AP96" s="209" t="str">
        <f t="shared" ca="1" si="108"/>
        <v/>
      </c>
      <c r="AQ96" s="210" t="str">
        <f t="shared" ca="1" si="108"/>
        <v/>
      </c>
      <c r="AR96" s="208" t="str">
        <f t="shared" ca="1" si="108"/>
        <v/>
      </c>
      <c r="AS96" s="211" t="str">
        <f t="shared" ca="1" si="109"/>
        <v/>
      </c>
      <c r="AT96" s="212" t="str">
        <f t="shared" ca="1" si="109"/>
        <v/>
      </c>
      <c r="AU96" s="208" t="str">
        <f t="shared" ca="1" si="109"/>
        <v/>
      </c>
      <c r="AV96" s="209" t="str">
        <f t="shared" ca="1" si="109"/>
        <v/>
      </c>
      <c r="AW96" s="214" t="str">
        <f t="shared" ca="1" si="109"/>
        <v/>
      </c>
      <c r="AX96" s="208" t="str">
        <f t="shared" ca="1" si="109"/>
        <v/>
      </c>
      <c r="AY96" s="209" t="str">
        <f t="shared" ca="1" si="109"/>
        <v/>
      </c>
      <c r="AZ96" s="210" t="str">
        <f t="shared" ca="1" si="109"/>
        <v/>
      </c>
      <c r="BA96" s="208" t="str">
        <f t="shared" ca="1" si="109"/>
        <v/>
      </c>
      <c r="BB96" s="211" t="str">
        <f t="shared" ca="1" si="109"/>
        <v/>
      </c>
      <c r="BC96" s="212" t="str">
        <f t="shared" ca="1" si="109"/>
        <v/>
      </c>
      <c r="BD96" s="208" t="str">
        <f t="shared" ca="1" si="109"/>
        <v/>
      </c>
      <c r="BE96" s="215" t="str">
        <f t="shared" ca="1" si="109"/>
        <v/>
      </c>
      <c r="BF96" s="212" t="str">
        <f t="shared" ca="1" si="109"/>
        <v/>
      </c>
      <c r="BG96" s="208" t="str">
        <f t="shared" ca="1" si="109"/>
        <v/>
      </c>
      <c r="BH96" s="209" t="str">
        <f t="shared" ca="1" si="109"/>
        <v/>
      </c>
      <c r="BI96" s="210" t="str">
        <f t="shared" ca="1" si="110"/>
        <v/>
      </c>
      <c r="BJ96" s="208" t="str">
        <f t="shared" ca="1" si="110"/>
        <v/>
      </c>
      <c r="BK96" s="211" t="str">
        <f t="shared" ca="1" si="110"/>
        <v/>
      </c>
      <c r="BL96" s="212" t="str">
        <f t="shared" ca="1" si="110"/>
        <v/>
      </c>
      <c r="BM96" s="208" t="str">
        <f t="shared" ca="1" si="110"/>
        <v/>
      </c>
      <c r="BN96" s="209" t="str">
        <f t="shared" ca="1" si="110"/>
        <v/>
      </c>
      <c r="BO96" s="214" t="str">
        <f t="shared" ca="1" si="110"/>
        <v/>
      </c>
      <c r="BP96" s="208" t="str">
        <f t="shared" ca="1" si="110"/>
        <v/>
      </c>
      <c r="BQ96" s="209" t="str">
        <f t="shared" ca="1" si="110"/>
        <v/>
      </c>
      <c r="BR96" s="210" t="str">
        <f t="shared" ca="1" si="110"/>
        <v/>
      </c>
      <c r="BS96" s="208" t="str">
        <f t="shared" ca="1" si="110"/>
        <v/>
      </c>
      <c r="BT96" s="211" t="str">
        <f t="shared" ca="1" si="110"/>
        <v/>
      </c>
      <c r="BU96" s="212" t="str">
        <f t="shared" ca="1" si="110"/>
        <v/>
      </c>
      <c r="BV96" s="208" t="str">
        <f t="shared" ca="1" si="110"/>
        <v/>
      </c>
      <c r="BW96" s="215" t="str">
        <f t="shared" ca="1" si="110"/>
        <v/>
      </c>
      <c r="BX96" s="212" t="str">
        <f t="shared" ca="1" si="110"/>
        <v/>
      </c>
      <c r="BY96" s="208" t="str">
        <f t="shared" ca="1" si="63"/>
        <v/>
      </c>
      <c r="BZ96" s="209" t="str">
        <f t="shared" ca="1" si="64"/>
        <v/>
      </c>
      <c r="CA96" s="210" t="str">
        <f t="shared" ca="1" si="65"/>
        <v/>
      </c>
      <c r="CB96" s="208" t="str">
        <f t="shared" ca="1" si="66"/>
        <v/>
      </c>
      <c r="CC96" s="211" t="str">
        <f t="shared" ca="1" si="67"/>
        <v/>
      </c>
      <c r="CD96" s="212" t="str">
        <f t="shared" ca="1" si="68"/>
        <v/>
      </c>
      <c r="CE96" s="208" t="str">
        <f t="shared" ca="1" si="69"/>
        <v/>
      </c>
      <c r="CF96" s="209" t="str">
        <f t="shared" ca="1" si="70"/>
        <v/>
      </c>
      <c r="CG96" s="214" t="str">
        <f t="shared" ca="1" si="71"/>
        <v/>
      </c>
      <c r="CH96" s="208" t="str">
        <f t="shared" ca="1" si="83"/>
        <v/>
      </c>
      <c r="CI96" s="209" t="str">
        <f t="shared" ca="1" si="84"/>
        <v/>
      </c>
      <c r="CJ96" s="210" t="str">
        <f t="shared" ca="1" si="85"/>
        <v/>
      </c>
      <c r="CK96" s="208" t="str">
        <f t="shared" ca="1" si="86"/>
        <v/>
      </c>
      <c r="CL96" s="211" t="str">
        <f t="shared" ca="1" si="87"/>
        <v/>
      </c>
      <c r="CM96" s="212" t="str">
        <f t="shared" ca="1" si="88"/>
        <v/>
      </c>
      <c r="CN96" s="208" t="str">
        <f t="shared" ca="1" si="89"/>
        <v/>
      </c>
      <c r="CO96" s="215" t="str">
        <f t="shared" ca="1" si="90"/>
        <v/>
      </c>
      <c r="CP96" s="212" t="str">
        <f t="shared" ca="1" si="72"/>
        <v/>
      </c>
      <c r="CQ96" s="208" t="str">
        <f t="shared" ca="1" si="91"/>
        <v/>
      </c>
      <c r="CR96" s="209" t="str">
        <f t="shared" ca="1" si="92"/>
        <v/>
      </c>
      <c r="CS96" s="210" t="str">
        <f t="shared" ca="1" si="93"/>
        <v/>
      </c>
      <c r="CT96" s="208" t="str">
        <f t="shared" ca="1" si="94"/>
        <v/>
      </c>
      <c r="CU96" s="211" t="str">
        <f t="shared" ca="1" si="95"/>
        <v/>
      </c>
      <c r="CV96" s="212" t="str">
        <f t="shared" ca="1" si="96"/>
        <v/>
      </c>
      <c r="CW96" s="208" t="str">
        <f t="shared" ca="1" si="97"/>
        <v/>
      </c>
      <c r="CX96" s="216" t="str">
        <f t="shared" ca="1" si="98"/>
        <v/>
      </c>
    </row>
    <row r="97" spans="2:102" s="156" customFormat="1" ht="20.100000000000001" customHeight="1">
      <c r="B97" s="239">
        <f t="shared" si="99"/>
        <v>88</v>
      </c>
      <c r="C97" s="200" t="str">
        <f t="shared" ca="1" si="82"/>
        <v/>
      </c>
      <c r="D97" s="201" t="str">
        <f t="shared" ca="1" si="106"/>
        <v/>
      </c>
      <c r="E97" s="206" t="str">
        <f t="shared" ca="1" si="105"/>
        <v/>
      </c>
      <c r="F97" s="203" t="str">
        <f t="shared" ca="1" si="105"/>
        <v/>
      </c>
      <c r="G97" s="204" t="str">
        <f t="shared" ca="1" si="105"/>
        <v/>
      </c>
      <c r="H97" s="202" t="str">
        <f t="shared" ca="1" si="105"/>
        <v/>
      </c>
      <c r="I97" s="205" t="str">
        <f t="shared" ca="1" si="105"/>
        <v/>
      </c>
      <c r="J97" s="206" t="str">
        <f t="shared" ca="1" si="105"/>
        <v/>
      </c>
      <c r="K97" s="202" t="str">
        <f t="shared" ca="1" si="105"/>
        <v/>
      </c>
      <c r="L97" s="295" t="str">
        <f t="shared" ca="1" si="105"/>
        <v/>
      </c>
      <c r="M97" s="207" t="str">
        <f t="shared" ca="1" si="107"/>
        <v/>
      </c>
      <c r="N97" s="208" t="str">
        <f t="shared" ca="1" si="107"/>
        <v/>
      </c>
      <c r="O97" s="209" t="str">
        <f t="shared" ca="1" si="107"/>
        <v/>
      </c>
      <c r="P97" s="210" t="str">
        <f t="shared" ca="1" si="107"/>
        <v/>
      </c>
      <c r="Q97" s="208" t="str">
        <f t="shared" ca="1" si="107"/>
        <v/>
      </c>
      <c r="R97" s="211" t="str">
        <f t="shared" ca="1" si="107"/>
        <v/>
      </c>
      <c r="S97" s="212" t="str">
        <f t="shared" ca="1" si="107"/>
        <v/>
      </c>
      <c r="T97" s="208" t="str">
        <f t="shared" ca="1" si="107"/>
        <v/>
      </c>
      <c r="U97" s="213" t="str">
        <f t="shared" ca="1" si="107"/>
        <v/>
      </c>
      <c r="V97" s="212" t="str">
        <f t="shared" ca="1" si="107"/>
        <v/>
      </c>
      <c r="W97" s="208" t="str">
        <f t="shared" ca="1" si="107"/>
        <v/>
      </c>
      <c r="X97" s="209" t="str">
        <f t="shared" ca="1" si="107"/>
        <v/>
      </c>
      <c r="Y97" s="210" t="str">
        <f t="shared" ca="1" si="107"/>
        <v/>
      </c>
      <c r="Z97" s="208" t="str">
        <f t="shared" ca="1" si="107"/>
        <v/>
      </c>
      <c r="AA97" s="211" t="str">
        <f t="shared" ca="1" si="107"/>
        <v/>
      </c>
      <c r="AB97" s="212" t="str">
        <f t="shared" ca="1" si="107"/>
        <v/>
      </c>
      <c r="AC97" s="208" t="str">
        <f t="shared" ca="1" si="108"/>
        <v/>
      </c>
      <c r="AD97" s="209" t="str">
        <f t="shared" ca="1" si="108"/>
        <v/>
      </c>
      <c r="AE97" s="214" t="str">
        <f t="shared" ca="1" si="108"/>
        <v/>
      </c>
      <c r="AF97" s="208" t="str">
        <f t="shared" ca="1" si="108"/>
        <v/>
      </c>
      <c r="AG97" s="209" t="str">
        <f t="shared" ca="1" si="108"/>
        <v/>
      </c>
      <c r="AH97" s="210" t="str">
        <f t="shared" ca="1" si="108"/>
        <v/>
      </c>
      <c r="AI97" s="208" t="str">
        <f t="shared" ca="1" si="108"/>
        <v/>
      </c>
      <c r="AJ97" s="211" t="str">
        <f t="shared" ca="1" si="108"/>
        <v/>
      </c>
      <c r="AK97" s="212" t="str">
        <f t="shared" ca="1" si="108"/>
        <v/>
      </c>
      <c r="AL97" s="208" t="str">
        <f t="shared" ca="1" si="108"/>
        <v/>
      </c>
      <c r="AM97" s="215" t="str">
        <f t="shared" ca="1" si="108"/>
        <v/>
      </c>
      <c r="AN97" s="212" t="str">
        <f t="shared" ca="1" si="108"/>
        <v/>
      </c>
      <c r="AO97" s="208" t="str">
        <f t="shared" ca="1" si="108"/>
        <v/>
      </c>
      <c r="AP97" s="209" t="str">
        <f t="shared" ca="1" si="108"/>
        <v/>
      </c>
      <c r="AQ97" s="210" t="str">
        <f t="shared" ca="1" si="108"/>
        <v/>
      </c>
      <c r="AR97" s="208" t="str">
        <f t="shared" ca="1" si="108"/>
        <v/>
      </c>
      <c r="AS97" s="211" t="str">
        <f t="shared" ca="1" si="109"/>
        <v/>
      </c>
      <c r="AT97" s="212" t="str">
        <f t="shared" ca="1" si="109"/>
        <v/>
      </c>
      <c r="AU97" s="208" t="str">
        <f t="shared" ca="1" si="109"/>
        <v/>
      </c>
      <c r="AV97" s="209" t="str">
        <f t="shared" ca="1" si="109"/>
        <v/>
      </c>
      <c r="AW97" s="214" t="str">
        <f t="shared" ca="1" si="109"/>
        <v/>
      </c>
      <c r="AX97" s="208" t="str">
        <f t="shared" ca="1" si="109"/>
        <v/>
      </c>
      <c r="AY97" s="209" t="str">
        <f t="shared" ca="1" si="109"/>
        <v/>
      </c>
      <c r="AZ97" s="210" t="str">
        <f t="shared" ca="1" si="109"/>
        <v/>
      </c>
      <c r="BA97" s="208" t="str">
        <f t="shared" ca="1" si="109"/>
        <v/>
      </c>
      <c r="BB97" s="211" t="str">
        <f t="shared" ca="1" si="109"/>
        <v/>
      </c>
      <c r="BC97" s="212" t="str">
        <f t="shared" ca="1" si="109"/>
        <v/>
      </c>
      <c r="BD97" s="208" t="str">
        <f t="shared" ca="1" si="109"/>
        <v/>
      </c>
      <c r="BE97" s="215" t="str">
        <f t="shared" ca="1" si="109"/>
        <v/>
      </c>
      <c r="BF97" s="212" t="str">
        <f t="shared" ca="1" si="109"/>
        <v/>
      </c>
      <c r="BG97" s="208" t="str">
        <f t="shared" ca="1" si="109"/>
        <v/>
      </c>
      <c r="BH97" s="209" t="str">
        <f t="shared" ca="1" si="109"/>
        <v/>
      </c>
      <c r="BI97" s="210" t="str">
        <f t="shared" ca="1" si="110"/>
        <v/>
      </c>
      <c r="BJ97" s="208" t="str">
        <f t="shared" ca="1" si="110"/>
        <v/>
      </c>
      <c r="BK97" s="211" t="str">
        <f t="shared" ca="1" si="110"/>
        <v/>
      </c>
      <c r="BL97" s="212" t="str">
        <f t="shared" ca="1" si="110"/>
        <v/>
      </c>
      <c r="BM97" s="208" t="str">
        <f t="shared" ca="1" si="110"/>
        <v/>
      </c>
      <c r="BN97" s="209" t="str">
        <f t="shared" ca="1" si="110"/>
        <v/>
      </c>
      <c r="BO97" s="214" t="str">
        <f t="shared" ca="1" si="110"/>
        <v/>
      </c>
      <c r="BP97" s="208" t="str">
        <f t="shared" ca="1" si="110"/>
        <v/>
      </c>
      <c r="BQ97" s="209" t="str">
        <f t="shared" ca="1" si="110"/>
        <v/>
      </c>
      <c r="BR97" s="210" t="str">
        <f t="shared" ca="1" si="110"/>
        <v/>
      </c>
      <c r="BS97" s="208" t="str">
        <f t="shared" ca="1" si="110"/>
        <v/>
      </c>
      <c r="BT97" s="211" t="str">
        <f t="shared" ca="1" si="110"/>
        <v/>
      </c>
      <c r="BU97" s="212" t="str">
        <f t="shared" ca="1" si="110"/>
        <v/>
      </c>
      <c r="BV97" s="208" t="str">
        <f t="shared" ca="1" si="110"/>
        <v/>
      </c>
      <c r="BW97" s="215" t="str">
        <f t="shared" ca="1" si="110"/>
        <v/>
      </c>
      <c r="BX97" s="212" t="str">
        <f t="shared" ca="1" si="110"/>
        <v/>
      </c>
      <c r="BY97" s="208" t="str">
        <f t="shared" ca="1" si="63"/>
        <v/>
      </c>
      <c r="BZ97" s="209" t="str">
        <f t="shared" ca="1" si="64"/>
        <v/>
      </c>
      <c r="CA97" s="210" t="str">
        <f t="shared" ca="1" si="65"/>
        <v/>
      </c>
      <c r="CB97" s="208" t="str">
        <f t="shared" ca="1" si="66"/>
        <v/>
      </c>
      <c r="CC97" s="211" t="str">
        <f t="shared" ca="1" si="67"/>
        <v/>
      </c>
      <c r="CD97" s="212" t="str">
        <f t="shared" ca="1" si="68"/>
        <v/>
      </c>
      <c r="CE97" s="208" t="str">
        <f t="shared" ca="1" si="69"/>
        <v/>
      </c>
      <c r="CF97" s="209" t="str">
        <f t="shared" ca="1" si="70"/>
        <v/>
      </c>
      <c r="CG97" s="214" t="str">
        <f t="shared" ca="1" si="71"/>
        <v/>
      </c>
      <c r="CH97" s="208" t="str">
        <f t="shared" ca="1" si="83"/>
        <v/>
      </c>
      <c r="CI97" s="209" t="str">
        <f t="shared" ca="1" si="84"/>
        <v/>
      </c>
      <c r="CJ97" s="210" t="str">
        <f t="shared" ca="1" si="85"/>
        <v/>
      </c>
      <c r="CK97" s="208" t="str">
        <f t="shared" ca="1" si="86"/>
        <v/>
      </c>
      <c r="CL97" s="211" t="str">
        <f t="shared" ca="1" si="87"/>
        <v/>
      </c>
      <c r="CM97" s="212" t="str">
        <f t="shared" ca="1" si="88"/>
        <v/>
      </c>
      <c r="CN97" s="208" t="str">
        <f t="shared" ca="1" si="89"/>
        <v/>
      </c>
      <c r="CO97" s="215" t="str">
        <f t="shared" ca="1" si="90"/>
        <v/>
      </c>
      <c r="CP97" s="212" t="str">
        <f t="shared" ca="1" si="72"/>
        <v/>
      </c>
      <c r="CQ97" s="208" t="str">
        <f t="shared" ca="1" si="91"/>
        <v/>
      </c>
      <c r="CR97" s="209" t="str">
        <f t="shared" ca="1" si="92"/>
        <v/>
      </c>
      <c r="CS97" s="210" t="str">
        <f t="shared" ca="1" si="93"/>
        <v/>
      </c>
      <c r="CT97" s="208" t="str">
        <f t="shared" ca="1" si="94"/>
        <v/>
      </c>
      <c r="CU97" s="211" t="str">
        <f t="shared" ca="1" si="95"/>
        <v/>
      </c>
      <c r="CV97" s="212" t="str">
        <f t="shared" ca="1" si="96"/>
        <v/>
      </c>
      <c r="CW97" s="208" t="str">
        <f t="shared" ca="1" si="97"/>
        <v/>
      </c>
      <c r="CX97" s="216" t="str">
        <f t="shared" ca="1" si="98"/>
        <v/>
      </c>
    </row>
    <row r="98" spans="2:102" s="156" customFormat="1" ht="20.100000000000001" customHeight="1">
      <c r="B98" s="239">
        <f t="shared" si="99"/>
        <v>89</v>
      </c>
      <c r="C98" s="200" t="str">
        <f t="shared" ca="1" si="82"/>
        <v/>
      </c>
      <c r="D98" s="201" t="str">
        <f t="shared" ca="1" si="106"/>
        <v/>
      </c>
      <c r="E98" s="206" t="str">
        <f t="shared" ca="1" si="105"/>
        <v/>
      </c>
      <c r="F98" s="203" t="str">
        <f t="shared" ca="1" si="105"/>
        <v/>
      </c>
      <c r="G98" s="204" t="str">
        <f t="shared" ca="1" si="105"/>
        <v/>
      </c>
      <c r="H98" s="202" t="str">
        <f t="shared" ca="1" si="105"/>
        <v/>
      </c>
      <c r="I98" s="205" t="str">
        <f t="shared" ca="1" si="105"/>
        <v/>
      </c>
      <c r="J98" s="206" t="str">
        <f t="shared" ca="1" si="105"/>
        <v/>
      </c>
      <c r="K98" s="202" t="str">
        <f t="shared" ca="1" si="105"/>
        <v/>
      </c>
      <c r="L98" s="295" t="str">
        <f t="shared" ca="1" si="105"/>
        <v/>
      </c>
      <c r="M98" s="207" t="str">
        <f t="shared" ca="1" si="107"/>
        <v/>
      </c>
      <c r="N98" s="208" t="str">
        <f t="shared" ca="1" si="107"/>
        <v/>
      </c>
      <c r="O98" s="209" t="str">
        <f t="shared" ca="1" si="107"/>
        <v/>
      </c>
      <c r="P98" s="210" t="str">
        <f t="shared" ca="1" si="107"/>
        <v/>
      </c>
      <c r="Q98" s="208" t="str">
        <f t="shared" ca="1" si="107"/>
        <v/>
      </c>
      <c r="R98" s="211" t="str">
        <f t="shared" ca="1" si="107"/>
        <v/>
      </c>
      <c r="S98" s="212" t="str">
        <f t="shared" ca="1" si="107"/>
        <v/>
      </c>
      <c r="T98" s="208" t="str">
        <f t="shared" ca="1" si="107"/>
        <v/>
      </c>
      <c r="U98" s="213" t="str">
        <f t="shared" ca="1" si="107"/>
        <v/>
      </c>
      <c r="V98" s="212" t="str">
        <f t="shared" ca="1" si="107"/>
        <v/>
      </c>
      <c r="W98" s="208" t="str">
        <f t="shared" ca="1" si="107"/>
        <v/>
      </c>
      <c r="X98" s="209" t="str">
        <f t="shared" ca="1" si="107"/>
        <v/>
      </c>
      <c r="Y98" s="210" t="str">
        <f t="shared" ca="1" si="107"/>
        <v/>
      </c>
      <c r="Z98" s="208" t="str">
        <f t="shared" ca="1" si="107"/>
        <v/>
      </c>
      <c r="AA98" s="211" t="str">
        <f t="shared" ca="1" si="107"/>
        <v/>
      </c>
      <c r="AB98" s="212" t="str">
        <f t="shared" ca="1" si="107"/>
        <v/>
      </c>
      <c r="AC98" s="208" t="str">
        <f t="shared" ca="1" si="108"/>
        <v/>
      </c>
      <c r="AD98" s="209" t="str">
        <f t="shared" ca="1" si="108"/>
        <v/>
      </c>
      <c r="AE98" s="214" t="str">
        <f t="shared" ca="1" si="108"/>
        <v/>
      </c>
      <c r="AF98" s="208" t="str">
        <f t="shared" ca="1" si="108"/>
        <v/>
      </c>
      <c r="AG98" s="209" t="str">
        <f t="shared" ca="1" si="108"/>
        <v/>
      </c>
      <c r="AH98" s="210" t="str">
        <f t="shared" ca="1" si="108"/>
        <v/>
      </c>
      <c r="AI98" s="208" t="str">
        <f t="shared" ca="1" si="108"/>
        <v/>
      </c>
      <c r="AJ98" s="211" t="str">
        <f t="shared" ca="1" si="108"/>
        <v/>
      </c>
      <c r="AK98" s="212" t="str">
        <f t="shared" ca="1" si="108"/>
        <v/>
      </c>
      <c r="AL98" s="208" t="str">
        <f t="shared" ca="1" si="108"/>
        <v/>
      </c>
      <c r="AM98" s="215" t="str">
        <f t="shared" ca="1" si="108"/>
        <v/>
      </c>
      <c r="AN98" s="212" t="str">
        <f t="shared" ca="1" si="108"/>
        <v/>
      </c>
      <c r="AO98" s="208" t="str">
        <f t="shared" ca="1" si="108"/>
        <v/>
      </c>
      <c r="AP98" s="209" t="str">
        <f t="shared" ca="1" si="108"/>
        <v/>
      </c>
      <c r="AQ98" s="210" t="str">
        <f t="shared" ca="1" si="108"/>
        <v/>
      </c>
      <c r="AR98" s="208" t="str">
        <f t="shared" ca="1" si="108"/>
        <v/>
      </c>
      <c r="AS98" s="211" t="str">
        <f t="shared" ca="1" si="109"/>
        <v/>
      </c>
      <c r="AT98" s="212" t="str">
        <f t="shared" ca="1" si="109"/>
        <v/>
      </c>
      <c r="AU98" s="208" t="str">
        <f t="shared" ca="1" si="109"/>
        <v/>
      </c>
      <c r="AV98" s="209" t="str">
        <f t="shared" ca="1" si="109"/>
        <v/>
      </c>
      <c r="AW98" s="214" t="str">
        <f t="shared" ca="1" si="109"/>
        <v/>
      </c>
      <c r="AX98" s="208" t="str">
        <f t="shared" ca="1" si="109"/>
        <v/>
      </c>
      <c r="AY98" s="209" t="str">
        <f t="shared" ca="1" si="109"/>
        <v/>
      </c>
      <c r="AZ98" s="210" t="str">
        <f t="shared" ca="1" si="109"/>
        <v/>
      </c>
      <c r="BA98" s="208" t="str">
        <f t="shared" ca="1" si="109"/>
        <v/>
      </c>
      <c r="BB98" s="211" t="str">
        <f t="shared" ca="1" si="109"/>
        <v/>
      </c>
      <c r="BC98" s="212" t="str">
        <f t="shared" ca="1" si="109"/>
        <v/>
      </c>
      <c r="BD98" s="208" t="str">
        <f t="shared" ca="1" si="109"/>
        <v/>
      </c>
      <c r="BE98" s="215" t="str">
        <f t="shared" ca="1" si="109"/>
        <v/>
      </c>
      <c r="BF98" s="212" t="str">
        <f t="shared" ca="1" si="109"/>
        <v/>
      </c>
      <c r="BG98" s="208" t="str">
        <f t="shared" ca="1" si="109"/>
        <v/>
      </c>
      <c r="BH98" s="209" t="str">
        <f t="shared" ca="1" si="109"/>
        <v/>
      </c>
      <c r="BI98" s="210" t="str">
        <f t="shared" ca="1" si="110"/>
        <v/>
      </c>
      <c r="BJ98" s="208" t="str">
        <f t="shared" ca="1" si="110"/>
        <v/>
      </c>
      <c r="BK98" s="211" t="str">
        <f t="shared" ca="1" si="110"/>
        <v/>
      </c>
      <c r="BL98" s="212" t="str">
        <f t="shared" ca="1" si="110"/>
        <v/>
      </c>
      <c r="BM98" s="208" t="str">
        <f t="shared" ca="1" si="110"/>
        <v/>
      </c>
      <c r="BN98" s="209" t="str">
        <f t="shared" ca="1" si="110"/>
        <v/>
      </c>
      <c r="BO98" s="214" t="str">
        <f t="shared" ca="1" si="110"/>
        <v/>
      </c>
      <c r="BP98" s="208" t="str">
        <f t="shared" ca="1" si="110"/>
        <v/>
      </c>
      <c r="BQ98" s="209" t="str">
        <f t="shared" ca="1" si="110"/>
        <v/>
      </c>
      <c r="BR98" s="210" t="str">
        <f t="shared" ca="1" si="110"/>
        <v/>
      </c>
      <c r="BS98" s="208" t="str">
        <f t="shared" ca="1" si="110"/>
        <v/>
      </c>
      <c r="BT98" s="211" t="str">
        <f t="shared" ca="1" si="110"/>
        <v/>
      </c>
      <c r="BU98" s="212" t="str">
        <f t="shared" ca="1" si="110"/>
        <v/>
      </c>
      <c r="BV98" s="208" t="str">
        <f t="shared" ca="1" si="110"/>
        <v/>
      </c>
      <c r="BW98" s="215" t="str">
        <f t="shared" ca="1" si="110"/>
        <v/>
      </c>
      <c r="BX98" s="212" t="str">
        <f t="shared" ca="1" si="110"/>
        <v/>
      </c>
      <c r="BY98" s="208" t="str">
        <f t="shared" ca="1" si="63"/>
        <v/>
      </c>
      <c r="BZ98" s="209" t="str">
        <f t="shared" ca="1" si="64"/>
        <v/>
      </c>
      <c r="CA98" s="210" t="str">
        <f t="shared" ca="1" si="65"/>
        <v/>
      </c>
      <c r="CB98" s="208" t="str">
        <f t="shared" ca="1" si="66"/>
        <v/>
      </c>
      <c r="CC98" s="211" t="str">
        <f t="shared" ca="1" si="67"/>
        <v/>
      </c>
      <c r="CD98" s="212" t="str">
        <f t="shared" ca="1" si="68"/>
        <v/>
      </c>
      <c r="CE98" s="208" t="str">
        <f t="shared" ca="1" si="69"/>
        <v/>
      </c>
      <c r="CF98" s="209" t="str">
        <f t="shared" ca="1" si="70"/>
        <v/>
      </c>
      <c r="CG98" s="214" t="str">
        <f t="shared" ca="1" si="71"/>
        <v/>
      </c>
      <c r="CH98" s="208" t="str">
        <f t="shared" ca="1" si="83"/>
        <v/>
      </c>
      <c r="CI98" s="209" t="str">
        <f t="shared" ca="1" si="84"/>
        <v/>
      </c>
      <c r="CJ98" s="210" t="str">
        <f t="shared" ca="1" si="85"/>
        <v/>
      </c>
      <c r="CK98" s="208" t="str">
        <f t="shared" ca="1" si="86"/>
        <v/>
      </c>
      <c r="CL98" s="211" t="str">
        <f t="shared" ca="1" si="87"/>
        <v/>
      </c>
      <c r="CM98" s="212" t="str">
        <f t="shared" ca="1" si="88"/>
        <v/>
      </c>
      <c r="CN98" s="208" t="str">
        <f t="shared" ca="1" si="89"/>
        <v/>
      </c>
      <c r="CO98" s="215" t="str">
        <f t="shared" ca="1" si="90"/>
        <v/>
      </c>
      <c r="CP98" s="212" t="str">
        <f t="shared" ca="1" si="72"/>
        <v/>
      </c>
      <c r="CQ98" s="208" t="str">
        <f t="shared" ca="1" si="91"/>
        <v/>
      </c>
      <c r="CR98" s="209" t="str">
        <f t="shared" ca="1" si="92"/>
        <v/>
      </c>
      <c r="CS98" s="210" t="str">
        <f t="shared" ca="1" si="93"/>
        <v/>
      </c>
      <c r="CT98" s="208" t="str">
        <f t="shared" ca="1" si="94"/>
        <v/>
      </c>
      <c r="CU98" s="211" t="str">
        <f t="shared" ca="1" si="95"/>
        <v/>
      </c>
      <c r="CV98" s="212" t="str">
        <f t="shared" ca="1" si="96"/>
        <v/>
      </c>
      <c r="CW98" s="208" t="str">
        <f t="shared" ca="1" si="97"/>
        <v/>
      </c>
      <c r="CX98" s="216" t="str">
        <f t="shared" ca="1" si="98"/>
        <v/>
      </c>
    </row>
    <row r="99" spans="2:102" s="156" customFormat="1" ht="20.100000000000001" customHeight="1">
      <c r="B99" s="239">
        <f t="shared" si="99"/>
        <v>90</v>
      </c>
      <c r="C99" s="200" t="str">
        <f t="shared" ca="1" si="82"/>
        <v/>
      </c>
      <c r="D99" s="201" t="str">
        <f t="shared" ca="1" si="106"/>
        <v/>
      </c>
      <c r="E99" s="206" t="str">
        <f t="shared" ca="1" si="105"/>
        <v/>
      </c>
      <c r="F99" s="203" t="str">
        <f t="shared" ca="1" si="105"/>
        <v/>
      </c>
      <c r="G99" s="204" t="str">
        <f t="shared" ca="1" si="105"/>
        <v/>
      </c>
      <c r="H99" s="202" t="str">
        <f t="shared" ca="1" si="105"/>
        <v/>
      </c>
      <c r="I99" s="205" t="str">
        <f t="shared" ca="1" si="105"/>
        <v/>
      </c>
      <c r="J99" s="206" t="str">
        <f t="shared" ca="1" si="105"/>
        <v/>
      </c>
      <c r="K99" s="202" t="str">
        <f t="shared" ca="1" si="105"/>
        <v/>
      </c>
      <c r="L99" s="295" t="str">
        <f t="shared" ca="1" si="105"/>
        <v/>
      </c>
      <c r="M99" s="207" t="str">
        <f t="shared" ca="1" si="107"/>
        <v/>
      </c>
      <c r="N99" s="208" t="str">
        <f t="shared" ca="1" si="107"/>
        <v/>
      </c>
      <c r="O99" s="209" t="str">
        <f t="shared" ca="1" si="107"/>
        <v/>
      </c>
      <c r="P99" s="210" t="str">
        <f t="shared" ca="1" si="107"/>
        <v/>
      </c>
      <c r="Q99" s="208" t="str">
        <f t="shared" ca="1" si="107"/>
        <v/>
      </c>
      <c r="R99" s="211" t="str">
        <f t="shared" ca="1" si="107"/>
        <v/>
      </c>
      <c r="S99" s="212" t="str">
        <f t="shared" ca="1" si="107"/>
        <v/>
      </c>
      <c r="T99" s="208" t="str">
        <f t="shared" ca="1" si="107"/>
        <v/>
      </c>
      <c r="U99" s="213" t="str">
        <f t="shared" ca="1" si="107"/>
        <v/>
      </c>
      <c r="V99" s="212" t="str">
        <f t="shared" ca="1" si="107"/>
        <v/>
      </c>
      <c r="W99" s="208" t="str">
        <f t="shared" ca="1" si="107"/>
        <v/>
      </c>
      <c r="X99" s="209" t="str">
        <f t="shared" ca="1" si="107"/>
        <v/>
      </c>
      <c r="Y99" s="210" t="str">
        <f t="shared" ca="1" si="107"/>
        <v/>
      </c>
      <c r="Z99" s="208" t="str">
        <f t="shared" ca="1" si="107"/>
        <v/>
      </c>
      <c r="AA99" s="211" t="str">
        <f t="shared" ca="1" si="107"/>
        <v/>
      </c>
      <c r="AB99" s="212" t="str">
        <f t="shared" ca="1" si="107"/>
        <v/>
      </c>
      <c r="AC99" s="208" t="str">
        <f t="shared" ca="1" si="108"/>
        <v/>
      </c>
      <c r="AD99" s="209" t="str">
        <f t="shared" ca="1" si="108"/>
        <v/>
      </c>
      <c r="AE99" s="214" t="str">
        <f t="shared" ca="1" si="108"/>
        <v/>
      </c>
      <c r="AF99" s="208" t="str">
        <f t="shared" ca="1" si="108"/>
        <v/>
      </c>
      <c r="AG99" s="209" t="str">
        <f t="shared" ca="1" si="108"/>
        <v/>
      </c>
      <c r="AH99" s="210" t="str">
        <f t="shared" ca="1" si="108"/>
        <v/>
      </c>
      <c r="AI99" s="208" t="str">
        <f t="shared" ca="1" si="108"/>
        <v/>
      </c>
      <c r="AJ99" s="211" t="str">
        <f t="shared" ca="1" si="108"/>
        <v/>
      </c>
      <c r="AK99" s="212" t="str">
        <f t="shared" ca="1" si="108"/>
        <v/>
      </c>
      <c r="AL99" s="208" t="str">
        <f t="shared" ca="1" si="108"/>
        <v/>
      </c>
      <c r="AM99" s="215" t="str">
        <f t="shared" ca="1" si="108"/>
        <v/>
      </c>
      <c r="AN99" s="212" t="str">
        <f t="shared" ca="1" si="108"/>
        <v/>
      </c>
      <c r="AO99" s="208" t="str">
        <f t="shared" ca="1" si="108"/>
        <v/>
      </c>
      <c r="AP99" s="209" t="str">
        <f t="shared" ca="1" si="108"/>
        <v/>
      </c>
      <c r="AQ99" s="210" t="str">
        <f t="shared" ca="1" si="108"/>
        <v/>
      </c>
      <c r="AR99" s="208" t="str">
        <f t="shared" ca="1" si="108"/>
        <v/>
      </c>
      <c r="AS99" s="211" t="str">
        <f t="shared" ca="1" si="109"/>
        <v/>
      </c>
      <c r="AT99" s="212" t="str">
        <f t="shared" ca="1" si="109"/>
        <v/>
      </c>
      <c r="AU99" s="208" t="str">
        <f t="shared" ca="1" si="109"/>
        <v/>
      </c>
      <c r="AV99" s="209" t="str">
        <f t="shared" ca="1" si="109"/>
        <v/>
      </c>
      <c r="AW99" s="214" t="str">
        <f t="shared" ca="1" si="109"/>
        <v/>
      </c>
      <c r="AX99" s="208" t="str">
        <f t="shared" ca="1" si="109"/>
        <v/>
      </c>
      <c r="AY99" s="209" t="str">
        <f t="shared" ca="1" si="109"/>
        <v/>
      </c>
      <c r="AZ99" s="210" t="str">
        <f t="shared" ca="1" si="109"/>
        <v/>
      </c>
      <c r="BA99" s="208" t="str">
        <f t="shared" ca="1" si="109"/>
        <v/>
      </c>
      <c r="BB99" s="211" t="str">
        <f t="shared" ca="1" si="109"/>
        <v/>
      </c>
      <c r="BC99" s="212" t="str">
        <f t="shared" ca="1" si="109"/>
        <v/>
      </c>
      <c r="BD99" s="208" t="str">
        <f t="shared" ca="1" si="109"/>
        <v/>
      </c>
      <c r="BE99" s="215" t="str">
        <f t="shared" ca="1" si="109"/>
        <v/>
      </c>
      <c r="BF99" s="212" t="str">
        <f t="shared" ca="1" si="109"/>
        <v/>
      </c>
      <c r="BG99" s="208" t="str">
        <f t="shared" ca="1" si="109"/>
        <v/>
      </c>
      <c r="BH99" s="209" t="str">
        <f t="shared" ca="1" si="109"/>
        <v/>
      </c>
      <c r="BI99" s="210" t="str">
        <f t="shared" ca="1" si="110"/>
        <v/>
      </c>
      <c r="BJ99" s="208" t="str">
        <f t="shared" ca="1" si="110"/>
        <v/>
      </c>
      <c r="BK99" s="211" t="str">
        <f t="shared" ca="1" si="110"/>
        <v/>
      </c>
      <c r="BL99" s="212" t="str">
        <f t="shared" ca="1" si="110"/>
        <v/>
      </c>
      <c r="BM99" s="208" t="str">
        <f t="shared" ca="1" si="110"/>
        <v/>
      </c>
      <c r="BN99" s="209" t="str">
        <f t="shared" ca="1" si="110"/>
        <v/>
      </c>
      <c r="BO99" s="214" t="str">
        <f t="shared" ca="1" si="110"/>
        <v/>
      </c>
      <c r="BP99" s="208" t="str">
        <f t="shared" ca="1" si="110"/>
        <v/>
      </c>
      <c r="BQ99" s="209" t="str">
        <f t="shared" ca="1" si="110"/>
        <v/>
      </c>
      <c r="BR99" s="210" t="str">
        <f t="shared" ca="1" si="110"/>
        <v/>
      </c>
      <c r="BS99" s="208" t="str">
        <f t="shared" ca="1" si="110"/>
        <v/>
      </c>
      <c r="BT99" s="211" t="str">
        <f t="shared" ca="1" si="110"/>
        <v/>
      </c>
      <c r="BU99" s="212" t="str">
        <f t="shared" ca="1" si="110"/>
        <v/>
      </c>
      <c r="BV99" s="208" t="str">
        <f t="shared" ca="1" si="110"/>
        <v/>
      </c>
      <c r="BW99" s="215" t="str">
        <f t="shared" ca="1" si="110"/>
        <v/>
      </c>
      <c r="BX99" s="212" t="str">
        <f t="shared" ca="1" si="110"/>
        <v/>
      </c>
      <c r="BY99" s="208" t="str">
        <f t="shared" ca="1" si="63"/>
        <v/>
      </c>
      <c r="BZ99" s="209" t="str">
        <f t="shared" ca="1" si="64"/>
        <v/>
      </c>
      <c r="CA99" s="210" t="str">
        <f t="shared" ca="1" si="65"/>
        <v/>
      </c>
      <c r="CB99" s="208" t="str">
        <f t="shared" ca="1" si="66"/>
        <v/>
      </c>
      <c r="CC99" s="211" t="str">
        <f t="shared" ca="1" si="67"/>
        <v/>
      </c>
      <c r="CD99" s="212" t="str">
        <f t="shared" ca="1" si="68"/>
        <v/>
      </c>
      <c r="CE99" s="208" t="str">
        <f t="shared" ca="1" si="69"/>
        <v/>
      </c>
      <c r="CF99" s="209" t="str">
        <f t="shared" ca="1" si="70"/>
        <v/>
      </c>
      <c r="CG99" s="214" t="str">
        <f t="shared" ca="1" si="71"/>
        <v/>
      </c>
      <c r="CH99" s="208" t="str">
        <f t="shared" ca="1" si="83"/>
        <v/>
      </c>
      <c r="CI99" s="209" t="str">
        <f t="shared" ca="1" si="84"/>
        <v/>
      </c>
      <c r="CJ99" s="210" t="str">
        <f t="shared" ca="1" si="85"/>
        <v/>
      </c>
      <c r="CK99" s="208" t="str">
        <f t="shared" ca="1" si="86"/>
        <v/>
      </c>
      <c r="CL99" s="211" t="str">
        <f t="shared" ca="1" si="87"/>
        <v/>
      </c>
      <c r="CM99" s="212" t="str">
        <f t="shared" ca="1" si="88"/>
        <v/>
      </c>
      <c r="CN99" s="208" t="str">
        <f t="shared" ca="1" si="89"/>
        <v/>
      </c>
      <c r="CO99" s="215" t="str">
        <f t="shared" ca="1" si="90"/>
        <v/>
      </c>
      <c r="CP99" s="212" t="str">
        <f t="shared" ca="1" si="72"/>
        <v/>
      </c>
      <c r="CQ99" s="208" t="str">
        <f t="shared" ca="1" si="91"/>
        <v/>
      </c>
      <c r="CR99" s="209" t="str">
        <f t="shared" ca="1" si="92"/>
        <v/>
      </c>
      <c r="CS99" s="210" t="str">
        <f t="shared" ca="1" si="93"/>
        <v/>
      </c>
      <c r="CT99" s="208" t="str">
        <f t="shared" ca="1" si="94"/>
        <v/>
      </c>
      <c r="CU99" s="211" t="str">
        <f t="shared" ca="1" si="95"/>
        <v/>
      </c>
      <c r="CV99" s="212" t="str">
        <f t="shared" ca="1" si="96"/>
        <v/>
      </c>
      <c r="CW99" s="208" t="str">
        <f t="shared" ca="1" si="97"/>
        <v/>
      </c>
      <c r="CX99" s="216" t="str">
        <f t="shared" ca="1" si="98"/>
        <v/>
      </c>
    </row>
    <row r="100" spans="2:102" s="156" customFormat="1" ht="20.100000000000001" customHeight="1">
      <c r="B100" s="239">
        <f t="shared" si="99"/>
        <v>91</v>
      </c>
      <c r="C100" s="200" t="str">
        <f t="shared" ca="1" si="82"/>
        <v/>
      </c>
      <c r="D100" s="201" t="str">
        <f t="shared" ca="1" si="106"/>
        <v/>
      </c>
      <c r="E100" s="206" t="str">
        <f t="shared" ca="1" si="105"/>
        <v/>
      </c>
      <c r="F100" s="203" t="str">
        <f t="shared" ca="1" si="105"/>
        <v/>
      </c>
      <c r="G100" s="204" t="str">
        <f t="shared" ca="1" si="105"/>
        <v/>
      </c>
      <c r="H100" s="202" t="str">
        <f t="shared" ca="1" si="105"/>
        <v/>
      </c>
      <c r="I100" s="205" t="str">
        <f t="shared" ca="1" si="105"/>
        <v/>
      </c>
      <c r="J100" s="206" t="str">
        <f t="shared" ca="1" si="105"/>
        <v/>
      </c>
      <c r="K100" s="202" t="str">
        <f t="shared" ca="1" si="105"/>
        <v/>
      </c>
      <c r="L100" s="295" t="str">
        <f t="shared" ca="1" si="105"/>
        <v/>
      </c>
      <c r="M100" s="207" t="str">
        <f t="shared" ca="1" si="107"/>
        <v/>
      </c>
      <c r="N100" s="208" t="str">
        <f t="shared" ca="1" si="107"/>
        <v/>
      </c>
      <c r="O100" s="209" t="str">
        <f t="shared" ca="1" si="107"/>
        <v/>
      </c>
      <c r="P100" s="210" t="str">
        <f t="shared" ca="1" si="107"/>
        <v/>
      </c>
      <c r="Q100" s="208" t="str">
        <f t="shared" ca="1" si="107"/>
        <v/>
      </c>
      <c r="R100" s="211" t="str">
        <f t="shared" ca="1" si="107"/>
        <v/>
      </c>
      <c r="S100" s="212" t="str">
        <f t="shared" ca="1" si="107"/>
        <v/>
      </c>
      <c r="T100" s="208" t="str">
        <f t="shared" ca="1" si="107"/>
        <v/>
      </c>
      <c r="U100" s="213" t="str">
        <f t="shared" ca="1" si="107"/>
        <v/>
      </c>
      <c r="V100" s="212" t="str">
        <f t="shared" ca="1" si="107"/>
        <v/>
      </c>
      <c r="W100" s="208" t="str">
        <f t="shared" ca="1" si="107"/>
        <v/>
      </c>
      <c r="X100" s="209" t="str">
        <f t="shared" ca="1" si="107"/>
        <v/>
      </c>
      <c r="Y100" s="210" t="str">
        <f t="shared" ca="1" si="107"/>
        <v/>
      </c>
      <c r="Z100" s="208" t="str">
        <f t="shared" ca="1" si="107"/>
        <v/>
      </c>
      <c r="AA100" s="211" t="str">
        <f t="shared" ca="1" si="107"/>
        <v/>
      </c>
      <c r="AB100" s="212" t="str">
        <f t="shared" ca="1" si="107"/>
        <v/>
      </c>
      <c r="AC100" s="208" t="str">
        <f t="shared" ca="1" si="108"/>
        <v/>
      </c>
      <c r="AD100" s="209" t="str">
        <f t="shared" ca="1" si="108"/>
        <v/>
      </c>
      <c r="AE100" s="214" t="str">
        <f t="shared" ca="1" si="108"/>
        <v/>
      </c>
      <c r="AF100" s="208" t="str">
        <f t="shared" ca="1" si="108"/>
        <v/>
      </c>
      <c r="AG100" s="209" t="str">
        <f t="shared" ca="1" si="108"/>
        <v/>
      </c>
      <c r="AH100" s="210" t="str">
        <f t="shared" ca="1" si="108"/>
        <v/>
      </c>
      <c r="AI100" s="208" t="str">
        <f t="shared" ca="1" si="108"/>
        <v/>
      </c>
      <c r="AJ100" s="211" t="str">
        <f t="shared" ca="1" si="108"/>
        <v/>
      </c>
      <c r="AK100" s="212" t="str">
        <f t="shared" ca="1" si="108"/>
        <v/>
      </c>
      <c r="AL100" s="208" t="str">
        <f t="shared" ca="1" si="108"/>
        <v/>
      </c>
      <c r="AM100" s="215" t="str">
        <f t="shared" ca="1" si="108"/>
        <v/>
      </c>
      <c r="AN100" s="212" t="str">
        <f t="shared" ca="1" si="108"/>
        <v/>
      </c>
      <c r="AO100" s="208" t="str">
        <f t="shared" ca="1" si="108"/>
        <v/>
      </c>
      <c r="AP100" s="209" t="str">
        <f t="shared" ca="1" si="108"/>
        <v/>
      </c>
      <c r="AQ100" s="210" t="str">
        <f t="shared" ca="1" si="108"/>
        <v/>
      </c>
      <c r="AR100" s="208" t="str">
        <f t="shared" ca="1" si="108"/>
        <v/>
      </c>
      <c r="AS100" s="211" t="str">
        <f t="shared" ca="1" si="109"/>
        <v/>
      </c>
      <c r="AT100" s="212" t="str">
        <f t="shared" ca="1" si="109"/>
        <v/>
      </c>
      <c r="AU100" s="208" t="str">
        <f t="shared" ca="1" si="109"/>
        <v/>
      </c>
      <c r="AV100" s="209" t="str">
        <f t="shared" ca="1" si="109"/>
        <v/>
      </c>
      <c r="AW100" s="214" t="str">
        <f t="shared" ca="1" si="109"/>
        <v/>
      </c>
      <c r="AX100" s="208" t="str">
        <f t="shared" ca="1" si="109"/>
        <v/>
      </c>
      <c r="AY100" s="209" t="str">
        <f t="shared" ca="1" si="109"/>
        <v/>
      </c>
      <c r="AZ100" s="210" t="str">
        <f t="shared" ca="1" si="109"/>
        <v/>
      </c>
      <c r="BA100" s="208" t="str">
        <f t="shared" ca="1" si="109"/>
        <v/>
      </c>
      <c r="BB100" s="211" t="str">
        <f t="shared" ca="1" si="109"/>
        <v/>
      </c>
      <c r="BC100" s="212" t="str">
        <f t="shared" ca="1" si="109"/>
        <v/>
      </c>
      <c r="BD100" s="208" t="str">
        <f t="shared" ca="1" si="109"/>
        <v/>
      </c>
      <c r="BE100" s="215" t="str">
        <f t="shared" ca="1" si="109"/>
        <v/>
      </c>
      <c r="BF100" s="212" t="str">
        <f t="shared" ca="1" si="109"/>
        <v/>
      </c>
      <c r="BG100" s="208" t="str">
        <f t="shared" ca="1" si="109"/>
        <v/>
      </c>
      <c r="BH100" s="209" t="str">
        <f t="shared" ca="1" si="109"/>
        <v/>
      </c>
      <c r="BI100" s="210" t="str">
        <f t="shared" ca="1" si="110"/>
        <v/>
      </c>
      <c r="BJ100" s="208" t="str">
        <f t="shared" ca="1" si="110"/>
        <v/>
      </c>
      <c r="BK100" s="211" t="str">
        <f t="shared" ca="1" si="110"/>
        <v/>
      </c>
      <c r="BL100" s="212" t="str">
        <f t="shared" ca="1" si="110"/>
        <v/>
      </c>
      <c r="BM100" s="208" t="str">
        <f t="shared" ca="1" si="110"/>
        <v/>
      </c>
      <c r="BN100" s="209" t="str">
        <f t="shared" ca="1" si="110"/>
        <v/>
      </c>
      <c r="BO100" s="214" t="str">
        <f t="shared" ca="1" si="110"/>
        <v/>
      </c>
      <c r="BP100" s="208" t="str">
        <f t="shared" ca="1" si="110"/>
        <v/>
      </c>
      <c r="BQ100" s="209" t="str">
        <f t="shared" ca="1" si="110"/>
        <v/>
      </c>
      <c r="BR100" s="210" t="str">
        <f t="shared" ca="1" si="110"/>
        <v/>
      </c>
      <c r="BS100" s="208" t="str">
        <f t="shared" ca="1" si="110"/>
        <v/>
      </c>
      <c r="BT100" s="211" t="str">
        <f t="shared" ca="1" si="110"/>
        <v/>
      </c>
      <c r="BU100" s="212" t="str">
        <f t="shared" ca="1" si="110"/>
        <v/>
      </c>
      <c r="BV100" s="208" t="str">
        <f t="shared" ca="1" si="110"/>
        <v/>
      </c>
      <c r="BW100" s="215" t="str">
        <f t="shared" ca="1" si="110"/>
        <v/>
      </c>
      <c r="BX100" s="212" t="str">
        <f t="shared" ca="1" si="110"/>
        <v/>
      </c>
      <c r="BY100" s="208" t="str">
        <f t="shared" ca="1" si="63"/>
        <v/>
      </c>
      <c r="BZ100" s="209" t="str">
        <f t="shared" ca="1" si="64"/>
        <v/>
      </c>
      <c r="CA100" s="210" t="str">
        <f t="shared" ca="1" si="65"/>
        <v/>
      </c>
      <c r="CB100" s="208" t="str">
        <f t="shared" ca="1" si="66"/>
        <v/>
      </c>
      <c r="CC100" s="211" t="str">
        <f t="shared" ca="1" si="67"/>
        <v/>
      </c>
      <c r="CD100" s="212" t="str">
        <f t="shared" ca="1" si="68"/>
        <v/>
      </c>
      <c r="CE100" s="208" t="str">
        <f t="shared" ca="1" si="69"/>
        <v/>
      </c>
      <c r="CF100" s="209" t="str">
        <f t="shared" ca="1" si="70"/>
        <v/>
      </c>
      <c r="CG100" s="214" t="str">
        <f t="shared" ca="1" si="71"/>
        <v/>
      </c>
      <c r="CH100" s="208" t="str">
        <f t="shared" ca="1" si="83"/>
        <v/>
      </c>
      <c r="CI100" s="209" t="str">
        <f t="shared" ca="1" si="84"/>
        <v/>
      </c>
      <c r="CJ100" s="210" t="str">
        <f t="shared" ca="1" si="85"/>
        <v/>
      </c>
      <c r="CK100" s="208" t="str">
        <f t="shared" ca="1" si="86"/>
        <v/>
      </c>
      <c r="CL100" s="211" t="str">
        <f t="shared" ca="1" si="87"/>
        <v/>
      </c>
      <c r="CM100" s="212" t="str">
        <f t="shared" ca="1" si="88"/>
        <v/>
      </c>
      <c r="CN100" s="208" t="str">
        <f t="shared" ca="1" si="89"/>
        <v/>
      </c>
      <c r="CO100" s="215" t="str">
        <f t="shared" ca="1" si="90"/>
        <v/>
      </c>
      <c r="CP100" s="212" t="str">
        <f t="shared" ca="1" si="72"/>
        <v/>
      </c>
      <c r="CQ100" s="208" t="str">
        <f t="shared" ca="1" si="91"/>
        <v/>
      </c>
      <c r="CR100" s="209" t="str">
        <f t="shared" ca="1" si="92"/>
        <v/>
      </c>
      <c r="CS100" s="210" t="str">
        <f t="shared" ca="1" si="93"/>
        <v/>
      </c>
      <c r="CT100" s="208" t="str">
        <f t="shared" ca="1" si="94"/>
        <v/>
      </c>
      <c r="CU100" s="211" t="str">
        <f t="shared" ca="1" si="95"/>
        <v/>
      </c>
      <c r="CV100" s="212" t="str">
        <f t="shared" ca="1" si="96"/>
        <v/>
      </c>
      <c r="CW100" s="208" t="str">
        <f t="shared" ca="1" si="97"/>
        <v/>
      </c>
      <c r="CX100" s="216" t="str">
        <f t="shared" ca="1" si="98"/>
        <v/>
      </c>
    </row>
    <row r="101" spans="2:102" s="156" customFormat="1" ht="20.100000000000001" customHeight="1">
      <c r="B101" s="239">
        <f t="shared" si="99"/>
        <v>92</v>
      </c>
      <c r="C101" s="200" t="str">
        <f t="shared" ca="1" si="82"/>
        <v/>
      </c>
      <c r="D101" s="201" t="str">
        <f t="shared" ca="1" si="106"/>
        <v/>
      </c>
      <c r="E101" s="206" t="str">
        <f t="shared" ca="1" si="105"/>
        <v/>
      </c>
      <c r="F101" s="203" t="str">
        <f t="shared" ca="1" si="105"/>
        <v/>
      </c>
      <c r="G101" s="204" t="str">
        <f t="shared" ca="1" si="105"/>
        <v/>
      </c>
      <c r="H101" s="202" t="str">
        <f t="shared" ca="1" si="105"/>
        <v/>
      </c>
      <c r="I101" s="205" t="str">
        <f t="shared" ca="1" si="105"/>
        <v/>
      </c>
      <c r="J101" s="206" t="str">
        <f t="shared" ca="1" si="105"/>
        <v/>
      </c>
      <c r="K101" s="202" t="str">
        <f t="shared" ca="1" si="105"/>
        <v/>
      </c>
      <c r="L101" s="295" t="str">
        <f t="shared" ca="1" si="105"/>
        <v/>
      </c>
      <c r="M101" s="207" t="str">
        <f t="shared" ca="1" si="107"/>
        <v/>
      </c>
      <c r="N101" s="208" t="str">
        <f t="shared" ca="1" si="107"/>
        <v/>
      </c>
      <c r="O101" s="209" t="str">
        <f t="shared" ca="1" si="107"/>
        <v/>
      </c>
      <c r="P101" s="210" t="str">
        <f t="shared" ca="1" si="107"/>
        <v/>
      </c>
      <c r="Q101" s="208" t="str">
        <f t="shared" ca="1" si="107"/>
        <v/>
      </c>
      <c r="R101" s="211" t="str">
        <f t="shared" ca="1" si="107"/>
        <v/>
      </c>
      <c r="S101" s="212" t="str">
        <f t="shared" ca="1" si="107"/>
        <v/>
      </c>
      <c r="T101" s="208" t="str">
        <f t="shared" ca="1" si="107"/>
        <v/>
      </c>
      <c r="U101" s="213" t="str">
        <f t="shared" ca="1" si="107"/>
        <v/>
      </c>
      <c r="V101" s="212" t="str">
        <f t="shared" ca="1" si="107"/>
        <v/>
      </c>
      <c r="W101" s="208" t="str">
        <f t="shared" ca="1" si="107"/>
        <v/>
      </c>
      <c r="X101" s="209" t="str">
        <f t="shared" ca="1" si="107"/>
        <v/>
      </c>
      <c r="Y101" s="210" t="str">
        <f t="shared" ca="1" si="107"/>
        <v/>
      </c>
      <c r="Z101" s="208" t="str">
        <f t="shared" ca="1" si="107"/>
        <v/>
      </c>
      <c r="AA101" s="211" t="str">
        <f t="shared" ca="1" si="107"/>
        <v/>
      </c>
      <c r="AB101" s="212" t="str">
        <f t="shared" ca="1" si="107"/>
        <v/>
      </c>
      <c r="AC101" s="208" t="str">
        <f t="shared" ca="1" si="108"/>
        <v/>
      </c>
      <c r="AD101" s="209" t="str">
        <f t="shared" ca="1" si="108"/>
        <v/>
      </c>
      <c r="AE101" s="214" t="str">
        <f t="shared" ca="1" si="108"/>
        <v/>
      </c>
      <c r="AF101" s="208" t="str">
        <f t="shared" ca="1" si="108"/>
        <v/>
      </c>
      <c r="AG101" s="209" t="str">
        <f t="shared" ca="1" si="108"/>
        <v/>
      </c>
      <c r="AH101" s="210" t="str">
        <f t="shared" ca="1" si="108"/>
        <v/>
      </c>
      <c r="AI101" s="208" t="str">
        <f t="shared" ca="1" si="108"/>
        <v/>
      </c>
      <c r="AJ101" s="211" t="str">
        <f t="shared" ca="1" si="108"/>
        <v/>
      </c>
      <c r="AK101" s="212" t="str">
        <f t="shared" ca="1" si="108"/>
        <v/>
      </c>
      <c r="AL101" s="208" t="str">
        <f t="shared" ca="1" si="108"/>
        <v/>
      </c>
      <c r="AM101" s="215" t="str">
        <f t="shared" ca="1" si="108"/>
        <v/>
      </c>
      <c r="AN101" s="212" t="str">
        <f t="shared" ca="1" si="108"/>
        <v/>
      </c>
      <c r="AO101" s="208" t="str">
        <f t="shared" ca="1" si="108"/>
        <v/>
      </c>
      <c r="AP101" s="209" t="str">
        <f t="shared" ca="1" si="108"/>
        <v/>
      </c>
      <c r="AQ101" s="210" t="str">
        <f t="shared" ca="1" si="108"/>
        <v/>
      </c>
      <c r="AR101" s="208" t="str">
        <f t="shared" ca="1" si="108"/>
        <v/>
      </c>
      <c r="AS101" s="211" t="str">
        <f t="shared" ca="1" si="109"/>
        <v/>
      </c>
      <c r="AT101" s="212" t="str">
        <f t="shared" ca="1" si="109"/>
        <v/>
      </c>
      <c r="AU101" s="208" t="str">
        <f t="shared" ca="1" si="109"/>
        <v/>
      </c>
      <c r="AV101" s="209" t="str">
        <f t="shared" ca="1" si="109"/>
        <v/>
      </c>
      <c r="AW101" s="214" t="str">
        <f t="shared" ca="1" si="109"/>
        <v/>
      </c>
      <c r="AX101" s="208" t="str">
        <f t="shared" ca="1" si="109"/>
        <v/>
      </c>
      <c r="AY101" s="209" t="str">
        <f t="shared" ca="1" si="109"/>
        <v/>
      </c>
      <c r="AZ101" s="210" t="str">
        <f t="shared" ca="1" si="109"/>
        <v/>
      </c>
      <c r="BA101" s="208" t="str">
        <f t="shared" ca="1" si="109"/>
        <v/>
      </c>
      <c r="BB101" s="211" t="str">
        <f t="shared" ca="1" si="109"/>
        <v/>
      </c>
      <c r="BC101" s="212" t="str">
        <f t="shared" ca="1" si="109"/>
        <v/>
      </c>
      <c r="BD101" s="208" t="str">
        <f t="shared" ca="1" si="109"/>
        <v/>
      </c>
      <c r="BE101" s="215" t="str">
        <f t="shared" ca="1" si="109"/>
        <v/>
      </c>
      <c r="BF101" s="212" t="str">
        <f t="shared" ca="1" si="109"/>
        <v/>
      </c>
      <c r="BG101" s="208" t="str">
        <f t="shared" ca="1" si="109"/>
        <v/>
      </c>
      <c r="BH101" s="209" t="str">
        <f t="shared" ca="1" si="109"/>
        <v/>
      </c>
      <c r="BI101" s="210" t="str">
        <f t="shared" ca="1" si="110"/>
        <v/>
      </c>
      <c r="BJ101" s="208" t="str">
        <f t="shared" ca="1" si="110"/>
        <v/>
      </c>
      <c r="BK101" s="211" t="str">
        <f t="shared" ca="1" si="110"/>
        <v/>
      </c>
      <c r="BL101" s="212" t="str">
        <f t="shared" ca="1" si="110"/>
        <v/>
      </c>
      <c r="BM101" s="208" t="str">
        <f t="shared" ca="1" si="110"/>
        <v/>
      </c>
      <c r="BN101" s="209" t="str">
        <f t="shared" ca="1" si="110"/>
        <v/>
      </c>
      <c r="BO101" s="214" t="str">
        <f t="shared" ca="1" si="110"/>
        <v/>
      </c>
      <c r="BP101" s="208" t="str">
        <f t="shared" ca="1" si="110"/>
        <v/>
      </c>
      <c r="BQ101" s="209" t="str">
        <f t="shared" ca="1" si="110"/>
        <v/>
      </c>
      <c r="BR101" s="210" t="str">
        <f t="shared" ca="1" si="110"/>
        <v/>
      </c>
      <c r="BS101" s="208" t="str">
        <f t="shared" ca="1" si="110"/>
        <v/>
      </c>
      <c r="BT101" s="211" t="str">
        <f t="shared" ca="1" si="110"/>
        <v/>
      </c>
      <c r="BU101" s="212" t="str">
        <f t="shared" ca="1" si="110"/>
        <v/>
      </c>
      <c r="BV101" s="208" t="str">
        <f t="shared" ca="1" si="110"/>
        <v/>
      </c>
      <c r="BW101" s="215" t="str">
        <f t="shared" ca="1" si="110"/>
        <v/>
      </c>
      <c r="BX101" s="212" t="str">
        <f t="shared" ca="1" si="110"/>
        <v/>
      </c>
      <c r="BY101" s="208" t="str">
        <f t="shared" ca="1" si="63"/>
        <v/>
      </c>
      <c r="BZ101" s="209" t="str">
        <f t="shared" ca="1" si="64"/>
        <v/>
      </c>
      <c r="CA101" s="210" t="str">
        <f t="shared" ca="1" si="65"/>
        <v/>
      </c>
      <c r="CB101" s="208" t="str">
        <f t="shared" ca="1" si="66"/>
        <v/>
      </c>
      <c r="CC101" s="211" t="str">
        <f t="shared" ca="1" si="67"/>
        <v/>
      </c>
      <c r="CD101" s="212" t="str">
        <f t="shared" ca="1" si="68"/>
        <v/>
      </c>
      <c r="CE101" s="208" t="str">
        <f t="shared" ca="1" si="69"/>
        <v/>
      </c>
      <c r="CF101" s="209" t="str">
        <f t="shared" ca="1" si="70"/>
        <v/>
      </c>
      <c r="CG101" s="214" t="str">
        <f t="shared" ca="1" si="71"/>
        <v/>
      </c>
      <c r="CH101" s="208" t="str">
        <f t="shared" ca="1" si="83"/>
        <v/>
      </c>
      <c r="CI101" s="209" t="str">
        <f t="shared" ca="1" si="84"/>
        <v/>
      </c>
      <c r="CJ101" s="210" t="str">
        <f t="shared" ca="1" si="85"/>
        <v/>
      </c>
      <c r="CK101" s="208" t="str">
        <f t="shared" ca="1" si="86"/>
        <v/>
      </c>
      <c r="CL101" s="211" t="str">
        <f t="shared" ca="1" si="87"/>
        <v/>
      </c>
      <c r="CM101" s="212" t="str">
        <f t="shared" ca="1" si="88"/>
        <v/>
      </c>
      <c r="CN101" s="208" t="str">
        <f t="shared" ca="1" si="89"/>
        <v/>
      </c>
      <c r="CO101" s="215" t="str">
        <f t="shared" ca="1" si="90"/>
        <v/>
      </c>
      <c r="CP101" s="212" t="str">
        <f t="shared" ca="1" si="72"/>
        <v/>
      </c>
      <c r="CQ101" s="208" t="str">
        <f t="shared" ca="1" si="91"/>
        <v/>
      </c>
      <c r="CR101" s="209" t="str">
        <f t="shared" ca="1" si="92"/>
        <v/>
      </c>
      <c r="CS101" s="210" t="str">
        <f t="shared" ca="1" si="93"/>
        <v/>
      </c>
      <c r="CT101" s="208" t="str">
        <f t="shared" ca="1" si="94"/>
        <v/>
      </c>
      <c r="CU101" s="211" t="str">
        <f t="shared" ca="1" si="95"/>
        <v/>
      </c>
      <c r="CV101" s="212" t="str">
        <f t="shared" ca="1" si="96"/>
        <v/>
      </c>
      <c r="CW101" s="208" t="str">
        <f t="shared" ca="1" si="97"/>
        <v/>
      </c>
      <c r="CX101" s="216" t="str">
        <f t="shared" ca="1" si="98"/>
        <v/>
      </c>
    </row>
    <row r="102" spans="2:102" s="156" customFormat="1" ht="20.100000000000001" customHeight="1">
      <c r="B102" s="239">
        <f t="shared" si="99"/>
        <v>93</v>
      </c>
      <c r="C102" s="200" t="str">
        <f t="shared" ca="1" si="82"/>
        <v/>
      </c>
      <c r="D102" s="201" t="str">
        <f t="shared" ca="1" si="106"/>
        <v/>
      </c>
      <c r="E102" s="206" t="str">
        <f t="shared" ca="1" si="105"/>
        <v/>
      </c>
      <c r="F102" s="203" t="str">
        <f t="shared" ca="1" si="105"/>
        <v/>
      </c>
      <c r="G102" s="204" t="str">
        <f t="shared" ca="1" si="105"/>
        <v/>
      </c>
      <c r="H102" s="202" t="str">
        <f t="shared" ca="1" si="105"/>
        <v/>
      </c>
      <c r="I102" s="205" t="str">
        <f t="shared" ca="1" si="105"/>
        <v/>
      </c>
      <c r="J102" s="206" t="str">
        <f t="shared" ca="1" si="105"/>
        <v/>
      </c>
      <c r="K102" s="202" t="str">
        <f t="shared" ca="1" si="105"/>
        <v/>
      </c>
      <c r="L102" s="295" t="str">
        <f t="shared" ca="1" si="105"/>
        <v/>
      </c>
      <c r="M102" s="207" t="str">
        <f t="shared" ca="1" si="107"/>
        <v/>
      </c>
      <c r="N102" s="208" t="str">
        <f t="shared" ca="1" si="107"/>
        <v/>
      </c>
      <c r="O102" s="209" t="str">
        <f t="shared" ca="1" si="107"/>
        <v/>
      </c>
      <c r="P102" s="210" t="str">
        <f t="shared" ca="1" si="107"/>
        <v/>
      </c>
      <c r="Q102" s="208" t="str">
        <f t="shared" ca="1" si="107"/>
        <v/>
      </c>
      <c r="R102" s="211" t="str">
        <f t="shared" ca="1" si="107"/>
        <v/>
      </c>
      <c r="S102" s="212" t="str">
        <f t="shared" ca="1" si="107"/>
        <v/>
      </c>
      <c r="T102" s="208" t="str">
        <f t="shared" ca="1" si="107"/>
        <v/>
      </c>
      <c r="U102" s="213" t="str">
        <f t="shared" ca="1" si="107"/>
        <v/>
      </c>
      <c r="V102" s="212" t="str">
        <f t="shared" ca="1" si="107"/>
        <v/>
      </c>
      <c r="W102" s="208" t="str">
        <f t="shared" ca="1" si="107"/>
        <v/>
      </c>
      <c r="X102" s="209" t="str">
        <f t="shared" ca="1" si="107"/>
        <v/>
      </c>
      <c r="Y102" s="210" t="str">
        <f t="shared" ca="1" si="107"/>
        <v/>
      </c>
      <c r="Z102" s="208" t="str">
        <f t="shared" ca="1" si="107"/>
        <v/>
      </c>
      <c r="AA102" s="211" t="str">
        <f t="shared" ca="1" si="107"/>
        <v/>
      </c>
      <c r="AB102" s="212" t="str">
        <f t="shared" ca="1" si="107"/>
        <v/>
      </c>
      <c r="AC102" s="208" t="str">
        <f t="shared" ca="1" si="108"/>
        <v/>
      </c>
      <c r="AD102" s="209" t="str">
        <f t="shared" ca="1" si="108"/>
        <v/>
      </c>
      <c r="AE102" s="214" t="str">
        <f t="shared" ca="1" si="108"/>
        <v/>
      </c>
      <c r="AF102" s="208" t="str">
        <f t="shared" ca="1" si="108"/>
        <v/>
      </c>
      <c r="AG102" s="209" t="str">
        <f t="shared" ca="1" si="108"/>
        <v/>
      </c>
      <c r="AH102" s="210" t="str">
        <f t="shared" ca="1" si="108"/>
        <v/>
      </c>
      <c r="AI102" s="208" t="str">
        <f t="shared" ca="1" si="108"/>
        <v/>
      </c>
      <c r="AJ102" s="211" t="str">
        <f t="shared" ca="1" si="108"/>
        <v/>
      </c>
      <c r="AK102" s="212" t="str">
        <f t="shared" ca="1" si="108"/>
        <v/>
      </c>
      <c r="AL102" s="208" t="str">
        <f t="shared" ca="1" si="108"/>
        <v/>
      </c>
      <c r="AM102" s="215" t="str">
        <f t="shared" ca="1" si="108"/>
        <v/>
      </c>
      <c r="AN102" s="212" t="str">
        <f t="shared" ca="1" si="108"/>
        <v/>
      </c>
      <c r="AO102" s="208" t="str">
        <f t="shared" ca="1" si="108"/>
        <v/>
      </c>
      <c r="AP102" s="209" t="str">
        <f t="shared" ca="1" si="108"/>
        <v/>
      </c>
      <c r="AQ102" s="210" t="str">
        <f t="shared" ca="1" si="108"/>
        <v/>
      </c>
      <c r="AR102" s="208" t="str">
        <f t="shared" ca="1" si="108"/>
        <v/>
      </c>
      <c r="AS102" s="211" t="str">
        <f t="shared" ca="1" si="109"/>
        <v/>
      </c>
      <c r="AT102" s="212" t="str">
        <f t="shared" ca="1" si="109"/>
        <v/>
      </c>
      <c r="AU102" s="208" t="str">
        <f t="shared" ca="1" si="109"/>
        <v/>
      </c>
      <c r="AV102" s="209" t="str">
        <f t="shared" ca="1" si="109"/>
        <v/>
      </c>
      <c r="AW102" s="214" t="str">
        <f t="shared" ca="1" si="109"/>
        <v/>
      </c>
      <c r="AX102" s="208" t="str">
        <f t="shared" ca="1" si="109"/>
        <v/>
      </c>
      <c r="AY102" s="209" t="str">
        <f t="shared" ca="1" si="109"/>
        <v/>
      </c>
      <c r="AZ102" s="210" t="str">
        <f t="shared" ca="1" si="109"/>
        <v/>
      </c>
      <c r="BA102" s="208" t="str">
        <f t="shared" ca="1" si="109"/>
        <v/>
      </c>
      <c r="BB102" s="211" t="str">
        <f t="shared" ca="1" si="109"/>
        <v/>
      </c>
      <c r="BC102" s="212" t="str">
        <f t="shared" ca="1" si="109"/>
        <v/>
      </c>
      <c r="BD102" s="208" t="str">
        <f t="shared" ca="1" si="109"/>
        <v/>
      </c>
      <c r="BE102" s="215" t="str">
        <f t="shared" ca="1" si="109"/>
        <v/>
      </c>
      <c r="BF102" s="212" t="str">
        <f t="shared" ca="1" si="109"/>
        <v/>
      </c>
      <c r="BG102" s="208" t="str">
        <f t="shared" ca="1" si="109"/>
        <v/>
      </c>
      <c r="BH102" s="209" t="str">
        <f t="shared" ca="1" si="109"/>
        <v/>
      </c>
      <c r="BI102" s="210" t="str">
        <f t="shared" ca="1" si="110"/>
        <v/>
      </c>
      <c r="BJ102" s="208" t="str">
        <f t="shared" ca="1" si="110"/>
        <v/>
      </c>
      <c r="BK102" s="211" t="str">
        <f t="shared" ca="1" si="110"/>
        <v/>
      </c>
      <c r="BL102" s="212" t="str">
        <f t="shared" ca="1" si="110"/>
        <v/>
      </c>
      <c r="BM102" s="208" t="str">
        <f t="shared" ca="1" si="110"/>
        <v/>
      </c>
      <c r="BN102" s="209" t="str">
        <f t="shared" ca="1" si="110"/>
        <v/>
      </c>
      <c r="BO102" s="214" t="str">
        <f t="shared" ca="1" si="110"/>
        <v/>
      </c>
      <c r="BP102" s="208" t="str">
        <f t="shared" ca="1" si="110"/>
        <v/>
      </c>
      <c r="BQ102" s="209" t="str">
        <f t="shared" ca="1" si="110"/>
        <v/>
      </c>
      <c r="BR102" s="210" t="str">
        <f t="shared" ca="1" si="110"/>
        <v/>
      </c>
      <c r="BS102" s="208" t="str">
        <f t="shared" ca="1" si="110"/>
        <v/>
      </c>
      <c r="BT102" s="211" t="str">
        <f t="shared" ca="1" si="110"/>
        <v/>
      </c>
      <c r="BU102" s="212" t="str">
        <f t="shared" ca="1" si="110"/>
        <v/>
      </c>
      <c r="BV102" s="208" t="str">
        <f t="shared" ca="1" si="110"/>
        <v/>
      </c>
      <c r="BW102" s="215" t="str">
        <f t="shared" ca="1" si="110"/>
        <v/>
      </c>
      <c r="BX102" s="212" t="str">
        <f t="shared" ca="1" si="110"/>
        <v/>
      </c>
      <c r="BY102" s="208" t="str">
        <f t="shared" ca="1" si="63"/>
        <v/>
      </c>
      <c r="BZ102" s="209" t="str">
        <f t="shared" ca="1" si="64"/>
        <v/>
      </c>
      <c r="CA102" s="210" t="str">
        <f t="shared" ca="1" si="65"/>
        <v/>
      </c>
      <c r="CB102" s="208" t="str">
        <f t="shared" ca="1" si="66"/>
        <v/>
      </c>
      <c r="CC102" s="211" t="str">
        <f t="shared" ca="1" si="67"/>
        <v/>
      </c>
      <c r="CD102" s="212" t="str">
        <f t="shared" ca="1" si="68"/>
        <v/>
      </c>
      <c r="CE102" s="208" t="str">
        <f t="shared" ca="1" si="69"/>
        <v/>
      </c>
      <c r="CF102" s="209" t="str">
        <f t="shared" ca="1" si="70"/>
        <v/>
      </c>
      <c r="CG102" s="214" t="str">
        <f t="shared" ca="1" si="71"/>
        <v/>
      </c>
      <c r="CH102" s="208" t="str">
        <f t="shared" ca="1" si="83"/>
        <v/>
      </c>
      <c r="CI102" s="209" t="str">
        <f t="shared" ca="1" si="84"/>
        <v/>
      </c>
      <c r="CJ102" s="210" t="str">
        <f t="shared" ca="1" si="85"/>
        <v/>
      </c>
      <c r="CK102" s="208" t="str">
        <f t="shared" ca="1" si="86"/>
        <v/>
      </c>
      <c r="CL102" s="211" t="str">
        <f t="shared" ca="1" si="87"/>
        <v/>
      </c>
      <c r="CM102" s="212" t="str">
        <f t="shared" ca="1" si="88"/>
        <v/>
      </c>
      <c r="CN102" s="208" t="str">
        <f t="shared" ca="1" si="89"/>
        <v/>
      </c>
      <c r="CO102" s="215" t="str">
        <f t="shared" ca="1" si="90"/>
        <v/>
      </c>
      <c r="CP102" s="212" t="str">
        <f t="shared" ca="1" si="72"/>
        <v/>
      </c>
      <c r="CQ102" s="208" t="str">
        <f t="shared" ca="1" si="91"/>
        <v/>
      </c>
      <c r="CR102" s="209" t="str">
        <f t="shared" ca="1" si="92"/>
        <v/>
      </c>
      <c r="CS102" s="210" t="str">
        <f t="shared" ca="1" si="93"/>
        <v/>
      </c>
      <c r="CT102" s="208" t="str">
        <f t="shared" ca="1" si="94"/>
        <v/>
      </c>
      <c r="CU102" s="211" t="str">
        <f t="shared" ca="1" si="95"/>
        <v/>
      </c>
      <c r="CV102" s="212" t="str">
        <f t="shared" ca="1" si="96"/>
        <v/>
      </c>
      <c r="CW102" s="208" t="str">
        <f t="shared" ca="1" si="97"/>
        <v/>
      </c>
      <c r="CX102" s="216" t="str">
        <f t="shared" ca="1" si="98"/>
        <v/>
      </c>
    </row>
    <row r="103" spans="2:102" s="156" customFormat="1" ht="20.100000000000001" customHeight="1">
      <c r="B103" s="239">
        <f t="shared" si="99"/>
        <v>94</v>
      </c>
      <c r="C103" s="200" t="str">
        <f t="shared" ca="1" si="82"/>
        <v/>
      </c>
      <c r="D103" s="201" t="str">
        <f t="shared" ca="1" si="106"/>
        <v/>
      </c>
      <c r="E103" s="206" t="str">
        <f t="shared" ca="1" si="105"/>
        <v/>
      </c>
      <c r="F103" s="203" t="str">
        <f t="shared" ca="1" si="105"/>
        <v/>
      </c>
      <c r="G103" s="204" t="str">
        <f t="shared" ca="1" si="105"/>
        <v/>
      </c>
      <c r="H103" s="202" t="str">
        <f t="shared" ca="1" si="105"/>
        <v/>
      </c>
      <c r="I103" s="205" t="str">
        <f t="shared" ca="1" si="105"/>
        <v/>
      </c>
      <c r="J103" s="206" t="str">
        <f t="shared" ca="1" si="105"/>
        <v/>
      </c>
      <c r="K103" s="202" t="str">
        <f t="shared" ca="1" si="105"/>
        <v/>
      </c>
      <c r="L103" s="295" t="str">
        <f t="shared" ca="1" si="105"/>
        <v/>
      </c>
      <c r="M103" s="207" t="str">
        <f t="shared" ca="1" si="107"/>
        <v/>
      </c>
      <c r="N103" s="208" t="str">
        <f t="shared" ca="1" si="107"/>
        <v/>
      </c>
      <c r="O103" s="209" t="str">
        <f t="shared" ca="1" si="107"/>
        <v/>
      </c>
      <c r="P103" s="210" t="str">
        <f t="shared" ca="1" si="107"/>
        <v/>
      </c>
      <c r="Q103" s="208" t="str">
        <f t="shared" ca="1" si="107"/>
        <v/>
      </c>
      <c r="R103" s="211" t="str">
        <f t="shared" ca="1" si="107"/>
        <v/>
      </c>
      <c r="S103" s="212" t="str">
        <f t="shared" ca="1" si="107"/>
        <v/>
      </c>
      <c r="T103" s="208" t="str">
        <f t="shared" ca="1" si="107"/>
        <v/>
      </c>
      <c r="U103" s="213" t="str">
        <f t="shared" ca="1" si="107"/>
        <v/>
      </c>
      <c r="V103" s="212" t="str">
        <f t="shared" ca="1" si="107"/>
        <v/>
      </c>
      <c r="W103" s="208" t="str">
        <f t="shared" ca="1" si="107"/>
        <v/>
      </c>
      <c r="X103" s="209" t="str">
        <f t="shared" ca="1" si="107"/>
        <v/>
      </c>
      <c r="Y103" s="210" t="str">
        <f t="shared" ca="1" si="107"/>
        <v/>
      </c>
      <c r="Z103" s="208" t="str">
        <f t="shared" ca="1" si="107"/>
        <v/>
      </c>
      <c r="AA103" s="211" t="str">
        <f t="shared" ca="1" si="107"/>
        <v/>
      </c>
      <c r="AB103" s="212" t="str">
        <f t="shared" ca="1" si="107"/>
        <v/>
      </c>
      <c r="AC103" s="208" t="str">
        <f t="shared" ca="1" si="108"/>
        <v/>
      </c>
      <c r="AD103" s="209" t="str">
        <f t="shared" ca="1" si="108"/>
        <v/>
      </c>
      <c r="AE103" s="214" t="str">
        <f t="shared" ca="1" si="108"/>
        <v/>
      </c>
      <c r="AF103" s="208" t="str">
        <f t="shared" ca="1" si="108"/>
        <v/>
      </c>
      <c r="AG103" s="209" t="str">
        <f t="shared" ca="1" si="108"/>
        <v/>
      </c>
      <c r="AH103" s="210" t="str">
        <f t="shared" ca="1" si="108"/>
        <v/>
      </c>
      <c r="AI103" s="208" t="str">
        <f t="shared" ca="1" si="108"/>
        <v/>
      </c>
      <c r="AJ103" s="211" t="str">
        <f t="shared" ca="1" si="108"/>
        <v/>
      </c>
      <c r="AK103" s="212" t="str">
        <f t="shared" ca="1" si="108"/>
        <v/>
      </c>
      <c r="AL103" s="208" t="str">
        <f t="shared" ca="1" si="108"/>
        <v/>
      </c>
      <c r="AM103" s="215" t="str">
        <f t="shared" ca="1" si="108"/>
        <v/>
      </c>
      <c r="AN103" s="212" t="str">
        <f t="shared" ca="1" si="108"/>
        <v/>
      </c>
      <c r="AO103" s="208" t="str">
        <f t="shared" ca="1" si="108"/>
        <v/>
      </c>
      <c r="AP103" s="209" t="str">
        <f t="shared" ca="1" si="108"/>
        <v/>
      </c>
      <c r="AQ103" s="210" t="str">
        <f t="shared" ca="1" si="108"/>
        <v/>
      </c>
      <c r="AR103" s="208" t="str">
        <f t="shared" ca="1" si="108"/>
        <v/>
      </c>
      <c r="AS103" s="211" t="str">
        <f t="shared" ca="1" si="109"/>
        <v/>
      </c>
      <c r="AT103" s="212" t="str">
        <f t="shared" ca="1" si="109"/>
        <v/>
      </c>
      <c r="AU103" s="208" t="str">
        <f t="shared" ca="1" si="109"/>
        <v/>
      </c>
      <c r="AV103" s="209" t="str">
        <f t="shared" ca="1" si="109"/>
        <v/>
      </c>
      <c r="AW103" s="214" t="str">
        <f t="shared" ca="1" si="109"/>
        <v/>
      </c>
      <c r="AX103" s="208" t="str">
        <f t="shared" ca="1" si="109"/>
        <v/>
      </c>
      <c r="AY103" s="209" t="str">
        <f t="shared" ca="1" si="109"/>
        <v/>
      </c>
      <c r="AZ103" s="210" t="str">
        <f t="shared" ca="1" si="109"/>
        <v/>
      </c>
      <c r="BA103" s="208" t="str">
        <f t="shared" ca="1" si="109"/>
        <v/>
      </c>
      <c r="BB103" s="211" t="str">
        <f t="shared" ca="1" si="109"/>
        <v/>
      </c>
      <c r="BC103" s="212" t="str">
        <f t="shared" ca="1" si="109"/>
        <v/>
      </c>
      <c r="BD103" s="208" t="str">
        <f t="shared" ca="1" si="109"/>
        <v/>
      </c>
      <c r="BE103" s="215" t="str">
        <f t="shared" ca="1" si="109"/>
        <v/>
      </c>
      <c r="BF103" s="212" t="str">
        <f t="shared" ca="1" si="109"/>
        <v/>
      </c>
      <c r="BG103" s="208" t="str">
        <f t="shared" ca="1" si="109"/>
        <v/>
      </c>
      <c r="BH103" s="209" t="str">
        <f t="shared" ca="1" si="109"/>
        <v/>
      </c>
      <c r="BI103" s="210" t="str">
        <f t="shared" ca="1" si="110"/>
        <v/>
      </c>
      <c r="BJ103" s="208" t="str">
        <f t="shared" ca="1" si="110"/>
        <v/>
      </c>
      <c r="BK103" s="211" t="str">
        <f t="shared" ca="1" si="110"/>
        <v/>
      </c>
      <c r="BL103" s="212" t="str">
        <f t="shared" ca="1" si="110"/>
        <v/>
      </c>
      <c r="BM103" s="208" t="str">
        <f t="shared" ca="1" si="110"/>
        <v/>
      </c>
      <c r="BN103" s="209" t="str">
        <f t="shared" ca="1" si="110"/>
        <v/>
      </c>
      <c r="BO103" s="214" t="str">
        <f t="shared" ca="1" si="110"/>
        <v/>
      </c>
      <c r="BP103" s="208" t="str">
        <f t="shared" ca="1" si="110"/>
        <v/>
      </c>
      <c r="BQ103" s="209" t="str">
        <f t="shared" ca="1" si="110"/>
        <v/>
      </c>
      <c r="BR103" s="210" t="str">
        <f t="shared" ca="1" si="110"/>
        <v/>
      </c>
      <c r="BS103" s="208" t="str">
        <f t="shared" ca="1" si="110"/>
        <v/>
      </c>
      <c r="BT103" s="211" t="str">
        <f t="shared" ca="1" si="110"/>
        <v/>
      </c>
      <c r="BU103" s="212" t="str">
        <f t="shared" ca="1" si="110"/>
        <v/>
      </c>
      <c r="BV103" s="208" t="str">
        <f t="shared" ca="1" si="110"/>
        <v/>
      </c>
      <c r="BW103" s="215" t="str">
        <f t="shared" ca="1" si="110"/>
        <v/>
      </c>
      <c r="BX103" s="212" t="str">
        <f t="shared" ca="1" si="110"/>
        <v/>
      </c>
      <c r="BY103" s="208" t="str">
        <f t="shared" ca="1" si="63"/>
        <v/>
      </c>
      <c r="BZ103" s="209" t="str">
        <f t="shared" ca="1" si="64"/>
        <v/>
      </c>
      <c r="CA103" s="210" t="str">
        <f t="shared" ca="1" si="65"/>
        <v/>
      </c>
      <c r="CB103" s="208" t="str">
        <f t="shared" ca="1" si="66"/>
        <v/>
      </c>
      <c r="CC103" s="211" t="str">
        <f t="shared" ca="1" si="67"/>
        <v/>
      </c>
      <c r="CD103" s="212" t="str">
        <f t="shared" ca="1" si="68"/>
        <v/>
      </c>
      <c r="CE103" s="208" t="str">
        <f t="shared" ca="1" si="69"/>
        <v/>
      </c>
      <c r="CF103" s="209" t="str">
        <f t="shared" ca="1" si="70"/>
        <v/>
      </c>
      <c r="CG103" s="214" t="str">
        <f t="shared" ca="1" si="71"/>
        <v/>
      </c>
      <c r="CH103" s="208" t="str">
        <f t="shared" ca="1" si="83"/>
        <v/>
      </c>
      <c r="CI103" s="209" t="str">
        <f t="shared" ca="1" si="84"/>
        <v/>
      </c>
      <c r="CJ103" s="210" t="str">
        <f t="shared" ca="1" si="85"/>
        <v/>
      </c>
      <c r="CK103" s="208" t="str">
        <f t="shared" ca="1" si="86"/>
        <v/>
      </c>
      <c r="CL103" s="211" t="str">
        <f t="shared" ca="1" si="87"/>
        <v/>
      </c>
      <c r="CM103" s="212" t="str">
        <f t="shared" ca="1" si="88"/>
        <v/>
      </c>
      <c r="CN103" s="208" t="str">
        <f t="shared" ca="1" si="89"/>
        <v/>
      </c>
      <c r="CO103" s="215" t="str">
        <f t="shared" ca="1" si="90"/>
        <v/>
      </c>
      <c r="CP103" s="212" t="str">
        <f t="shared" ca="1" si="72"/>
        <v/>
      </c>
      <c r="CQ103" s="208" t="str">
        <f t="shared" ca="1" si="91"/>
        <v/>
      </c>
      <c r="CR103" s="209" t="str">
        <f t="shared" ca="1" si="92"/>
        <v/>
      </c>
      <c r="CS103" s="210" t="str">
        <f t="shared" ca="1" si="93"/>
        <v/>
      </c>
      <c r="CT103" s="208" t="str">
        <f t="shared" ca="1" si="94"/>
        <v/>
      </c>
      <c r="CU103" s="211" t="str">
        <f t="shared" ca="1" si="95"/>
        <v/>
      </c>
      <c r="CV103" s="212" t="str">
        <f t="shared" ca="1" si="96"/>
        <v/>
      </c>
      <c r="CW103" s="208" t="str">
        <f t="shared" ca="1" si="97"/>
        <v/>
      </c>
      <c r="CX103" s="216" t="str">
        <f t="shared" ca="1" si="98"/>
        <v/>
      </c>
    </row>
    <row r="104" spans="2:102" s="156" customFormat="1" ht="20.100000000000001" customHeight="1">
      <c r="B104" s="239">
        <f t="shared" si="99"/>
        <v>95</v>
      </c>
      <c r="C104" s="200" t="str">
        <f t="shared" ca="1" si="82"/>
        <v/>
      </c>
      <c r="D104" s="201" t="str">
        <f t="shared" ca="1" si="106"/>
        <v/>
      </c>
      <c r="E104" s="206" t="str">
        <f t="shared" ca="1" si="105"/>
        <v/>
      </c>
      <c r="F104" s="203" t="str">
        <f t="shared" ca="1" si="105"/>
        <v/>
      </c>
      <c r="G104" s="204" t="str">
        <f t="shared" ca="1" si="105"/>
        <v/>
      </c>
      <c r="H104" s="202" t="str">
        <f t="shared" ca="1" si="105"/>
        <v/>
      </c>
      <c r="I104" s="205" t="str">
        <f t="shared" ca="1" si="105"/>
        <v/>
      </c>
      <c r="J104" s="206" t="str">
        <f t="shared" ca="1" si="105"/>
        <v/>
      </c>
      <c r="K104" s="202" t="str">
        <f t="shared" ca="1" si="105"/>
        <v/>
      </c>
      <c r="L104" s="295" t="str">
        <f t="shared" ca="1" si="105"/>
        <v/>
      </c>
      <c r="M104" s="207" t="str">
        <f t="shared" ca="1" si="107"/>
        <v/>
      </c>
      <c r="N104" s="208" t="str">
        <f t="shared" ca="1" si="107"/>
        <v/>
      </c>
      <c r="O104" s="209" t="str">
        <f t="shared" ca="1" si="107"/>
        <v/>
      </c>
      <c r="P104" s="210" t="str">
        <f t="shared" ca="1" si="107"/>
        <v/>
      </c>
      <c r="Q104" s="208" t="str">
        <f t="shared" ca="1" si="107"/>
        <v/>
      </c>
      <c r="R104" s="211" t="str">
        <f t="shared" ca="1" si="107"/>
        <v/>
      </c>
      <c r="S104" s="212" t="str">
        <f t="shared" ca="1" si="107"/>
        <v/>
      </c>
      <c r="T104" s="208" t="str">
        <f t="shared" ca="1" si="107"/>
        <v/>
      </c>
      <c r="U104" s="213" t="str">
        <f t="shared" ca="1" si="107"/>
        <v/>
      </c>
      <c r="V104" s="212" t="str">
        <f t="shared" ca="1" si="107"/>
        <v/>
      </c>
      <c r="W104" s="208" t="str">
        <f t="shared" ca="1" si="107"/>
        <v/>
      </c>
      <c r="X104" s="209" t="str">
        <f t="shared" ca="1" si="107"/>
        <v/>
      </c>
      <c r="Y104" s="210" t="str">
        <f t="shared" ca="1" si="107"/>
        <v/>
      </c>
      <c r="Z104" s="208" t="str">
        <f t="shared" ca="1" si="107"/>
        <v/>
      </c>
      <c r="AA104" s="211" t="str">
        <f t="shared" ca="1" si="107"/>
        <v/>
      </c>
      <c r="AB104" s="212" t="str">
        <f t="shared" ca="1" si="107"/>
        <v/>
      </c>
      <c r="AC104" s="208" t="str">
        <f t="shared" ca="1" si="108"/>
        <v/>
      </c>
      <c r="AD104" s="209" t="str">
        <f t="shared" ca="1" si="108"/>
        <v/>
      </c>
      <c r="AE104" s="214" t="str">
        <f t="shared" ca="1" si="108"/>
        <v/>
      </c>
      <c r="AF104" s="208" t="str">
        <f t="shared" ca="1" si="108"/>
        <v/>
      </c>
      <c r="AG104" s="209" t="str">
        <f t="shared" ca="1" si="108"/>
        <v/>
      </c>
      <c r="AH104" s="210" t="str">
        <f t="shared" ca="1" si="108"/>
        <v/>
      </c>
      <c r="AI104" s="208" t="str">
        <f t="shared" ca="1" si="108"/>
        <v/>
      </c>
      <c r="AJ104" s="211" t="str">
        <f t="shared" ca="1" si="108"/>
        <v/>
      </c>
      <c r="AK104" s="212" t="str">
        <f t="shared" ca="1" si="108"/>
        <v/>
      </c>
      <c r="AL104" s="208" t="str">
        <f t="shared" ca="1" si="108"/>
        <v/>
      </c>
      <c r="AM104" s="215" t="str">
        <f t="shared" ca="1" si="108"/>
        <v/>
      </c>
      <c r="AN104" s="212" t="str">
        <f t="shared" ca="1" si="108"/>
        <v/>
      </c>
      <c r="AO104" s="208" t="str">
        <f t="shared" ca="1" si="108"/>
        <v/>
      </c>
      <c r="AP104" s="209" t="str">
        <f t="shared" ca="1" si="108"/>
        <v/>
      </c>
      <c r="AQ104" s="210" t="str">
        <f t="shared" ca="1" si="108"/>
        <v/>
      </c>
      <c r="AR104" s="208" t="str">
        <f t="shared" ca="1" si="108"/>
        <v/>
      </c>
      <c r="AS104" s="211" t="str">
        <f t="shared" ca="1" si="109"/>
        <v/>
      </c>
      <c r="AT104" s="212" t="str">
        <f t="shared" ca="1" si="109"/>
        <v/>
      </c>
      <c r="AU104" s="208" t="str">
        <f t="shared" ca="1" si="109"/>
        <v/>
      </c>
      <c r="AV104" s="209" t="str">
        <f t="shared" ca="1" si="109"/>
        <v/>
      </c>
      <c r="AW104" s="214" t="str">
        <f t="shared" ca="1" si="109"/>
        <v/>
      </c>
      <c r="AX104" s="208" t="str">
        <f t="shared" ca="1" si="109"/>
        <v/>
      </c>
      <c r="AY104" s="209" t="str">
        <f t="shared" ca="1" si="109"/>
        <v/>
      </c>
      <c r="AZ104" s="210" t="str">
        <f t="shared" ca="1" si="109"/>
        <v/>
      </c>
      <c r="BA104" s="208" t="str">
        <f t="shared" ca="1" si="109"/>
        <v/>
      </c>
      <c r="BB104" s="211" t="str">
        <f t="shared" ca="1" si="109"/>
        <v/>
      </c>
      <c r="BC104" s="212" t="str">
        <f t="shared" ca="1" si="109"/>
        <v/>
      </c>
      <c r="BD104" s="208" t="str">
        <f t="shared" ca="1" si="109"/>
        <v/>
      </c>
      <c r="BE104" s="215" t="str">
        <f t="shared" ca="1" si="109"/>
        <v/>
      </c>
      <c r="BF104" s="212" t="str">
        <f t="shared" ca="1" si="109"/>
        <v/>
      </c>
      <c r="BG104" s="208" t="str">
        <f t="shared" ca="1" si="109"/>
        <v/>
      </c>
      <c r="BH104" s="209" t="str">
        <f t="shared" ca="1" si="109"/>
        <v/>
      </c>
      <c r="BI104" s="210" t="str">
        <f t="shared" ca="1" si="110"/>
        <v/>
      </c>
      <c r="BJ104" s="208" t="str">
        <f t="shared" ca="1" si="110"/>
        <v/>
      </c>
      <c r="BK104" s="211" t="str">
        <f t="shared" ca="1" si="110"/>
        <v/>
      </c>
      <c r="BL104" s="212" t="str">
        <f t="shared" ca="1" si="110"/>
        <v/>
      </c>
      <c r="BM104" s="208" t="str">
        <f t="shared" ca="1" si="110"/>
        <v/>
      </c>
      <c r="BN104" s="209" t="str">
        <f t="shared" ca="1" si="110"/>
        <v/>
      </c>
      <c r="BO104" s="214" t="str">
        <f t="shared" ca="1" si="110"/>
        <v/>
      </c>
      <c r="BP104" s="208" t="str">
        <f t="shared" ca="1" si="110"/>
        <v/>
      </c>
      <c r="BQ104" s="209" t="str">
        <f t="shared" ca="1" si="110"/>
        <v/>
      </c>
      <c r="BR104" s="210" t="str">
        <f t="shared" ca="1" si="110"/>
        <v/>
      </c>
      <c r="BS104" s="208" t="str">
        <f t="shared" ca="1" si="110"/>
        <v/>
      </c>
      <c r="BT104" s="211" t="str">
        <f t="shared" ca="1" si="110"/>
        <v/>
      </c>
      <c r="BU104" s="212" t="str">
        <f t="shared" ca="1" si="110"/>
        <v/>
      </c>
      <c r="BV104" s="208" t="str">
        <f t="shared" ca="1" si="110"/>
        <v/>
      </c>
      <c r="BW104" s="215" t="str">
        <f t="shared" ca="1" si="110"/>
        <v/>
      </c>
      <c r="BX104" s="212" t="str">
        <f t="shared" ca="1" si="110"/>
        <v/>
      </c>
      <c r="BY104" s="208" t="str">
        <f t="shared" ca="1" si="63"/>
        <v/>
      </c>
      <c r="BZ104" s="209" t="str">
        <f t="shared" ca="1" si="64"/>
        <v/>
      </c>
      <c r="CA104" s="210" t="str">
        <f t="shared" ca="1" si="65"/>
        <v/>
      </c>
      <c r="CB104" s="208" t="str">
        <f t="shared" ca="1" si="66"/>
        <v/>
      </c>
      <c r="CC104" s="211" t="str">
        <f t="shared" ca="1" si="67"/>
        <v/>
      </c>
      <c r="CD104" s="212" t="str">
        <f t="shared" ca="1" si="68"/>
        <v/>
      </c>
      <c r="CE104" s="208" t="str">
        <f t="shared" ca="1" si="69"/>
        <v/>
      </c>
      <c r="CF104" s="209" t="str">
        <f t="shared" ca="1" si="70"/>
        <v/>
      </c>
      <c r="CG104" s="214" t="str">
        <f t="shared" ca="1" si="71"/>
        <v/>
      </c>
      <c r="CH104" s="208" t="str">
        <f t="shared" ca="1" si="83"/>
        <v/>
      </c>
      <c r="CI104" s="209" t="str">
        <f t="shared" ca="1" si="84"/>
        <v/>
      </c>
      <c r="CJ104" s="210" t="str">
        <f t="shared" ca="1" si="85"/>
        <v/>
      </c>
      <c r="CK104" s="208" t="str">
        <f t="shared" ca="1" si="86"/>
        <v/>
      </c>
      <c r="CL104" s="211" t="str">
        <f t="shared" ca="1" si="87"/>
        <v/>
      </c>
      <c r="CM104" s="212" t="str">
        <f t="shared" ca="1" si="88"/>
        <v/>
      </c>
      <c r="CN104" s="208" t="str">
        <f t="shared" ca="1" si="89"/>
        <v/>
      </c>
      <c r="CO104" s="215" t="str">
        <f t="shared" ca="1" si="90"/>
        <v/>
      </c>
      <c r="CP104" s="212" t="str">
        <f t="shared" ca="1" si="72"/>
        <v/>
      </c>
      <c r="CQ104" s="208" t="str">
        <f t="shared" ca="1" si="91"/>
        <v/>
      </c>
      <c r="CR104" s="209" t="str">
        <f t="shared" ca="1" si="92"/>
        <v/>
      </c>
      <c r="CS104" s="210" t="str">
        <f t="shared" ca="1" si="93"/>
        <v/>
      </c>
      <c r="CT104" s="208" t="str">
        <f t="shared" ca="1" si="94"/>
        <v/>
      </c>
      <c r="CU104" s="211" t="str">
        <f t="shared" ca="1" si="95"/>
        <v/>
      </c>
      <c r="CV104" s="212" t="str">
        <f t="shared" ca="1" si="96"/>
        <v/>
      </c>
      <c r="CW104" s="208" t="str">
        <f t="shared" ca="1" si="97"/>
        <v/>
      </c>
      <c r="CX104" s="216" t="str">
        <f t="shared" ca="1" si="98"/>
        <v/>
      </c>
    </row>
    <row r="105" spans="2:102" s="156" customFormat="1" ht="20.100000000000001" customHeight="1">
      <c r="B105" s="239">
        <f t="shared" si="99"/>
        <v>96</v>
      </c>
      <c r="C105" s="200" t="str">
        <f t="shared" ca="1" si="82"/>
        <v/>
      </c>
      <c r="D105" s="201" t="str">
        <f t="shared" ca="1" si="106"/>
        <v/>
      </c>
      <c r="E105" s="206" t="str">
        <f t="shared" ca="1" si="105"/>
        <v/>
      </c>
      <c r="F105" s="203" t="str">
        <f t="shared" ca="1" si="105"/>
        <v/>
      </c>
      <c r="G105" s="204" t="str">
        <f t="shared" ca="1" si="105"/>
        <v/>
      </c>
      <c r="H105" s="202" t="str">
        <f t="shared" ca="1" si="105"/>
        <v/>
      </c>
      <c r="I105" s="205" t="str">
        <f t="shared" ca="1" si="105"/>
        <v/>
      </c>
      <c r="J105" s="206" t="str">
        <f t="shared" ca="1" si="105"/>
        <v/>
      </c>
      <c r="K105" s="202" t="str">
        <f t="shared" ca="1" si="105"/>
        <v/>
      </c>
      <c r="L105" s="295" t="str">
        <f t="shared" ca="1" si="105"/>
        <v/>
      </c>
      <c r="M105" s="207" t="str">
        <f t="shared" ca="1" si="107"/>
        <v/>
      </c>
      <c r="N105" s="208" t="str">
        <f t="shared" ca="1" si="107"/>
        <v/>
      </c>
      <c r="O105" s="209" t="str">
        <f t="shared" ca="1" si="107"/>
        <v/>
      </c>
      <c r="P105" s="210" t="str">
        <f t="shared" ca="1" si="107"/>
        <v/>
      </c>
      <c r="Q105" s="208" t="str">
        <f t="shared" ca="1" si="107"/>
        <v/>
      </c>
      <c r="R105" s="211" t="str">
        <f t="shared" ca="1" si="107"/>
        <v/>
      </c>
      <c r="S105" s="212" t="str">
        <f t="shared" ca="1" si="107"/>
        <v/>
      </c>
      <c r="T105" s="208" t="str">
        <f t="shared" ca="1" si="107"/>
        <v/>
      </c>
      <c r="U105" s="213" t="str">
        <f t="shared" ca="1" si="107"/>
        <v/>
      </c>
      <c r="V105" s="212" t="str">
        <f t="shared" ca="1" si="107"/>
        <v/>
      </c>
      <c r="W105" s="208" t="str">
        <f t="shared" ca="1" si="107"/>
        <v/>
      </c>
      <c r="X105" s="209" t="str">
        <f t="shared" ca="1" si="107"/>
        <v/>
      </c>
      <c r="Y105" s="210" t="str">
        <f t="shared" ca="1" si="107"/>
        <v/>
      </c>
      <c r="Z105" s="208" t="str">
        <f t="shared" ca="1" si="107"/>
        <v/>
      </c>
      <c r="AA105" s="211" t="str">
        <f t="shared" ca="1" si="107"/>
        <v/>
      </c>
      <c r="AB105" s="212" t="str">
        <f t="shared" ca="1" si="107"/>
        <v/>
      </c>
      <c r="AC105" s="208" t="str">
        <f t="shared" ca="1" si="108"/>
        <v/>
      </c>
      <c r="AD105" s="209" t="str">
        <f t="shared" ca="1" si="108"/>
        <v/>
      </c>
      <c r="AE105" s="214" t="str">
        <f t="shared" ca="1" si="108"/>
        <v/>
      </c>
      <c r="AF105" s="208" t="str">
        <f t="shared" ca="1" si="108"/>
        <v/>
      </c>
      <c r="AG105" s="209" t="str">
        <f t="shared" ca="1" si="108"/>
        <v/>
      </c>
      <c r="AH105" s="210" t="str">
        <f t="shared" ca="1" si="108"/>
        <v/>
      </c>
      <c r="AI105" s="208" t="str">
        <f t="shared" ca="1" si="108"/>
        <v/>
      </c>
      <c r="AJ105" s="211" t="str">
        <f t="shared" ca="1" si="108"/>
        <v/>
      </c>
      <c r="AK105" s="212" t="str">
        <f t="shared" ca="1" si="108"/>
        <v/>
      </c>
      <c r="AL105" s="208" t="str">
        <f t="shared" ca="1" si="108"/>
        <v/>
      </c>
      <c r="AM105" s="215" t="str">
        <f t="shared" ca="1" si="108"/>
        <v/>
      </c>
      <c r="AN105" s="212" t="str">
        <f t="shared" ca="1" si="108"/>
        <v/>
      </c>
      <c r="AO105" s="208" t="str">
        <f t="shared" ca="1" si="108"/>
        <v/>
      </c>
      <c r="AP105" s="209" t="str">
        <f t="shared" ca="1" si="108"/>
        <v/>
      </c>
      <c r="AQ105" s="210" t="str">
        <f t="shared" ca="1" si="108"/>
        <v/>
      </c>
      <c r="AR105" s="208" t="str">
        <f t="shared" ca="1" si="108"/>
        <v/>
      </c>
      <c r="AS105" s="211" t="str">
        <f t="shared" ca="1" si="109"/>
        <v/>
      </c>
      <c r="AT105" s="212" t="str">
        <f t="shared" ca="1" si="109"/>
        <v/>
      </c>
      <c r="AU105" s="208" t="str">
        <f t="shared" ca="1" si="109"/>
        <v/>
      </c>
      <c r="AV105" s="209" t="str">
        <f t="shared" ca="1" si="109"/>
        <v/>
      </c>
      <c r="AW105" s="214" t="str">
        <f t="shared" ca="1" si="109"/>
        <v/>
      </c>
      <c r="AX105" s="208" t="str">
        <f t="shared" ca="1" si="109"/>
        <v/>
      </c>
      <c r="AY105" s="209" t="str">
        <f t="shared" ca="1" si="109"/>
        <v/>
      </c>
      <c r="AZ105" s="210" t="str">
        <f t="shared" ca="1" si="109"/>
        <v/>
      </c>
      <c r="BA105" s="208" t="str">
        <f t="shared" ca="1" si="109"/>
        <v/>
      </c>
      <c r="BB105" s="211" t="str">
        <f t="shared" ca="1" si="109"/>
        <v/>
      </c>
      <c r="BC105" s="212" t="str">
        <f t="shared" ca="1" si="109"/>
        <v/>
      </c>
      <c r="BD105" s="208" t="str">
        <f t="shared" ca="1" si="109"/>
        <v/>
      </c>
      <c r="BE105" s="215" t="str">
        <f t="shared" ca="1" si="109"/>
        <v/>
      </c>
      <c r="BF105" s="212" t="str">
        <f t="shared" ca="1" si="109"/>
        <v/>
      </c>
      <c r="BG105" s="208" t="str">
        <f t="shared" ca="1" si="109"/>
        <v/>
      </c>
      <c r="BH105" s="209" t="str">
        <f t="shared" ca="1" si="109"/>
        <v/>
      </c>
      <c r="BI105" s="210" t="str">
        <f t="shared" ca="1" si="110"/>
        <v/>
      </c>
      <c r="BJ105" s="208" t="str">
        <f t="shared" ca="1" si="110"/>
        <v/>
      </c>
      <c r="BK105" s="211" t="str">
        <f t="shared" ca="1" si="110"/>
        <v/>
      </c>
      <c r="BL105" s="212" t="str">
        <f t="shared" ca="1" si="110"/>
        <v/>
      </c>
      <c r="BM105" s="208" t="str">
        <f t="shared" ca="1" si="110"/>
        <v/>
      </c>
      <c r="BN105" s="209" t="str">
        <f t="shared" ca="1" si="110"/>
        <v/>
      </c>
      <c r="BO105" s="214" t="str">
        <f t="shared" ca="1" si="110"/>
        <v/>
      </c>
      <c r="BP105" s="208" t="str">
        <f t="shared" ca="1" si="110"/>
        <v/>
      </c>
      <c r="BQ105" s="209" t="str">
        <f t="shared" ca="1" si="110"/>
        <v/>
      </c>
      <c r="BR105" s="210" t="str">
        <f t="shared" ca="1" si="110"/>
        <v/>
      </c>
      <c r="BS105" s="208" t="str">
        <f t="shared" ca="1" si="110"/>
        <v/>
      </c>
      <c r="BT105" s="211" t="str">
        <f t="shared" ca="1" si="110"/>
        <v/>
      </c>
      <c r="BU105" s="212" t="str">
        <f t="shared" ca="1" si="110"/>
        <v/>
      </c>
      <c r="BV105" s="208" t="str">
        <f t="shared" ca="1" si="110"/>
        <v/>
      </c>
      <c r="BW105" s="215" t="str">
        <f t="shared" ca="1" si="110"/>
        <v/>
      </c>
      <c r="BX105" s="212" t="str">
        <f t="shared" ca="1" si="110"/>
        <v/>
      </c>
      <c r="BY105" s="208" t="str">
        <f t="shared" ca="1" si="63"/>
        <v/>
      </c>
      <c r="BZ105" s="209" t="str">
        <f t="shared" ca="1" si="64"/>
        <v/>
      </c>
      <c r="CA105" s="210" t="str">
        <f t="shared" ca="1" si="65"/>
        <v/>
      </c>
      <c r="CB105" s="208" t="str">
        <f t="shared" ca="1" si="66"/>
        <v/>
      </c>
      <c r="CC105" s="211" t="str">
        <f t="shared" ca="1" si="67"/>
        <v/>
      </c>
      <c r="CD105" s="212" t="str">
        <f t="shared" ca="1" si="68"/>
        <v/>
      </c>
      <c r="CE105" s="208" t="str">
        <f t="shared" ca="1" si="69"/>
        <v/>
      </c>
      <c r="CF105" s="209" t="str">
        <f t="shared" ca="1" si="70"/>
        <v/>
      </c>
      <c r="CG105" s="214" t="str">
        <f t="shared" ca="1" si="71"/>
        <v/>
      </c>
      <c r="CH105" s="208" t="str">
        <f t="shared" ca="1" si="83"/>
        <v/>
      </c>
      <c r="CI105" s="209" t="str">
        <f t="shared" ca="1" si="84"/>
        <v/>
      </c>
      <c r="CJ105" s="210" t="str">
        <f t="shared" ca="1" si="85"/>
        <v/>
      </c>
      <c r="CK105" s="208" t="str">
        <f t="shared" ca="1" si="86"/>
        <v/>
      </c>
      <c r="CL105" s="211" t="str">
        <f t="shared" ca="1" si="87"/>
        <v/>
      </c>
      <c r="CM105" s="212" t="str">
        <f t="shared" ca="1" si="88"/>
        <v/>
      </c>
      <c r="CN105" s="208" t="str">
        <f t="shared" ca="1" si="89"/>
        <v/>
      </c>
      <c r="CO105" s="215" t="str">
        <f t="shared" ca="1" si="90"/>
        <v/>
      </c>
      <c r="CP105" s="212" t="str">
        <f t="shared" ca="1" si="72"/>
        <v/>
      </c>
      <c r="CQ105" s="208" t="str">
        <f t="shared" ca="1" si="91"/>
        <v/>
      </c>
      <c r="CR105" s="209" t="str">
        <f t="shared" ca="1" si="92"/>
        <v/>
      </c>
      <c r="CS105" s="210" t="str">
        <f t="shared" ca="1" si="93"/>
        <v/>
      </c>
      <c r="CT105" s="208" t="str">
        <f t="shared" ca="1" si="94"/>
        <v/>
      </c>
      <c r="CU105" s="211" t="str">
        <f t="shared" ca="1" si="95"/>
        <v/>
      </c>
      <c r="CV105" s="212" t="str">
        <f t="shared" ca="1" si="96"/>
        <v/>
      </c>
      <c r="CW105" s="208" t="str">
        <f t="shared" ca="1" si="97"/>
        <v/>
      </c>
      <c r="CX105" s="216" t="str">
        <f t="shared" ca="1" si="98"/>
        <v/>
      </c>
    </row>
    <row r="106" spans="2:102" s="156" customFormat="1" ht="20.100000000000001" customHeight="1">
      <c r="B106" s="239">
        <f t="shared" si="99"/>
        <v>97</v>
      </c>
      <c r="C106" s="200" t="str">
        <f t="shared" ref="C106:C137" ca="1" si="111">IFERROR(INDEX(validTestCategories,ROW()-ROW(B$9),1),"")</f>
        <v/>
      </c>
      <c r="D106" s="201" t="str">
        <f t="shared" ca="1" si="106"/>
        <v/>
      </c>
      <c r="E106" s="206" t="str">
        <f t="shared" ca="1" si="105"/>
        <v/>
      </c>
      <c r="F106" s="203" t="str">
        <f t="shared" ca="1" si="105"/>
        <v/>
      </c>
      <c r="G106" s="204" t="str">
        <f t="shared" ca="1" si="105"/>
        <v/>
      </c>
      <c r="H106" s="202" t="str">
        <f t="shared" ca="1" si="105"/>
        <v/>
      </c>
      <c r="I106" s="205" t="str">
        <f t="shared" ca="1" si="105"/>
        <v/>
      </c>
      <c r="J106" s="206" t="str">
        <f t="shared" ca="1" si="105"/>
        <v/>
      </c>
      <c r="K106" s="202" t="str">
        <f t="shared" ca="1" si="105"/>
        <v/>
      </c>
      <c r="L106" s="295" t="str">
        <f t="shared" ca="1" si="105"/>
        <v/>
      </c>
      <c r="M106" s="207" t="str">
        <f t="shared" ca="1" si="107"/>
        <v/>
      </c>
      <c r="N106" s="208" t="str">
        <f t="shared" ca="1" si="107"/>
        <v/>
      </c>
      <c r="O106" s="209" t="str">
        <f t="shared" ca="1" si="107"/>
        <v/>
      </c>
      <c r="P106" s="210" t="str">
        <f t="shared" ca="1" si="107"/>
        <v/>
      </c>
      <c r="Q106" s="208" t="str">
        <f t="shared" ca="1" si="107"/>
        <v/>
      </c>
      <c r="R106" s="211" t="str">
        <f t="shared" ca="1" si="107"/>
        <v/>
      </c>
      <c r="S106" s="212" t="str">
        <f t="shared" ca="1" si="107"/>
        <v/>
      </c>
      <c r="T106" s="208" t="str">
        <f t="shared" ca="1" si="107"/>
        <v/>
      </c>
      <c r="U106" s="213" t="str">
        <f t="shared" ca="1" si="107"/>
        <v/>
      </c>
      <c r="V106" s="212" t="str">
        <f t="shared" ca="1" si="107"/>
        <v/>
      </c>
      <c r="W106" s="208" t="str">
        <f t="shared" ca="1" si="107"/>
        <v/>
      </c>
      <c r="X106" s="209" t="str">
        <f t="shared" ca="1" si="107"/>
        <v/>
      </c>
      <c r="Y106" s="210" t="str">
        <f t="shared" ca="1" si="107"/>
        <v/>
      </c>
      <c r="Z106" s="208" t="str">
        <f t="shared" ca="1" si="107"/>
        <v/>
      </c>
      <c r="AA106" s="211" t="str">
        <f t="shared" ca="1" si="107"/>
        <v/>
      </c>
      <c r="AB106" s="212" t="str">
        <f t="shared" ca="1" si="107"/>
        <v/>
      </c>
      <c r="AC106" s="208" t="str">
        <f t="shared" ca="1" si="108"/>
        <v/>
      </c>
      <c r="AD106" s="209" t="str">
        <f t="shared" ca="1" si="108"/>
        <v/>
      </c>
      <c r="AE106" s="214" t="str">
        <f t="shared" ca="1" si="108"/>
        <v/>
      </c>
      <c r="AF106" s="208" t="str">
        <f t="shared" ca="1" si="108"/>
        <v/>
      </c>
      <c r="AG106" s="209" t="str">
        <f t="shared" ca="1" si="108"/>
        <v/>
      </c>
      <c r="AH106" s="210" t="str">
        <f t="shared" ca="1" si="108"/>
        <v/>
      </c>
      <c r="AI106" s="208" t="str">
        <f t="shared" ca="1" si="108"/>
        <v/>
      </c>
      <c r="AJ106" s="211" t="str">
        <f t="shared" ca="1" si="108"/>
        <v/>
      </c>
      <c r="AK106" s="212" t="str">
        <f t="shared" ca="1" si="108"/>
        <v/>
      </c>
      <c r="AL106" s="208" t="str">
        <f t="shared" ca="1" si="108"/>
        <v/>
      </c>
      <c r="AM106" s="215" t="str">
        <f t="shared" ca="1" si="108"/>
        <v/>
      </c>
      <c r="AN106" s="212" t="str">
        <f t="shared" ca="1" si="108"/>
        <v/>
      </c>
      <c r="AO106" s="208" t="str">
        <f t="shared" ca="1" si="108"/>
        <v/>
      </c>
      <c r="AP106" s="209" t="str">
        <f t="shared" ca="1" si="108"/>
        <v/>
      </c>
      <c r="AQ106" s="210" t="str">
        <f t="shared" ca="1" si="108"/>
        <v/>
      </c>
      <c r="AR106" s="208" t="str">
        <f t="shared" ca="1" si="108"/>
        <v/>
      </c>
      <c r="AS106" s="211" t="str">
        <f t="shared" ca="1" si="109"/>
        <v/>
      </c>
      <c r="AT106" s="212" t="str">
        <f t="shared" ca="1" si="109"/>
        <v/>
      </c>
      <c r="AU106" s="208" t="str">
        <f t="shared" ca="1" si="109"/>
        <v/>
      </c>
      <c r="AV106" s="209" t="str">
        <f t="shared" ca="1" si="109"/>
        <v/>
      </c>
      <c r="AW106" s="214" t="str">
        <f t="shared" ca="1" si="109"/>
        <v/>
      </c>
      <c r="AX106" s="208" t="str">
        <f t="shared" ca="1" si="109"/>
        <v/>
      </c>
      <c r="AY106" s="209" t="str">
        <f t="shared" ca="1" si="109"/>
        <v/>
      </c>
      <c r="AZ106" s="210" t="str">
        <f t="shared" ca="1" si="109"/>
        <v/>
      </c>
      <c r="BA106" s="208" t="str">
        <f t="shared" ca="1" si="109"/>
        <v/>
      </c>
      <c r="BB106" s="211" t="str">
        <f t="shared" ca="1" si="109"/>
        <v/>
      </c>
      <c r="BC106" s="212" t="str">
        <f t="shared" ca="1" si="109"/>
        <v/>
      </c>
      <c r="BD106" s="208" t="str">
        <f t="shared" ca="1" si="109"/>
        <v/>
      </c>
      <c r="BE106" s="215" t="str">
        <f t="shared" ca="1" si="109"/>
        <v/>
      </c>
      <c r="BF106" s="212" t="str">
        <f t="shared" ca="1" si="109"/>
        <v/>
      </c>
      <c r="BG106" s="208" t="str">
        <f t="shared" ca="1" si="109"/>
        <v/>
      </c>
      <c r="BH106" s="209" t="str">
        <f t="shared" ca="1" si="109"/>
        <v/>
      </c>
      <c r="BI106" s="210" t="str">
        <f t="shared" ca="1" si="110"/>
        <v/>
      </c>
      <c r="BJ106" s="208" t="str">
        <f t="shared" ca="1" si="110"/>
        <v/>
      </c>
      <c r="BK106" s="211" t="str">
        <f t="shared" ca="1" si="110"/>
        <v/>
      </c>
      <c r="BL106" s="212" t="str">
        <f t="shared" ca="1" si="110"/>
        <v/>
      </c>
      <c r="BM106" s="208" t="str">
        <f t="shared" ca="1" si="110"/>
        <v/>
      </c>
      <c r="BN106" s="209" t="str">
        <f t="shared" ca="1" si="110"/>
        <v/>
      </c>
      <c r="BO106" s="214" t="str">
        <f t="shared" ca="1" si="110"/>
        <v/>
      </c>
      <c r="BP106" s="208" t="str">
        <f t="shared" ca="1" si="110"/>
        <v/>
      </c>
      <c r="BQ106" s="209" t="str">
        <f t="shared" ca="1" si="110"/>
        <v/>
      </c>
      <c r="BR106" s="210" t="str">
        <f t="shared" ca="1" si="110"/>
        <v/>
      </c>
      <c r="BS106" s="208" t="str">
        <f t="shared" ca="1" si="110"/>
        <v/>
      </c>
      <c r="BT106" s="211" t="str">
        <f t="shared" ca="1" si="110"/>
        <v/>
      </c>
      <c r="BU106" s="212" t="str">
        <f t="shared" ca="1" si="110"/>
        <v/>
      </c>
      <c r="BV106" s="208" t="str">
        <f t="shared" ca="1" si="110"/>
        <v/>
      </c>
      <c r="BW106" s="215" t="str">
        <f t="shared" ca="1" si="110"/>
        <v/>
      </c>
      <c r="BX106" s="212" t="str">
        <f t="shared" ca="1" si="110"/>
        <v/>
      </c>
      <c r="BY106" s="208" t="str">
        <f t="shared" ca="1" si="63"/>
        <v/>
      </c>
      <c r="BZ106" s="209" t="str">
        <f t="shared" ca="1" si="64"/>
        <v/>
      </c>
      <c r="CA106" s="210" t="str">
        <f t="shared" ca="1" si="65"/>
        <v/>
      </c>
      <c r="CB106" s="208" t="str">
        <f t="shared" ca="1" si="66"/>
        <v/>
      </c>
      <c r="CC106" s="211" t="str">
        <f t="shared" ca="1" si="67"/>
        <v/>
      </c>
      <c r="CD106" s="212" t="str">
        <f t="shared" ca="1" si="68"/>
        <v/>
      </c>
      <c r="CE106" s="208" t="str">
        <f t="shared" ca="1" si="69"/>
        <v/>
      </c>
      <c r="CF106" s="209" t="str">
        <f t="shared" ca="1" si="70"/>
        <v/>
      </c>
      <c r="CG106" s="214" t="str">
        <f t="shared" ca="1" si="71"/>
        <v/>
      </c>
      <c r="CH106" s="208" t="str">
        <f t="shared" ca="1" si="83"/>
        <v/>
      </c>
      <c r="CI106" s="209" t="str">
        <f t="shared" ca="1" si="84"/>
        <v/>
      </c>
      <c r="CJ106" s="210" t="str">
        <f t="shared" ca="1" si="85"/>
        <v/>
      </c>
      <c r="CK106" s="208" t="str">
        <f t="shared" ca="1" si="86"/>
        <v/>
      </c>
      <c r="CL106" s="211" t="str">
        <f t="shared" ca="1" si="87"/>
        <v/>
      </c>
      <c r="CM106" s="212" t="str">
        <f t="shared" ca="1" si="88"/>
        <v/>
      </c>
      <c r="CN106" s="208" t="str">
        <f t="shared" ca="1" si="89"/>
        <v/>
      </c>
      <c r="CO106" s="215" t="str">
        <f t="shared" ca="1" si="90"/>
        <v/>
      </c>
      <c r="CP106" s="212" t="str">
        <f t="shared" ca="1" si="72"/>
        <v/>
      </c>
      <c r="CQ106" s="208" t="str">
        <f t="shared" ca="1" si="91"/>
        <v/>
      </c>
      <c r="CR106" s="209" t="str">
        <f t="shared" ca="1" si="92"/>
        <v/>
      </c>
      <c r="CS106" s="210" t="str">
        <f t="shared" ca="1" si="93"/>
        <v/>
      </c>
      <c r="CT106" s="208" t="str">
        <f t="shared" ca="1" si="94"/>
        <v/>
      </c>
      <c r="CU106" s="211" t="str">
        <f t="shared" ca="1" si="95"/>
        <v/>
      </c>
      <c r="CV106" s="212" t="str">
        <f t="shared" ca="1" si="96"/>
        <v/>
      </c>
      <c r="CW106" s="208" t="str">
        <f t="shared" ca="1" si="97"/>
        <v/>
      </c>
      <c r="CX106" s="216" t="str">
        <f t="shared" ca="1" si="98"/>
        <v/>
      </c>
    </row>
    <row r="107" spans="2:102" s="156" customFormat="1" ht="20.100000000000001" customHeight="1">
      <c r="B107" s="239">
        <f t="shared" si="99"/>
        <v>98</v>
      </c>
      <c r="C107" s="200" t="str">
        <f t="shared" ca="1" si="111"/>
        <v/>
      </c>
      <c r="D107" s="201" t="str">
        <f t="shared" ca="1" si="106"/>
        <v/>
      </c>
      <c r="E107" s="206" t="str">
        <f t="shared" ca="1" si="105"/>
        <v/>
      </c>
      <c r="F107" s="203" t="str">
        <f t="shared" ca="1" si="105"/>
        <v/>
      </c>
      <c r="G107" s="204" t="str">
        <f t="shared" ca="1" si="105"/>
        <v/>
      </c>
      <c r="H107" s="202" t="str">
        <f t="shared" ca="1" si="105"/>
        <v/>
      </c>
      <c r="I107" s="205" t="str">
        <f t="shared" ca="1" si="105"/>
        <v/>
      </c>
      <c r="J107" s="206" t="str">
        <f t="shared" ca="1" si="105"/>
        <v/>
      </c>
      <c r="K107" s="202" t="str">
        <f t="shared" ca="1" si="105"/>
        <v/>
      </c>
      <c r="L107" s="295" t="str">
        <f t="shared" ca="1" si="105"/>
        <v/>
      </c>
      <c r="M107" s="207" t="str">
        <f t="shared" ca="1" si="107"/>
        <v/>
      </c>
      <c r="N107" s="208" t="str">
        <f t="shared" ca="1" si="107"/>
        <v/>
      </c>
      <c r="O107" s="209" t="str">
        <f t="shared" ca="1" si="107"/>
        <v/>
      </c>
      <c r="P107" s="210" t="str">
        <f t="shared" ca="1" si="107"/>
        <v/>
      </c>
      <c r="Q107" s="208" t="str">
        <f t="shared" ca="1" si="107"/>
        <v/>
      </c>
      <c r="R107" s="211" t="str">
        <f t="shared" ca="1" si="107"/>
        <v/>
      </c>
      <c r="S107" s="212" t="str">
        <f t="shared" ca="1" si="107"/>
        <v/>
      </c>
      <c r="T107" s="208" t="str">
        <f t="shared" ca="1" si="107"/>
        <v/>
      </c>
      <c r="U107" s="213" t="str">
        <f t="shared" ca="1" si="107"/>
        <v/>
      </c>
      <c r="V107" s="212" t="str">
        <f t="shared" ca="1" si="107"/>
        <v/>
      </c>
      <c r="W107" s="208" t="str">
        <f t="shared" ca="1" si="107"/>
        <v/>
      </c>
      <c r="X107" s="209" t="str">
        <f t="shared" ca="1" si="107"/>
        <v/>
      </c>
      <c r="Y107" s="210" t="str">
        <f t="shared" ca="1" si="107"/>
        <v/>
      </c>
      <c r="Z107" s="208" t="str">
        <f t="shared" ca="1" si="107"/>
        <v/>
      </c>
      <c r="AA107" s="211" t="str">
        <f t="shared" ca="1" si="107"/>
        <v/>
      </c>
      <c r="AB107" s="212" t="str">
        <f t="shared" ref="AB107:AQ108" ca="1" si="112">IF($C107="","",IF(AB$1="","",INDIRECT("'"&amp;AB$1&amp;"'!"&amp;"$"&amp;AB$2&amp;"$"&amp;((AB$3)+(ROW()-ROW(AA$9))))))</f>
        <v/>
      </c>
      <c r="AC107" s="208" t="str">
        <f t="shared" ca="1" si="112"/>
        <v/>
      </c>
      <c r="AD107" s="209" t="str">
        <f t="shared" ca="1" si="112"/>
        <v/>
      </c>
      <c r="AE107" s="214" t="str">
        <f t="shared" ca="1" si="112"/>
        <v/>
      </c>
      <c r="AF107" s="208" t="str">
        <f t="shared" ca="1" si="112"/>
        <v/>
      </c>
      <c r="AG107" s="209" t="str">
        <f t="shared" ca="1" si="112"/>
        <v/>
      </c>
      <c r="AH107" s="210" t="str">
        <f t="shared" ca="1" si="112"/>
        <v/>
      </c>
      <c r="AI107" s="208" t="str">
        <f t="shared" ca="1" si="112"/>
        <v/>
      </c>
      <c r="AJ107" s="211" t="str">
        <f t="shared" ca="1" si="112"/>
        <v/>
      </c>
      <c r="AK107" s="212" t="str">
        <f t="shared" ca="1" si="112"/>
        <v/>
      </c>
      <c r="AL107" s="208" t="str">
        <f t="shared" ca="1" si="112"/>
        <v/>
      </c>
      <c r="AM107" s="215" t="str">
        <f t="shared" ca="1" si="112"/>
        <v/>
      </c>
      <c r="AN107" s="212" t="str">
        <f t="shared" ca="1" si="112"/>
        <v/>
      </c>
      <c r="AO107" s="208" t="str">
        <f t="shared" ca="1" si="112"/>
        <v/>
      </c>
      <c r="AP107" s="209" t="str">
        <f t="shared" ca="1" si="112"/>
        <v/>
      </c>
      <c r="AQ107" s="210" t="str">
        <f t="shared" ca="1" si="112"/>
        <v/>
      </c>
      <c r="AR107" s="208" t="str">
        <f t="shared" ca="1" si="108"/>
        <v/>
      </c>
      <c r="AS107" s="211" t="str">
        <f t="shared" ca="1" si="109"/>
        <v/>
      </c>
      <c r="AT107" s="212" t="str">
        <f t="shared" ca="1" si="109"/>
        <v/>
      </c>
      <c r="AU107" s="208" t="str">
        <f t="shared" ca="1" si="109"/>
        <v/>
      </c>
      <c r="AV107" s="209" t="str">
        <f t="shared" ca="1" si="109"/>
        <v/>
      </c>
      <c r="AW107" s="214" t="str">
        <f t="shared" ca="1" si="109"/>
        <v/>
      </c>
      <c r="AX107" s="208" t="str">
        <f t="shared" ca="1" si="109"/>
        <v/>
      </c>
      <c r="AY107" s="209" t="str">
        <f t="shared" ca="1" si="109"/>
        <v/>
      </c>
      <c r="AZ107" s="210" t="str">
        <f t="shared" ca="1" si="109"/>
        <v/>
      </c>
      <c r="BA107" s="208" t="str">
        <f t="shared" ca="1" si="109"/>
        <v/>
      </c>
      <c r="BB107" s="211" t="str">
        <f t="shared" ca="1" si="109"/>
        <v/>
      </c>
      <c r="BC107" s="212" t="str">
        <f t="shared" ca="1" si="109"/>
        <v/>
      </c>
      <c r="BD107" s="208" t="str">
        <f t="shared" ca="1" si="109"/>
        <v/>
      </c>
      <c r="BE107" s="215" t="str">
        <f t="shared" ca="1" si="109"/>
        <v/>
      </c>
      <c r="BF107" s="212" t="str">
        <f t="shared" ca="1" si="109"/>
        <v/>
      </c>
      <c r="BG107" s="208" t="str">
        <f t="shared" ca="1" si="109"/>
        <v/>
      </c>
      <c r="BH107" s="209" t="str">
        <f t="shared" ref="BH107:BW108" ca="1" si="113">IF($C107="","",IF(BH$1="","",INDIRECT("'"&amp;BH$1&amp;"'!"&amp;"$"&amp;BH$2&amp;"$"&amp;((BH$3)+(ROW()-ROW(BG$9))))))</f>
        <v/>
      </c>
      <c r="BI107" s="210" t="str">
        <f t="shared" ca="1" si="113"/>
        <v/>
      </c>
      <c r="BJ107" s="208" t="str">
        <f t="shared" ca="1" si="113"/>
        <v/>
      </c>
      <c r="BK107" s="211" t="str">
        <f t="shared" ca="1" si="113"/>
        <v/>
      </c>
      <c r="BL107" s="212" t="str">
        <f t="shared" ca="1" si="113"/>
        <v/>
      </c>
      <c r="BM107" s="208" t="str">
        <f t="shared" ca="1" si="113"/>
        <v/>
      </c>
      <c r="BN107" s="209" t="str">
        <f t="shared" ca="1" si="113"/>
        <v/>
      </c>
      <c r="BO107" s="214" t="str">
        <f t="shared" ca="1" si="113"/>
        <v/>
      </c>
      <c r="BP107" s="208" t="str">
        <f t="shared" ca="1" si="113"/>
        <v/>
      </c>
      <c r="BQ107" s="209" t="str">
        <f t="shared" ca="1" si="113"/>
        <v/>
      </c>
      <c r="BR107" s="210" t="str">
        <f t="shared" ca="1" si="113"/>
        <v/>
      </c>
      <c r="BS107" s="208" t="str">
        <f t="shared" ca="1" si="113"/>
        <v/>
      </c>
      <c r="BT107" s="211" t="str">
        <f t="shared" ca="1" si="113"/>
        <v/>
      </c>
      <c r="BU107" s="212" t="str">
        <f t="shared" ca="1" si="113"/>
        <v/>
      </c>
      <c r="BV107" s="208" t="str">
        <f t="shared" ca="1" si="113"/>
        <v/>
      </c>
      <c r="BW107" s="215" t="str">
        <f t="shared" ca="1" si="113"/>
        <v/>
      </c>
      <c r="BX107" s="212" t="str">
        <f t="shared" ca="1" si="110"/>
        <v/>
      </c>
      <c r="BY107" s="208" t="str">
        <f t="shared" ca="1" si="63"/>
        <v/>
      </c>
      <c r="BZ107" s="209" t="str">
        <f t="shared" ca="1" si="64"/>
        <v/>
      </c>
      <c r="CA107" s="210" t="str">
        <f t="shared" ca="1" si="65"/>
        <v/>
      </c>
      <c r="CB107" s="208" t="str">
        <f t="shared" ca="1" si="66"/>
        <v/>
      </c>
      <c r="CC107" s="211" t="str">
        <f t="shared" ca="1" si="67"/>
        <v/>
      </c>
      <c r="CD107" s="212" t="str">
        <f t="shared" ca="1" si="68"/>
        <v/>
      </c>
      <c r="CE107" s="208" t="str">
        <f t="shared" ca="1" si="69"/>
        <v/>
      </c>
      <c r="CF107" s="209" t="str">
        <f t="shared" ca="1" si="70"/>
        <v/>
      </c>
      <c r="CG107" s="214" t="str">
        <f t="shared" ca="1" si="71"/>
        <v/>
      </c>
      <c r="CH107" s="208" t="str">
        <f t="shared" ca="1" si="83"/>
        <v/>
      </c>
      <c r="CI107" s="209" t="str">
        <f t="shared" ca="1" si="84"/>
        <v/>
      </c>
      <c r="CJ107" s="210" t="str">
        <f t="shared" ca="1" si="85"/>
        <v/>
      </c>
      <c r="CK107" s="208" t="str">
        <f t="shared" ca="1" si="86"/>
        <v/>
      </c>
      <c r="CL107" s="211" t="str">
        <f t="shared" ca="1" si="87"/>
        <v/>
      </c>
      <c r="CM107" s="212" t="str">
        <f t="shared" ca="1" si="88"/>
        <v/>
      </c>
      <c r="CN107" s="208" t="str">
        <f t="shared" ca="1" si="89"/>
        <v/>
      </c>
      <c r="CO107" s="215" t="str">
        <f t="shared" ca="1" si="90"/>
        <v/>
      </c>
      <c r="CP107" s="212" t="str">
        <f t="shared" ca="1" si="72"/>
        <v/>
      </c>
      <c r="CQ107" s="208" t="str">
        <f t="shared" ca="1" si="91"/>
        <v/>
      </c>
      <c r="CR107" s="209" t="str">
        <f t="shared" ca="1" si="92"/>
        <v/>
      </c>
      <c r="CS107" s="210" t="str">
        <f t="shared" ca="1" si="93"/>
        <v/>
      </c>
      <c r="CT107" s="208" t="str">
        <f t="shared" ca="1" si="94"/>
        <v/>
      </c>
      <c r="CU107" s="211" t="str">
        <f t="shared" ca="1" si="95"/>
        <v/>
      </c>
      <c r="CV107" s="212" t="str">
        <f t="shared" ca="1" si="96"/>
        <v/>
      </c>
      <c r="CW107" s="208" t="str">
        <f t="shared" ca="1" si="97"/>
        <v/>
      </c>
      <c r="CX107" s="216" t="str">
        <f t="shared" ca="1" si="98"/>
        <v/>
      </c>
    </row>
    <row r="108" spans="2:102" s="156" customFormat="1" ht="20.100000000000001" customHeight="1">
      <c r="B108" s="239">
        <f t="shared" si="99"/>
        <v>99</v>
      </c>
      <c r="C108" s="200" t="str">
        <f t="shared" ca="1" si="111"/>
        <v/>
      </c>
      <c r="D108" s="201" t="str">
        <f t="shared" ca="1" si="106"/>
        <v/>
      </c>
      <c r="E108" s="206" t="str">
        <f t="shared" ca="1" si="105"/>
        <v/>
      </c>
      <c r="F108" s="203" t="str">
        <f t="shared" ca="1" si="105"/>
        <v/>
      </c>
      <c r="G108" s="204" t="str">
        <f t="shared" ca="1" si="105"/>
        <v/>
      </c>
      <c r="H108" s="202" t="str">
        <f t="shared" ca="1" si="105"/>
        <v/>
      </c>
      <c r="I108" s="205" t="str">
        <f t="shared" ca="1" si="105"/>
        <v/>
      </c>
      <c r="J108" s="206" t="str">
        <f t="shared" ca="1" si="105"/>
        <v/>
      </c>
      <c r="K108" s="202" t="str">
        <f t="shared" ca="1" si="105"/>
        <v/>
      </c>
      <c r="L108" s="295" t="str">
        <f t="shared" ca="1" si="105"/>
        <v/>
      </c>
      <c r="M108" s="207" t="str">
        <f t="shared" ref="M108:AB108" ca="1" si="114">IF($C108="","",IF(M$1="","",INDIRECT("'"&amp;M$1&amp;"'!"&amp;"$"&amp;M$2&amp;"$"&amp;((M$3)+(ROW()-ROW(L$9))))))</f>
        <v/>
      </c>
      <c r="N108" s="208" t="str">
        <f t="shared" ca="1" si="114"/>
        <v/>
      </c>
      <c r="O108" s="209" t="str">
        <f t="shared" ca="1" si="114"/>
        <v/>
      </c>
      <c r="P108" s="210" t="str">
        <f t="shared" ca="1" si="114"/>
        <v/>
      </c>
      <c r="Q108" s="208" t="str">
        <f t="shared" ca="1" si="114"/>
        <v/>
      </c>
      <c r="R108" s="211" t="str">
        <f t="shared" ca="1" si="114"/>
        <v/>
      </c>
      <c r="S108" s="212" t="str">
        <f t="shared" ca="1" si="114"/>
        <v/>
      </c>
      <c r="T108" s="208" t="str">
        <f t="shared" ca="1" si="114"/>
        <v/>
      </c>
      <c r="U108" s="213" t="str">
        <f t="shared" ca="1" si="114"/>
        <v/>
      </c>
      <c r="V108" s="212" t="str">
        <f t="shared" ca="1" si="114"/>
        <v/>
      </c>
      <c r="W108" s="208" t="str">
        <f t="shared" ca="1" si="114"/>
        <v/>
      </c>
      <c r="X108" s="209" t="str">
        <f t="shared" ca="1" si="114"/>
        <v/>
      </c>
      <c r="Y108" s="210" t="str">
        <f t="shared" ca="1" si="114"/>
        <v/>
      </c>
      <c r="Z108" s="208" t="str">
        <f t="shared" ca="1" si="114"/>
        <v/>
      </c>
      <c r="AA108" s="211" t="str">
        <f t="shared" ca="1" si="114"/>
        <v/>
      </c>
      <c r="AB108" s="212" t="str">
        <f t="shared" ca="1" si="114"/>
        <v/>
      </c>
      <c r="AC108" s="208" t="str">
        <f t="shared" ca="1" si="112"/>
        <v/>
      </c>
      <c r="AD108" s="209" t="str">
        <f t="shared" ca="1" si="112"/>
        <v/>
      </c>
      <c r="AE108" s="214" t="str">
        <f t="shared" ca="1" si="112"/>
        <v/>
      </c>
      <c r="AF108" s="208" t="str">
        <f t="shared" ca="1" si="112"/>
        <v/>
      </c>
      <c r="AG108" s="209" t="str">
        <f t="shared" ca="1" si="112"/>
        <v/>
      </c>
      <c r="AH108" s="210" t="str">
        <f t="shared" ca="1" si="112"/>
        <v/>
      </c>
      <c r="AI108" s="208" t="str">
        <f t="shared" ca="1" si="112"/>
        <v/>
      </c>
      <c r="AJ108" s="211" t="str">
        <f t="shared" ca="1" si="112"/>
        <v/>
      </c>
      <c r="AK108" s="212" t="str">
        <f t="shared" ca="1" si="112"/>
        <v/>
      </c>
      <c r="AL108" s="208" t="str">
        <f t="shared" ca="1" si="112"/>
        <v/>
      </c>
      <c r="AM108" s="215" t="str">
        <f t="shared" ca="1" si="112"/>
        <v/>
      </c>
      <c r="AN108" s="212" t="str">
        <f t="shared" ca="1" si="112"/>
        <v/>
      </c>
      <c r="AO108" s="208" t="str">
        <f t="shared" ca="1" si="112"/>
        <v/>
      </c>
      <c r="AP108" s="209" t="str">
        <f t="shared" ca="1" si="112"/>
        <v/>
      </c>
      <c r="AQ108" s="210" t="str">
        <f t="shared" ca="1" si="112"/>
        <v/>
      </c>
      <c r="AR108" s="208" t="str">
        <f t="shared" ref="AR108:BG108" ca="1" si="115">IF($C108="","",IF(AR$1="","",INDIRECT("'"&amp;AR$1&amp;"'!"&amp;"$"&amp;AR$2&amp;"$"&amp;((AR$3)+(ROW()-ROW(AQ$9))))))</f>
        <v/>
      </c>
      <c r="AS108" s="211" t="str">
        <f t="shared" ca="1" si="115"/>
        <v/>
      </c>
      <c r="AT108" s="212" t="str">
        <f t="shared" ca="1" si="115"/>
        <v/>
      </c>
      <c r="AU108" s="208" t="str">
        <f t="shared" ca="1" si="115"/>
        <v/>
      </c>
      <c r="AV108" s="209" t="str">
        <f t="shared" ca="1" si="115"/>
        <v/>
      </c>
      <c r="AW108" s="214" t="str">
        <f t="shared" ca="1" si="115"/>
        <v/>
      </c>
      <c r="AX108" s="208" t="str">
        <f t="shared" ca="1" si="115"/>
        <v/>
      </c>
      <c r="AY108" s="209" t="str">
        <f t="shared" ca="1" si="115"/>
        <v/>
      </c>
      <c r="AZ108" s="210" t="str">
        <f t="shared" ca="1" si="115"/>
        <v/>
      </c>
      <c r="BA108" s="208" t="str">
        <f t="shared" ca="1" si="115"/>
        <v/>
      </c>
      <c r="BB108" s="211" t="str">
        <f t="shared" ca="1" si="115"/>
        <v/>
      </c>
      <c r="BC108" s="212" t="str">
        <f t="shared" ca="1" si="115"/>
        <v/>
      </c>
      <c r="BD108" s="208" t="str">
        <f t="shared" ca="1" si="115"/>
        <v/>
      </c>
      <c r="BE108" s="215" t="str">
        <f t="shared" ca="1" si="115"/>
        <v/>
      </c>
      <c r="BF108" s="212" t="str">
        <f t="shared" ca="1" si="115"/>
        <v/>
      </c>
      <c r="BG108" s="208" t="str">
        <f t="shared" ca="1" si="115"/>
        <v/>
      </c>
      <c r="BH108" s="209" t="str">
        <f t="shared" ca="1" si="113"/>
        <v/>
      </c>
      <c r="BI108" s="210" t="str">
        <f t="shared" ca="1" si="113"/>
        <v/>
      </c>
      <c r="BJ108" s="208" t="str">
        <f t="shared" ca="1" si="113"/>
        <v/>
      </c>
      <c r="BK108" s="211" t="str">
        <f t="shared" ca="1" si="113"/>
        <v/>
      </c>
      <c r="BL108" s="212" t="str">
        <f t="shared" ca="1" si="113"/>
        <v/>
      </c>
      <c r="BM108" s="208" t="str">
        <f t="shared" ca="1" si="113"/>
        <v/>
      </c>
      <c r="BN108" s="209" t="str">
        <f t="shared" ca="1" si="113"/>
        <v/>
      </c>
      <c r="BO108" s="214" t="str">
        <f t="shared" ca="1" si="113"/>
        <v/>
      </c>
      <c r="BP108" s="208" t="str">
        <f t="shared" ca="1" si="113"/>
        <v/>
      </c>
      <c r="BQ108" s="209" t="str">
        <f t="shared" ca="1" si="113"/>
        <v/>
      </c>
      <c r="BR108" s="210" t="str">
        <f t="shared" ca="1" si="113"/>
        <v/>
      </c>
      <c r="BS108" s="208" t="str">
        <f t="shared" ca="1" si="113"/>
        <v/>
      </c>
      <c r="BT108" s="211" t="str">
        <f t="shared" ca="1" si="113"/>
        <v/>
      </c>
      <c r="BU108" s="212" t="str">
        <f t="shared" ca="1" si="113"/>
        <v/>
      </c>
      <c r="BV108" s="208" t="str">
        <f t="shared" ca="1" si="113"/>
        <v/>
      </c>
      <c r="BW108" s="215" t="str">
        <f t="shared" ca="1" si="113"/>
        <v/>
      </c>
      <c r="BX108" s="212" t="str">
        <f t="shared" ref="M108:BX112" ca="1" si="116">IF($C108="","",IF(BX$1="","",INDIRECT("'"&amp;BX$1&amp;"'!"&amp;"$"&amp;BX$2&amp;"$"&amp;((BX$3)+(ROW()-ROW(BW$9))))))</f>
        <v/>
      </c>
      <c r="BY108" s="208" t="str">
        <f t="shared" ca="1" si="63"/>
        <v/>
      </c>
      <c r="BZ108" s="209" t="str">
        <f t="shared" ca="1" si="64"/>
        <v/>
      </c>
      <c r="CA108" s="210" t="str">
        <f t="shared" ca="1" si="65"/>
        <v/>
      </c>
      <c r="CB108" s="208" t="str">
        <f t="shared" ca="1" si="66"/>
        <v/>
      </c>
      <c r="CC108" s="211" t="str">
        <f t="shared" ca="1" si="67"/>
        <v/>
      </c>
      <c r="CD108" s="212" t="str">
        <f t="shared" ca="1" si="68"/>
        <v/>
      </c>
      <c r="CE108" s="208" t="str">
        <f t="shared" ca="1" si="69"/>
        <v/>
      </c>
      <c r="CF108" s="209" t="str">
        <f t="shared" ca="1" si="70"/>
        <v/>
      </c>
      <c r="CG108" s="214" t="str">
        <f t="shared" ca="1" si="71"/>
        <v/>
      </c>
      <c r="CH108" s="208" t="str">
        <f t="shared" ca="1" si="83"/>
        <v/>
      </c>
      <c r="CI108" s="209" t="str">
        <f t="shared" ca="1" si="84"/>
        <v/>
      </c>
      <c r="CJ108" s="210" t="str">
        <f t="shared" ca="1" si="85"/>
        <v/>
      </c>
      <c r="CK108" s="208" t="str">
        <f t="shared" ca="1" si="86"/>
        <v/>
      </c>
      <c r="CL108" s="211" t="str">
        <f t="shared" ca="1" si="87"/>
        <v/>
      </c>
      <c r="CM108" s="212" t="str">
        <f t="shared" ca="1" si="88"/>
        <v/>
      </c>
      <c r="CN108" s="208" t="str">
        <f t="shared" ca="1" si="89"/>
        <v/>
      </c>
      <c r="CO108" s="215" t="str">
        <f t="shared" ca="1" si="90"/>
        <v/>
      </c>
      <c r="CP108" s="212" t="str">
        <f t="shared" ca="1" si="72"/>
        <v/>
      </c>
      <c r="CQ108" s="208" t="str">
        <f t="shared" ca="1" si="91"/>
        <v/>
      </c>
      <c r="CR108" s="209" t="str">
        <f t="shared" ca="1" si="92"/>
        <v/>
      </c>
      <c r="CS108" s="210" t="str">
        <f t="shared" ca="1" si="93"/>
        <v/>
      </c>
      <c r="CT108" s="208" t="str">
        <f t="shared" ca="1" si="94"/>
        <v/>
      </c>
      <c r="CU108" s="211" t="str">
        <f t="shared" ca="1" si="95"/>
        <v/>
      </c>
      <c r="CV108" s="212" t="str">
        <f t="shared" ca="1" si="96"/>
        <v/>
      </c>
      <c r="CW108" s="208" t="str">
        <f t="shared" ca="1" si="97"/>
        <v/>
      </c>
      <c r="CX108" s="216" t="str">
        <f t="shared" ca="1" si="98"/>
        <v/>
      </c>
    </row>
    <row r="109" spans="2:102" s="156" customFormat="1" ht="20.100000000000001" customHeight="1">
      <c r="B109" s="239">
        <f t="shared" si="99"/>
        <v>100</v>
      </c>
      <c r="C109" s="200" t="str">
        <f t="shared" ca="1" si="111"/>
        <v/>
      </c>
      <c r="D109" s="201" t="str">
        <f t="shared" ca="1" si="106"/>
        <v/>
      </c>
      <c r="E109" s="206" t="str">
        <f t="shared" ca="1" si="105"/>
        <v/>
      </c>
      <c r="F109" s="203" t="str">
        <f t="shared" ca="1" si="105"/>
        <v/>
      </c>
      <c r="G109" s="204" t="str">
        <f t="shared" ca="1" si="105"/>
        <v/>
      </c>
      <c r="H109" s="202" t="str">
        <f t="shared" ca="1" si="105"/>
        <v/>
      </c>
      <c r="I109" s="205" t="str">
        <f t="shared" ca="1" si="105"/>
        <v/>
      </c>
      <c r="J109" s="206" t="str">
        <f t="shared" ca="1" si="105"/>
        <v/>
      </c>
      <c r="K109" s="202" t="str">
        <f t="shared" ca="1" si="105"/>
        <v/>
      </c>
      <c r="L109" s="295" t="str">
        <f t="shared" ca="1" si="105"/>
        <v/>
      </c>
      <c r="M109" s="207" t="str">
        <f t="shared" ca="1" si="116"/>
        <v/>
      </c>
      <c r="N109" s="208" t="str">
        <f t="shared" ca="1" si="116"/>
        <v/>
      </c>
      <c r="O109" s="209" t="str">
        <f t="shared" ca="1" si="116"/>
        <v/>
      </c>
      <c r="P109" s="210" t="str">
        <f t="shared" ca="1" si="116"/>
        <v/>
      </c>
      <c r="Q109" s="208" t="str">
        <f t="shared" ca="1" si="116"/>
        <v/>
      </c>
      <c r="R109" s="211" t="str">
        <f t="shared" ca="1" si="116"/>
        <v/>
      </c>
      <c r="S109" s="212" t="str">
        <f t="shared" ca="1" si="116"/>
        <v/>
      </c>
      <c r="T109" s="208" t="str">
        <f t="shared" ca="1" si="116"/>
        <v/>
      </c>
      <c r="U109" s="213" t="str">
        <f t="shared" ca="1" si="116"/>
        <v/>
      </c>
      <c r="V109" s="212" t="str">
        <f t="shared" ca="1" si="116"/>
        <v/>
      </c>
      <c r="W109" s="208" t="str">
        <f t="shared" ca="1" si="116"/>
        <v/>
      </c>
      <c r="X109" s="209" t="str">
        <f t="shared" ca="1" si="116"/>
        <v/>
      </c>
      <c r="Y109" s="210" t="str">
        <f t="shared" ca="1" si="116"/>
        <v/>
      </c>
      <c r="Z109" s="208" t="str">
        <f t="shared" ca="1" si="116"/>
        <v/>
      </c>
      <c r="AA109" s="211" t="str">
        <f t="shared" ca="1" si="116"/>
        <v/>
      </c>
      <c r="AB109" s="212" t="str">
        <f t="shared" ca="1" si="116"/>
        <v/>
      </c>
      <c r="AC109" s="208" t="str">
        <f t="shared" ca="1" si="116"/>
        <v/>
      </c>
      <c r="AD109" s="209" t="str">
        <f t="shared" ca="1" si="116"/>
        <v/>
      </c>
      <c r="AE109" s="214" t="str">
        <f t="shared" ca="1" si="116"/>
        <v/>
      </c>
      <c r="AF109" s="208" t="str">
        <f t="shared" ca="1" si="116"/>
        <v/>
      </c>
      <c r="AG109" s="209" t="str">
        <f t="shared" ca="1" si="116"/>
        <v/>
      </c>
      <c r="AH109" s="210" t="str">
        <f t="shared" ca="1" si="116"/>
        <v/>
      </c>
      <c r="AI109" s="208" t="str">
        <f t="shared" ca="1" si="116"/>
        <v/>
      </c>
      <c r="AJ109" s="211" t="str">
        <f t="shared" ca="1" si="116"/>
        <v/>
      </c>
      <c r="AK109" s="212" t="str">
        <f t="shared" ca="1" si="116"/>
        <v/>
      </c>
      <c r="AL109" s="208" t="str">
        <f t="shared" ca="1" si="116"/>
        <v/>
      </c>
      <c r="AM109" s="215" t="str">
        <f t="shared" ca="1" si="116"/>
        <v/>
      </c>
      <c r="AN109" s="212" t="str">
        <f t="shared" ca="1" si="116"/>
        <v/>
      </c>
      <c r="AO109" s="208" t="str">
        <f t="shared" ca="1" si="116"/>
        <v/>
      </c>
      <c r="AP109" s="209" t="str">
        <f t="shared" ca="1" si="116"/>
        <v/>
      </c>
      <c r="AQ109" s="210" t="str">
        <f t="shared" ca="1" si="116"/>
        <v/>
      </c>
      <c r="AR109" s="208" t="str">
        <f t="shared" ca="1" si="116"/>
        <v/>
      </c>
      <c r="AS109" s="211" t="str">
        <f t="shared" ca="1" si="116"/>
        <v/>
      </c>
      <c r="AT109" s="212" t="str">
        <f t="shared" ca="1" si="116"/>
        <v/>
      </c>
      <c r="AU109" s="208" t="str">
        <f t="shared" ca="1" si="116"/>
        <v/>
      </c>
      <c r="AV109" s="209" t="str">
        <f t="shared" ca="1" si="116"/>
        <v/>
      </c>
      <c r="AW109" s="214" t="str">
        <f t="shared" ca="1" si="116"/>
        <v/>
      </c>
      <c r="AX109" s="208" t="str">
        <f t="shared" ca="1" si="116"/>
        <v/>
      </c>
      <c r="AY109" s="209" t="str">
        <f t="shared" ca="1" si="116"/>
        <v/>
      </c>
      <c r="AZ109" s="210" t="str">
        <f t="shared" ca="1" si="116"/>
        <v/>
      </c>
      <c r="BA109" s="208" t="str">
        <f t="shared" ca="1" si="116"/>
        <v/>
      </c>
      <c r="BB109" s="211" t="str">
        <f t="shared" ca="1" si="116"/>
        <v/>
      </c>
      <c r="BC109" s="212" t="str">
        <f t="shared" ca="1" si="116"/>
        <v/>
      </c>
      <c r="BD109" s="208" t="str">
        <f t="shared" ca="1" si="116"/>
        <v/>
      </c>
      <c r="BE109" s="215" t="str">
        <f t="shared" ca="1" si="116"/>
        <v/>
      </c>
      <c r="BF109" s="212" t="str">
        <f t="shared" ca="1" si="116"/>
        <v/>
      </c>
      <c r="BG109" s="208" t="str">
        <f t="shared" ca="1" si="116"/>
        <v/>
      </c>
      <c r="BH109" s="209" t="str">
        <f t="shared" ca="1" si="116"/>
        <v/>
      </c>
      <c r="BI109" s="210" t="str">
        <f t="shared" ca="1" si="116"/>
        <v/>
      </c>
      <c r="BJ109" s="208" t="str">
        <f t="shared" ca="1" si="116"/>
        <v/>
      </c>
      <c r="BK109" s="211" t="str">
        <f t="shared" ca="1" si="116"/>
        <v/>
      </c>
      <c r="BL109" s="212" t="str">
        <f t="shared" ca="1" si="116"/>
        <v/>
      </c>
      <c r="BM109" s="208" t="str">
        <f t="shared" ca="1" si="116"/>
        <v/>
      </c>
      <c r="BN109" s="209" t="str">
        <f t="shared" ca="1" si="116"/>
        <v/>
      </c>
      <c r="BO109" s="214" t="str">
        <f t="shared" ca="1" si="116"/>
        <v/>
      </c>
      <c r="BP109" s="208" t="str">
        <f t="shared" ca="1" si="116"/>
        <v/>
      </c>
      <c r="BQ109" s="209" t="str">
        <f t="shared" ca="1" si="116"/>
        <v/>
      </c>
      <c r="BR109" s="210" t="str">
        <f t="shared" ca="1" si="116"/>
        <v/>
      </c>
      <c r="BS109" s="208" t="str">
        <f t="shared" ca="1" si="116"/>
        <v/>
      </c>
      <c r="BT109" s="211" t="str">
        <f t="shared" ca="1" si="116"/>
        <v/>
      </c>
      <c r="BU109" s="212" t="str">
        <f t="shared" ca="1" si="116"/>
        <v/>
      </c>
      <c r="BV109" s="208" t="str">
        <f t="shared" ca="1" si="116"/>
        <v/>
      </c>
      <c r="BW109" s="215" t="str">
        <f t="shared" ca="1" si="116"/>
        <v/>
      </c>
      <c r="BX109" s="212" t="str">
        <f t="shared" ca="1" si="116"/>
        <v/>
      </c>
      <c r="BY109" s="208" t="str">
        <f t="shared" ca="1" si="63"/>
        <v/>
      </c>
      <c r="BZ109" s="209" t="str">
        <f t="shared" ca="1" si="64"/>
        <v/>
      </c>
      <c r="CA109" s="210" t="str">
        <f t="shared" ca="1" si="65"/>
        <v/>
      </c>
      <c r="CB109" s="208" t="str">
        <f t="shared" ca="1" si="66"/>
        <v/>
      </c>
      <c r="CC109" s="211" t="str">
        <f t="shared" ca="1" si="67"/>
        <v/>
      </c>
      <c r="CD109" s="212" t="str">
        <f t="shared" ca="1" si="68"/>
        <v/>
      </c>
      <c r="CE109" s="208" t="str">
        <f t="shared" ca="1" si="69"/>
        <v/>
      </c>
      <c r="CF109" s="209" t="str">
        <f t="shared" ca="1" si="70"/>
        <v/>
      </c>
      <c r="CG109" s="214" t="str">
        <f t="shared" ca="1" si="71"/>
        <v/>
      </c>
      <c r="CH109" s="208" t="str">
        <f t="shared" ca="1" si="83"/>
        <v/>
      </c>
      <c r="CI109" s="209" t="str">
        <f t="shared" ca="1" si="84"/>
        <v/>
      </c>
      <c r="CJ109" s="210" t="str">
        <f t="shared" ca="1" si="85"/>
        <v/>
      </c>
      <c r="CK109" s="208" t="str">
        <f t="shared" ca="1" si="86"/>
        <v/>
      </c>
      <c r="CL109" s="211" t="str">
        <f t="shared" ca="1" si="87"/>
        <v/>
      </c>
      <c r="CM109" s="212" t="str">
        <f t="shared" ca="1" si="88"/>
        <v/>
      </c>
      <c r="CN109" s="208" t="str">
        <f t="shared" ca="1" si="89"/>
        <v/>
      </c>
      <c r="CO109" s="215" t="str">
        <f t="shared" ca="1" si="90"/>
        <v/>
      </c>
      <c r="CP109" s="212" t="str">
        <f t="shared" ca="1" si="72"/>
        <v/>
      </c>
      <c r="CQ109" s="208" t="str">
        <f t="shared" ca="1" si="91"/>
        <v/>
      </c>
      <c r="CR109" s="209" t="str">
        <f t="shared" ca="1" si="92"/>
        <v/>
      </c>
      <c r="CS109" s="210" t="str">
        <f t="shared" ca="1" si="93"/>
        <v/>
      </c>
      <c r="CT109" s="208" t="str">
        <f t="shared" ca="1" si="94"/>
        <v/>
      </c>
      <c r="CU109" s="211" t="str">
        <f t="shared" ca="1" si="95"/>
        <v/>
      </c>
      <c r="CV109" s="212" t="str">
        <f t="shared" ca="1" si="96"/>
        <v/>
      </c>
      <c r="CW109" s="208" t="str">
        <f t="shared" ca="1" si="97"/>
        <v/>
      </c>
      <c r="CX109" s="216" t="str">
        <f t="shared" ca="1" si="98"/>
        <v/>
      </c>
    </row>
    <row r="110" spans="2:102" s="156" customFormat="1" ht="20.100000000000001" customHeight="1">
      <c r="B110" s="239">
        <f t="shared" si="99"/>
        <v>101</v>
      </c>
      <c r="C110" s="200" t="str">
        <f t="shared" ca="1" si="111"/>
        <v/>
      </c>
      <c r="D110" s="201" t="str">
        <f t="shared" ca="1" si="106"/>
        <v/>
      </c>
      <c r="E110" s="206" t="str">
        <f t="shared" ca="1" si="105"/>
        <v/>
      </c>
      <c r="F110" s="203" t="str">
        <f t="shared" ca="1" si="105"/>
        <v/>
      </c>
      <c r="G110" s="204" t="str">
        <f t="shared" ca="1" si="105"/>
        <v/>
      </c>
      <c r="H110" s="202" t="str">
        <f t="shared" ca="1" si="105"/>
        <v/>
      </c>
      <c r="I110" s="205" t="str">
        <f t="shared" ca="1" si="105"/>
        <v/>
      </c>
      <c r="J110" s="206" t="str">
        <f t="shared" ca="1" si="105"/>
        <v/>
      </c>
      <c r="K110" s="202" t="str">
        <f t="shared" ca="1" si="105"/>
        <v/>
      </c>
      <c r="L110" s="295" t="str">
        <f t="shared" ca="1" si="105"/>
        <v/>
      </c>
      <c r="M110" s="207" t="str">
        <f t="shared" ca="1" si="116"/>
        <v/>
      </c>
      <c r="N110" s="208" t="str">
        <f t="shared" ca="1" si="116"/>
        <v/>
      </c>
      <c r="O110" s="209" t="str">
        <f t="shared" ca="1" si="116"/>
        <v/>
      </c>
      <c r="P110" s="210" t="str">
        <f t="shared" ca="1" si="116"/>
        <v/>
      </c>
      <c r="Q110" s="208" t="str">
        <f t="shared" ca="1" si="116"/>
        <v/>
      </c>
      <c r="R110" s="211" t="str">
        <f t="shared" ca="1" si="116"/>
        <v/>
      </c>
      <c r="S110" s="212" t="str">
        <f t="shared" ca="1" si="116"/>
        <v/>
      </c>
      <c r="T110" s="208" t="str">
        <f t="shared" ca="1" si="116"/>
        <v/>
      </c>
      <c r="U110" s="213" t="str">
        <f t="shared" ca="1" si="116"/>
        <v/>
      </c>
      <c r="V110" s="212" t="str">
        <f t="shared" ca="1" si="116"/>
        <v/>
      </c>
      <c r="W110" s="208" t="str">
        <f t="shared" ca="1" si="116"/>
        <v/>
      </c>
      <c r="X110" s="209" t="str">
        <f t="shared" ca="1" si="116"/>
        <v/>
      </c>
      <c r="Y110" s="210" t="str">
        <f t="shared" ca="1" si="116"/>
        <v/>
      </c>
      <c r="Z110" s="208" t="str">
        <f t="shared" ca="1" si="116"/>
        <v/>
      </c>
      <c r="AA110" s="211" t="str">
        <f t="shared" ca="1" si="116"/>
        <v/>
      </c>
      <c r="AB110" s="212" t="str">
        <f t="shared" ca="1" si="116"/>
        <v/>
      </c>
      <c r="AC110" s="208" t="str">
        <f t="shared" ca="1" si="116"/>
        <v/>
      </c>
      <c r="AD110" s="209" t="str">
        <f t="shared" ca="1" si="116"/>
        <v/>
      </c>
      <c r="AE110" s="214" t="str">
        <f t="shared" ca="1" si="116"/>
        <v/>
      </c>
      <c r="AF110" s="208" t="str">
        <f t="shared" ca="1" si="116"/>
        <v/>
      </c>
      <c r="AG110" s="209" t="str">
        <f t="shared" ca="1" si="116"/>
        <v/>
      </c>
      <c r="AH110" s="210" t="str">
        <f t="shared" ca="1" si="116"/>
        <v/>
      </c>
      <c r="AI110" s="208" t="str">
        <f t="shared" ca="1" si="116"/>
        <v/>
      </c>
      <c r="AJ110" s="211" t="str">
        <f t="shared" ca="1" si="116"/>
        <v/>
      </c>
      <c r="AK110" s="212" t="str">
        <f t="shared" ca="1" si="116"/>
        <v/>
      </c>
      <c r="AL110" s="208" t="str">
        <f t="shared" ca="1" si="116"/>
        <v/>
      </c>
      <c r="AM110" s="215" t="str">
        <f t="shared" ca="1" si="116"/>
        <v/>
      </c>
      <c r="AN110" s="212" t="str">
        <f t="shared" ca="1" si="116"/>
        <v/>
      </c>
      <c r="AO110" s="208" t="str">
        <f t="shared" ca="1" si="116"/>
        <v/>
      </c>
      <c r="AP110" s="209" t="str">
        <f t="shared" ca="1" si="116"/>
        <v/>
      </c>
      <c r="AQ110" s="210" t="str">
        <f t="shared" ca="1" si="116"/>
        <v/>
      </c>
      <c r="AR110" s="208" t="str">
        <f t="shared" ca="1" si="116"/>
        <v/>
      </c>
      <c r="AS110" s="211" t="str">
        <f t="shared" ca="1" si="116"/>
        <v/>
      </c>
      <c r="AT110" s="212" t="str">
        <f t="shared" ca="1" si="116"/>
        <v/>
      </c>
      <c r="AU110" s="208" t="str">
        <f t="shared" ca="1" si="116"/>
        <v/>
      </c>
      <c r="AV110" s="209" t="str">
        <f t="shared" ca="1" si="116"/>
        <v/>
      </c>
      <c r="AW110" s="214" t="str">
        <f t="shared" ca="1" si="116"/>
        <v/>
      </c>
      <c r="AX110" s="208" t="str">
        <f t="shared" ca="1" si="116"/>
        <v/>
      </c>
      <c r="AY110" s="209" t="str">
        <f t="shared" ca="1" si="116"/>
        <v/>
      </c>
      <c r="AZ110" s="210" t="str">
        <f t="shared" ca="1" si="116"/>
        <v/>
      </c>
      <c r="BA110" s="208" t="str">
        <f t="shared" ca="1" si="116"/>
        <v/>
      </c>
      <c r="BB110" s="211" t="str">
        <f t="shared" ca="1" si="116"/>
        <v/>
      </c>
      <c r="BC110" s="212" t="str">
        <f t="shared" ca="1" si="116"/>
        <v/>
      </c>
      <c r="BD110" s="208" t="str">
        <f t="shared" ca="1" si="116"/>
        <v/>
      </c>
      <c r="BE110" s="215" t="str">
        <f t="shared" ca="1" si="116"/>
        <v/>
      </c>
      <c r="BF110" s="212" t="str">
        <f t="shared" ca="1" si="116"/>
        <v/>
      </c>
      <c r="BG110" s="208" t="str">
        <f t="shared" ca="1" si="116"/>
        <v/>
      </c>
      <c r="BH110" s="209" t="str">
        <f t="shared" ca="1" si="116"/>
        <v/>
      </c>
      <c r="BI110" s="210" t="str">
        <f t="shared" ca="1" si="116"/>
        <v/>
      </c>
      <c r="BJ110" s="208" t="str">
        <f t="shared" ca="1" si="116"/>
        <v/>
      </c>
      <c r="BK110" s="211" t="str">
        <f t="shared" ca="1" si="116"/>
        <v/>
      </c>
      <c r="BL110" s="212" t="str">
        <f t="shared" ca="1" si="116"/>
        <v/>
      </c>
      <c r="BM110" s="208" t="str">
        <f t="shared" ca="1" si="116"/>
        <v/>
      </c>
      <c r="BN110" s="209" t="str">
        <f t="shared" ca="1" si="116"/>
        <v/>
      </c>
      <c r="BO110" s="214" t="str">
        <f t="shared" ca="1" si="116"/>
        <v/>
      </c>
      <c r="BP110" s="208" t="str">
        <f t="shared" ca="1" si="116"/>
        <v/>
      </c>
      <c r="BQ110" s="209" t="str">
        <f t="shared" ca="1" si="116"/>
        <v/>
      </c>
      <c r="BR110" s="210" t="str">
        <f t="shared" ca="1" si="116"/>
        <v/>
      </c>
      <c r="BS110" s="208" t="str">
        <f t="shared" ca="1" si="116"/>
        <v/>
      </c>
      <c r="BT110" s="211" t="str">
        <f t="shared" ca="1" si="116"/>
        <v/>
      </c>
      <c r="BU110" s="212" t="str">
        <f t="shared" ca="1" si="116"/>
        <v/>
      </c>
      <c r="BV110" s="208" t="str">
        <f t="shared" ca="1" si="116"/>
        <v/>
      </c>
      <c r="BW110" s="215" t="str">
        <f t="shared" ca="1" si="116"/>
        <v/>
      </c>
      <c r="BX110" s="212" t="str">
        <f t="shared" ca="1" si="116"/>
        <v/>
      </c>
      <c r="BY110" s="208" t="str">
        <f t="shared" ca="1" si="63"/>
        <v/>
      </c>
      <c r="BZ110" s="209" t="str">
        <f t="shared" ca="1" si="64"/>
        <v/>
      </c>
      <c r="CA110" s="210" t="str">
        <f t="shared" ca="1" si="65"/>
        <v/>
      </c>
      <c r="CB110" s="208" t="str">
        <f t="shared" ca="1" si="66"/>
        <v/>
      </c>
      <c r="CC110" s="211" t="str">
        <f t="shared" ca="1" si="67"/>
        <v/>
      </c>
      <c r="CD110" s="212" t="str">
        <f t="shared" ca="1" si="68"/>
        <v/>
      </c>
      <c r="CE110" s="208" t="str">
        <f t="shared" ca="1" si="69"/>
        <v/>
      </c>
      <c r="CF110" s="209" t="str">
        <f t="shared" ca="1" si="70"/>
        <v/>
      </c>
      <c r="CG110" s="214" t="str">
        <f t="shared" ca="1" si="71"/>
        <v/>
      </c>
      <c r="CH110" s="208" t="str">
        <f t="shared" ca="1" si="83"/>
        <v/>
      </c>
      <c r="CI110" s="209" t="str">
        <f t="shared" ca="1" si="84"/>
        <v/>
      </c>
      <c r="CJ110" s="210" t="str">
        <f t="shared" ca="1" si="85"/>
        <v/>
      </c>
      <c r="CK110" s="208" t="str">
        <f t="shared" ca="1" si="86"/>
        <v/>
      </c>
      <c r="CL110" s="211" t="str">
        <f t="shared" ca="1" si="87"/>
        <v/>
      </c>
      <c r="CM110" s="212" t="str">
        <f t="shared" ca="1" si="88"/>
        <v/>
      </c>
      <c r="CN110" s="208" t="str">
        <f t="shared" ca="1" si="89"/>
        <v/>
      </c>
      <c r="CO110" s="215" t="str">
        <f t="shared" ca="1" si="90"/>
        <v/>
      </c>
      <c r="CP110" s="212" t="str">
        <f t="shared" ca="1" si="72"/>
        <v/>
      </c>
      <c r="CQ110" s="208" t="str">
        <f t="shared" ca="1" si="91"/>
        <v/>
      </c>
      <c r="CR110" s="209" t="str">
        <f t="shared" ca="1" si="92"/>
        <v/>
      </c>
      <c r="CS110" s="210" t="str">
        <f t="shared" ca="1" si="93"/>
        <v/>
      </c>
      <c r="CT110" s="208" t="str">
        <f t="shared" ca="1" si="94"/>
        <v/>
      </c>
      <c r="CU110" s="211" t="str">
        <f t="shared" ca="1" si="95"/>
        <v/>
      </c>
      <c r="CV110" s="212" t="str">
        <f t="shared" ca="1" si="96"/>
        <v/>
      </c>
      <c r="CW110" s="208" t="str">
        <f t="shared" ca="1" si="97"/>
        <v/>
      </c>
      <c r="CX110" s="216" t="str">
        <f t="shared" ca="1" si="98"/>
        <v/>
      </c>
    </row>
    <row r="111" spans="2:102" s="156" customFormat="1" ht="20.100000000000001" customHeight="1">
      <c r="B111" s="239">
        <f t="shared" si="99"/>
        <v>102</v>
      </c>
      <c r="C111" s="200" t="str">
        <f t="shared" ca="1" si="111"/>
        <v/>
      </c>
      <c r="D111" s="201" t="str">
        <f t="shared" ca="1" si="106"/>
        <v/>
      </c>
      <c r="E111" s="206" t="str">
        <f t="shared" ca="1" si="105"/>
        <v/>
      </c>
      <c r="F111" s="203" t="str">
        <f t="shared" ca="1" si="105"/>
        <v/>
      </c>
      <c r="G111" s="204" t="str">
        <f t="shared" ca="1" si="105"/>
        <v/>
      </c>
      <c r="H111" s="202" t="str">
        <f t="shared" ca="1" si="105"/>
        <v/>
      </c>
      <c r="I111" s="205" t="str">
        <f t="shared" ca="1" si="105"/>
        <v/>
      </c>
      <c r="J111" s="206" t="str">
        <f t="shared" ca="1" si="105"/>
        <v/>
      </c>
      <c r="K111" s="202" t="str">
        <f t="shared" ca="1" si="105"/>
        <v/>
      </c>
      <c r="L111" s="295" t="str">
        <f t="shared" ca="1" si="105"/>
        <v/>
      </c>
      <c r="M111" s="207" t="str">
        <f t="shared" ca="1" si="116"/>
        <v/>
      </c>
      <c r="N111" s="208" t="str">
        <f t="shared" ca="1" si="116"/>
        <v/>
      </c>
      <c r="O111" s="209" t="str">
        <f t="shared" ca="1" si="116"/>
        <v/>
      </c>
      <c r="P111" s="210" t="str">
        <f t="shared" ca="1" si="116"/>
        <v/>
      </c>
      <c r="Q111" s="208" t="str">
        <f t="shared" ca="1" si="116"/>
        <v/>
      </c>
      <c r="R111" s="211" t="str">
        <f t="shared" ca="1" si="116"/>
        <v/>
      </c>
      <c r="S111" s="212" t="str">
        <f t="shared" ca="1" si="116"/>
        <v/>
      </c>
      <c r="T111" s="208" t="str">
        <f t="shared" ca="1" si="116"/>
        <v/>
      </c>
      <c r="U111" s="213" t="str">
        <f t="shared" ca="1" si="116"/>
        <v/>
      </c>
      <c r="V111" s="212" t="str">
        <f t="shared" ca="1" si="116"/>
        <v/>
      </c>
      <c r="W111" s="208" t="str">
        <f t="shared" ca="1" si="116"/>
        <v/>
      </c>
      <c r="X111" s="209" t="str">
        <f t="shared" ca="1" si="116"/>
        <v/>
      </c>
      <c r="Y111" s="210" t="str">
        <f t="shared" ca="1" si="116"/>
        <v/>
      </c>
      <c r="Z111" s="208" t="str">
        <f t="shared" ca="1" si="116"/>
        <v/>
      </c>
      <c r="AA111" s="211" t="str">
        <f t="shared" ca="1" si="116"/>
        <v/>
      </c>
      <c r="AB111" s="212" t="str">
        <f t="shared" ca="1" si="116"/>
        <v/>
      </c>
      <c r="AC111" s="208" t="str">
        <f t="shared" ca="1" si="116"/>
        <v/>
      </c>
      <c r="AD111" s="209" t="str">
        <f t="shared" ca="1" si="116"/>
        <v/>
      </c>
      <c r="AE111" s="214" t="str">
        <f t="shared" ca="1" si="116"/>
        <v/>
      </c>
      <c r="AF111" s="208" t="str">
        <f t="shared" ca="1" si="116"/>
        <v/>
      </c>
      <c r="AG111" s="209" t="str">
        <f t="shared" ca="1" si="116"/>
        <v/>
      </c>
      <c r="AH111" s="210" t="str">
        <f t="shared" ca="1" si="116"/>
        <v/>
      </c>
      <c r="AI111" s="208" t="str">
        <f t="shared" ca="1" si="116"/>
        <v/>
      </c>
      <c r="AJ111" s="211" t="str">
        <f t="shared" ca="1" si="116"/>
        <v/>
      </c>
      <c r="AK111" s="212" t="str">
        <f t="shared" ca="1" si="116"/>
        <v/>
      </c>
      <c r="AL111" s="208" t="str">
        <f t="shared" ca="1" si="116"/>
        <v/>
      </c>
      <c r="AM111" s="215" t="str">
        <f t="shared" ca="1" si="116"/>
        <v/>
      </c>
      <c r="AN111" s="212" t="str">
        <f t="shared" ca="1" si="116"/>
        <v/>
      </c>
      <c r="AO111" s="208" t="str">
        <f t="shared" ca="1" si="116"/>
        <v/>
      </c>
      <c r="AP111" s="209" t="str">
        <f t="shared" ca="1" si="116"/>
        <v/>
      </c>
      <c r="AQ111" s="210" t="str">
        <f t="shared" ca="1" si="116"/>
        <v/>
      </c>
      <c r="AR111" s="208" t="str">
        <f t="shared" ca="1" si="116"/>
        <v/>
      </c>
      <c r="AS111" s="211" t="str">
        <f t="shared" ca="1" si="116"/>
        <v/>
      </c>
      <c r="AT111" s="212" t="str">
        <f t="shared" ca="1" si="116"/>
        <v/>
      </c>
      <c r="AU111" s="208" t="str">
        <f t="shared" ca="1" si="116"/>
        <v/>
      </c>
      <c r="AV111" s="209" t="str">
        <f t="shared" ca="1" si="116"/>
        <v/>
      </c>
      <c r="AW111" s="214" t="str">
        <f t="shared" ca="1" si="116"/>
        <v/>
      </c>
      <c r="AX111" s="208" t="str">
        <f t="shared" ca="1" si="116"/>
        <v/>
      </c>
      <c r="AY111" s="209" t="str">
        <f t="shared" ca="1" si="116"/>
        <v/>
      </c>
      <c r="AZ111" s="210" t="str">
        <f t="shared" ca="1" si="116"/>
        <v/>
      </c>
      <c r="BA111" s="208" t="str">
        <f t="shared" ca="1" si="116"/>
        <v/>
      </c>
      <c r="BB111" s="211" t="str">
        <f t="shared" ca="1" si="116"/>
        <v/>
      </c>
      <c r="BC111" s="212" t="str">
        <f t="shared" ca="1" si="116"/>
        <v/>
      </c>
      <c r="BD111" s="208" t="str">
        <f t="shared" ca="1" si="116"/>
        <v/>
      </c>
      <c r="BE111" s="215" t="str">
        <f t="shared" ca="1" si="116"/>
        <v/>
      </c>
      <c r="BF111" s="212" t="str">
        <f t="shared" ca="1" si="116"/>
        <v/>
      </c>
      <c r="BG111" s="208" t="str">
        <f t="shared" ca="1" si="116"/>
        <v/>
      </c>
      <c r="BH111" s="209" t="str">
        <f t="shared" ca="1" si="116"/>
        <v/>
      </c>
      <c r="BI111" s="210" t="str">
        <f t="shared" ca="1" si="116"/>
        <v/>
      </c>
      <c r="BJ111" s="208" t="str">
        <f t="shared" ca="1" si="116"/>
        <v/>
      </c>
      <c r="BK111" s="211" t="str">
        <f t="shared" ca="1" si="116"/>
        <v/>
      </c>
      <c r="BL111" s="212" t="str">
        <f t="shared" ca="1" si="116"/>
        <v/>
      </c>
      <c r="BM111" s="208" t="str">
        <f t="shared" ca="1" si="116"/>
        <v/>
      </c>
      <c r="BN111" s="209" t="str">
        <f t="shared" ca="1" si="116"/>
        <v/>
      </c>
      <c r="BO111" s="214" t="str">
        <f t="shared" ca="1" si="116"/>
        <v/>
      </c>
      <c r="BP111" s="208" t="str">
        <f t="shared" ca="1" si="116"/>
        <v/>
      </c>
      <c r="BQ111" s="209" t="str">
        <f t="shared" ca="1" si="116"/>
        <v/>
      </c>
      <c r="BR111" s="210" t="str">
        <f t="shared" ca="1" si="116"/>
        <v/>
      </c>
      <c r="BS111" s="208" t="str">
        <f t="shared" ca="1" si="116"/>
        <v/>
      </c>
      <c r="BT111" s="211" t="str">
        <f t="shared" ca="1" si="116"/>
        <v/>
      </c>
      <c r="BU111" s="212" t="str">
        <f t="shared" ca="1" si="116"/>
        <v/>
      </c>
      <c r="BV111" s="208" t="str">
        <f t="shared" ca="1" si="116"/>
        <v/>
      </c>
      <c r="BW111" s="215" t="str">
        <f t="shared" ca="1" si="116"/>
        <v/>
      </c>
      <c r="BX111" s="212" t="str">
        <f t="shared" ca="1" si="116"/>
        <v/>
      </c>
      <c r="BY111" s="208" t="str">
        <f t="shared" ca="1" si="63"/>
        <v/>
      </c>
      <c r="BZ111" s="209" t="str">
        <f t="shared" ca="1" si="64"/>
        <v/>
      </c>
      <c r="CA111" s="210" t="str">
        <f t="shared" ca="1" si="65"/>
        <v/>
      </c>
      <c r="CB111" s="208" t="str">
        <f t="shared" ca="1" si="66"/>
        <v/>
      </c>
      <c r="CC111" s="211" t="str">
        <f t="shared" ca="1" si="67"/>
        <v/>
      </c>
      <c r="CD111" s="212" t="str">
        <f t="shared" ca="1" si="68"/>
        <v/>
      </c>
      <c r="CE111" s="208" t="str">
        <f t="shared" ca="1" si="69"/>
        <v/>
      </c>
      <c r="CF111" s="209" t="str">
        <f t="shared" ca="1" si="70"/>
        <v/>
      </c>
      <c r="CG111" s="214" t="str">
        <f t="shared" ca="1" si="71"/>
        <v/>
      </c>
      <c r="CH111" s="208" t="str">
        <f t="shared" ca="1" si="83"/>
        <v/>
      </c>
      <c r="CI111" s="209" t="str">
        <f t="shared" ca="1" si="84"/>
        <v/>
      </c>
      <c r="CJ111" s="210" t="str">
        <f t="shared" ca="1" si="85"/>
        <v/>
      </c>
      <c r="CK111" s="208" t="str">
        <f t="shared" ca="1" si="86"/>
        <v/>
      </c>
      <c r="CL111" s="211" t="str">
        <f t="shared" ca="1" si="87"/>
        <v/>
      </c>
      <c r="CM111" s="212" t="str">
        <f t="shared" ca="1" si="88"/>
        <v/>
      </c>
      <c r="CN111" s="208" t="str">
        <f t="shared" ca="1" si="89"/>
        <v/>
      </c>
      <c r="CO111" s="215" t="str">
        <f t="shared" ca="1" si="90"/>
        <v/>
      </c>
      <c r="CP111" s="212" t="str">
        <f t="shared" ca="1" si="72"/>
        <v/>
      </c>
      <c r="CQ111" s="208" t="str">
        <f t="shared" ca="1" si="91"/>
        <v/>
      </c>
      <c r="CR111" s="209" t="str">
        <f t="shared" ca="1" si="92"/>
        <v/>
      </c>
      <c r="CS111" s="210" t="str">
        <f t="shared" ca="1" si="93"/>
        <v/>
      </c>
      <c r="CT111" s="208" t="str">
        <f t="shared" ca="1" si="94"/>
        <v/>
      </c>
      <c r="CU111" s="211" t="str">
        <f t="shared" ca="1" si="95"/>
        <v/>
      </c>
      <c r="CV111" s="212" t="str">
        <f t="shared" ca="1" si="96"/>
        <v/>
      </c>
      <c r="CW111" s="208" t="str">
        <f t="shared" ca="1" si="97"/>
        <v/>
      </c>
      <c r="CX111" s="216" t="str">
        <f t="shared" ca="1" si="98"/>
        <v/>
      </c>
    </row>
    <row r="112" spans="2:102" s="156" customFormat="1" ht="20.100000000000001" customHeight="1">
      <c r="B112" s="239">
        <f t="shared" si="99"/>
        <v>103</v>
      </c>
      <c r="C112" s="200" t="str">
        <f t="shared" ca="1" si="111"/>
        <v/>
      </c>
      <c r="D112" s="201" t="str">
        <f t="shared" ca="1" si="106"/>
        <v/>
      </c>
      <c r="E112" s="206" t="str">
        <f t="shared" ca="1" si="105"/>
        <v/>
      </c>
      <c r="F112" s="203" t="str">
        <f t="shared" ca="1" si="105"/>
        <v/>
      </c>
      <c r="G112" s="204" t="str">
        <f t="shared" ca="1" si="105"/>
        <v/>
      </c>
      <c r="H112" s="202" t="str">
        <f t="shared" ca="1" si="105"/>
        <v/>
      </c>
      <c r="I112" s="205" t="str">
        <f t="shared" ca="1" si="105"/>
        <v/>
      </c>
      <c r="J112" s="206" t="str">
        <f t="shared" ca="1" si="105"/>
        <v/>
      </c>
      <c r="K112" s="202" t="str">
        <f t="shared" ca="1" si="105"/>
        <v/>
      </c>
      <c r="L112" s="295" t="str">
        <f t="shared" ca="1" si="105"/>
        <v/>
      </c>
      <c r="M112" s="207" t="str">
        <f t="shared" ca="1" si="116"/>
        <v/>
      </c>
      <c r="N112" s="208" t="str">
        <f t="shared" ca="1" si="116"/>
        <v/>
      </c>
      <c r="O112" s="209" t="str">
        <f t="shared" ca="1" si="116"/>
        <v/>
      </c>
      <c r="P112" s="210" t="str">
        <f t="shared" ca="1" si="116"/>
        <v/>
      </c>
      <c r="Q112" s="208" t="str">
        <f t="shared" ca="1" si="116"/>
        <v/>
      </c>
      <c r="R112" s="211" t="str">
        <f t="shared" ca="1" si="116"/>
        <v/>
      </c>
      <c r="S112" s="212" t="str">
        <f t="shared" ca="1" si="116"/>
        <v/>
      </c>
      <c r="T112" s="208" t="str">
        <f t="shared" ca="1" si="116"/>
        <v/>
      </c>
      <c r="U112" s="213" t="str">
        <f t="shared" ca="1" si="116"/>
        <v/>
      </c>
      <c r="V112" s="212" t="str">
        <f t="shared" ca="1" si="116"/>
        <v/>
      </c>
      <c r="W112" s="208" t="str">
        <f t="shared" ca="1" si="116"/>
        <v/>
      </c>
      <c r="X112" s="209" t="str">
        <f t="shared" ca="1" si="116"/>
        <v/>
      </c>
      <c r="Y112" s="210" t="str">
        <f t="shared" ca="1" si="116"/>
        <v/>
      </c>
      <c r="Z112" s="208" t="str">
        <f t="shared" ca="1" si="116"/>
        <v/>
      </c>
      <c r="AA112" s="211" t="str">
        <f t="shared" ca="1" si="116"/>
        <v/>
      </c>
      <c r="AB112" s="212" t="str">
        <f t="shared" ca="1" si="116"/>
        <v/>
      </c>
      <c r="AC112" s="208" t="str">
        <f t="shared" ca="1" si="116"/>
        <v/>
      </c>
      <c r="AD112" s="209" t="str">
        <f t="shared" ca="1" si="116"/>
        <v/>
      </c>
      <c r="AE112" s="214" t="str">
        <f t="shared" ca="1" si="116"/>
        <v/>
      </c>
      <c r="AF112" s="208" t="str">
        <f t="shared" ca="1" si="116"/>
        <v/>
      </c>
      <c r="AG112" s="209" t="str">
        <f t="shared" ca="1" si="116"/>
        <v/>
      </c>
      <c r="AH112" s="210" t="str">
        <f t="shared" ca="1" si="116"/>
        <v/>
      </c>
      <c r="AI112" s="208" t="str">
        <f t="shared" ca="1" si="116"/>
        <v/>
      </c>
      <c r="AJ112" s="211" t="str">
        <f t="shared" ca="1" si="116"/>
        <v/>
      </c>
      <c r="AK112" s="212" t="str">
        <f t="shared" ca="1" si="116"/>
        <v/>
      </c>
      <c r="AL112" s="208" t="str">
        <f t="shared" ca="1" si="116"/>
        <v/>
      </c>
      <c r="AM112" s="215" t="str">
        <f t="shared" ca="1" si="116"/>
        <v/>
      </c>
      <c r="AN112" s="212" t="str">
        <f t="shared" ca="1" si="116"/>
        <v/>
      </c>
      <c r="AO112" s="208" t="str">
        <f t="shared" ca="1" si="116"/>
        <v/>
      </c>
      <c r="AP112" s="209" t="str">
        <f t="shared" ca="1" si="116"/>
        <v/>
      </c>
      <c r="AQ112" s="210" t="str">
        <f t="shared" ca="1" si="116"/>
        <v/>
      </c>
      <c r="AR112" s="208" t="str">
        <f t="shared" ca="1" si="116"/>
        <v/>
      </c>
      <c r="AS112" s="211" t="str">
        <f t="shared" ca="1" si="116"/>
        <v/>
      </c>
      <c r="AT112" s="212" t="str">
        <f t="shared" ca="1" si="116"/>
        <v/>
      </c>
      <c r="AU112" s="208" t="str">
        <f t="shared" ca="1" si="116"/>
        <v/>
      </c>
      <c r="AV112" s="209" t="str">
        <f t="shared" ca="1" si="116"/>
        <v/>
      </c>
      <c r="AW112" s="214" t="str">
        <f t="shared" ca="1" si="116"/>
        <v/>
      </c>
      <c r="AX112" s="208" t="str">
        <f t="shared" ca="1" si="116"/>
        <v/>
      </c>
      <c r="AY112" s="209" t="str">
        <f t="shared" ca="1" si="116"/>
        <v/>
      </c>
      <c r="AZ112" s="210" t="str">
        <f t="shared" ca="1" si="116"/>
        <v/>
      </c>
      <c r="BA112" s="208" t="str">
        <f t="shared" ca="1" si="116"/>
        <v/>
      </c>
      <c r="BB112" s="211" t="str">
        <f t="shared" ca="1" si="116"/>
        <v/>
      </c>
      <c r="BC112" s="212" t="str">
        <f t="shared" ca="1" si="116"/>
        <v/>
      </c>
      <c r="BD112" s="208" t="str">
        <f t="shared" ca="1" si="116"/>
        <v/>
      </c>
      <c r="BE112" s="215" t="str">
        <f t="shared" ca="1" si="116"/>
        <v/>
      </c>
      <c r="BF112" s="212" t="str">
        <f t="shared" ca="1" si="116"/>
        <v/>
      </c>
      <c r="BG112" s="208" t="str">
        <f t="shared" ca="1" si="116"/>
        <v/>
      </c>
      <c r="BH112" s="209" t="str">
        <f t="shared" ca="1" si="116"/>
        <v/>
      </c>
      <c r="BI112" s="210" t="str">
        <f t="shared" ca="1" si="116"/>
        <v/>
      </c>
      <c r="BJ112" s="208" t="str">
        <f t="shared" ca="1" si="116"/>
        <v/>
      </c>
      <c r="BK112" s="211" t="str">
        <f t="shared" ca="1" si="116"/>
        <v/>
      </c>
      <c r="BL112" s="212" t="str">
        <f t="shared" ca="1" si="116"/>
        <v/>
      </c>
      <c r="BM112" s="208" t="str">
        <f t="shared" ca="1" si="116"/>
        <v/>
      </c>
      <c r="BN112" s="209" t="str">
        <f t="shared" ca="1" si="116"/>
        <v/>
      </c>
      <c r="BO112" s="214" t="str">
        <f t="shared" ca="1" si="116"/>
        <v/>
      </c>
      <c r="BP112" s="208" t="str">
        <f t="shared" ca="1" si="116"/>
        <v/>
      </c>
      <c r="BQ112" s="209" t="str">
        <f t="shared" ca="1" si="116"/>
        <v/>
      </c>
      <c r="BR112" s="210" t="str">
        <f t="shared" ca="1" si="116"/>
        <v/>
      </c>
      <c r="BS112" s="208" t="str">
        <f t="shared" ca="1" si="116"/>
        <v/>
      </c>
      <c r="BT112" s="211" t="str">
        <f t="shared" ca="1" si="116"/>
        <v/>
      </c>
      <c r="BU112" s="212" t="str">
        <f t="shared" ca="1" si="116"/>
        <v/>
      </c>
      <c r="BV112" s="208" t="str">
        <f t="shared" ca="1" si="116"/>
        <v/>
      </c>
      <c r="BW112" s="215" t="str">
        <f ca="1">IF($C112="","",IF(BW$1="","",INDIRECT("'"&amp;BW$1&amp;"'!"&amp;"$"&amp;BW$2&amp;"$"&amp;((BW$3)+(ROW()-ROW(BV$9))))))</f>
        <v/>
      </c>
      <c r="BX112" s="212" t="str">
        <f ca="1">IF($C112="","",IF(BX$1="","",INDIRECT("'"&amp;BX$1&amp;"'!"&amp;"$"&amp;BX$2&amp;"$"&amp;((BX$3)+(ROW()-ROW(BW$9))))))</f>
        <v/>
      </c>
      <c r="BY112" s="208" t="str">
        <f t="shared" ca="1" si="63"/>
        <v/>
      </c>
      <c r="BZ112" s="209" t="str">
        <f t="shared" ca="1" si="64"/>
        <v/>
      </c>
      <c r="CA112" s="210" t="str">
        <f t="shared" ca="1" si="65"/>
        <v/>
      </c>
      <c r="CB112" s="208" t="str">
        <f t="shared" ca="1" si="66"/>
        <v/>
      </c>
      <c r="CC112" s="211" t="str">
        <f t="shared" ca="1" si="67"/>
        <v/>
      </c>
      <c r="CD112" s="212" t="str">
        <f t="shared" ca="1" si="68"/>
        <v/>
      </c>
      <c r="CE112" s="208" t="str">
        <f t="shared" ca="1" si="69"/>
        <v/>
      </c>
      <c r="CF112" s="209" t="str">
        <f t="shared" ca="1" si="70"/>
        <v/>
      </c>
      <c r="CG112" s="214" t="str">
        <f t="shared" ca="1" si="71"/>
        <v/>
      </c>
      <c r="CH112" s="208" t="str">
        <f t="shared" ca="1" si="83"/>
        <v/>
      </c>
      <c r="CI112" s="209" t="str">
        <f t="shared" ca="1" si="84"/>
        <v/>
      </c>
      <c r="CJ112" s="210" t="str">
        <f t="shared" ca="1" si="85"/>
        <v/>
      </c>
      <c r="CK112" s="208" t="str">
        <f t="shared" ca="1" si="86"/>
        <v/>
      </c>
      <c r="CL112" s="211" t="str">
        <f t="shared" ca="1" si="87"/>
        <v/>
      </c>
      <c r="CM112" s="212" t="str">
        <f t="shared" ca="1" si="88"/>
        <v/>
      </c>
      <c r="CN112" s="208" t="str">
        <f t="shared" ca="1" si="89"/>
        <v/>
      </c>
      <c r="CO112" s="215" t="str">
        <f t="shared" ca="1" si="90"/>
        <v/>
      </c>
      <c r="CP112" s="212" t="str">
        <f t="shared" ca="1" si="72"/>
        <v/>
      </c>
      <c r="CQ112" s="208" t="str">
        <f t="shared" ca="1" si="91"/>
        <v/>
      </c>
      <c r="CR112" s="209" t="str">
        <f t="shared" ca="1" si="92"/>
        <v/>
      </c>
      <c r="CS112" s="210" t="str">
        <f t="shared" ca="1" si="93"/>
        <v/>
      </c>
      <c r="CT112" s="208" t="str">
        <f t="shared" ca="1" si="94"/>
        <v/>
      </c>
      <c r="CU112" s="211" t="str">
        <f t="shared" ca="1" si="95"/>
        <v/>
      </c>
      <c r="CV112" s="212" t="str">
        <f t="shared" ca="1" si="96"/>
        <v/>
      </c>
      <c r="CW112" s="208" t="str">
        <f t="shared" ca="1" si="97"/>
        <v/>
      </c>
      <c r="CX112" s="216" t="str">
        <f t="shared" ca="1" si="98"/>
        <v/>
      </c>
    </row>
    <row r="113" spans="2:102" s="156" customFormat="1" ht="20.100000000000001" customHeight="1">
      <c r="B113" s="239">
        <f t="shared" si="99"/>
        <v>104</v>
      </c>
      <c r="C113" s="200" t="str">
        <f t="shared" ca="1" si="111"/>
        <v/>
      </c>
      <c r="D113" s="201" t="str">
        <f t="shared" ca="1" si="106"/>
        <v/>
      </c>
      <c r="E113" s="206" t="str">
        <f t="shared" ca="1" si="105"/>
        <v/>
      </c>
      <c r="F113" s="203" t="str">
        <f t="shared" ca="1" si="105"/>
        <v/>
      </c>
      <c r="G113" s="204" t="str">
        <f t="shared" ca="1" si="105"/>
        <v/>
      </c>
      <c r="H113" s="202" t="str">
        <f t="shared" ca="1" si="105"/>
        <v/>
      </c>
      <c r="I113" s="205" t="str">
        <f t="shared" ca="1" si="105"/>
        <v/>
      </c>
      <c r="J113" s="206" t="str">
        <f t="shared" ca="1" si="105"/>
        <v/>
      </c>
      <c r="K113" s="202" t="str">
        <f t="shared" ca="1" si="105"/>
        <v/>
      </c>
      <c r="L113" s="295" t="str">
        <f t="shared" ca="1" si="105"/>
        <v/>
      </c>
      <c r="M113" s="207" t="str">
        <f t="shared" ref="M113:AB128" ca="1" si="117">IF($C113="","",IF(M$1="","",INDIRECT("'"&amp;M$1&amp;"'!"&amp;"$"&amp;M$2&amp;"$"&amp;((M$3)+(ROW()-ROW(L$9))))))</f>
        <v/>
      </c>
      <c r="N113" s="208" t="str">
        <f t="shared" ca="1" si="117"/>
        <v/>
      </c>
      <c r="O113" s="209" t="str">
        <f t="shared" ca="1" si="117"/>
        <v/>
      </c>
      <c r="P113" s="210" t="str">
        <f t="shared" ca="1" si="117"/>
        <v/>
      </c>
      <c r="Q113" s="208" t="str">
        <f t="shared" ca="1" si="117"/>
        <v/>
      </c>
      <c r="R113" s="211" t="str">
        <f t="shared" ca="1" si="117"/>
        <v/>
      </c>
      <c r="S113" s="212" t="str">
        <f t="shared" ca="1" si="117"/>
        <v/>
      </c>
      <c r="T113" s="208" t="str">
        <f t="shared" ca="1" si="117"/>
        <v/>
      </c>
      <c r="U113" s="213" t="str">
        <f t="shared" ca="1" si="117"/>
        <v/>
      </c>
      <c r="V113" s="212" t="str">
        <f t="shared" ca="1" si="117"/>
        <v/>
      </c>
      <c r="W113" s="208" t="str">
        <f t="shared" ca="1" si="117"/>
        <v/>
      </c>
      <c r="X113" s="209" t="str">
        <f t="shared" ca="1" si="117"/>
        <v/>
      </c>
      <c r="Y113" s="210" t="str">
        <f t="shared" ca="1" si="117"/>
        <v/>
      </c>
      <c r="Z113" s="208" t="str">
        <f t="shared" ca="1" si="117"/>
        <v/>
      </c>
      <c r="AA113" s="211" t="str">
        <f t="shared" ca="1" si="117"/>
        <v/>
      </c>
      <c r="AB113" s="212" t="str">
        <f t="shared" ca="1" si="117"/>
        <v/>
      </c>
      <c r="AC113" s="208" t="str">
        <f t="shared" ref="AC113:AR128" ca="1" si="118">IF($C113="","",IF(AC$1="","",INDIRECT("'"&amp;AC$1&amp;"'!"&amp;"$"&amp;AC$2&amp;"$"&amp;((AC$3)+(ROW()-ROW(AB$9))))))</f>
        <v/>
      </c>
      <c r="AD113" s="209" t="str">
        <f t="shared" ca="1" si="118"/>
        <v/>
      </c>
      <c r="AE113" s="214" t="str">
        <f t="shared" ca="1" si="118"/>
        <v/>
      </c>
      <c r="AF113" s="208" t="str">
        <f t="shared" ca="1" si="118"/>
        <v/>
      </c>
      <c r="AG113" s="209" t="str">
        <f t="shared" ca="1" si="118"/>
        <v/>
      </c>
      <c r="AH113" s="210" t="str">
        <f t="shared" ca="1" si="118"/>
        <v/>
      </c>
      <c r="AI113" s="208" t="str">
        <f t="shared" ca="1" si="118"/>
        <v/>
      </c>
      <c r="AJ113" s="211" t="str">
        <f t="shared" ca="1" si="118"/>
        <v/>
      </c>
      <c r="AK113" s="212" t="str">
        <f t="shared" ca="1" si="118"/>
        <v/>
      </c>
      <c r="AL113" s="208" t="str">
        <f t="shared" ca="1" si="118"/>
        <v/>
      </c>
      <c r="AM113" s="215" t="str">
        <f t="shared" ca="1" si="118"/>
        <v/>
      </c>
      <c r="AN113" s="212" t="str">
        <f t="shared" ca="1" si="118"/>
        <v/>
      </c>
      <c r="AO113" s="208" t="str">
        <f t="shared" ca="1" si="118"/>
        <v/>
      </c>
      <c r="AP113" s="209" t="str">
        <f t="shared" ca="1" si="118"/>
        <v/>
      </c>
      <c r="AQ113" s="210" t="str">
        <f t="shared" ca="1" si="118"/>
        <v/>
      </c>
      <c r="AR113" s="208" t="str">
        <f t="shared" ca="1" si="118"/>
        <v/>
      </c>
      <c r="AS113" s="211" t="str">
        <f t="shared" ref="AS113:BH128" ca="1" si="119">IF($C113="","",IF(AS$1="","",INDIRECT("'"&amp;AS$1&amp;"'!"&amp;"$"&amp;AS$2&amp;"$"&amp;((AS$3)+(ROW()-ROW(AR$9))))))</f>
        <v/>
      </c>
      <c r="AT113" s="212" t="str">
        <f t="shared" ca="1" si="119"/>
        <v/>
      </c>
      <c r="AU113" s="208" t="str">
        <f t="shared" ca="1" si="119"/>
        <v/>
      </c>
      <c r="AV113" s="209" t="str">
        <f t="shared" ca="1" si="119"/>
        <v/>
      </c>
      <c r="AW113" s="214" t="str">
        <f t="shared" ca="1" si="119"/>
        <v/>
      </c>
      <c r="AX113" s="208" t="str">
        <f t="shared" ca="1" si="119"/>
        <v/>
      </c>
      <c r="AY113" s="209" t="str">
        <f t="shared" ca="1" si="119"/>
        <v/>
      </c>
      <c r="AZ113" s="210" t="str">
        <f t="shared" ca="1" si="119"/>
        <v/>
      </c>
      <c r="BA113" s="208" t="str">
        <f t="shared" ca="1" si="119"/>
        <v/>
      </c>
      <c r="BB113" s="211" t="str">
        <f t="shared" ca="1" si="119"/>
        <v/>
      </c>
      <c r="BC113" s="212" t="str">
        <f t="shared" ca="1" si="119"/>
        <v/>
      </c>
      <c r="BD113" s="208" t="str">
        <f t="shared" ca="1" si="119"/>
        <v/>
      </c>
      <c r="BE113" s="215" t="str">
        <f t="shared" ca="1" si="119"/>
        <v/>
      </c>
      <c r="BF113" s="212" t="str">
        <f t="shared" ca="1" si="119"/>
        <v/>
      </c>
      <c r="BG113" s="208" t="str">
        <f t="shared" ca="1" si="119"/>
        <v/>
      </c>
      <c r="BH113" s="209" t="str">
        <f t="shared" ca="1" si="119"/>
        <v/>
      </c>
      <c r="BI113" s="210" t="str">
        <f t="shared" ref="BI113:BX128" ca="1" si="120">IF($C113="","",IF(BI$1="","",INDIRECT("'"&amp;BI$1&amp;"'!"&amp;"$"&amp;BI$2&amp;"$"&amp;((BI$3)+(ROW()-ROW(BH$9))))))</f>
        <v/>
      </c>
      <c r="BJ113" s="208" t="str">
        <f t="shared" ca="1" si="120"/>
        <v/>
      </c>
      <c r="BK113" s="211" t="str">
        <f t="shared" ca="1" si="120"/>
        <v/>
      </c>
      <c r="BL113" s="212" t="str">
        <f t="shared" ca="1" si="120"/>
        <v/>
      </c>
      <c r="BM113" s="208" t="str">
        <f t="shared" ca="1" si="120"/>
        <v/>
      </c>
      <c r="BN113" s="209" t="str">
        <f t="shared" ca="1" si="120"/>
        <v/>
      </c>
      <c r="BO113" s="214" t="str">
        <f t="shared" ca="1" si="120"/>
        <v/>
      </c>
      <c r="BP113" s="208" t="str">
        <f t="shared" ca="1" si="120"/>
        <v/>
      </c>
      <c r="BQ113" s="209" t="str">
        <f t="shared" ca="1" si="120"/>
        <v/>
      </c>
      <c r="BR113" s="210" t="str">
        <f t="shared" ca="1" si="120"/>
        <v/>
      </c>
      <c r="BS113" s="208" t="str">
        <f t="shared" ca="1" si="120"/>
        <v/>
      </c>
      <c r="BT113" s="211" t="str">
        <f t="shared" ca="1" si="120"/>
        <v/>
      </c>
      <c r="BU113" s="212" t="str">
        <f t="shared" ca="1" si="120"/>
        <v/>
      </c>
      <c r="BV113" s="208" t="str">
        <f t="shared" ca="1" si="120"/>
        <v/>
      </c>
      <c r="BW113" s="215" t="str">
        <f t="shared" ca="1" si="120"/>
        <v/>
      </c>
      <c r="BX113" s="212" t="str">
        <f ca="1">IF($C113="","",IF(BX$1="","",INDIRECT("'"&amp;BX$1&amp;"'!"&amp;"$"&amp;BX$2&amp;"$"&amp;((BX$3)+(ROW()-ROW(BW$9))))))</f>
        <v/>
      </c>
      <c r="BY113" s="208" t="str">
        <f t="shared" ca="1" si="63"/>
        <v/>
      </c>
      <c r="BZ113" s="209" t="str">
        <f t="shared" ca="1" si="64"/>
        <v/>
      </c>
      <c r="CA113" s="210" t="str">
        <f t="shared" ca="1" si="65"/>
        <v/>
      </c>
      <c r="CB113" s="208" t="str">
        <f t="shared" ca="1" si="66"/>
        <v/>
      </c>
      <c r="CC113" s="211" t="str">
        <f t="shared" ca="1" si="67"/>
        <v/>
      </c>
      <c r="CD113" s="212" t="str">
        <f t="shared" ca="1" si="68"/>
        <v/>
      </c>
      <c r="CE113" s="208" t="str">
        <f t="shared" ca="1" si="69"/>
        <v/>
      </c>
      <c r="CF113" s="209" t="str">
        <f t="shared" ca="1" si="70"/>
        <v/>
      </c>
      <c r="CG113" s="214" t="str">
        <f t="shared" ca="1" si="71"/>
        <v/>
      </c>
      <c r="CH113" s="208" t="str">
        <f t="shared" ca="1" si="83"/>
        <v/>
      </c>
      <c r="CI113" s="209" t="str">
        <f t="shared" ca="1" si="84"/>
        <v/>
      </c>
      <c r="CJ113" s="210" t="str">
        <f t="shared" ca="1" si="85"/>
        <v/>
      </c>
      <c r="CK113" s="208" t="str">
        <f t="shared" ca="1" si="86"/>
        <v/>
      </c>
      <c r="CL113" s="211" t="str">
        <f t="shared" ca="1" si="87"/>
        <v/>
      </c>
      <c r="CM113" s="212" t="str">
        <f t="shared" ca="1" si="88"/>
        <v/>
      </c>
      <c r="CN113" s="208" t="str">
        <f t="shared" ca="1" si="89"/>
        <v/>
      </c>
      <c r="CO113" s="215" t="str">
        <f t="shared" ca="1" si="90"/>
        <v/>
      </c>
      <c r="CP113" s="212" t="str">
        <f t="shared" ca="1" si="72"/>
        <v/>
      </c>
      <c r="CQ113" s="208" t="str">
        <f t="shared" ca="1" si="91"/>
        <v/>
      </c>
      <c r="CR113" s="209" t="str">
        <f t="shared" ca="1" si="92"/>
        <v/>
      </c>
      <c r="CS113" s="210" t="str">
        <f t="shared" ca="1" si="93"/>
        <v/>
      </c>
      <c r="CT113" s="208" t="str">
        <f t="shared" ca="1" si="94"/>
        <v/>
      </c>
      <c r="CU113" s="211" t="str">
        <f t="shared" ca="1" si="95"/>
        <v/>
      </c>
      <c r="CV113" s="212" t="str">
        <f t="shared" ca="1" si="96"/>
        <v/>
      </c>
      <c r="CW113" s="208" t="str">
        <f t="shared" ca="1" si="97"/>
        <v/>
      </c>
      <c r="CX113" s="216" t="str">
        <f t="shared" ca="1" si="98"/>
        <v/>
      </c>
    </row>
    <row r="114" spans="2:102" s="156" customFormat="1" ht="20.100000000000001" customHeight="1">
      <c r="B114" s="239">
        <f t="shared" si="99"/>
        <v>105</v>
      </c>
      <c r="C114" s="200" t="str">
        <f t="shared" ca="1" si="111"/>
        <v/>
      </c>
      <c r="D114" s="201" t="str">
        <f t="shared" ca="1" si="106"/>
        <v/>
      </c>
      <c r="E114" s="206" t="str">
        <f t="shared" ca="1" si="105"/>
        <v/>
      </c>
      <c r="F114" s="203" t="str">
        <f t="shared" ca="1" si="105"/>
        <v/>
      </c>
      <c r="G114" s="204" t="str">
        <f t="shared" ca="1" si="105"/>
        <v/>
      </c>
      <c r="H114" s="202" t="str">
        <f t="shared" ca="1" si="105"/>
        <v/>
      </c>
      <c r="I114" s="205" t="str">
        <f t="shared" ca="1" si="105"/>
        <v/>
      </c>
      <c r="J114" s="206" t="str">
        <f t="shared" ca="1" si="105"/>
        <v/>
      </c>
      <c r="K114" s="202" t="str">
        <f t="shared" ca="1" si="105"/>
        <v/>
      </c>
      <c r="L114" s="295" t="str">
        <f t="shared" ca="1" si="105"/>
        <v/>
      </c>
      <c r="M114" s="207" t="str">
        <f t="shared" ca="1" si="117"/>
        <v/>
      </c>
      <c r="N114" s="208" t="str">
        <f t="shared" ca="1" si="117"/>
        <v/>
      </c>
      <c r="O114" s="209" t="str">
        <f t="shared" ca="1" si="117"/>
        <v/>
      </c>
      <c r="P114" s="210" t="str">
        <f t="shared" ca="1" si="117"/>
        <v/>
      </c>
      <c r="Q114" s="208" t="str">
        <f t="shared" ca="1" si="117"/>
        <v/>
      </c>
      <c r="R114" s="211" t="str">
        <f t="shared" ca="1" si="117"/>
        <v/>
      </c>
      <c r="S114" s="212" t="str">
        <f t="shared" ca="1" si="117"/>
        <v/>
      </c>
      <c r="T114" s="208" t="str">
        <f t="shared" ca="1" si="117"/>
        <v/>
      </c>
      <c r="U114" s="213" t="str">
        <f t="shared" ca="1" si="117"/>
        <v/>
      </c>
      <c r="V114" s="212" t="str">
        <f t="shared" ca="1" si="117"/>
        <v/>
      </c>
      <c r="W114" s="208" t="str">
        <f t="shared" ca="1" si="117"/>
        <v/>
      </c>
      <c r="X114" s="209" t="str">
        <f t="shared" ca="1" si="117"/>
        <v/>
      </c>
      <c r="Y114" s="210" t="str">
        <f t="shared" ca="1" si="117"/>
        <v/>
      </c>
      <c r="Z114" s="208" t="str">
        <f t="shared" ca="1" si="117"/>
        <v/>
      </c>
      <c r="AA114" s="211" t="str">
        <f t="shared" ca="1" si="117"/>
        <v/>
      </c>
      <c r="AB114" s="212" t="str">
        <f t="shared" ca="1" si="117"/>
        <v/>
      </c>
      <c r="AC114" s="208" t="str">
        <f t="shared" ca="1" si="118"/>
        <v/>
      </c>
      <c r="AD114" s="209" t="str">
        <f t="shared" ca="1" si="118"/>
        <v/>
      </c>
      <c r="AE114" s="214" t="str">
        <f t="shared" ca="1" si="118"/>
        <v/>
      </c>
      <c r="AF114" s="208" t="str">
        <f t="shared" ca="1" si="118"/>
        <v/>
      </c>
      <c r="AG114" s="209" t="str">
        <f t="shared" ca="1" si="118"/>
        <v/>
      </c>
      <c r="AH114" s="210" t="str">
        <f t="shared" ca="1" si="118"/>
        <v/>
      </c>
      <c r="AI114" s="208" t="str">
        <f t="shared" ca="1" si="118"/>
        <v/>
      </c>
      <c r="AJ114" s="211" t="str">
        <f t="shared" ca="1" si="118"/>
        <v/>
      </c>
      <c r="AK114" s="212" t="str">
        <f t="shared" ca="1" si="118"/>
        <v/>
      </c>
      <c r="AL114" s="208" t="str">
        <f t="shared" ca="1" si="118"/>
        <v/>
      </c>
      <c r="AM114" s="215" t="str">
        <f t="shared" ca="1" si="118"/>
        <v/>
      </c>
      <c r="AN114" s="212" t="str">
        <f t="shared" ca="1" si="118"/>
        <v/>
      </c>
      <c r="AO114" s="208" t="str">
        <f t="shared" ca="1" si="118"/>
        <v/>
      </c>
      <c r="AP114" s="209" t="str">
        <f t="shared" ca="1" si="118"/>
        <v/>
      </c>
      <c r="AQ114" s="210" t="str">
        <f t="shared" ca="1" si="118"/>
        <v/>
      </c>
      <c r="AR114" s="208" t="str">
        <f t="shared" ca="1" si="118"/>
        <v/>
      </c>
      <c r="AS114" s="211" t="str">
        <f t="shared" ca="1" si="119"/>
        <v/>
      </c>
      <c r="AT114" s="212" t="str">
        <f t="shared" ca="1" si="119"/>
        <v/>
      </c>
      <c r="AU114" s="208" t="str">
        <f t="shared" ca="1" si="119"/>
        <v/>
      </c>
      <c r="AV114" s="209" t="str">
        <f t="shared" ca="1" si="119"/>
        <v/>
      </c>
      <c r="AW114" s="214" t="str">
        <f t="shared" ca="1" si="119"/>
        <v/>
      </c>
      <c r="AX114" s="208" t="str">
        <f t="shared" ca="1" si="119"/>
        <v/>
      </c>
      <c r="AY114" s="209" t="str">
        <f t="shared" ca="1" si="119"/>
        <v/>
      </c>
      <c r="AZ114" s="210" t="str">
        <f t="shared" ca="1" si="119"/>
        <v/>
      </c>
      <c r="BA114" s="208" t="str">
        <f t="shared" ca="1" si="119"/>
        <v/>
      </c>
      <c r="BB114" s="211" t="str">
        <f t="shared" ca="1" si="119"/>
        <v/>
      </c>
      <c r="BC114" s="212" t="str">
        <f t="shared" ca="1" si="119"/>
        <v/>
      </c>
      <c r="BD114" s="208" t="str">
        <f t="shared" ca="1" si="119"/>
        <v/>
      </c>
      <c r="BE114" s="215" t="str">
        <f t="shared" ca="1" si="119"/>
        <v/>
      </c>
      <c r="BF114" s="212" t="str">
        <f t="shared" ca="1" si="119"/>
        <v/>
      </c>
      <c r="BG114" s="208" t="str">
        <f t="shared" ca="1" si="119"/>
        <v/>
      </c>
      <c r="BH114" s="209" t="str">
        <f t="shared" ca="1" si="119"/>
        <v/>
      </c>
      <c r="BI114" s="210" t="str">
        <f t="shared" ca="1" si="120"/>
        <v/>
      </c>
      <c r="BJ114" s="208" t="str">
        <f t="shared" ca="1" si="120"/>
        <v/>
      </c>
      <c r="BK114" s="211" t="str">
        <f t="shared" ca="1" si="120"/>
        <v/>
      </c>
      <c r="BL114" s="212" t="str">
        <f t="shared" ca="1" si="120"/>
        <v/>
      </c>
      <c r="BM114" s="208" t="str">
        <f t="shared" ca="1" si="120"/>
        <v/>
      </c>
      <c r="BN114" s="209" t="str">
        <f t="shared" ca="1" si="120"/>
        <v/>
      </c>
      <c r="BO114" s="214" t="str">
        <f t="shared" ca="1" si="120"/>
        <v/>
      </c>
      <c r="BP114" s="208" t="str">
        <f t="shared" ca="1" si="120"/>
        <v/>
      </c>
      <c r="BQ114" s="209" t="str">
        <f t="shared" ca="1" si="120"/>
        <v/>
      </c>
      <c r="BR114" s="210" t="str">
        <f t="shared" ca="1" si="120"/>
        <v/>
      </c>
      <c r="BS114" s="208" t="str">
        <f t="shared" ca="1" si="120"/>
        <v/>
      </c>
      <c r="BT114" s="211" t="str">
        <f t="shared" ca="1" si="120"/>
        <v/>
      </c>
      <c r="BU114" s="212" t="str">
        <f t="shared" ca="1" si="120"/>
        <v/>
      </c>
      <c r="BV114" s="208" t="str">
        <f t="shared" ca="1" si="120"/>
        <v/>
      </c>
      <c r="BW114" s="215" t="str">
        <f t="shared" ca="1" si="120"/>
        <v/>
      </c>
      <c r="BX114" s="212" t="str">
        <f t="shared" ca="1" si="120"/>
        <v/>
      </c>
      <c r="BY114" s="208" t="str">
        <f t="shared" ca="1" si="63"/>
        <v/>
      </c>
      <c r="BZ114" s="209" t="str">
        <f t="shared" ca="1" si="64"/>
        <v/>
      </c>
      <c r="CA114" s="210" t="str">
        <f t="shared" ca="1" si="65"/>
        <v/>
      </c>
      <c r="CB114" s="208" t="str">
        <f t="shared" ca="1" si="66"/>
        <v/>
      </c>
      <c r="CC114" s="211" t="str">
        <f t="shared" ca="1" si="67"/>
        <v/>
      </c>
      <c r="CD114" s="212" t="str">
        <f t="shared" ca="1" si="68"/>
        <v/>
      </c>
      <c r="CE114" s="208" t="str">
        <f t="shared" ca="1" si="69"/>
        <v/>
      </c>
      <c r="CF114" s="209" t="str">
        <f t="shared" ca="1" si="70"/>
        <v/>
      </c>
      <c r="CG114" s="214" t="str">
        <f t="shared" ca="1" si="71"/>
        <v/>
      </c>
      <c r="CH114" s="208" t="str">
        <f t="shared" ca="1" si="83"/>
        <v/>
      </c>
      <c r="CI114" s="209" t="str">
        <f t="shared" ca="1" si="84"/>
        <v/>
      </c>
      <c r="CJ114" s="210" t="str">
        <f t="shared" ca="1" si="85"/>
        <v/>
      </c>
      <c r="CK114" s="208" t="str">
        <f t="shared" ca="1" si="86"/>
        <v/>
      </c>
      <c r="CL114" s="211" t="str">
        <f t="shared" ca="1" si="87"/>
        <v/>
      </c>
      <c r="CM114" s="212" t="str">
        <f t="shared" ca="1" si="88"/>
        <v/>
      </c>
      <c r="CN114" s="208" t="str">
        <f t="shared" ca="1" si="89"/>
        <v/>
      </c>
      <c r="CO114" s="215" t="str">
        <f t="shared" ca="1" si="90"/>
        <v/>
      </c>
      <c r="CP114" s="212" t="str">
        <f t="shared" ca="1" si="72"/>
        <v/>
      </c>
      <c r="CQ114" s="208" t="str">
        <f t="shared" ca="1" si="91"/>
        <v/>
      </c>
      <c r="CR114" s="209" t="str">
        <f t="shared" ca="1" si="92"/>
        <v/>
      </c>
      <c r="CS114" s="210" t="str">
        <f t="shared" ca="1" si="93"/>
        <v/>
      </c>
      <c r="CT114" s="208" t="str">
        <f t="shared" ca="1" si="94"/>
        <v/>
      </c>
      <c r="CU114" s="211" t="str">
        <f t="shared" ca="1" si="95"/>
        <v/>
      </c>
      <c r="CV114" s="212" t="str">
        <f t="shared" ca="1" si="96"/>
        <v/>
      </c>
      <c r="CW114" s="208" t="str">
        <f t="shared" ca="1" si="97"/>
        <v/>
      </c>
      <c r="CX114" s="216" t="str">
        <f t="shared" ca="1" si="98"/>
        <v/>
      </c>
    </row>
    <row r="115" spans="2:102" s="156" customFormat="1" ht="20.100000000000001" customHeight="1">
      <c r="B115" s="239">
        <f t="shared" si="99"/>
        <v>106</v>
      </c>
      <c r="C115" s="200" t="str">
        <f t="shared" ca="1" si="111"/>
        <v/>
      </c>
      <c r="D115" s="201" t="str">
        <f t="shared" ca="1" si="106"/>
        <v/>
      </c>
      <c r="E115" s="206" t="str">
        <f t="shared" ca="1" si="105"/>
        <v/>
      </c>
      <c r="F115" s="203" t="str">
        <f t="shared" ca="1" si="105"/>
        <v/>
      </c>
      <c r="G115" s="204" t="str">
        <f t="shared" ca="1" si="105"/>
        <v/>
      </c>
      <c r="H115" s="202" t="str">
        <f t="shared" ca="1" si="105"/>
        <v/>
      </c>
      <c r="I115" s="205" t="str">
        <f t="shared" ca="1" si="105"/>
        <v/>
      </c>
      <c r="J115" s="206" t="str">
        <f t="shared" ca="1" si="105"/>
        <v/>
      </c>
      <c r="K115" s="202" t="str">
        <f t="shared" ca="1" si="105"/>
        <v/>
      </c>
      <c r="L115" s="295" t="str">
        <f t="shared" ca="1" si="105"/>
        <v/>
      </c>
      <c r="M115" s="207" t="str">
        <f t="shared" ca="1" si="117"/>
        <v/>
      </c>
      <c r="N115" s="208" t="str">
        <f t="shared" ca="1" si="117"/>
        <v/>
      </c>
      <c r="O115" s="209" t="str">
        <f t="shared" ca="1" si="117"/>
        <v/>
      </c>
      <c r="P115" s="210" t="str">
        <f t="shared" ca="1" si="117"/>
        <v/>
      </c>
      <c r="Q115" s="208" t="str">
        <f t="shared" ca="1" si="117"/>
        <v/>
      </c>
      <c r="R115" s="211" t="str">
        <f t="shared" ca="1" si="117"/>
        <v/>
      </c>
      <c r="S115" s="212" t="str">
        <f t="shared" ca="1" si="117"/>
        <v/>
      </c>
      <c r="T115" s="208" t="str">
        <f t="shared" ca="1" si="117"/>
        <v/>
      </c>
      <c r="U115" s="213" t="str">
        <f t="shared" ca="1" si="117"/>
        <v/>
      </c>
      <c r="V115" s="212" t="str">
        <f t="shared" ca="1" si="117"/>
        <v/>
      </c>
      <c r="W115" s="208" t="str">
        <f t="shared" ca="1" si="117"/>
        <v/>
      </c>
      <c r="X115" s="209" t="str">
        <f t="shared" ca="1" si="117"/>
        <v/>
      </c>
      <c r="Y115" s="210" t="str">
        <f t="shared" ca="1" si="117"/>
        <v/>
      </c>
      <c r="Z115" s="208" t="str">
        <f t="shared" ca="1" si="117"/>
        <v/>
      </c>
      <c r="AA115" s="211" t="str">
        <f t="shared" ca="1" si="117"/>
        <v/>
      </c>
      <c r="AB115" s="212" t="str">
        <f t="shared" ca="1" si="117"/>
        <v/>
      </c>
      <c r="AC115" s="208" t="str">
        <f t="shared" ca="1" si="118"/>
        <v/>
      </c>
      <c r="AD115" s="209" t="str">
        <f t="shared" ca="1" si="118"/>
        <v/>
      </c>
      <c r="AE115" s="214" t="str">
        <f t="shared" ca="1" si="118"/>
        <v/>
      </c>
      <c r="AF115" s="208" t="str">
        <f t="shared" ca="1" si="118"/>
        <v/>
      </c>
      <c r="AG115" s="209" t="str">
        <f t="shared" ca="1" si="118"/>
        <v/>
      </c>
      <c r="AH115" s="210" t="str">
        <f t="shared" ca="1" si="118"/>
        <v/>
      </c>
      <c r="AI115" s="208" t="str">
        <f t="shared" ca="1" si="118"/>
        <v/>
      </c>
      <c r="AJ115" s="211" t="str">
        <f t="shared" ca="1" si="118"/>
        <v/>
      </c>
      <c r="AK115" s="212" t="str">
        <f t="shared" ca="1" si="118"/>
        <v/>
      </c>
      <c r="AL115" s="208" t="str">
        <f t="shared" ca="1" si="118"/>
        <v/>
      </c>
      <c r="AM115" s="215" t="str">
        <f t="shared" ca="1" si="118"/>
        <v/>
      </c>
      <c r="AN115" s="212" t="str">
        <f t="shared" ca="1" si="118"/>
        <v/>
      </c>
      <c r="AO115" s="208" t="str">
        <f t="shared" ca="1" si="118"/>
        <v/>
      </c>
      <c r="AP115" s="209" t="str">
        <f t="shared" ca="1" si="118"/>
        <v/>
      </c>
      <c r="AQ115" s="210" t="str">
        <f t="shared" ca="1" si="118"/>
        <v/>
      </c>
      <c r="AR115" s="208" t="str">
        <f t="shared" ca="1" si="118"/>
        <v/>
      </c>
      <c r="AS115" s="211" t="str">
        <f t="shared" ca="1" si="119"/>
        <v/>
      </c>
      <c r="AT115" s="212" t="str">
        <f t="shared" ca="1" si="119"/>
        <v/>
      </c>
      <c r="AU115" s="208" t="str">
        <f t="shared" ca="1" si="119"/>
        <v/>
      </c>
      <c r="AV115" s="209" t="str">
        <f t="shared" ca="1" si="119"/>
        <v/>
      </c>
      <c r="AW115" s="214" t="str">
        <f t="shared" ca="1" si="119"/>
        <v/>
      </c>
      <c r="AX115" s="208" t="str">
        <f t="shared" ca="1" si="119"/>
        <v/>
      </c>
      <c r="AY115" s="209" t="str">
        <f t="shared" ca="1" si="119"/>
        <v/>
      </c>
      <c r="AZ115" s="210" t="str">
        <f t="shared" ca="1" si="119"/>
        <v/>
      </c>
      <c r="BA115" s="208" t="str">
        <f t="shared" ca="1" si="119"/>
        <v/>
      </c>
      <c r="BB115" s="211" t="str">
        <f t="shared" ca="1" si="119"/>
        <v/>
      </c>
      <c r="BC115" s="212" t="str">
        <f t="shared" ca="1" si="119"/>
        <v/>
      </c>
      <c r="BD115" s="208" t="str">
        <f t="shared" ca="1" si="119"/>
        <v/>
      </c>
      <c r="BE115" s="215" t="str">
        <f t="shared" ca="1" si="119"/>
        <v/>
      </c>
      <c r="BF115" s="212" t="str">
        <f t="shared" ca="1" si="119"/>
        <v/>
      </c>
      <c r="BG115" s="208" t="str">
        <f t="shared" ca="1" si="119"/>
        <v/>
      </c>
      <c r="BH115" s="209" t="str">
        <f t="shared" ca="1" si="119"/>
        <v/>
      </c>
      <c r="BI115" s="210" t="str">
        <f t="shared" ca="1" si="120"/>
        <v/>
      </c>
      <c r="BJ115" s="208" t="str">
        <f t="shared" ca="1" si="120"/>
        <v/>
      </c>
      <c r="BK115" s="211" t="str">
        <f t="shared" ca="1" si="120"/>
        <v/>
      </c>
      <c r="BL115" s="212" t="str">
        <f t="shared" ca="1" si="120"/>
        <v/>
      </c>
      <c r="BM115" s="208" t="str">
        <f t="shared" ca="1" si="120"/>
        <v/>
      </c>
      <c r="BN115" s="209" t="str">
        <f t="shared" ca="1" si="120"/>
        <v/>
      </c>
      <c r="BO115" s="214" t="str">
        <f t="shared" ca="1" si="120"/>
        <v/>
      </c>
      <c r="BP115" s="208" t="str">
        <f t="shared" ca="1" si="120"/>
        <v/>
      </c>
      <c r="BQ115" s="209" t="str">
        <f t="shared" ca="1" si="120"/>
        <v/>
      </c>
      <c r="BR115" s="210" t="str">
        <f t="shared" ca="1" si="120"/>
        <v/>
      </c>
      <c r="BS115" s="208" t="str">
        <f t="shared" ca="1" si="120"/>
        <v/>
      </c>
      <c r="BT115" s="211" t="str">
        <f t="shared" ca="1" si="120"/>
        <v/>
      </c>
      <c r="BU115" s="212" t="str">
        <f t="shared" ca="1" si="120"/>
        <v/>
      </c>
      <c r="BV115" s="208" t="str">
        <f t="shared" ca="1" si="120"/>
        <v/>
      </c>
      <c r="BW115" s="215" t="str">
        <f t="shared" ca="1" si="120"/>
        <v/>
      </c>
      <c r="BX115" s="212" t="str">
        <f t="shared" ca="1" si="120"/>
        <v/>
      </c>
      <c r="BY115" s="208" t="str">
        <f t="shared" ca="1" si="63"/>
        <v/>
      </c>
      <c r="BZ115" s="209" t="str">
        <f t="shared" ca="1" si="64"/>
        <v/>
      </c>
      <c r="CA115" s="210" t="str">
        <f t="shared" ca="1" si="65"/>
        <v/>
      </c>
      <c r="CB115" s="208" t="str">
        <f t="shared" ca="1" si="66"/>
        <v/>
      </c>
      <c r="CC115" s="211" t="str">
        <f t="shared" ca="1" si="67"/>
        <v/>
      </c>
      <c r="CD115" s="212" t="str">
        <f t="shared" ca="1" si="68"/>
        <v/>
      </c>
      <c r="CE115" s="208" t="str">
        <f t="shared" ca="1" si="69"/>
        <v/>
      </c>
      <c r="CF115" s="209" t="str">
        <f t="shared" ca="1" si="70"/>
        <v/>
      </c>
      <c r="CG115" s="214" t="str">
        <f t="shared" ca="1" si="71"/>
        <v/>
      </c>
      <c r="CH115" s="208" t="str">
        <f t="shared" ca="1" si="83"/>
        <v/>
      </c>
      <c r="CI115" s="209" t="str">
        <f t="shared" ca="1" si="84"/>
        <v/>
      </c>
      <c r="CJ115" s="210" t="str">
        <f t="shared" ca="1" si="85"/>
        <v/>
      </c>
      <c r="CK115" s="208" t="str">
        <f t="shared" ca="1" si="86"/>
        <v/>
      </c>
      <c r="CL115" s="211" t="str">
        <f t="shared" ca="1" si="87"/>
        <v/>
      </c>
      <c r="CM115" s="212" t="str">
        <f t="shared" ca="1" si="88"/>
        <v/>
      </c>
      <c r="CN115" s="208" t="str">
        <f t="shared" ca="1" si="89"/>
        <v/>
      </c>
      <c r="CO115" s="215" t="str">
        <f t="shared" ca="1" si="90"/>
        <v/>
      </c>
      <c r="CP115" s="212" t="str">
        <f t="shared" ca="1" si="72"/>
        <v/>
      </c>
      <c r="CQ115" s="208" t="str">
        <f t="shared" ca="1" si="91"/>
        <v/>
      </c>
      <c r="CR115" s="209" t="str">
        <f t="shared" ca="1" si="92"/>
        <v/>
      </c>
      <c r="CS115" s="210" t="str">
        <f t="shared" ca="1" si="93"/>
        <v/>
      </c>
      <c r="CT115" s="208" t="str">
        <f t="shared" ca="1" si="94"/>
        <v/>
      </c>
      <c r="CU115" s="211" t="str">
        <f t="shared" ca="1" si="95"/>
        <v/>
      </c>
      <c r="CV115" s="212" t="str">
        <f t="shared" ca="1" si="96"/>
        <v/>
      </c>
      <c r="CW115" s="208" t="str">
        <f t="shared" ca="1" si="97"/>
        <v/>
      </c>
      <c r="CX115" s="216" t="str">
        <f t="shared" ca="1" si="98"/>
        <v/>
      </c>
    </row>
    <row r="116" spans="2:102" s="156" customFormat="1" ht="20.100000000000001" customHeight="1">
      <c r="B116" s="239">
        <f t="shared" si="99"/>
        <v>107</v>
      </c>
      <c r="C116" s="200" t="str">
        <f t="shared" ca="1" si="111"/>
        <v/>
      </c>
      <c r="D116" s="201" t="str">
        <f t="shared" ca="1" si="106"/>
        <v/>
      </c>
      <c r="E116" s="206" t="str">
        <f t="shared" ca="1" si="105"/>
        <v/>
      </c>
      <c r="F116" s="203" t="str">
        <f t="shared" ca="1" si="105"/>
        <v/>
      </c>
      <c r="G116" s="204" t="str">
        <f t="shared" ca="1" si="105"/>
        <v/>
      </c>
      <c r="H116" s="202" t="str">
        <f t="shared" ca="1" si="105"/>
        <v/>
      </c>
      <c r="I116" s="205" t="str">
        <f t="shared" ca="1" si="105"/>
        <v/>
      </c>
      <c r="J116" s="206" t="str">
        <f t="shared" ca="1" si="105"/>
        <v/>
      </c>
      <c r="K116" s="202" t="str">
        <f t="shared" ca="1" si="105"/>
        <v/>
      </c>
      <c r="L116" s="295" t="str">
        <f t="shared" ca="1" si="105"/>
        <v/>
      </c>
      <c r="M116" s="207" t="str">
        <f t="shared" ca="1" si="117"/>
        <v/>
      </c>
      <c r="N116" s="208" t="str">
        <f t="shared" ca="1" si="117"/>
        <v/>
      </c>
      <c r="O116" s="209" t="str">
        <f t="shared" ca="1" si="117"/>
        <v/>
      </c>
      <c r="P116" s="210" t="str">
        <f t="shared" ca="1" si="117"/>
        <v/>
      </c>
      <c r="Q116" s="208" t="str">
        <f t="shared" ca="1" si="117"/>
        <v/>
      </c>
      <c r="R116" s="211" t="str">
        <f t="shared" ca="1" si="117"/>
        <v/>
      </c>
      <c r="S116" s="212" t="str">
        <f t="shared" ca="1" si="117"/>
        <v/>
      </c>
      <c r="T116" s="208" t="str">
        <f t="shared" ca="1" si="117"/>
        <v/>
      </c>
      <c r="U116" s="213" t="str">
        <f t="shared" ca="1" si="117"/>
        <v/>
      </c>
      <c r="V116" s="212" t="str">
        <f t="shared" ca="1" si="117"/>
        <v/>
      </c>
      <c r="W116" s="208" t="str">
        <f t="shared" ca="1" si="117"/>
        <v/>
      </c>
      <c r="X116" s="209" t="str">
        <f t="shared" ca="1" si="117"/>
        <v/>
      </c>
      <c r="Y116" s="210" t="str">
        <f t="shared" ca="1" si="117"/>
        <v/>
      </c>
      <c r="Z116" s="208" t="str">
        <f t="shared" ca="1" si="117"/>
        <v/>
      </c>
      <c r="AA116" s="211" t="str">
        <f t="shared" ca="1" si="117"/>
        <v/>
      </c>
      <c r="AB116" s="212" t="str">
        <f t="shared" ca="1" si="117"/>
        <v/>
      </c>
      <c r="AC116" s="208" t="str">
        <f t="shared" ca="1" si="118"/>
        <v/>
      </c>
      <c r="AD116" s="209" t="str">
        <f t="shared" ca="1" si="118"/>
        <v/>
      </c>
      <c r="AE116" s="214" t="str">
        <f t="shared" ca="1" si="118"/>
        <v/>
      </c>
      <c r="AF116" s="208" t="str">
        <f t="shared" ca="1" si="118"/>
        <v/>
      </c>
      <c r="AG116" s="209" t="str">
        <f t="shared" ca="1" si="118"/>
        <v/>
      </c>
      <c r="AH116" s="210" t="str">
        <f t="shared" ca="1" si="118"/>
        <v/>
      </c>
      <c r="AI116" s="208" t="str">
        <f t="shared" ca="1" si="118"/>
        <v/>
      </c>
      <c r="AJ116" s="211" t="str">
        <f t="shared" ca="1" si="118"/>
        <v/>
      </c>
      <c r="AK116" s="212" t="str">
        <f t="shared" ca="1" si="118"/>
        <v/>
      </c>
      <c r="AL116" s="208" t="str">
        <f t="shared" ca="1" si="118"/>
        <v/>
      </c>
      <c r="AM116" s="215" t="str">
        <f t="shared" ca="1" si="118"/>
        <v/>
      </c>
      <c r="AN116" s="212" t="str">
        <f t="shared" ca="1" si="118"/>
        <v/>
      </c>
      <c r="AO116" s="208" t="str">
        <f t="shared" ca="1" si="118"/>
        <v/>
      </c>
      <c r="AP116" s="209" t="str">
        <f t="shared" ca="1" si="118"/>
        <v/>
      </c>
      <c r="AQ116" s="210" t="str">
        <f t="shared" ca="1" si="118"/>
        <v/>
      </c>
      <c r="AR116" s="208" t="str">
        <f t="shared" ca="1" si="118"/>
        <v/>
      </c>
      <c r="AS116" s="211" t="str">
        <f t="shared" ca="1" si="119"/>
        <v/>
      </c>
      <c r="AT116" s="212" t="str">
        <f t="shared" ca="1" si="119"/>
        <v/>
      </c>
      <c r="AU116" s="208" t="str">
        <f t="shared" ca="1" si="119"/>
        <v/>
      </c>
      <c r="AV116" s="209" t="str">
        <f t="shared" ca="1" si="119"/>
        <v/>
      </c>
      <c r="AW116" s="214" t="str">
        <f t="shared" ca="1" si="119"/>
        <v/>
      </c>
      <c r="AX116" s="208" t="str">
        <f t="shared" ca="1" si="119"/>
        <v/>
      </c>
      <c r="AY116" s="209" t="str">
        <f t="shared" ca="1" si="119"/>
        <v/>
      </c>
      <c r="AZ116" s="210" t="str">
        <f t="shared" ca="1" si="119"/>
        <v/>
      </c>
      <c r="BA116" s="208" t="str">
        <f t="shared" ca="1" si="119"/>
        <v/>
      </c>
      <c r="BB116" s="211" t="str">
        <f t="shared" ca="1" si="119"/>
        <v/>
      </c>
      <c r="BC116" s="212" t="str">
        <f t="shared" ca="1" si="119"/>
        <v/>
      </c>
      <c r="BD116" s="208" t="str">
        <f t="shared" ca="1" si="119"/>
        <v/>
      </c>
      <c r="BE116" s="215" t="str">
        <f t="shared" ca="1" si="119"/>
        <v/>
      </c>
      <c r="BF116" s="212" t="str">
        <f t="shared" ca="1" si="119"/>
        <v/>
      </c>
      <c r="BG116" s="208" t="str">
        <f t="shared" ca="1" si="119"/>
        <v/>
      </c>
      <c r="BH116" s="209" t="str">
        <f t="shared" ca="1" si="119"/>
        <v/>
      </c>
      <c r="BI116" s="210" t="str">
        <f t="shared" ca="1" si="120"/>
        <v/>
      </c>
      <c r="BJ116" s="208" t="str">
        <f t="shared" ca="1" si="120"/>
        <v/>
      </c>
      <c r="BK116" s="211" t="str">
        <f t="shared" ca="1" si="120"/>
        <v/>
      </c>
      <c r="BL116" s="212" t="str">
        <f t="shared" ca="1" si="120"/>
        <v/>
      </c>
      <c r="BM116" s="208" t="str">
        <f t="shared" ca="1" si="120"/>
        <v/>
      </c>
      <c r="BN116" s="209" t="str">
        <f t="shared" ca="1" si="120"/>
        <v/>
      </c>
      <c r="BO116" s="214" t="str">
        <f t="shared" ca="1" si="120"/>
        <v/>
      </c>
      <c r="BP116" s="208" t="str">
        <f t="shared" ca="1" si="120"/>
        <v/>
      </c>
      <c r="BQ116" s="209" t="str">
        <f t="shared" ca="1" si="120"/>
        <v/>
      </c>
      <c r="BR116" s="210" t="str">
        <f t="shared" ca="1" si="120"/>
        <v/>
      </c>
      <c r="BS116" s="208" t="str">
        <f t="shared" ca="1" si="120"/>
        <v/>
      </c>
      <c r="BT116" s="211" t="str">
        <f t="shared" ca="1" si="120"/>
        <v/>
      </c>
      <c r="BU116" s="212" t="str">
        <f t="shared" ca="1" si="120"/>
        <v/>
      </c>
      <c r="BV116" s="208" t="str">
        <f t="shared" ca="1" si="120"/>
        <v/>
      </c>
      <c r="BW116" s="215" t="str">
        <f t="shared" ca="1" si="120"/>
        <v/>
      </c>
      <c r="BX116" s="212" t="str">
        <f t="shared" ca="1" si="120"/>
        <v/>
      </c>
      <c r="BY116" s="208" t="str">
        <f t="shared" ca="1" si="63"/>
        <v/>
      </c>
      <c r="BZ116" s="209" t="str">
        <f t="shared" ca="1" si="64"/>
        <v/>
      </c>
      <c r="CA116" s="210" t="str">
        <f t="shared" ca="1" si="65"/>
        <v/>
      </c>
      <c r="CB116" s="208" t="str">
        <f t="shared" ca="1" si="66"/>
        <v/>
      </c>
      <c r="CC116" s="211" t="str">
        <f t="shared" ca="1" si="67"/>
        <v/>
      </c>
      <c r="CD116" s="212" t="str">
        <f t="shared" ca="1" si="68"/>
        <v/>
      </c>
      <c r="CE116" s="208" t="str">
        <f t="shared" ca="1" si="69"/>
        <v/>
      </c>
      <c r="CF116" s="209" t="str">
        <f t="shared" ca="1" si="70"/>
        <v/>
      </c>
      <c r="CG116" s="214" t="str">
        <f t="shared" ca="1" si="71"/>
        <v/>
      </c>
      <c r="CH116" s="208" t="str">
        <f t="shared" ca="1" si="83"/>
        <v/>
      </c>
      <c r="CI116" s="209" t="str">
        <f t="shared" ca="1" si="84"/>
        <v/>
      </c>
      <c r="CJ116" s="210" t="str">
        <f t="shared" ca="1" si="85"/>
        <v/>
      </c>
      <c r="CK116" s="208" t="str">
        <f t="shared" ca="1" si="86"/>
        <v/>
      </c>
      <c r="CL116" s="211" t="str">
        <f t="shared" ca="1" si="87"/>
        <v/>
      </c>
      <c r="CM116" s="212" t="str">
        <f t="shared" ca="1" si="88"/>
        <v/>
      </c>
      <c r="CN116" s="208" t="str">
        <f t="shared" ca="1" si="89"/>
        <v/>
      </c>
      <c r="CO116" s="215" t="str">
        <f t="shared" ca="1" si="90"/>
        <v/>
      </c>
      <c r="CP116" s="212" t="str">
        <f t="shared" ca="1" si="72"/>
        <v/>
      </c>
      <c r="CQ116" s="208" t="str">
        <f t="shared" ca="1" si="91"/>
        <v/>
      </c>
      <c r="CR116" s="209" t="str">
        <f t="shared" ca="1" si="92"/>
        <v/>
      </c>
      <c r="CS116" s="210" t="str">
        <f t="shared" ca="1" si="93"/>
        <v/>
      </c>
      <c r="CT116" s="208" t="str">
        <f t="shared" ca="1" si="94"/>
        <v/>
      </c>
      <c r="CU116" s="211" t="str">
        <f t="shared" ca="1" si="95"/>
        <v/>
      </c>
      <c r="CV116" s="212" t="str">
        <f t="shared" ca="1" si="96"/>
        <v/>
      </c>
      <c r="CW116" s="208" t="str">
        <f t="shared" ca="1" si="97"/>
        <v/>
      </c>
      <c r="CX116" s="216" t="str">
        <f t="shared" ca="1" si="98"/>
        <v/>
      </c>
    </row>
    <row r="117" spans="2:102" s="156" customFormat="1" ht="20.100000000000001" customHeight="1">
      <c r="B117" s="239">
        <f t="shared" si="99"/>
        <v>108</v>
      </c>
      <c r="C117" s="200" t="str">
        <f t="shared" ca="1" si="111"/>
        <v/>
      </c>
      <c r="D117" s="201" t="str">
        <f t="shared" ca="1" si="106"/>
        <v/>
      </c>
      <c r="E117" s="206" t="str">
        <f t="shared" ca="1" si="105"/>
        <v/>
      </c>
      <c r="F117" s="203" t="str">
        <f t="shared" ca="1" si="105"/>
        <v/>
      </c>
      <c r="G117" s="204" t="str">
        <f t="shared" ca="1" si="105"/>
        <v/>
      </c>
      <c r="H117" s="202" t="str">
        <f t="shared" ca="1" si="105"/>
        <v/>
      </c>
      <c r="I117" s="205" t="str">
        <f t="shared" ca="1" si="105"/>
        <v/>
      </c>
      <c r="J117" s="206" t="str">
        <f t="shared" ca="1" si="105"/>
        <v/>
      </c>
      <c r="K117" s="202" t="str">
        <f t="shared" ca="1" si="105"/>
        <v/>
      </c>
      <c r="L117" s="295" t="str">
        <f t="shared" ca="1" si="105"/>
        <v/>
      </c>
      <c r="M117" s="207" t="str">
        <f t="shared" ca="1" si="117"/>
        <v/>
      </c>
      <c r="N117" s="208" t="str">
        <f t="shared" ca="1" si="117"/>
        <v/>
      </c>
      <c r="O117" s="209" t="str">
        <f t="shared" ca="1" si="117"/>
        <v/>
      </c>
      <c r="P117" s="210" t="str">
        <f t="shared" ca="1" si="117"/>
        <v/>
      </c>
      <c r="Q117" s="208" t="str">
        <f t="shared" ca="1" si="117"/>
        <v/>
      </c>
      <c r="R117" s="211" t="str">
        <f t="shared" ca="1" si="117"/>
        <v/>
      </c>
      <c r="S117" s="212" t="str">
        <f t="shared" ca="1" si="117"/>
        <v/>
      </c>
      <c r="T117" s="208" t="str">
        <f t="shared" ca="1" si="117"/>
        <v/>
      </c>
      <c r="U117" s="213" t="str">
        <f t="shared" ca="1" si="117"/>
        <v/>
      </c>
      <c r="V117" s="212" t="str">
        <f t="shared" ca="1" si="117"/>
        <v/>
      </c>
      <c r="W117" s="208" t="str">
        <f t="shared" ca="1" si="117"/>
        <v/>
      </c>
      <c r="X117" s="209" t="str">
        <f t="shared" ca="1" si="117"/>
        <v/>
      </c>
      <c r="Y117" s="210" t="str">
        <f t="shared" ca="1" si="117"/>
        <v/>
      </c>
      <c r="Z117" s="208" t="str">
        <f t="shared" ca="1" si="117"/>
        <v/>
      </c>
      <c r="AA117" s="211" t="str">
        <f t="shared" ca="1" si="117"/>
        <v/>
      </c>
      <c r="AB117" s="212" t="str">
        <f t="shared" ca="1" si="117"/>
        <v/>
      </c>
      <c r="AC117" s="208" t="str">
        <f t="shared" ca="1" si="118"/>
        <v/>
      </c>
      <c r="AD117" s="209" t="str">
        <f t="shared" ca="1" si="118"/>
        <v/>
      </c>
      <c r="AE117" s="214" t="str">
        <f t="shared" ca="1" si="118"/>
        <v/>
      </c>
      <c r="AF117" s="208" t="str">
        <f t="shared" ca="1" si="118"/>
        <v/>
      </c>
      <c r="AG117" s="209" t="str">
        <f t="shared" ca="1" si="118"/>
        <v/>
      </c>
      <c r="AH117" s="210" t="str">
        <f t="shared" ca="1" si="118"/>
        <v/>
      </c>
      <c r="AI117" s="208" t="str">
        <f t="shared" ca="1" si="118"/>
        <v/>
      </c>
      <c r="AJ117" s="211" t="str">
        <f t="shared" ca="1" si="118"/>
        <v/>
      </c>
      <c r="AK117" s="212" t="str">
        <f t="shared" ca="1" si="118"/>
        <v/>
      </c>
      <c r="AL117" s="208" t="str">
        <f t="shared" ca="1" si="118"/>
        <v/>
      </c>
      <c r="AM117" s="215" t="str">
        <f t="shared" ca="1" si="118"/>
        <v/>
      </c>
      <c r="AN117" s="212" t="str">
        <f t="shared" ca="1" si="118"/>
        <v/>
      </c>
      <c r="AO117" s="208" t="str">
        <f t="shared" ca="1" si="118"/>
        <v/>
      </c>
      <c r="AP117" s="209" t="str">
        <f t="shared" ca="1" si="118"/>
        <v/>
      </c>
      <c r="AQ117" s="210" t="str">
        <f t="shared" ca="1" si="118"/>
        <v/>
      </c>
      <c r="AR117" s="208" t="str">
        <f t="shared" ca="1" si="118"/>
        <v/>
      </c>
      <c r="AS117" s="211" t="str">
        <f t="shared" ca="1" si="119"/>
        <v/>
      </c>
      <c r="AT117" s="212" t="str">
        <f t="shared" ca="1" si="119"/>
        <v/>
      </c>
      <c r="AU117" s="208" t="str">
        <f t="shared" ca="1" si="119"/>
        <v/>
      </c>
      <c r="AV117" s="209" t="str">
        <f t="shared" ca="1" si="119"/>
        <v/>
      </c>
      <c r="AW117" s="214" t="str">
        <f t="shared" ca="1" si="119"/>
        <v/>
      </c>
      <c r="AX117" s="208" t="str">
        <f t="shared" ca="1" si="119"/>
        <v/>
      </c>
      <c r="AY117" s="209" t="str">
        <f t="shared" ca="1" si="119"/>
        <v/>
      </c>
      <c r="AZ117" s="210" t="str">
        <f t="shared" ca="1" si="119"/>
        <v/>
      </c>
      <c r="BA117" s="208" t="str">
        <f t="shared" ca="1" si="119"/>
        <v/>
      </c>
      <c r="BB117" s="211" t="str">
        <f t="shared" ca="1" si="119"/>
        <v/>
      </c>
      <c r="BC117" s="212" t="str">
        <f t="shared" ca="1" si="119"/>
        <v/>
      </c>
      <c r="BD117" s="208" t="str">
        <f t="shared" ca="1" si="119"/>
        <v/>
      </c>
      <c r="BE117" s="215" t="str">
        <f t="shared" ca="1" si="119"/>
        <v/>
      </c>
      <c r="BF117" s="212" t="str">
        <f t="shared" ca="1" si="119"/>
        <v/>
      </c>
      <c r="BG117" s="208" t="str">
        <f t="shared" ca="1" si="119"/>
        <v/>
      </c>
      <c r="BH117" s="209" t="str">
        <f t="shared" ca="1" si="119"/>
        <v/>
      </c>
      <c r="BI117" s="210" t="str">
        <f t="shared" ca="1" si="120"/>
        <v/>
      </c>
      <c r="BJ117" s="208" t="str">
        <f t="shared" ca="1" si="120"/>
        <v/>
      </c>
      <c r="BK117" s="211" t="str">
        <f t="shared" ca="1" si="120"/>
        <v/>
      </c>
      <c r="BL117" s="212" t="str">
        <f t="shared" ca="1" si="120"/>
        <v/>
      </c>
      <c r="BM117" s="208" t="str">
        <f t="shared" ca="1" si="120"/>
        <v/>
      </c>
      <c r="BN117" s="209" t="str">
        <f t="shared" ca="1" si="120"/>
        <v/>
      </c>
      <c r="BO117" s="214" t="str">
        <f t="shared" ca="1" si="120"/>
        <v/>
      </c>
      <c r="BP117" s="208" t="str">
        <f t="shared" ca="1" si="120"/>
        <v/>
      </c>
      <c r="BQ117" s="209" t="str">
        <f t="shared" ca="1" si="120"/>
        <v/>
      </c>
      <c r="BR117" s="210" t="str">
        <f t="shared" ca="1" si="120"/>
        <v/>
      </c>
      <c r="BS117" s="208" t="str">
        <f t="shared" ca="1" si="120"/>
        <v/>
      </c>
      <c r="BT117" s="211" t="str">
        <f t="shared" ca="1" si="120"/>
        <v/>
      </c>
      <c r="BU117" s="212" t="str">
        <f t="shared" ca="1" si="120"/>
        <v/>
      </c>
      <c r="BV117" s="208" t="str">
        <f t="shared" ca="1" si="120"/>
        <v/>
      </c>
      <c r="BW117" s="215" t="str">
        <f t="shared" ca="1" si="120"/>
        <v/>
      </c>
      <c r="BX117" s="212" t="str">
        <f t="shared" ca="1" si="120"/>
        <v/>
      </c>
      <c r="BY117" s="208" t="str">
        <f t="shared" ca="1" si="63"/>
        <v/>
      </c>
      <c r="BZ117" s="209" t="str">
        <f t="shared" ca="1" si="64"/>
        <v/>
      </c>
      <c r="CA117" s="210" t="str">
        <f t="shared" ca="1" si="65"/>
        <v/>
      </c>
      <c r="CB117" s="208" t="str">
        <f t="shared" ca="1" si="66"/>
        <v/>
      </c>
      <c r="CC117" s="211" t="str">
        <f t="shared" ca="1" si="67"/>
        <v/>
      </c>
      <c r="CD117" s="212" t="str">
        <f t="shared" ca="1" si="68"/>
        <v/>
      </c>
      <c r="CE117" s="208" t="str">
        <f t="shared" ca="1" si="69"/>
        <v/>
      </c>
      <c r="CF117" s="209" t="str">
        <f t="shared" ca="1" si="70"/>
        <v/>
      </c>
      <c r="CG117" s="214" t="str">
        <f t="shared" ca="1" si="71"/>
        <v/>
      </c>
      <c r="CH117" s="208" t="str">
        <f t="shared" ca="1" si="83"/>
        <v/>
      </c>
      <c r="CI117" s="209" t="str">
        <f t="shared" ca="1" si="84"/>
        <v/>
      </c>
      <c r="CJ117" s="210" t="str">
        <f t="shared" ca="1" si="85"/>
        <v/>
      </c>
      <c r="CK117" s="208" t="str">
        <f t="shared" ca="1" si="86"/>
        <v/>
      </c>
      <c r="CL117" s="211" t="str">
        <f t="shared" ca="1" si="87"/>
        <v/>
      </c>
      <c r="CM117" s="212" t="str">
        <f t="shared" ca="1" si="88"/>
        <v/>
      </c>
      <c r="CN117" s="208" t="str">
        <f t="shared" ca="1" si="89"/>
        <v/>
      </c>
      <c r="CO117" s="215" t="str">
        <f t="shared" ca="1" si="90"/>
        <v/>
      </c>
      <c r="CP117" s="212" t="str">
        <f t="shared" ca="1" si="72"/>
        <v/>
      </c>
      <c r="CQ117" s="208" t="str">
        <f t="shared" ca="1" si="91"/>
        <v/>
      </c>
      <c r="CR117" s="209" t="str">
        <f t="shared" ca="1" si="92"/>
        <v/>
      </c>
      <c r="CS117" s="210" t="str">
        <f t="shared" ca="1" si="93"/>
        <v/>
      </c>
      <c r="CT117" s="208" t="str">
        <f t="shared" ca="1" si="94"/>
        <v/>
      </c>
      <c r="CU117" s="211" t="str">
        <f t="shared" ca="1" si="95"/>
        <v/>
      </c>
      <c r="CV117" s="212" t="str">
        <f t="shared" ca="1" si="96"/>
        <v/>
      </c>
      <c r="CW117" s="208" t="str">
        <f t="shared" ca="1" si="97"/>
        <v/>
      </c>
      <c r="CX117" s="216" t="str">
        <f t="shared" ca="1" si="98"/>
        <v/>
      </c>
    </row>
    <row r="118" spans="2:102" s="156" customFormat="1" ht="20.100000000000001" customHeight="1">
      <c r="B118" s="239">
        <f t="shared" si="99"/>
        <v>109</v>
      </c>
      <c r="C118" s="200" t="str">
        <f t="shared" ca="1" si="111"/>
        <v/>
      </c>
      <c r="D118" s="201" t="str">
        <f t="shared" ca="1" si="106"/>
        <v/>
      </c>
      <c r="E118" s="206" t="str">
        <f t="shared" ca="1" si="105"/>
        <v/>
      </c>
      <c r="F118" s="203" t="str">
        <f t="shared" ca="1" si="105"/>
        <v/>
      </c>
      <c r="G118" s="204" t="str">
        <f t="shared" ca="1" si="105"/>
        <v/>
      </c>
      <c r="H118" s="202" t="str">
        <f t="shared" ca="1" si="105"/>
        <v/>
      </c>
      <c r="I118" s="205" t="str">
        <f t="shared" ca="1" si="105"/>
        <v/>
      </c>
      <c r="J118" s="206" t="str">
        <f t="shared" ca="1" si="105"/>
        <v/>
      </c>
      <c r="K118" s="202" t="str">
        <f t="shared" ca="1" si="105"/>
        <v/>
      </c>
      <c r="L118" s="295" t="str">
        <f t="shared" ca="1" si="105"/>
        <v/>
      </c>
      <c r="M118" s="207" t="str">
        <f t="shared" ca="1" si="117"/>
        <v/>
      </c>
      <c r="N118" s="208" t="str">
        <f t="shared" ca="1" si="117"/>
        <v/>
      </c>
      <c r="O118" s="209" t="str">
        <f t="shared" ca="1" si="117"/>
        <v/>
      </c>
      <c r="P118" s="210" t="str">
        <f t="shared" ca="1" si="117"/>
        <v/>
      </c>
      <c r="Q118" s="208" t="str">
        <f t="shared" ca="1" si="117"/>
        <v/>
      </c>
      <c r="R118" s="211" t="str">
        <f t="shared" ca="1" si="117"/>
        <v/>
      </c>
      <c r="S118" s="212" t="str">
        <f t="shared" ca="1" si="117"/>
        <v/>
      </c>
      <c r="T118" s="208" t="str">
        <f t="shared" ca="1" si="117"/>
        <v/>
      </c>
      <c r="U118" s="213" t="str">
        <f t="shared" ca="1" si="117"/>
        <v/>
      </c>
      <c r="V118" s="212" t="str">
        <f t="shared" ca="1" si="117"/>
        <v/>
      </c>
      <c r="W118" s="208" t="str">
        <f t="shared" ca="1" si="117"/>
        <v/>
      </c>
      <c r="X118" s="209" t="str">
        <f t="shared" ca="1" si="117"/>
        <v/>
      </c>
      <c r="Y118" s="210" t="str">
        <f t="shared" ca="1" si="117"/>
        <v/>
      </c>
      <c r="Z118" s="208" t="str">
        <f t="shared" ca="1" si="117"/>
        <v/>
      </c>
      <c r="AA118" s="211" t="str">
        <f t="shared" ca="1" si="117"/>
        <v/>
      </c>
      <c r="AB118" s="212" t="str">
        <f t="shared" ca="1" si="117"/>
        <v/>
      </c>
      <c r="AC118" s="208" t="str">
        <f t="shared" ca="1" si="118"/>
        <v/>
      </c>
      <c r="AD118" s="209" t="str">
        <f t="shared" ca="1" si="118"/>
        <v/>
      </c>
      <c r="AE118" s="214" t="str">
        <f t="shared" ca="1" si="118"/>
        <v/>
      </c>
      <c r="AF118" s="208" t="str">
        <f t="shared" ca="1" si="118"/>
        <v/>
      </c>
      <c r="AG118" s="209" t="str">
        <f t="shared" ca="1" si="118"/>
        <v/>
      </c>
      <c r="AH118" s="210" t="str">
        <f t="shared" ca="1" si="118"/>
        <v/>
      </c>
      <c r="AI118" s="208" t="str">
        <f t="shared" ca="1" si="118"/>
        <v/>
      </c>
      <c r="AJ118" s="211" t="str">
        <f t="shared" ca="1" si="118"/>
        <v/>
      </c>
      <c r="AK118" s="212" t="str">
        <f t="shared" ca="1" si="118"/>
        <v/>
      </c>
      <c r="AL118" s="208" t="str">
        <f t="shared" ca="1" si="118"/>
        <v/>
      </c>
      <c r="AM118" s="215" t="str">
        <f t="shared" ca="1" si="118"/>
        <v/>
      </c>
      <c r="AN118" s="212" t="str">
        <f t="shared" ca="1" si="118"/>
        <v/>
      </c>
      <c r="AO118" s="208" t="str">
        <f t="shared" ca="1" si="118"/>
        <v/>
      </c>
      <c r="AP118" s="209" t="str">
        <f t="shared" ca="1" si="118"/>
        <v/>
      </c>
      <c r="AQ118" s="210" t="str">
        <f t="shared" ca="1" si="118"/>
        <v/>
      </c>
      <c r="AR118" s="208" t="str">
        <f t="shared" ca="1" si="118"/>
        <v/>
      </c>
      <c r="AS118" s="211" t="str">
        <f t="shared" ca="1" si="119"/>
        <v/>
      </c>
      <c r="AT118" s="212" t="str">
        <f t="shared" ca="1" si="119"/>
        <v/>
      </c>
      <c r="AU118" s="208" t="str">
        <f t="shared" ca="1" si="119"/>
        <v/>
      </c>
      <c r="AV118" s="209" t="str">
        <f t="shared" ca="1" si="119"/>
        <v/>
      </c>
      <c r="AW118" s="214" t="str">
        <f t="shared" ca="1" si="119"/>
        <v/>
      </c>
      <c r="AX118" s="208" t="str">
        <f t="shared" ca="1" si="119"/>
        <v/>
      </c>
      <c r="AY118" s="209" t="str">
        <f t="shared" ca="1" si="119"/>
        <v/>
      </c>
      <c r="AZ118" s="210" t="str">
        <f t="shared" ca="1" si="119"/>
        <v/>
      </c>
      <c r="BA118" s="208" t="str">
        <f t="shared" ca="1" si="119"/>
        <v/>
      </c>
      <c r="BB118" s="211" t="str">
        <f t="shared" ca="1" si="119"/>
        <v/>
      </c>
      <c r="BC118" s="212" t="str">
        <f t="shared" ca="1" si="119"/>
        <v/>
      </c>
      <c r="BD118" s="208" t="str">
        <f t="shared" ca="1" si="119"/>
        <v/>
      </c>
      <c r="BE118" s="215" t="str">
        <f t="shared" ca="1" si="119"/>
        <v/>
      </c>
      <c r="BF118" s="212" t="str">
        <f t="shared" ca="1" si="119"/>
        <v/>
      </c>
      <c r="BG118" s="208" t="str">
        <f t="shared" ca="1" si="119"/>
        <v/>
      </c>
      <c r="BH118" s="209" t="str">
        <f t="shared" ca="1" si="119"/>
        <v/>
      </c>
      <c r="BI118" s="210" t="str">
        <f t="shared" ca="1" si="120"/>
        <v/>
      </c>
      <c r="BJ118" s="208" t="str">
        <f t="shared" ca="1" si="120"/>
        <v/>
      </c>
      <c r="BK118" s="211" t="str">
        <f t="shared" ca="1" si="120"/>
        <v/>
      </c>
      <c r="BL118" s="212" t="str">
        <f t="shared" ca="1" si="120"/>
        <v/>
      </c>
      <c r="BM118" s="208" t="str">
        <f t="shared" ca="1" si="120"/>
        <v/>
      </c>
      <c r="BN118" s="209" t="str">
        <f t="shared" ca="1" si="120"/>
        <v/>
      </c>
      <c r="BO118" s="214" t="str">
        <f t="shared" ca="1" si="120"/>
        <v/>
      </c>
      <c r="BP118" s="208" t="str">
        <f t="shared" ca="1" si="120"/>
        <v/>
      </c>
      <c r="BQ118" s="209" t="str">
        <f t="shared" ca="1" si="120"/>
        <v/>
      </c>
      <c r="BR118" s="210" t="str">
        <f t="shared" ca="1" si="120"/>
        <v/>
      </c>
      <c r="BS118" s="208" t="str">
        <f t="shared" ca="1" si="120"/>
        <v/>
      </c>
      <c r="BT118" s="211" t="str">
        <f t="shared" ca="1" si="120"/>
        <v/>
      </c>
      <c r="BU118" s="212" t="str">
        <f t="shared" ca="1" si="120"/>
        <v/>
      </c>
      <c r="BV118" s="208" t="str">
        <f t="shared" ca="1" si="120"/>
        <v/>
      </c>
      <c r="BW118" s="215" t="str">
        <f t="shared" ca="1" si="120"/>
        <v/>
      </c>
      <c r="BX118" s="212" t="str">
        <f t="shared" ca="1" si="120"/>
        <v/>
      </c>
      <c r="BY118" s="208" t="str">
        <f t="shared" ca="1" si="63"/>
        <v/>
      </c>
      <c r="BZ118" s="209" t="str">
        <f t="shared" ca="1" si="64"/>
        <v/>
      </c>
      <c r="CA118" s="210" t="str">
        <f t="shared" ca="1" si="65"/>
        <v/>
      </c>
      <c r="CB118" s="208" t="str">
        <f t="shared" ca="1" si="66"/>
        <v/>
      </c>
      <c r="CC118" s="211" t="str">
        <f t="shared" ca="1" si="67"/>
        <v/>
      </c>
      <c r="CD118" s="212" t="str">
        <f t="shared" ca="1" si="68"/>
        <v/>
      </c>
      <c r="CE118" s="208" t="str">
        <f t="shared" ca="1" si="69"/>
        <v/>
      </c>
      <c r="CF118" s="209" t="str">
        <f t="shared" ca="1" si="70"/>
        <v/>
      </c>
      <c r="CG118" s="214" t="str">
        <f t="shared" ca="1" si="71"/>
        <v/>
      </c>
      <c r="CH118" s="208" t="str">
        <f t="shared" ca="1" si="83"/>
        <v/>
      </c>
      <c r="CI118" s="209" t="str">
        <f t="shared" ca="1" si="84"/>
        <v/>
      </c>
      <c r="CJ118" s="210" t="str">
        <f t="shared" ca="1" si="85"/>
        <v/>
      </c>
      <c r="CK118" s="208" t="str">
        <f t="shared" ca="1" si="86"/>
        <v/>
      </c>
      <c r="CL118" s="211" t="str">
        <f t="shared" ca="1" si="87"/>
        <v/>
      </c>
      <c r="CM118" s="212" t="str">
        <f t="shared" ca="1" si="88"/>
        <v/>
      </c>
      <c r="CN118" s="208" t="str">
        <f t="shared" ca="1" si="89"/>
        <v/>
      </c>
      <c r="CO118" s="215" t="str">
        <f t="shared" ca="1" si="90"/>
        <v/>
      </c>
      <c r="CP118" s="212" t="str">
        <f t="shared" ca="1" si="72"/>
        <v/>
      </c>
      <c r="CQ118" s="208" t="str">
        <f t="shared" ca="1" si="91"/>
        <v/>
      </c>
      <c r="CR118" s="209" t="str">
        <f t="shared" ca="1" si="92"/>
        <v/>
      </c>
      <c r="CS118" s="210" t="str">
        <f t="shared" ca="1" si="93"/>
        <v/>
      </c>
      <c r="CT118" s="208" t="str">
        <f t="shared" ca="1" si="94"/>
        <v/>
      </c>
      <c r="CU118" s="211" t="str">
        <f t="shared" ca="1" si="95"/>
        <v/>
      </c>
      <c r="CV118" s="212" t="str">
        <f t="shared" ca="1" si="96"/>
        <v/>
      </c>
      <c r="CW118" s="208" t="str">
        <f t="shared" ca="1" si="97"/>
        <v/>
      </c>
      <c r="CX118" s="216" t="str">
        <f t="shared" ca="1" si="98"/>
        <v/>
      </c>
    </row>
    <row r="119" spans="2:102" s="156" customFormat="1" ht="20.100000000000001" customHeight="1">
      <c r="B119" s="239">
        <f t="shared" si="99"/>
        <v>110</v>
      </c>
      <c r="C119" s="200" t="str">
        <f t="shared" ca="1" si="111"/>
        <v/>
      </c>
      <c r="D119" s="201" t="str">
        <f t="shared" ca="1" si="106"/>
        <v/>
      </c>
      <c r="E119" s="206" t="str">
        <f t="shared" ca="1" si="105"/>
        <v/>
      </c>
      <c r="F119" s="203" t="str">
        <f t="shared" ca="1" si="105"/>
        <v/>
      </c>
      <c r="G119" s="204" t="str">
        <f t="shared" ca="1" si="105"/>
        <v/>
      </c>
      <c r="H119" s="202" t="str">
        <f t="shared" ca="1" si="105"/>
        <v/>
      </c>
      <c r="I119" s="205" t="str">
        <f t="shared" ca="1" si="105"/>
        <v/>
      </c>
      <c r="J119" s="206" t="str">
        <f t="shared" ca="1" si="105"/>
        <v/>
      </c>
      <c r="K119" s="202" t="str">
        <f t="shared" ca="1" si="105"/>
        <v/>
      </c>
      <c r="L119" s="295" t="str">
        <f t="shared" ca="1" si="105"/>
        <v/>
      </c>
      <c r="M119" s="207" t="str">
        <f t="shared" ca="1" si="117"/>
        <v/>
      </c>
      <c r="N119" s="208" t="str">
        <f t="shared" ca="1" si="117"/>
        <v/>
      </c>
      <c r="O119" s="209" t="str">
        <f t="shared" ca="1" si="117"/>
        <v/>
      </c>
      <c r="P119" s="210" t="str">
        <f t="shared" ca="1" si="117"/>
        <v/>
      </c>
      <c r="Q119" s="208" t="str">
        <f t="shared" ca="1" si="117"/>
        <v/>
      </c>
      <c r="R119" s="211" t="str">
        <f t="shared" ca="1" si="117"/>
        <v/>
      </c>
      <c r="S119" s="212" t="str">
        <f t="shared" ca="1" si="117"/>
        <v/>
      </c>
      <c r="T119" s="208" t="str">
        <f t="shared" ca="1" si="117"/>
        <v/>
      </c>
      <c r="U119" s="213" t="str">
        <f t="shared" ca="1" si="117"/>
        <v/>
      </c>
      <c r="V119" s="212" t="str">
        <f t="shared" ca="1" si="117"/>
        <v/>
      </c>
      <c r="W119" s="208" t="str">
        <f t="shared" ca="1" si="117"/>
        <v/>
      </c>
      <c r="X119" s="209" t="str">
        <f t="shared" ca="1" si="117"/>
        <v/>
      </c>
      <c r="Y119" s="210" t="str">
        <f t="shared" ca="1" si="117"/>
        <v/>
      </c>
      <c r="Z119" s="208" t="str">
        <f t="shared" ca="1" si="117"/>
        <v/>
      </c>
      <c r="AA119" s="211" t="str">
        <f t="shared" ca="1" si="117"/>
        <v/>
      </c>
      <c r="AB119" s="212" t="str">
        <f t="shared" ca="1" si="117"/>
        <v/>
      </c>
      <c r="AC119" s="208" t="str">
        <f t="shared" ca="1" si="118"/>
        <v/>
      </c>
      <c r="AD119" s="209" t="str">
        <f t="shared" ca="1" si="118"/>
        <v/>
      </c>
      <c r="AE119" s="214" t="str">
        <f t="shared" ca="1" si="118"/>
        <v/>
      </c>
      <c r="AF119" s="208" t="str">
        <f t="shared" ca="1" si="118"/>
        <v/>
      </c>
      <c r="AG119" s="209" t="str">
        <f t="shared" ca="1" si="118"/>
        <v/>
      </c>
      <c r="AH119" s="210" t="str">
        <f t="shared" ca="1" si="118"/>
        <v/>
      </c>
      <c r="AI119" s="208" t="str">
        <f t="shared" ca="1" si="118"/>
        <v/>
      </c>
      <c r="AJ119" s="211" t="str">
        <f t="shared" ca="1" si="118"/>
        <v/>
      </c>
      <c r="AK119" s="212" t="str">
        <f t="shared" ca="1" si="118"/>
        <v/>
      </c>
      <c r="AL119" s="208" t="str">
        <f t="shared" ca="1" si="118"/>
        <v/>
      </c>
      <c r="AM119" s="215" t="str">
        <f t="shared" ca="1" si="118"/>
        <v/>
      </c>
      <c r="AN119" s="212" t="str">
        <f t="shared" ca="1" si="118"/>
        <v/>
      </c>
      <c r="AO119" s="208" t="str">
        <f t="shared" ca="1" si="118"/>
        <v/>
      </c>
      <c r="AP119" s="209" t="str">
        <f t="shared" ca="1" si="118"/>
        <v/>
      </c>
      <c r="AQ119" s="210" t="str">
        <f t="shared" ca="1" si="118"/>
        <v/>
      </c>
      <c r="AR119" s="208" t="str">
        <f t="shared" ca="1" si="118"/>
        <v/>
      </c>
      <c r="AS119" s="211" t="str">
        <f t="shared" ca="1" si="119"/>
        <v/>
      </c>
      <c r="AT119" s="212" t="str">
        <f t="shared" ca="1" si="119"/>
        <v/>
      </c>
      <c r="AU119" s="208" t="str">
        <f t="shared" ca="1" si="119"/>
        <v/>
      </c>
      <c r="AV119" s="209" t="str">
        <f t="shared" ca="1" si="119"/>
        <v/>
      </c>
      <c r="AW119" s="214" t="str">
        <f t="shared" ca="1" si="119"/>
        <v/>
      </c>
      <c r="AX119" s="208" t="str">
        <f t="shared" ca="1" si="119"/>
        <v/>
      </c>
      <c r="AY119" s="209" t="str">
        <f t="shared" ca="1" si="119"/>
        <v/>
      </c>
      <c r="AZ119" s="210" t="str">
        <f t="shared" ca="1" si="119"/>
        <v/>
      </c>
      <c r="BA119" s="208" t="str">
        <f t="shared" ca="1" si="119"/>
        <v/>
      </c>
      <c r="BB119" s="211" t="str">
        <f t="shared" ca="1" si="119"/>
        <v/>
      </c>
      <c r="BC119" s="212" t="str">
        <f t="shared" ca="1" si="119"/>
        <v/>
      </c>
      <c r="BD119" s="208" t="str">
        <f t="shared" ca="1" si="119"/>
        <v/>
      </c>
      <c r="BE119" s="215" t="str">
        <f t="shared" ca="1" si="119"/>
        <v/>
      </c>
      <c r="BF119" s="212" t="str">
        <f t="shared" ca="1" si="119"/>
        <v/>
      </c>
      <c r="BG119" s="208" t="str">
        <f t="shared" ca="1" si="119"/>
        <v/>
      </c>
      <c r="BH119" s="209" t="str">
        <f t="shared" ca="1" si="119"/>
        <v/>
      </c>
      <c r="BI119" s="210" t="str">
        <f t="shared" ca="1" si="120"/>
        <v/>
      </c>
      <c r="BJ119" s="208" t="str">
        <f t="shared" ca="1" si="120"/>
        <v/>
      </c>
      <c r="BK119" s="211" t="str">
        <f t="shared" ca="1" si="120"/>
        <v/>
      </c>
      <c r="BL119" s="212" t="str">
        <f t="shared" ca="1" si="120"/>
        <v/>
      </c>
      <c r="BM119" s="208" t="str">
        <f t="shared" ca="1" si="120"/>
        <v/>
      </c>
      <c r="BN119" s="209" t="str">
        <f t="shared" ca="1" si="120"/>
        <v/>
      </c>
      <c r="BO119" s="214" t="str">
        <f t="shared" ca="1" si="120"/>
        <v/>
      </c>
      <c r="BP119" s="208" t="str">
        <f t="shared" ca="1" si="120"/>
        <v/>
      </c>
      <c r="BQ119" s="209" t="str">
        <f t="shared" ca="1" si="120"/>
        <v/>
      </c>
      <c r="BR119" s="210" t="str">
        <f t="shared" ca="1" si="120"/>
        <v/>
      </c>
      <c r="BS119" s="208" t="str">
        <f t="shared" ca="1" si="120"/>
        <v/>
      </c>
      <c r="BT119" s="211" t="str">
        <f t="shared" ca="1" si="120"/>
        <v/>
      </c>
      <c r="BU119" s="212" t="str">
        <f t="shared" ca="1" si="120"/>
        <v/>
      </c>
      <c r="BV119" s="208" t="str">
        <f t="shared" ca="1" si="120"/>
        <v/>
      </c>
      <c r="BW119" s="215" t="str">
        <f t="shared" ca="1" si="120"/>
        <v/>
      </c>
      <c r="BX119" s="212" t="str">
        <f t="shared" ca="1" si="120"/>
        <v/>
      </c>
      <c r="BY119" s="208" t="str">
        <f t="shared" ca="1" si="63"/>
        <v/>
      </c>
      <c r="BZ119" s="209" t="str">
        <f t="shared" ca="1" si="64"/>
        <v/>
      </c>
      <c r="CA119" s="210" t="str">
        <f t="shared" ca="1" si="65"/>
        <v/>
      </c>
      <c r="CB119" s="208" t="str">
        <f t="shared" ca="1" si="66"/>
        <v/>
      </c>
      <c r="CC119" s="211" t="str">
        <f t="shared" ca="1" si="67"/>
        <v/>
      </c>
      <c r="CD119" s="212" t="str">
        <f t="shared" ca="1" si="68"/>
        <v/>
      </c>
      <c r="CE119" s="208" t="str">
        <f t="shared" ca="1" si="69"/>
        <v/>
      </c>
      <c r="CF119" s="209" t="str">
        <f t="shared" ca="1" si="70"/>
        <v/>
      </c>
      <c r="CG119" s="214" t="str">
        <f t="shared" ca="1" si="71"/>
        <v/>
      </c>
      <c r="CH119" s="208" t="str">
        <f t="shared" ca="1" si="83"/>
        <v/>
      </c>
      <c r="CI119" s="209" t="str">
        <f t="shared" ca="1" si="84"/>
        <v/>
      </c>
      <c r="CJ119" s="210" t="str">
        <f t="shared" ca="1" si="85"/>
        <v/>
      </c>
      <c r="CK119" s="208" t="str">
        <f t="shared" ca="1" si="86"/>
        <v/>
      </c>
      <c r="CL119" s="211" t="str">
        <f t="shared" ca="1" si="87"/>
        <v/>
      </c>
      <c r="CM119" s="212" t="str">
        <f t="shared" ca="1" si="88"/>
        <v/>
      </c>
      <c r="CN119" s="208" t="str">
        <f t="shared" ca="1" si="89"/>
        <v/>
      </c>
      <c r="CO119" s="215" t="str">
        <f t="shared" ca="1" si="90"/>
        <v/>
      </c>
      <c r="CP119" s="212" t="str">
        <f t="shared" ca="1" si="72"/>
        <v/>
      </c>
      <c r="CQ119" s="208" t="str">
        <f t="shared" ca="1" si="91"/>
        <v/>
      </c>
      <c r="CR119" s="209" t="str">
        <f t="shared" ca="1" si="92"/>
        <v/>
      </c>
      <c r="CS119" s="210" t="str">
        <f t="shared" ca="1" si="93"/>
        <v/>
      </c>
      <c r="CT119" s="208" t="str">
        <f t="shared" ca="1" si="94"/>
        <v/>
      </c>
      <c r="CU119" s="211" t="str">
        <f t="shared" ca="1" si="95"/>
        <v/>
      </c>
      <c r="CV119" s="212" t="str">
        <f t="shared" ca="1" si="96"/>
        <v/>
      </c>
      <c r="CW119" s="208" t="str">
        <f t="shared" ca="1" si="97"/>
        <v/>
      </c>
      <c r="CX119" s="216" t="str">
        <f t="shared" ca="1" si="98"/>
        <v/>
      </c>
    </row>
    <row r="120" spans="2:102" s="156" customFormat="1" ht="20.100000000000001" customHeight="1">
      <c r="B120" s="239">
        <f t="shared" si="99"/>
        <v>111</v>
      </c>
      <c r="C120" s="200" t="str">
        <f t="shared" ca="1" si="111"/>
        <v/>
      </c>
      <c r="D120" s="201" t="str">
        <f t="shared" ca="1" si="106"/>
        <v/>
      </c>
      <c r="E120" s="206" t="str">
        <f t="shared" ca="1" si="105"/>
        <v/>
      </c>
      <c r="F120" s="203" t="str">
        <f t="shared" ca="1" si="105"/>
        <v/>
      </c>
      <c r="G120" s="204" t="str">
        <f t="shared" ca="1" si="105"/>
        <v/>
      </c>
      <c r="H120" s="202" t="str">
        <f t="shared" ca="1" si="105"/>
        <v/>
      </c>
      <c r="I120" s="205" t="str">
        <f t="shared" ca="1" si="105"/>
        <v/>
      </c>
      <c r="J120" s="206" t="str">
        <f t="shared" ca="1" si="105"/>
        <v/>
      </c>
      <c r="K120" s="202" t="str">
        <f t="shared" ca="1" si="105"/>
        <v/>
      </c>
      <c r="L120" s="295" t="str">
        <f t="shared" ca="1" si="105"/>
        <v/>
      </c>
      <c r="M120" s="207" t="str">
        <f t="shared" ca="1" si="117"/>
        <v/>
      </c>
      <c r="N120" s="208" t="str">
        <f t="shared" ca="1" si="117"/>
        <v/>
      </c>
      <c r="O120" s="209" t="str">
        <f t="shared" ca="1" si="117"/>
        <v/>
      </c>
      <c r="P120" s="210" t="str">
        <f t="shared" ca="1" si="117"/>
        <v/>
      </c>
      <c r="Q120" s="208" t="str">
        <f t="shared" ca="1" si="117"/>
        <v/>
      </c>
      <c r="R120" s="211" t="str">
        <f t="shared" ca="1" si="117"/>
        <v/>
      </c>
      <c r="S120" s="212" t="str">
        <f t="shared" ca="1" si="117"/>
        <v/>
      </c>
      <c r="T120" s="208" t="str">
        <f t="shared" ca="1" si="117"/>
        <v/>
      </c>
      <c r="U120" s="213" t="str">
        <f t="shared" ca="1" si="117"/>
        <v/>
      </c>
      <c r="V120" s="212" t="str">
        <f t="shared" ca="1" si="117"/>
        <v/>
      </c>
      <c r="W120" s="208" t="str">
        <f t="shared" ca="1" si="117"/>
        <v/>
      </c>
      <c r="X120" s="209" t="str">
        <f t="shared" ca="1" si="117"/>
        <v/>
      </c>
      <c r="Y120" s="210" t="str">
        <f t="shared" ca="1" si="117"/>
        <v/>
      </c>
      <c r="Z120" s="208" t="str">
        <f t="shared" ca="1" si="117"/>
        <v/>
      </c>
      <c r="AA120" s="211" t="str">
        <f t="shared" ca="1" si="117"/>
        <v/>
      </c>
      <c r="AB120" s="212" t="str">
        <f t="shared" ca="1" si="117"/>
        <v/>
      </c>
      <c r="AC120" s="208" t="str">
        <f t="shared" ca="1" si="118"/>
        <v/>
      </c>
      <c r="AD120" s="209" t="str">
        <f t="shared" ca="1" si="118"/>
        <v/>
      </c>
      <c r="AE120" s="214" t="str">
        <f t="shared" ca="1" si="118"/>
        <v/>
      </c>
      <c r="AF120" s="208" t="str">
        <f t="shared" ca="1" si="118"/>
        <v/>
      </c>
      <c r="AG120" s="209" t="str">
        <f t="shared" ca="1" si="118"/>
        <v/>
      </c>
      <c r="AH120" s="210" t="str">
        <f t="shared" ca="1" si="118"/>
        <v/>
      </c>
      <c r="AI120" s="208" t="str">
        <f t="shared" ca="1" si="118"/>
        <v/>
      </c>
      <c r="AJ120" s="211" t="str">
        <f t="shared" ca="1" si="118"/>
        <v/>
      </c>
      <c r="AK120" s="212" t="str">
        <f t="shared" ca="1" si="118"/>
        <v/>
      </c>
      <c r="AL120" s="208" t="str">
        <f t="shared" ca="1" si="118"/>
        <v/>
      </c>
      <c r="AM120" s="215" t="str">
        <f t="shared" ca="1" si="118"/>
        <v/>
      </c>
      <c r="AN120" s="212" t="str">
        <f t="shared" ca="1" si="118"/>
        <v/>
      </c>
      <c r="AO120" s="208" t="str">
        <f t="shared" ca="1" si="118"/>
        <v/>
      </c>
      <c r="AP120" s="209" t="str">
        <f t="shared" ca="1" si="118"/>
        <v/>
      </c>
      <c r="AQ120" s="210" t="str">
        <f t="shared" ca="1" si="118"/>
        <v/>
      </c>
      <c r="AR120" s="208" t="str">
        <f t="shared" ca="1" si="118"/>
        <v/>
      </c>
      <c r="AS120" s="211" t="str">
        <f t="shared" ca="1" si="119"/>
        <v/>
      </c>
      <c r="AT120" s="212" t="str">
        <f t="shared" ca="1" si="119"/>
        <v/>
      </c>
      <c r="AU120" s="208" t="str">
        <f t="shared" ca="1" si="119"/>
        <v/>
      </c>
      <c r="AV120" s="209" t="str">
        <f t="shared" ca="1" si="119"/>
        <v/>
      </c>
      <c r="AW120" s="214" t="str">
        <f t="shared" ca="1" si="119"/>
        <v/>
      </c>
      <c r="AX120" s="208" t="str">
        <f t="shared" ca="1" si="119"/>
        <v/>
      </c>
      <c r="AY120" s="209" t="str">
        <f t="shared" ca="1" si="119"/>
        <v/>
      </c>
      <c r="AZ120" s="210" t="str">
        <f t="shared" ca="1" si="119"/>
        <v/>
      </c>
      <c r="BA120" s="208" t="str">
        <f t="shared" ca="1" si="119"/>
        <v/>
      </c>
      <c r="BB120" s="211" t="str">
        <f t="shared" ca="1" si="119"/>
        <v/>
      </c>
      <c r="BC120" s="212" t="str">
        <f t="shared" ca="1" si="119"/>
        <v/>
      </c>
      <c r="BD120" s="208" t="str">
        <f t="shared" ca="1" si="119"/>
        <v/>
      </c>
      <c r="BE120" s="215" t="str">
        <f t="shared" ca="1" si="119"/>
        <v/>
      </c>
      <c r="BF120" s="212" t="str">
        <f t="shared" ca="1" si="119"/>
        <v/>
      </c>
      <c r="BG120" s="208" t="str">
        <f t="shared" ca="1" si="119"/>
        <v/>
      </c>
      <c r="BH120" s="209" t="str">
        <f t="shared" ca="1" si="119"/>
        <v/>
      </c>
      <c r="BI120" s="210" t="str">
        <f t="shared" ca="1" si="120"/>
        <v/>
      </c>
      <c r="BJ120" s="208" t="str">
        <f t="shared" ca="1" si="120"/>
        <v/>
      </c>
      <c r="BK120" s="211" t="str">
        <f t="shared" ca="1" si="120"/>
        <v/>
      </c>
      <c r="BL120" s="212" t="str">
        <f t="shared" ca="1" si="120"/>
        <v/>
      </c>
      <c r="BM120" s="208" t="str">
        <f t="shared" ca="1" si="120"/>
        <v/>
      </c>
      <c r="BN120" s="209" t="str">
        <f t="shared" ca="1" si="120"/>
        <v/>
      </c>
      <c r="BO120" s="214" t="str">
        <f t="shared" ca="1" si="120"/>
        <v/>
      </c>
      <c r="BP120" s="208" t="str">
        <f t="shared" ca="1" si="120"/>
        <v/>
      </c>
      <c r="BQ120" s="209" t="str">
        <f t="shared" ca="1" si="120"/>
        <v/>
      </c>
      <c r="BR120" s="210" t="str">
        <f t="shared" ca="1" si="120"/>
        <v/>
      </c>
      <c r="BS120" s="208" t="str">
        <f t="shared" ca="1" si="120"/>
        <v/>
      </c>
      <c r="BT120" s="211" t="str">
        <f t="shared" ca="1" si="120"/>
        <v/>
      </c>
      <c r="BU120" s="212" t="str">
        <f t="shared" ca="1" si="120"/>
        <v/>
      </c>
      <c r="BV120" s="208" t="str">
        <f t="shared" ca="1" si="120"/>
        <v/>
      </c>
      <c r="BW120" s="215" t="str">
        <f t="shared" ca="1" si="120"/>
        <v/>
      </c>
      <c r="BX120" s="212" t="str">
        <f t="shared" ca="1" si="120"/>
        <v/>
      </c>
      <c r="BY120" s="208" t="str">
        <f t="shared" ca="1" si="63"/>
        <v/>
      </c>
      <c r="BZ120" s="209" t="str">
        <f t="shared" ca="1" si="64"/>
        <v/>
      </c>
      <c r="CA120" s="210" t="str">
        <f t="shared" ca="1" si="65"/>
        <v/>
      </c>
      <c r="CB120" s="208" t="str">
        <f t="shared" ca="1" si="66"/>
        <v/>
      </c>
      <c r="CC120" s="211" t="str">
        <f t="shared" ca="1" si="67"/>
        <v/>
      </c>
      <c r="CD120" s="212" t="str">
        <f t="shared" ca="1" si="68"/>
        <v/>
      </c>
      <c r="CE120" s="208" t="str">
        <f t="shared" ca="1" si="69"/>
        <v/>
      </c>
      <c r="CF120" s="209" t="str">
        <f t="shared" ca="1" si="70"/>
        <v/>
      </c>
      <c r="CG120" s="214" t="str">
        <f t="shared" ca="1" si="71"/>
        <v/>
      </c>
      <c r="CH120" s="208" t="str">
        <f t="shared" ca="1" si="83"/>
        <v/>
      </c>
      <c r="CI120" s="209" t="str">
        <f t="shared" ca="1" si="84"/>
        <v/>
      </c>
      <c r="CJ120" s="210" t="str">
        <f t="shared" ca="1" si="85"/>
        <v/>
      </c>
      <c r="CK120" s="208" t="str">
        <f t="shared" ca="1" si="86"/>
        <v/>
      </c>
      <c r="CL120" s="211" t="str">
        <f t="shared" ca="1" si="87"/>
        <v/>
      </c>
      <c r="CM120" s="212" t="str">
        <f t="shared" ca="1" si="88"/>
        <v/>
      </c>
      <c r="CN120" s="208" t="str">
        <f t="shared" ca="1" si="89"/>
        <v/>
      </c>
      <c r="CO120" s="215" t="str">
        <f t="shared" ca="1" si="90"/>
        <v/>
      </c>
      <c r="CP120" s="212" t="str">
        <f t="shared" ca="1" si="72"/>
        <v/>
      </c>
      <c r="CQ120" s="208" t="str">
        <f t="shared" ca="1" si="91"/>
        <v/>
      </c>
      <c r="CR120" s="209" t="str">
        <f t="shared" ca="1" si="92"/>
        <v/>
      </c>
      <c r="CS120" s="210" t="str">
        <f t="shared" ca="1" si="93"/>
        <v/>
      </c>
      <c r="CT120" s="208" t="str">
        <f t="shared" ca="1" si="94"/>
        <v/>
      </c>
      <c r="CU120" s="211" t="str">
        <f t="shared" ca="1" si="95"/>
        <v/>
      </c>
      <c r="CV120" s="212" t="str">
        <f t="shared" ca="1" si="96"/>
        <v/>
      </c>
      <c r="CW120" s="208" t="str">
        <f t="shared" ca="1" si="97"/>
        <v/>
      </c>
      <c r="CX120" s="216" t="str">
        <f t="shared" ca="1" si="98"/>
        <v/>
      </c>
    </row>
    <row r="121" spans="2:102" s="156" customFormat="1" ht="20.100000000000001" customHeight="1">
      <c r="B121" s="239">
        <f t="shared" si="99"/>
        <v>112</v>
      </c>
      <c r="C121" s="200" t="str">
        <f t="shared" ca="1" si="111"/>
        <v/>
      </c>
      <c r="D121" s="201" t="str">
        <f t="shared" ca="1" si="106"/>
        <v/>
      </c>
      <c r="E121" s="206" t="str">
        <f t="shared" ca="1" si="105"/>
        <v/>
      </c>
      <c r="F121" s="203" t="str">
        <f t="shared" ca="1" si="105"/>
        <v/>
      </c>
      <c r="G121" s="204" t="str">
        <f t="shared" ca="1" si="105"/>
        <v/>
      </c>
      <c r="H121" s="202" t="str">
        <f t="shared" ca="1" si="105"/>
        <v/>
      </c>
      <c r="I121" s="205" t="str">
        <f t="shared" ca="1" si="105"/>
        <v/>
      </c>
      <c r="J121" s="206" t="str">
        <f t="shared" ref="E121:L153" ca="1" si="121">IF($C121="","",SUMIFS($M121:$CX121,$M$8:$CX$8,J$8,$M$6:$CX$6,J$6))</f>
        <v/>
      </c>
      <c r="K121" s="202" t="str">
        <f t="shared" ca="1" si="121"/>
        <v/>
      </c>
      <c r="L121" s="295" t="str">
        <f t="shared" ca="1" si="121"/>
        <v/>
      </c>
      <c r="M121" s="207" t="str">
        <f t="shared" ca="1" si="117"/>
        <v/>
      </c>
      <c r="N121" s="208" t="str">
        <f t="shared" ca="1" si="117"/>
        <v/>
      </c>
      <c r="O121" s="209" t="str">
        <f t="shared" ca="1" si="117"/>
        <v/>
      </c>
      <c r="P121" s="210" t="str">
        <f t="shared" ca="1" si="117"/>
        <v/>
      </c>
      <c r="Q121" s="208" t="str">
        <f t="shared" ca="1" si="117"/>
        <v/>
      </c>
      <c r="R121" s="211" t="str">
        <f t="shared" ca="1" si="117"/>
        <v/>
      </c>
      <c r="S121" s="212" t="str">
        <f t="shared" ca="1" si="117"/>
        <v/>
      </c>
      <c r="T121" s="208" t="str">
        <f t="shared" ca="1" si="117"/>
        <v/>
      </c>
      <c r="U121" s="213" t="str">
        <f t="shared" ca="1" si="117"/>
        <v/>
      </c>
      <c r="V121" s="212" t="str">
        <f t="shared" ca="1" si="117"/>
        <v/>
      </c>
      <c r="W121" s="208" t="str">
        <f t="shared" ca="1" si="117"/>
        <v/>
      </c>
      <c r="X121" s="209" t="str">
        <f t="shared" ca="1" si="117"/>
        <v/>
      </c>
      <c r="Y121" s="210" t="str">
        <f t="shared" ca="1" si="117"/>
        <v/>
      </c>
      <c r="Z121" s="208" t="str">
        <f t="shared" ca="1" si="117"/>
        <v/>
      </c>
      <c r="AA121" s="211" t="str">
        <f t="shared" ca="1" si="117"/>
        <v/>
      </c>
      <c r="AB121" s="212" t="str">
        <f t="shared" ca="1" si="117"/>
        <v/>
      </c>
      <c r="AC121" s="208" t="str">
        <f t="shared" ca="1" si="118"/>
        <v/>
      </c>
      <c r="AD121" s="209" t="str">
        <f t="shared" ca="1" si="118"/>
        <v/>
      </c>
      <c r="AE121" s="214" t="str">
        <f t="shared" ca="1" si="118"/>
        <v/>
      </c>
      <c r="AF121" s="208" t="str">
        <f t="shared" ca="1" si="118"/>
        <v/>
      </c>
      <c r="AG121" s="209" t="str">
        <f t="shared" ca="1" si="118"/>
        <v/>
      </c>
      <c r="AH121" s="210" t="str">
        <f t="shared" ca="1" si="118"/>
        <v/>
      </c>
      <c r="AI121" s="208" t="str">
        <f t="shared" ca="1" si="118"/>
        <v/>
      </c>
      <c r="AJ121" s="211" t="str">
        <f t="shared" ca="1" si="118"/>
        <v/>
      </c>
      <c r="AK121" s="212" t="str">
        <f t="shared" ca="1" si="118"/>
        <v/>
      </c>
      <c r="AL121" s="208" t="str">
        <f t="shared" ca="1" si="118"/>
        <v/>
      </c>
      <c r="AM121" s="215" t="str">
        <f t="shared" ca="1" si="118"/>
        <v/>
      </c>
      <c r="AN121" s="212" t="str">
        <f t="shared" ca="1" si="118"/>
        <v/>
      </c>
      <c r="AO121" s="208" t="str">
        <f t="shared" ca="1" si="118"/>
        <v/>
      </c>
      <c r="AP121" s="209" t="str">
        <f t="shared" ca="1" si="118"/>
        <v/>
      </c>
      <c r="AQ121" s="210" t="str">
        <f t="shared" ca="1" si="118"/>
        <v/>
      </c>
      <c r="AR121" s="208" t="str">
        <f t="shared" ca="1" si="118"/>
        <v/>
      </c>
      <c r="AS121" s="211" t="str">
        <f t="shared" ca="1" si="119"/>
        <v/>
      </c>
      <c r="AT121" s="212" t="str">
        <f t="shared" ca="1" si="119"/>
        <v/>
      </c>
      <c r="AU121" s="208" t="str">
        <f t="shared" ca="1" si="119"/>
        <v/>
      </c>
      <c r="AV121" s="209" t="str">
        <f t="shared" ca="1" si="119"/>
        <v/>
      </c>
      <c r="AW121" s="214" t="str">
        <f t="shared" ca="1" si="119"/>
        <v/>
      </c>
      <c r="AX121" s="208" t="str">
        <f t="shared" ca="1" si="119"/>
        <v/>
      </c>
      <c r="AY121" s="209" t="str">
        <f t="shared" ca="1" si="119"/>
        <v/>
      </c>
      <c r="AZ121" s="210" t="str">
        <f t="shared" ca="1" si="119"/>
        <v/>
      </c>
      <c r="BA121" s="208" t="str">
        <f t="shared" ca="1" si="119"/>
        <v/>
      </c>
      <c r="BB121" s="211" t="str">
        <f t="shared" ca="1" si="119"/>
        <v/>
      </c>
      <c r="BC121" s="212" t="str">
        <f t="shared" ca="1" si="119"/>
        <v/>
      </c>
      <c r="BD121" s="208" t="str">
        <f t="shared" ca="1" si="119"/>
        <v/>
      </c>
      <c r="BE121" s="215" t="str">
        <f t="shared" ca="1" si="119"/>
        <v/>
      </c>
      <c r="BF121" s="212" t="str">
        <f t="shared" ca="1" si="119"/>
        <v/>
      </c>
      <c r="BG121" s="208" t="str">
        <f t="shared" ca="1" si="119"/>
        <v/>
      </c>
      <c r="BH121" s="209" t="str">
        <f t="shared" ca="1" si="119"/>
        <v/>
      </c>
      <c r="BI121" s="210" t="str">
        <f t="shared" ca="1" si="120"/>
        <v/>
      </c>
      <c r="BJ121" s="208" t="str">
        <f t="shared" ca="1" si="120"/>
        <v/>
      </c>
      <c r="BK121" s="211" t="str">
        <f t="shared" ca="1" si="120"/>
        <v/>
      </c>
      <c r="BL121" s="212" t="str">
        <f t="shared" ca="1" si="120"/>
        <v/>
      </c>
      <c r="BM121" s="208" t="str">
        <f t="shared" ca="1" si="120"/>
        <v/>
      </c>
      <c r="BN121" s="209" t="str">
        <f t="shared" ca="1" si="120"/>
        <v/>
      </c>
      <c r="BO121" s="214" t="str">
        <f t="shared" ca="1" si="120"/>
        <v/>
      </c>
      <c r="BP121" s="208" t="str">
        <f t="shared" ca="1" si="120"/>
        <v/>
      </c>
      <c r="BQ121" s="209" t="str">
        <f t="shared" ca="1" si="120"/>
        <v/>
      </c>
      <c r="BR121" s="210" t="str">
        <f t="shared" ca="1" si="120"/>
        <v/>
      </c>
      <c r="BS121" s="208" t="str">
        <f t="shared" ca="1" si="120"/>
        <v/>
      </c>
      <c r="BT121" s="211" t="str">
        <f t="shared" ca="1" si="120"/>
        <v/>
      </c>
      <c r="BU121" s="212" t="str">
        <f t="shared" ca="1" si="120"/>
        <v/>
      </c>
      <c r="BV121" s="208" t="str">
        <f t="shared" ca="1" si="120"/>
        <v/>
      </c>
      <c r="BW121" s="215" t="str">
        <f t="shared" ca="1" si="120"/>
        <v/>
      </c>
      <c r="BX121" s="212" t="str">
        <f t="shared" ca="1" si="120"/>
        <v/>
      </c>
      <c r="BY121" s="208" t="str">
        <f t="shared" ca="1" si="63"/>
        <v/>
      </c>
      <c r="BZ121" s="209" t="str">
        <f t="shared" ca="1" si="64"/>
        <v/>
      </c>
      <c r="CA121" s="210" t="str">
        <f t="shared" ca="1" si="65"/>
        <v/>
      </c>
      <c r="CB121" s="208" t="str">
        <f t="shared" ca="1" si="66"/>
        <v/>
      </c>
      <c r="CC121" s="211" t="str">
        <f t="shared" ca="1" si="67"/>
        <v/>
      </c>
      <c r="CD121" s="212" t="str">
        <f t="shared" ca="1" si="68"/>
        <v/>
      </c>
      <c r="CE121" s="208" t="str">
        <f t="shared" ca="1" si="69"/>
        <v/>
      </c>
      <c r="CF121" s="209" t="str">
        <f t="shared" ca="1" si="70"/>
        <v/>
      </c>
      <c r="CG121" s="214" t="str">
        <f t="shared" ca="1" si="71"/>
        <v/>
      </c>
      <c r="CH121" s="208" t="str">
        <f t="shared" ca="1" si="83"/>
        <v/>
      </c>
      <c r="CI121" s="209" t="str">
        <f t="shared" ca="1" si="84"/>
        <v/>
      </c>
      <c r="CJ121" s="210" t="str">
        <f t="shared" ca="1" si="85"/>
        <v/>
      </c>
      <c r="CK121" s="208" t="str">
        <f t="shared" ca="1" si="86"/>
        <v/>
      </c>
      <c r="CL121" s="211" t="str">
        <f t="shared" ca="1" si="87"/>
        <v/>
      </c>
      <c r="CM121" s="212" t="str">
        <f t="shared" ca="1" si="88"/>
        <v/>
      </c>
      <c r="CN121" s="208" t="str">
        <f t="shared" ca="1" si="89"/>
        <v/>
      </c>
      <c r="CO121" s="215" t="str">
        <f t="shared" ca="1" si="90"/>
        <v/>
      </c>
      <c r="CP121" s="212" t="str">
        <f t="shared" ca="1" si="72"/>
        <v/>
      </c>
      <c r="CQ121" s="208" t="str">
        <f t="shared" ca="1" si="91"/>
        <v/>
      </c>
      <c r="CR121" s="209" t="str">
        <f t="shared" ca="1" si="92"/>
        <v/>
      </c>
      <c r="CS121" s="210" t="str">
        <f t="shared" ca="1" si="93"/>
        <v/>
      </c>
      <c r="CT121" s="208" t="str">
        <f t="shared" ca="1" si="94"/>
        <v/>
      </c>
      <c r="CU121" s="211" t="str">
        <f t="shared" ca="1" si="95"/>
        <v/>
      </c>
      <c r="CV121" s="212" t="str">
        <f t="shared" ca="1" si="96"/>
        <v/>
      </c>
      <c r="CW121" s="208" t="str">
        <f t="shared" ca="1" si="97"/>
        <v/>
      </c>
      <c r="CX121" s="216" t="str">
        <f t="shared" ca="1" si="98"/>
        <v/>
      </c>
    </row>
    <row r="122" spans="2:102" s="156" customFormat="1" ht="20.100000000000001" customHeight="1">
      <c r="B122" s="239">
        <f t="shared" si="99"/>
        <v>113</v>
      </c>
      <c r="C122" s="200" t="str">
        <f t="shared" ca="1" si="111"/>
        <v/>
      </c>
      <c r="D122" s="201" t="str">
        <f t="shared" ca="1" si="106"/>
        <v/>
      </c>
      <c r="E122" s="206" t="str">
        <f t="shared" ca="1" si="121"/>
        <v/>
      </c>
      <c r="F122" s="203" t="str">
        <f t="shared" ca="1" si="121"/>
        <v/>
      </c>
      <c r="G122" s="204" t="str">
        <f t="shared" ca="1" si="121"/>
        <v/>
      </c>
      <c r="H122" s="202" t="str">
        <f t="shared" ca="1" si="121"/>
        <v/>
      </c>
      <c r="I122" s="205" t="str">
        <f t="shared" ca="1" si="121"/>
        <v/>
      </c>
      <c r="J122" s="206" t="str">
        <f t="shared" ca="1" si="121"/>
        <v/>
      </c>
      <c r="K122" s="202" t="str">
        <f t="shared" ca="1" si="121"/>
        <v/>
      </c>
      <c r="L122" s="295" t="str">
        <f t="shared" ca="1" si="121"/>
        <v/>
      </c>
      <c r="M122" s="207" t="str">
        <f t="shared" ca="1" si="117"/>
        <v/>
      </c>
      <c r="N122" s="208" t="str">
        <f t="shared" ca="1" si="117"/>
        <v/>
      </c>
      <c r="O122" s="209" t="str">
        <f t="shared" ca="1" si="117"/>
        <v/>
      </c>
      <c r="P122" s="210" t="str">
        <f t="shared" ca="1" si="117"/>
        <v/>
      </c>
      <c r="Q122" s="208" t="str">
        <f t="shared" ca="1" si="117"/>
        <v/>
      </c>
      <c r="R122" s="211" t="str">
        <f t="shared" ca="1" si="117"/>
        <v/>
      </c>
      <c r="S122" s="212" t="str">
        <f t="shared" ca="1" si="117"/>
        <v/>
      </c>
      <c r="T122" s="208" t="str">
        <f t="shared" ca="1" si="117"/>
        <v/>
      </c>
      <c r="U122" s="213" t="str">
        <f t="shared" ca="1" si="117"/>
        <v/>
      </c>
      <c r="V122" s="212" t="str">
        <f t="shared" ca="1" si="117"/>
        <v/>
      </c>
      <c r="W122" s="208" t="str">
        <f t="shared" ca="1" si="117"/>
        <v/>
      </c>
      <c r="X122" s="209" t="str">
        <f t="shared" ca="1" si="117"/>
        <v/>
      </c>
      <c r="Y122" s="210" t="str">
        <f t="shared" ca="1" si="117"/>
        <v/>
      </c>
      <c r="Z122" s="208" t="str">
        <f t="shared" ca="1" si="117"/>
        <v/>
      </c>
      <c r="AA122" s="211" t="str">
        <f t="shared" ca="1" si="117"/>
        <v/>
      </c>
      <c r="AB122" s="212" t="str">
        <f t="shared" ca="1" si="117"/>
        <v/>
      </c>
      <c r="AC122" s="208" t="str">
        <f t="shared" ca="1" si="118"/>
        <v/>
      </c>
      <c r="AD122" s="209" t="str">
        <f t="shared" ca="1" si="118"/>
        <v/>
      </c>
      <c r="AE122" s="214" t="str">
        <f t="shared" ca="1" si="118"/>
        <v/>
      </c>
      <c r="AF122" s="208" t="str">
        <f t="shared" ca="1" si="118"/>
        <v/>
      </c>
      <c r="AG122" s="209" t="str">
        <f t="shared" ca="1" si="118"/>
        <v/>
      </c>
      <c r="AH122" s="210" t="str">
        <f t="shared" ca="1" si="118"/>
        <v/>
      </c>
      <c r="AI122" s="208" t="str">
        <f t="shared" ca="1" si="118"/>
        <v/>
      </c>
      <c r="AJ122" s="211" t="str">
        <f t="shared" ca="1" si="118"/>
        <v/>
      </c>
      <c r="AK122" s="212" t="str">
        <f t="shared" ca="1" si="118"/>
        <v/>
      </c>
      <c r="AL122" s="208" t="str">
        <f t="shared" ca="1" si="118"/>
        <v/>
      </c>
      <c r="AM122" s="215" t="str">
        <f t="shared" ca="1" si="118"/>
        <v/>
      </c>
      <c r="AN122" s="212" t="str">
        <f t="shared" ca="1" si="118"/>
        <v/>
      </c>
      <c r="AO122" s="208" t="str">
        <f t="shared" ca="1" si="118"/>
        <v/>
      </c>
      <c r="AP122" s="209" t="str">
        <f t="shared" ca="1" si="118"/>
        <v/>
      </c>
      <c r="AQ122" s="210" t="str">
        <f t="shared" ca="1" si="118"/>
        <v/>
      </c>
      <c r="AR122" s="208" t="str">
        <f t="shared" ca="1" si="118"/>
        <v/>
      </c>
      <c r="AS122" s="211" t="str">
        <f t="shared" ca="1" si="119"/>
        <v/>
      </c>
      <c r="AT122" s="212" t="str">
        <f t="shared" ca="1" si="119"/>
        <v/>
      </c>
      <c r="AU122" s="208" t="str">
        <f t="shared" ca="1" si="119"/>
        <v/>
      </c>
      <c r="AV122" s="209" t="str">
        <f t="shared" ca="1" si="119"/>
        <v/>
      </c>
      <c r="AW122" s="214" t="str">
        <f t="shared" ca="1" si="119"/>
        <v/>
      </c>
      <c r="AX122" s="208" t="str">
        <f t="shared" ca="1" si="119"/>
        <v/>
      </c>
      <c r="AY122" s="209" t="str">
        <f t="shared" ca="1" si="119"/>
        <v/>
      </c>
      <c r="AZ122" s="210" t="str">
        <f t="shared" ca="1" si="119"/>
        <v/>
      </c>
      <c r="BA122" s="208" t="str">
        <f t="shared" ca="1" si="119"/>
        <v/>
      </c>
      <c r="BB122" s="211" t="str">
        <f t="shared" ca="1" si="119"/>
        <v/>
      </c>
      <c r="BC122" s="212" t="str">
        <f t="shared" ca="1" si="119"/>
        <v/>
      </c>
      <c r="BD122" s="208" t="str">
        <f t="shared" ca="1" si="119"/>
        <v/>
      </c>
      <c r="BE122" s="215" t="str">
        <f t="shared" ca="1" si="119"/>
        <v/>
      </c>
      <c r="BF122" s="212" t="str">
        <f t="shared" ca="1" si="119"/>
        <v/>
      </c>
      <c r="BG122" s="208" t="str">
        <f t="shared" ca="1" si="119"/>
        <v/>
      </c>
      <c r="BH122" s="209" t="str">
        <f t="shared" ca="1" si="119"/>
        <v/>
      </c>
      <c r="BI122" s="210" t="str">
        <f t="shared" ca="1" si="120"/>
        <v/>
      </c>
      <c r="BJ122" s="208" t="str">
        <f t="shared" ca="1" si="120"/>
        <v/>
      </c>
      <c r="BK122" s="211" t="str">
        <f t="shared" ca="1" si="120"/>
        <v/>
      </c>
      <c r="BL122" s="212" t="str">
        <f t="shared" ca="1" si="120"/>
        <v/>
      </c>
      <c r="BM122" s="208" t="str">
        <f t="shared" ca="1" si="120"/>
        <v/>
      </c>
      <c r="BN122" s="209" t="str">
        <f t="shared" ca="1" si="120"/>
        <v/>
      </c>
      <c r="BO122" s="214" t="str">
        <f t="shared" ca="1" si="120"/>
        <v/>
      </c>
      <c r="BP122" s="208" t="str">
        <f t="shared" ca="1" si="120"/>
        <v/>
      </c>
      <c r="BQ122" s="209" t="str">
        <f t="shared" ca="1" si="120"/>
        <v/>
      </c>
      <c r="BR122" s="210" t="str">
        <f t="shared" ca="1" si="120"/>
        <v/>
      </c>
      <c r="BS122" s="208" t="str">
        <f t="shared" ca="1" si="120"/>
        <v/>
      </c>
      <c r="BT122" s="211" t="str">
        <f t="shared" ca="1" si="120"/>
        <v/>
      </c>
      <c r="BU122" s="212" t="str">
        <f t="shared" ca="1" si="120"/>
        <v/>
      </c>
      <c r="BV122" s="208" t="str">
        <f t="shared" ca="1" si="120"/>
        <v/>
      </c>
      <c r="BW122" s="215" t="str">
        <f t="shared" ca="1" si="120"/>
        <v/>
      </c>
      <c r="BX122" s="212" t="str">
        <f t="shared" ca="1" si="120"/>
        <v/>
      </c>
      <c r="BY122" s="208" t="str">
        <f t="shared" ref="BY122:BY169" ca="1" si="122">IF($C122="","",IF(BY$1="","",INDIRECT("'"&amp;BY$1&amp;"'!"&amp;"$"&amp;BY$2&amp;"$"&amp;((BY$3)+(ROW()-ROW(BX$9))))))</f>
        <v/>
      </c>
      <c r="BZ122" s="209" t="str">
        <f t="shared" ref="BZ122:BZ169" ca="1" si="123">IF($C122="","",IF(BZ$1="","",INDIRECT("'"&amp;BZ$1&amp;"'!"&amp;"$"&amp;BZ$2&amp;"$"&amp;((BZ$3)+(ROW()-ROW(BY$9))))))</f>
        <v/>
      </c>
      <c r="CA122" s="210" t="str">
        <f t="shared" ref="CA122:CA169" ca="1" si="124">IF($C122="","",IF(CA$1="","",INDIRECT("'"&amp;CA$1&amp;"'!"&amp;"$"&amp;CA$2&amp;"$"&amp;((CA$3)+(ROW()-ROW(BZ$9))))))</f>
        <v/>
      </c>
      <c r="CB122" s="208" t="str">
        <f t="shared" ref="CB122:CB169" ca="1" si="125">IF($C122="","",IF(CB$1="","",INDIRECT("'"&amp;CB$1&amp;"'!"&amp;"$"&amp;CB$2&amp;"$"&amp;((CB$3)+(ROW()-ROW(CA$9))))))</f>
        <v/>
      </c>
      <c r="CC122" s="211" t="str">
        <f t="shared" ref="CC122:CC169" ca="1" si="126">IF($C122="","",IF(CC$1="","",INDIRECT("'"&amp;CC$1&amp;"'!"&amp;"$"&amp;CC$2&amp;"$"&amp;((CC$3)+(ROW()-ROW(CB$9))))))</f>
        <v/>
      </c>
      <c r="CD122" s="212" t="str">
        <f t="shared" ref="CD122:CD169" ca="1" si="127">IF($C122="","",IF(CD$1="","",INDIRECT("'"&amp;CD$1&amp;"'!"&amp;"$"&amp;CD$2&amp;"$"&amp;((CD$3)+(ROW()-ROW(CC$9))))))</f>
        <v/>
      </c>
      <c r="CE122" s="208" t="str">
        <f t="shared" ref="CE122:CE169" ca="1" si="128">IF($C122="","",IF(CE$1="","",INDIRECT("'"&amp;CE$1&amp;"'!"&amp;"$"&amp;CE$2&amp;"$"&amp;((CE$3)+(ROW()-ROW(CD$9))))))</f>
        <v/>
      </c>
      <c r="CF122" s="209" t="str">
        <f t="shared" ref="CF122:CF169" ca="1" si="129">IF($C122="","",IF(CF$1="","",INDIRECT("'"&amp;CF$1&amp;"'!"&amp;"$"&amp;CF$2&amp;"$"&amp;((CF$3)+(ROW()-ROW(CE$9))))))</f>
        <v/>
      </c>
      <c r="CG122" s="214" t="str">
        <f t="shared" ref="CG122:CG185" ca="1" si="130">IF($C122="","",IF(CG$1="","",INDIRECT("'"&amp;CG$1&amp;"'!"&amp;"$"&amp;CG$2&amp;"$"&amp;((CG$3)+(ROW()-ROW(BW$9))))))</f>
        <v/>
      </c>
      <c r="CH122" s="208" t="str">
        <f t="shared" ca="1" si="83"/>
        <v/>
      </c>
      <c r="CI122" s="209" t="str">
        <f t="shared" ca="1" si="84"/>
        <v/>
      </c>
      <c r="CJ122" s="210" t="str">
        <f t="shared" ca="1" si="85"/>
        <v/>
      </c>
      <c r="CK122" s="208" t="str">
        <f t="shared" ca="1" si="86"/>
        <v/>
      </c>
      <c r="CL122" s="211" t="str">
        <f t="shared" ca="1" si="87"/>
        <v/>
      </c>
      <c r="CM122" s="212" t="str">
        <f t="shared" ca="1" si="88"/>
        <v/>
      </c>
      <c r="CN122" s="208" t="str">
        <f t="shared" ca="1" si="89"/>
        <v/>
      </c>
      <c r="CO122" s="215" t="str">
        <f t="shared" ca="1" si="90"/>
        <v/>
      </c>
      <c r="CP122" s="212" t="str">
        <f t="shared" ref="CP122:CP185" ca="1" si="131">IF($C122="","",IF(CP$1="","",INDIRECT("'"&amp;CP$1&amp;"'!"&amp;"$"&amp;CP$2&amp;"$"&amp;((CP$3)+(ROW()-ROW(CF$9))))))</f>
        <v/>
      </c>
      <c r="CQ122" s="208" t="str">
        <f t="shared" ca="1" si="91"/>
        <v/>
      </c>
      <c r="CR122" s="209" t="str">
        <f t="shared" ca="1" si="92"/>
        <v/>
      </c>
      <c r="CS122" s="210" t="str">
        <f t="shared" ca="1" si="93"/>
        <v/>
      </c>
      <c r="CT122" s="208" t="str">
        <f t="shared" ca="1" si="94"/>
        <v/>
      </c>
      <c r="CU122" s="211" t="str">
        <f t="shared" ca="1" si="95"/>
        <v/>
      </c>
      <c r="CV122" s="212" t="str">
        <f t="shared" ca="1" si="96"/>
        <v/>
      </c>
      <c r="CW122" s="208" t="str">
        <f t="shared" ca="1" si="97"/>
        <v/>
      </c>
      <c r="CX122" s="216" t="str">
        <f t="shared" ca="1" si="98"/>
        <v/>
      </c>
    </row>
    <row r="123" spans="2:102" s="156" customFormat="1" ht="20.100000000000001" customHeight="1">
      <c r="B123" s="239">
        <f t="shared" si="99"/>
        <v>114</v>
      </c>
      <c r="C123" s="200" t="str">
        <f t="shared" ca="1" si="111"/>
        <v/>
      </c>
      <c r="D123" s="201" t="str">
        <f t="shared" ca="1" si="106"/>
        <v/>
      </c>
      <c r="E123" s="206" t="str">
        <f t="shared" ca="1" si="121"/>
        <v/>
      </c>
      <c r="F123" s="203" t="str">
        <f t="shared" ca="1" si="121"/>
        <v/>
      </c>
      <c r="G123" s="204" t="str">
        <f t="shared" ca="1" si="121"/>
        <v/>
      </c>
      <c r="H123" s="202" t="str">
        <f t="shared" ca="1" si="121"/>
        <v/>
      </c>
      <c r="I123" s="205" t="str">
        <f t="shared" ca="1" si="121"/>
        <v/>
      </c>
      <c r="J123" s="206" t="str">
        <f t="shared" ca="1" si="121"/>
        <v/>
      </c>
      <c r="K123" s="202" t="str">
        <f t="shared" ca="1" si="121"/>
        <v/>
      </c>
      <c r="L123" s="295" t="str">
        <f t="shared" ca="1" si="121"/>
        <v/>
      </c>
      <c r="M123" s="207" t="str">
        <f t="shared" ca="1" si="117"/>
        <v/>
      </c>
      <c r="N123" s="208" t="str">
        <f t="shared" ca="1" si="117"/>
        <v/>
      </c>
      <c r="O123" s="209" t="str">
        <f t="shared" ca="1" si="117"/>
        <v/>
      </c>
      <c r="P123" s="210" t="str">
        <f t="shared" ca="1" si="117"/>
        <v/>
      </c>
      <c r="Q123" s="208" t="str">
        <f t="shared" ca="1" si="117"/>
        <v/>
      </c>
      <c r="R123" s="211" t="str">
        <f t="shared" ca="1" si="117"/>
        <v/>
      </c>
      <c r="S123" s="212" t="str">
        <f t="shared" ca="1" si="117"/>
        <v/>
      </c>
      <c r="T123" s="208" t="str">
        <f t="shared" ca="1" si="117"/>
        <v/>
      </c>
      <c r="U123" s="213" t="str">
        <f t="shared" ca="1" si="117"/>
        <v/>
      </c>
      <c r="V123" s="212" t="str">
        <f t="shared" ca="1" si="117"/>
        <v/>
      </c>
      <c r="W123" s="208" t="str">
        <f t="shared" ca="1" si="117"/>
        <v/>
      </c>
      <c r="X123" s="209" t="str">
        <f t="shared" ca="1" si="117"/>
        <v/>
      </c>
      <c r="Y123" s="210" t="str">
        <f t="shared" ca="1" si="117"/>
        <v/>
      </c>
      <c r="Z123" s="208" t="str">
        <f t="shared" ca="1" si="117"/>
        <v/>
      </c>
      <c r="AA123" s="211" t="str">
        <f t="shared" ca="1" si="117"/>
        <v/>
      </c>
      <c r="AB123" s="212" t="str">
        <f t="shared" ca="1" si="117"/>
        <v/>
      </c>
      <c r="AC123" s="208" t="str">
        <f t="shared" ca="1" si="118"/>
        <v/>
      </c>
      <c r="AD123" s="209" t="str">
        <f t="shared" ca="1" si="118"/>
        <v/>
      </c>
      <c r="AE123" s="214" t="str">
        <f t="shared" ca="1" si="118"/>
        <v/>
      </c>
      <c r="AF123" s="208" t="str">
        <f t="shared" ca="1" si="118"/>
        <v/>
      </c>
      <c r="AG123" s="209" t="str">
        <f t="shared" ca="1" si="118"/>
        <v/>
      </c>
      <c r="AH123" s="210" t="str">
        <f t="shared" ca="1" si="118"/>
        <v/>
      </c>
      <c r="AI123" s="208" t="str">
        <f t="shared" ca="1" si="118"/>
        <v/>
      </c>
      <c r="AJ123" s="211" t="str">
        <f t="shared" ca="1" si="118"/>
        <v/>
      </c>
      <c r="AK123" s="212" t="str">
        <f t="shared" ca="1" si="118"/>
        <v/>
      </c>
      <c r="AL123" s="208" t="str">
        <f t="shared" ca="1" si="118"/>
        <v/>
      </c>
      <c r="AM123" s="215" t="str">
        <f t="shared" ca="1" si="118"/>
        <v/>
      </c>
      <c r="AN123" s="212" t="str">
        <f t="shared" ca="1" si="118"/>
        <v/>
      </c>
      <c r="AO123" s="208" t="str">
        <f t="shared" ca="1" si="118"/>
        <v/>
      </c>
      <c r="AP123" s="209" t="str">
        <f t="shared" ca="1" si="118"/>
        <v/>
      </c>
      <c r="AQ123" s="210" t="str">
        <f t="shared" ca="1" si="118"/>
        <v/>
      </c>
      <c r="AR123" s="208" t="str">
        <f t="shared" ca="1" si="118"/>
        <v/>
      </c>
      <c r="AS123" s="211" t="str">
        <f t="shared" ca="1" si="119"/>
        <v/>
      </c>
      <c r="AT123" s="212" t="str">
        <f t="shared" ca="1" si="119"/>
        <v/>
      </c>
      <c r="AU123" s="208" t="str">
        <f t="shared" ca="1" si="119"/>
        <v/>
      </c>
      <c r="AV123" s="209" t="str">
        <f t="shared" ca="1" si="119"/>
        <v/>
      </c>
      <c r="AW123" s="214" t="str">
        <f t="shared" ca="1" si="119"/>
        <v/>
      </c>
      <c r="AX123" s="208" t="str">
        <f t="shared" ca="1" si="119"/>
        <v/>
      </c>
      <c r="AY123" s="209" t="str">
        <f t="shared" ca="1" si="119"/>
        <v/>
      </c>
      <c r="AZ123" s="210" t="str">
        <f t="shared" ca="1" si="119"/>
        <v/>
      </c>
      <c r="BA123" s="208" t="str">
        <f t="shared" ca="1" si="119"/>
        <v/>
      </c>
      <c r="BB123" s="211" t="str">
        <f t="shared" ca="1" si="119"/>
        <v/>
      </c>
      <c r="BC123" s="212" t="str">
        <f t="shared" ca="1" si="119"/>
        <v/>
      </c>
      <c r="BD123" s="208" t="str">
        <f t="shared" ca="1" si="119"/>
        <v/>
      </c>
      <c r="BE123" s="215" t="str">
        <f t="shared" ca="1" si="119"/>
        <v/>
      </c>
      <c r="BF123" s="212" t="str">
        <f t="shared" ca="1" si="119"/>
        <v/>
      </c>
      <c r="BG123" s="208" t="str">
        <f t="shared" ca="1" si="119"/>
        <v/>
      </c>
      <c r="BH123" s="209" t="str">
        <f t="shared" ca="1" si="119"/>
        <v/>
      </c>
      <c r="BI123" s="210" t="str">
        <f t="shared" ca="1" si="120"/>
        <v/>
      </c>
      <c r="BJ123" s="208" t="str">
        <f t="shared" ca="1" si="120"/>
        <v/>
      </c>
      <c r="BK123" s="211" t="str">
        <f t="shared" ca="1" si="120"/>
        <v/>
      </c>
      <c r="BL123" s="212" t="str">
        <f t="shared" ca="1" si="120"/>
        <v/>
      </c>
      <c r="BM123" s="208" t="str">
        <f t="shared" ca="1" si="120"/>
        <v/>
      </c>
      <c r="BN123" s="209" t="str">
        <f t="shared" ca="1" si="120"/>
        <v/>
      </c>
      <c r="BO123" s="214" t="str">
        <f t="shared" ca="1" si="120"/>
        <v/>
      </c>
      <c r="BP123" s="208" t="str">
        <f t="shared" ca="1" si="120"/>
        <v/>
      </c>
      <c r="BQ123" s="209" t="str">
        <f t="shared" ca="1" si="120"/>
        <v/>
      </c>
      <c r="BR123" s="210" t="str">
        <f t="shared" ca="1" si="120"/>
        <v/>
      </c>
      <c r="BS123" s="208" t="str">
        <f t="shared" ca="1" si="120"/>
        <v/>
      </c>
      <c r="BT123" s="211" t="str">
        <f t="shared" ca="1" si="120"/>
        <v/>
      </c>
      <c r="BU123" s="212" t="str">
        <f t="shared" ca="1" si="120"/>
        <v/>
      </c>
      <c r="BV123" s="208" t="str">
        <f t="shared" ca="1" si="120"/>
        <v/>
      </c>
      <c r="BW123" s="215" t="str">
        <f t="shared" ca="1" si="120"/>
        <v/>
      </c>
      <c r="BX123" s="212" t="str">
        <f t="shared" ca="1" si="120"/>
        <v/>
      </c>
      <c r="BY123" s="208" t="str">
        <f t="shared" ca="1" si="122"/>
        <v/>
      </c>
      <c r="BZ123" s="209" t="str">
        <f t="shared" ca="1" si="123"/>
        <v/>
      </c>
      <c r="CA123" s="210" t="str">
        <f t="shared" ca="1" si="124"/>
        <v/>
      </c>
      <c r="CB123" s="208" t="str">
        <f t="shared" ca="1" si="125"/>
        <v/>
      </c>
      <c r="CC123" s="211" t="str">
        <f t="shared" ca="1" si="126"/>
        <v/>
      </c>
      <c r="CD123" s="212" t="str">
        <f t="shared" ca="1" si="127"/>
        <v/>
      </c>
      <c r="CE123" s="208" t="str">
        <f t="shared" ca="1" si="128"/>
        <v/>
      </c>
      <c r="CF123" s="209" t="str">
        <f t="shared" ca="1" si="129"/>
        <v/>
      </c>
      <c r="CG123" s="214" t="str">
        <f t="shared" ca="1" si="130"/>
        <v/>
      </c>
      <c r="CH123" s="208" t="str">
        <f t="shared" ca="1" si="83"/>
        <v/>
      </c>
      <c r="CI123" s="209" t="str">
        <f t="shared" ca="1" si="84"/>
        <v/>
      </c>
      <c r="CJ123" s="210" t="str">
        <f t="shared" ca="1" si="85"/>
        <v/>
      </c>
      <c r="CK123" s="208" t="str">
        <f t="shared" ca="1" si="86"/>
        <v/>
      </c>
      <c r="CL123" s="211" t="str">
        <f t="shared" ca="1" si="87"/>
        <v/>
      </c>
      <c r="CM123" s="212" t="str">
        <f t="shared" ca="1" si="88"/>
        <v/>
      </c>
      <c r="CN123" s="208" t="str">
        <f t="shared" ca="1" si="89"/>
        <v/>
      </c>
      <c r="CO123" s="215" t="str">
        <f t="shared" ca="1" si="90"/>
        <v/>
      </c>
      <c r="CP123" s="212" t="str">
        <f t="shared" ca="1" si="131"/>
        <v/>
      </c>
      <c r="CQ123" s="208" t="str">
        <f t="shared" ca="1" si="91"/>
        <v/>
      </c>
      <c r="CR123" s="209" t="str">
        <f t="shared" ca="1" si="92"/>
        <v/>
      </c>
      <c r="CS123" s="210" t="str">
        <f t="shared" ca="1" si="93"/>
        <v/>
      </c>
      <c r="CT123" s="208" t="str">
        <f t="shared" ca="1" si="94"/>
        <v/>
      </c>
      <c r="CU123" s="211" t="str">
        <f t="shared" ca="1" si="95"/>
        <v/>
      </c>
      <c r="CV123" s="212" t="str">
        <f t="shared" ca="1" si="96"/>
        <v/>
      </c>
      <c r="CW123" s="208" t="str">
        <f t="shared" ca="1" si="97"/>
        <v/>
      </c>
      <c r="CX123" s="216" t="str">
        <f t="shared" ca="1" si="98"/>
        <v/>
      </c>
    </row>
    <row r="124" spans="2:102" s="156" customFormat="1" ht="20.100000000000001" customHeight="1">
      <c r="B124" s="239">
        <f t="shared" si="99"/>
        <v>115</v>
      </c>
      <c r="C124" s="200" t="str">
        <f t="shared" ca="1" si="111"/>
        <v/>
      </c>
      <c r="D124" s="201" t="str">
        <f t="shared" ca="1" si="106"/>
        <v/>
      </c>
      <c r="E124" s="206" t="str">
        <f t="shared" ca="1" si="121"/>
        <v/>
      </c>
      <c r="F124" s="203" t="str">
        <f t="shared" ca="1" si="121"/>
        <v/>
      </c>
      <c r="G124" s="204" t="str">
        <f t="shared" ca="1" si="121"/>
        <v/>
      </c>
      <c r="H124" s="202" t="str">
        <f t="shared" ca="1" si="121"/>
        <v/>
      </c>
      <c r="I124" s="205" t="str">
        <f t="shared" ca="1" si="121"/>
        <v/>
      </c>
      <c r="J124" s="206" t="str">
        <f t="shared" ca="1" si="121"/>
        <v/>
      </c>
      <c r="K124" s="202" t="str">
        <f t="shared" ca="1" si="121"/>
        <v/>
      </c>
      <c r="L124" s="295" t="str">
        <f t="shared" ca="1" si="121"/>
        <v/>
      </c>
      <c r="M124" s="207" t="str">
        <f t="shared" ca="1" si="117"/>
        <v/>
      </c>
      <c r="N124" s="208" t="str">
        <f t="shared" ca="1" si="117"/>
        <v/>
      </c>
      <c r="O124" s="209" t="str">
        <f t="shared" ca="1" si="117"/>
        <v/>
      </c>
      <c r="P124" s="210" t="str">
        <f t="shared" ca="1" si="117"/>
        <v/>
      </c>
      <c r="Q124" s="208" t="str">
        <f t="shared" ca="1" si="117"/>
        <v/>
      </c>
      <c r="R124" s="211" t="str">
        <f t="shared" ca="1" si="117"/>
        <v/>
      </c>
      <c r="S124" s="212" t="str">
        <f t="shared" ca="1" si="117"/>
        <v/>
      </c>
      <c r="T124" s="208" t="str">
        <f t="shared" ca="1" si="117"/>
        <v/>
      </c>
      <c r="U124" s="213" t="str">
        <f t="shared" ca="1" si="117"/>
        <v/>
      </c>
      <c r="V124" s="212" t="str">
        <f t="shared" ca="1" si="117"/>
        <v/>
      </c>
      <c r="W124" s="208" t="str">
        <f t="shared" ca="1" si="117"/>
        <v/>
      </c>
      <c r="X124" s="209" t="str">
        <f t="shared" ca="1" si="117"/>
        <v/>
      </c>
      <c r="Y124" s="210" t="str">
        <f t="shared" ca="1" si="117"/>
        <v/>
      </c>
      <c r="Z124" s="208" t="str">
        <f t="shared" ca="1" si="117"/>
        <v/>
      </c>
      <c r="AA124" s="211" t="str">
        <f t="shared" ca="1" si="117"/>
        <v/>
      </c>
      <c r="AB124" s="212" t="str">
        <f t="shared" ca="1" si="117"/>
        <v/>
      </c>
      <c r="AC124" s="208" t="str">
        <f t="shared" ca="1" si="118"/>
        <v/>
      </c>
      <c r="AD124" s="209" t="str">
        <f t="shared" ca="1" si="118"/>
        <v/>
      </c>
      <c r="AE124" s="214" t="str">
        <f t="shared" ca="1" si="118"/>
        <v/>
      </c>
      <c r="AF124" s="208" t="str">
        <f t="shared" ca="1" si="118"/>
        <v/>
      </c>
      <c r="AG124" s="209" t="str">
        <f t="shared" ca="1" si="118"/>
        <v/>
      </c>
      <c r="AH124" s="210" t="str">
        <f t="shared" ca="1" si="118"/>
        <v/>
      </c>
      <c r="AI124" s="208" t="str">
        <f t="shared" ca="1" si="118"/>
        <v/>
      </c>
      <c r="AJ124" s="211" t="str">
        <f t="shared" ca="1" si="118"/>
        <v/>
      </c>
      <c r="AK124" s="212" t="str">
        <f t="shared" ca="1" si="118"/>
        <v/>
      </c>
      <c r="AL124" s="208" t="str">
        <f t="shared" ca="1" si="118"/>
        <v/>
      </c>
      <c r="AM124" s="215" t="str">
        <f t="shared" ca="1" si="118"/>
        <v/>
      </c>
      <c r="AN124" s="212" t="str">
        <f t="shared" ca="1" si="118"/>
        <v/>
      </c>
      <c r="AO124" s="208" t="str">
        <f t="shared" ca="1" si="118"/>
        <v/>
      </c>
      <c r="AP124" s="209" t="str">
        <f t="shared" ca="1" si="118"/>
        <v/>
      </c>
      <c r="AQ124" s="210" t="str">
        <f t="shared" ca="1" si="118"/>
        <v/>
      </c>
      <c r="AR124" s="208" t="str">
        <f t="shared" ca="1" si="118"/>
        <v/>
      </c>
      <c r="AS124" s="211" t="str">
        <f t="shared" ca="1" si="119"/>
        <v/>
      </c>
      <c r="AT124" s="212" t="str">
        <f t="shared" ca="1" si="119"/>
        <v/>
      </c>
      <c r="AU124" s="208" t="str">
        <f t="shared" ca="1" si="119"/>
        <v/>
      </c>
      <c r="AV124" s="209" t="str">
        <f t="shared" ca="1" si="119"/>
        <v/>
      </c>
      <c r="AW124" s="214" t="str">
        <f t="shared" ca="1" si="119"/>
        <v/>
      </c>
      <c r="AX124" s="208" t="str">
        <f t="shared" ca="1" si="119"/>
        <v/>
      </c>
      <c r="AY124" s="209" t="str">
        <f t="shared" ca="1" si="119"/>
        <v/>
      </c>
      <c r="AZ124" s="210" t="str">
        <f t="shared" ca="1" si="119"/>
        <v/>
      </c>
      <c r="BA124" s="208" t="str">
        <f t="shared" ca="1" si="119"/>
        <v/>
      </c>
      <c r="BB124" s="211" t="str">
        <f t="shared" ca="1" si="119"/>
        <v/>
      </c>
      <c r="BC124" s="212" t="str">
        <f t="shared" ca="1" si="119"/>
        <v/>
      </c>
      <c r="BD124" s="208" t="str">
        <f t="shared" ca="1" si="119"/>
        <v/>
      </c>
      <c r="BE124" s="215" t="str">
        <f t="shared" ca="1" si="119"/>
        <v/>
      </c>
      <c r="BF124" s="212" t="str">
        <f t="shared" ca="1" si="119"/>
        <v/>
      </c>
      <c r="BG124" s="208" t="str">
        <f t="shared" ca="1" si="119"/>
        <v/>
      </c>
      <c r="BH124" s="209" t="str">
        <f t="shared" ca="1" si="119"/>
        <v/>
      </c>
      <c r="BI124" s="210" t="str">
        <f t="shared" ca="1" si="120"/>
        <v/>
      </c>
      <c r="BJ124" s="208" t="str">
        <f t="shared" ca="1" si="120"/>
        <v/>
      </c>
      <c r="BK124" s="211" t="str">
        <f t="shared" ca="1" si="120"/>
        <v/>
      </c>
      <c r="BL124" s="212" t="str">
        <f t="shared" ca="1" si="120"/>
        <v/>
      </c>
      <c r="BM124" s="208" t="str">
        <f t="shared" ca="1" si="120"/>
        <v/>
      </c>
      <c r="BN124" s="209" t="str">
        <f t="shared" ca="1" si="120"/>
        <v/>
      </c>
      <c r="BO124" s="214" t="str">
        <f t="shared" ca="1" si="120"/>
        <v/>
      </c>
      <c r="BP124" s="208" t="str">
        <f t="shared" ca="1" si="120"/>
        <v/>
      </c>
      <c r="BQ124" s="209" t="str">
        <f t="shared" ca="1" si="120"/>
        <v/>
      </c>
      <c r="BR124" s="210" t="str">
        <f t="shared" ca="1" si="120"/>
        <v/>
      </c>
      <c r="BS124" s="208" t="str">
        <f t="shared" ca="1" si="120"/>
        <v/>
      </c>
      <c r="BT124" s="211" t="str">
        <f t="shared" ca="1" si="120"/>
        <v/>
      </c>
      <c r="BU124" s="212" t="str">
        <f t="shared" ca="1" si="120"/>
        <v/>
      </c>
      <c r="BV124" s="208" t="str">
        <f t="shared" ca="1" si="120"/>
        <v/>
      </c>
      <c r="BW124" s="215" t="str">
        <f t="shared" ca="1" si="120"/>
        <v/>
      </c>
      <c r="BX124" s="212" t="str">
        <f t="shared" ca="1" si="120"/>
        <v/>
      </c>
      <c r="BY124" s="208" t="str">
        <f t="shared" ca="1" si="122"/>
        <v/>
      </c>
      <c r="BZ124" s="209" t="str">
        <f t="shared" ca="1" si="123"/>
        <v/>
      </c>
      <c r="CA124" s="210" t="str">
        <f t="shared" ca="1" si="124"/>
        <v/>
      </c>
      <c r="CB124" s="208" t="str">
        <f t="shared" ca="1" si="125"/>
        <v/>
      </c>
      <c r="CC124" s="211" t="str">
        <f t="shared" ca="1" si="126"/>
        <v/>
      </c>
      <c r="CD124" s="212" t="str">
        <f t="shared" ca="1" si="127"/>
        <v/>
      </c>
      <c r="CE124" s="208" t="str">
        <f t="shared" ca="1" si="128"/>
        <v/>
      </c>
      <c r="CF124" s="209" t="str">
        <f t="shared" ca="1" si="129"/>
        <v/>
      </c>
      <c r="CG124" s="214" t="str">
        <f t="shared" ca="1" si="130"/>
        <v/>
      </c>
      <c r="CH124" s="208" t="str">
        <f t="shared" ca="1" si="83"/>
        <v/>
      </c>
      <c r="CI124" s="209" t="str">
        <f t="shared" ca="1" si="84"/>
        <v/>
      </c>
      <c r="CJ124" s="210" t="str">
        <f t="shared" ca="1" si="85"/>
        <v/>
      </c>
      <c r="CK124" s="208" t="str">
        <f t="shared" ca="1" si="86"/>
        <v/>
      </c>
      <c r="CL124" s="211" t="str">
        <f t="shared" ca="1" si="87"/>
        <v/>
      </c>
      <c r="CM124" s="212" t="str">
        <f t="shared" ca="1" si="88"/>
        <v/>
      </c>
      <c r="CN124" s="208" t="str">
        <f t="shared" ca="1" si="89"/>
        <v/>
      </c>
      <c r="CO124" s="215" t="str">
        <f t="shared" ca="1" si="90"/>
        <v/>
      </c>
      <c r="CP124" s="212" t="str">
        <f t="shared" ca="1" si="131"/>
        <v/>
      </c>
      <c r="CQ124" s="208" t="str">
        <f t="shared" ca="1" si="91"/>
        <v/>
      </c>
      <c r="CR124" s="209" t="str">
        <f t="shared" ca="1" si="92"/>
        <v/>
      </c>
      <c r="CS124" s="210" t="str">
        <f t="shared" ca="1" si="93"/>
        <v/>
      </c>
      <c r="CT124" s="208" t="str">
        <f t="shared" ca="1" si="94"/>
        <v/>
      </c>
      <c r="CU124" s="211" t="str">
        <f t="shared" ca="1" si="95"/>
        <v/>
      </c>
      <c r="CV124" s="212" t="str">
        <f t="shared" ca="1" si="96"/>
        <v/>
      </c>
      <c r="CW124" s="208" t="str">
        <f t="shared" ca="1" si="97"/>
        <v/>
      </c>
      <c r="CX124" s="216" t="str">
        <f t="shared" ca="1" si="98"/>
        <v/>
      </c>
    </row>
    <row r="125" spans="2:102" s="156" customFormat="1" ht="20.100000000000001" customHeight="1">
      <c r="B125" s="239">
        <f t="shared" si="99"/>
        <v>116</v>
      </c>
      <c r="C125" s="200" t="str">
        <f t="shared" ca="1" si="111"/>
        <v/>
      </c>
      <c r="D125" s="201" t="str">
        <f t="shared" ca="1" si="106"/>
        <v/>
      </c>
      <c r="E125" s="206" t="str">
        <f t="shared" ca="1" si="121"/>
        <v/>
      </c>
      <c r="F125" s="203" t="str">
        <f t="shared" ca="1" si="121"/>
        <v/>
      </c>
      <c r="G125" s="204" t="str">
        <f t="shared" ca="1" si="121"/>
        <v/>
      </c>
      <c r="H125" s="202" t="str">
        <f t="shared" ca="1" si="121"/>
        <v/>
      </c>
      <c r="I125" s="205" t="str">
        <f t="shared" ca="1" si="121"/>
        <v/>
      </c>
      <c r="J125" s="206" t="str">
        <f t="shared" ca="1" si="121"/>
        <v/>
      </c>
      <c r="K125" s="202" t="str">
        <f t="shared" ca="1" si="121"/>
        <v/>
      </c>
      <c r="L125" s="295" t="str">
        <f t="shared" ca="1" si="121"/>
        <v/>
      </c>
      <c r="M125" s="207" t="str">
        <f t="shared" ca="1" si="117"/>
        <v/>
      </c>
      <c r="N125" s="208" t="str">
        <f t="shared" ca="1" si="117"/>
        <v/>
      </c>
      <c r="O125" s="209" t="str">
        <f t="shared" ca="1" si="117"/>
        <v/>
      </c>
      <c r="P125" s="210" t="str">
        <f t="shared" ca="1" si="117"/>
        <v/>
      </c>
      <c r="Q125" s="208" t="str">
        <f t="shared" ca="1" si="117"/>
        <v/>
      </c>
      <c r="R125" s="211" t="str">
        <f t="shared" ca="1" si="117"/>
        <v/>
      </c>
      <c r="S125" s="212" t="str">
        <f t="shared" ca="1" si="117"/>
        <v/>
      </c>
      <c r="T125" s="208" t="str">
        <f t="shared" ca="1" si="117"/>
        <v/>
      </c>
      <c r="U125" s="213" t="str">
        <f t="shared" ca="1" si="117"/>
        <v/>
      </c>
      <c r="V125" s="212" t="str">
        <f t="shared" ca="1" si="117"/>
        <v/>
      </c>
      <c r="W125" s="208" t="str">
        <f t="shared" ca="1" si="117"/>
        <v/>
      </c>
      <c r="X125" s="209" t="str">
        <f t="shared" ca="1" si="117"/>
        <v/>
      </c>
      <c r="Y125" s="210" t="str">
        <f t="shared" ca="1" si="117"/>
        <v/>
      </c>
      <c r="Z125" s="208" t="str">
        <f t="shared" ca="1" si="117"/>
        <v/>
      </c>
      <c r="AA125" s="211" t="str">
        <f t="shared" ca="1" si="117"/>
        <v/>
      </c>
      <c r="AB125" s="212" t="str">
        <f t="shared" ca="1" si="117"/>
        <v/>
      </c>
      <c r="AC125" s="208" t="str">
        <f t="shared" ca="1" si="118"/>
        <v/>
      </c>
      <c r="AD125" s="209" t="str">
        <f t="shared" ca="1" si="118"/>
        <v/>
      </c>
      <c r="AE125" s="214" t="str">
        <f t="shared" ca="1" si="118"/>
        <v/>
      </c>
      <c r="AF125" s="208" t="str">
        <f t="shared" ca="1" si="118"/>
        <v/>
      </c>
      <c r="AG125" s="209" t="str">
        <f t="shared" ca="1" si="118"/>
        <v/>
      </c>
      <c r="AH125" s="210" t="str">
        <f t="shared" ca="1" si="118"/>
        <v/>
      </c>
      <c r="AI125" s="208" t="str">
        <f t="shared" ca="1" si="118"/>
        <v/>
      </c>
      <c r="AJ125" s="211" t="str">
        <f t="shared" ca="1" si="118"/>
        <v/>
      </c>
      <c r="AK125" s="212" t="str">
        <f t="shared" ca="1" si="118"/>
        <v/>
      </c>
      <c r="AL125" s="208" t="str">
        <f t="shared" ca="1" si="118"/>
        <v/>
      </c>
      <c r="AM125" s="215" t="str">
        <f t="shared" ca="1" si="118"/>
        <v/>
      </c>
      <c r="AN125" s="212" t="str">
        <f t="shared" ca="1" si="118"/>
        <v/>
      </c>
      <c r="AO125" s="208" t="str">
        <f t="shared" ca="1" si="118"/>
        <v/>
      </c>
      <c r="AP125" s="209" t="str">
        <f t="shared" ca="1" si="118"/>
        <v/>
      </c>
      <c r="AQ125" s="210" t="str">
        <f t="shared" ca="1" si="118"/>
        <v/>
      </c>
      <c r="AR125" s="208" t="str">
        <f t="shared" ca="1" si="118"/>
        <v/>
      </c>
      <c r="AS125" s="211" t="str">
        <f t="shared" ca="1" si="119"/>
        <v/>
      </c>
      <c r="AT125" s="212" t="str">
        <f t="shared" ca="1" si="119"/>
        <v/>
      </c>
      <c r="AU125" s="208" t="str">
        <f t="shared" ca="1" si="119"/>
        <v/>
      </c>
      <c r="AV125" s="209" t="str">
        <f t="shared" ca="1" si="119"/>
        <v/>
      </c>
      <c r="AW125" s="214" t="str">
        <f t="shared" ca="1" si="119"/>
        <v/>
      </c>
      <c r="AX125" s="208" t="str">
        <f t="shared" ca="1" si="119"/>
        <v/>
      </c>
      <c r="AY125" s="209" t="str">
        <f t="shared" ca="1" si="119"/>
        <v/>
      </c>
      <c r="AZ125" s="210" t="str">
        <f t="shared" ca="1" si="119"/>
        <v/>
      </c>
      <c r="BA125" s="208" t="str">
        <f t="shared" ca="1" si="119"/>
        <v/>
      </c>
      <c r="BB125" s="211" t="str">
        <f t="shared" ca="1" si="119"/>
        <v/>
      </c>
      <c r="BC125" s="212" t="str">
        <f t="shared" ca="1" si="119"/>
        <v/>
      </c>
      <c r="BD125" s="208" t="str">
        <f t="shared" ca="1" si="119"/>
        <v/>
      </c>
      <c r="BE125" s="215" t="str">
        <f t="shared" ca="1" si="119"/>
        <v/>
      </c>
      <c r="BF125" s="212" t="str">
        <f t="shared" ca="1" si="119"/>
        <v/>
      </c>
      <c r="BG125" s="208" t="str">
        <f t="shared" ca="1" si="119"/>
        <v/>
      </c>
      <c r="BH125" s="209" t="str">
        <f t="shared" ca="1" si="119"/>
        <v/>
      </c>
      <c r="BI125" s="210" t="str">
        <f t="shared" ca="1" si="120"/>
        <v/>
      </c>
      <c r="BJ125" s="208" t="str">
        <f t="shared" ca="1" si="120"/>
        <v/>
      </c>
      <c r="BK125" s="211" t="str">
        <f t="shared" ca="1" si="120"/>
        <v/>
      </c>
      <c r="BL125" s="212" t="str">
        <f t="shared" ca="1" si="120"/>
        <v/>
      </c>
      <c r="BM125" s="208" t="str">
        <f t="shared" ca="1" si="120"/>
        <v/>
      </c>
      <c r="BN125" s="209" t="str">
        <f t="shared" ca="1" si="120"/>
        <v/>
      </c>
      <c r="BO125" s="214" t="str">
        <f t="shared" ca="1" si="120"/>
        <v/>
      </c>
      <c r="BP125" s="208" t="str">
        <f t="shared" ca="1" si="120"/>
        <v/>
      </c>
      <c r="BQ125" s="209" t="str">
        <f t="shared" ca="1" si="120"/>
        <v/>
      </c>
      <c r="BR125" s="210" t="str">
        <f t="shared" ca="1" si="120"/>
        <v/>
      </c>
      <c r="BS125" s="208" t="str">
        <f t="shared" ca="1" si="120"/>
        <v/>
      </c>
      <c r="BT125" s="211" t="str">
        <f t="shared" ca="1" si="120"/>
        <v/>
      </c>
      <c r="BU125" s="212" t="str">
        <f t="shared" ca="1" si="120"/>
        <v/>
      </c>
      <c r="BV125" s="208" t="str">
        <f t="shared" ca="1" si="120"/>
        <v/>
      </c>
      <c r="BW125" s="215" t="str">
        <f t="shared" ca="1" si="120"/>
        <v/>
      </c>
      <c r="BX125" s="212" t="str">
        <f t="shared" ca="1" si="120"/>
        <v/>
      </c>
      <c r="BY125" s="208" t="str">
        <f t="shared" ca="1" si="122"/>
        <v/>
      </c>
      <c r="BZ125" s="209" t="str">
        <f t="shared" ca="1" si="123"/>
        <v/>
      </c>
      <c r="CA125" s="210" t="str">
        <f t="shared" ca="1" si="124"/>
        <v/>
      </c>
      <c r="CB125" s="208" t="str">
        <f t="shared" ca="1" si="125"/>
        <v/>
      </c>
      <c r="CC125" s="211" t="str">
        <f t="shared" ca="1" si="126"/>
        <v/>
      </c>
      <c r="CD125" s="212" t="str">
        <f t="shared" ca="1" si="127"/>
        <v/>
      </c>
      <c r="CE125" s="208" t="str">
        <f t="shared" ca="1" si="128"/>
        <v/>
      </c>
      <c r="CF125" s="209" t="str">
        <f t="shared" ca="1" si="129"/>
        <v/>
      </c>
      <c r="CG125" s="214" t="str">
        <f t="shared" ca="1" si="130"/>
        <v/>
      </c>
      <c r="CH125" s="208" t="str">
        <f t="shared" ca="1" si="83"/>
        <v/>
      </c>
      <c r="CI125" s="209" t="str">
        <f t="shared" ca="1" si="84"/>
        <v/>
      </c>
      <c r="CJ125" s="210" t="str">
        <f t="shared" ca="1" si="85"/>
        <v/>
      </c>
      <c r="CK125" s="208" t="str">
        <f t="shared" ca="1" si="86"/>
        <v/>
      </c>
      <c r="CL125" s="211" t="str">
        <f t="shared" ca="1" si="87"/>
        <v/>
      </c>
      <c r="CM125" s="212" t="str">
        <f t="shared" ca="1" si="88"/>
        <v/>
      </c>
      <c r="CN125" s="208" t="str">
        <f t="shared" ca="1" si="89"/>
        <v/>
      </c>
      <c r="CO125" s="215" t="str">
        <f t="shared" ca="1" si="90"/>
        <v/>
      </c>
      <c r="CP125" s="212" t="str">
        <f t="shared" ca="1" si="131"/>
        <v/>
      </c>
      <c r="CQ125" s="208" t="str">
        <f t="shared" ca="1" si="91"/>
        <v/>
      </c>
      <c r="CR125" s="209" t="str">
        <f t="shared" ca="1" si="92"/>
        <v/>
      </c>
      <c r="CS125" s="210" t="str">
        <f t="shared" ca="1" si="93"/>
        <v/>
      </c>
      <c r="CT125" s="208" t="str">
        <f t="shared" ca="1" si="94"/>
        <v/>
      </c>
      <c r="CU125" s="211" t="str">
        <f t="shared" ca="1" si="95"/>
        <v/>
      </c>
      <c r="CV125" s="212" t="str">
        <f t="shared" ca="1" si="96"/>
        <v/>
      </c>
      <c r="CW125" s="208" t="str">
        <f t="shared" ca="1" si="97"/>
        <v/>
      </c>
      <c r="CX125" s="216" t="str">
        <f t="shared" ca="1" si="98"/>
        <v/>
      </c>
    </row>
    <row r="126" spans="2:102" s="156" customFormat="1" ht="20.100000000000001" customHeight="1">
      <c r="B126" s="239">
        <f t="shared" si="99"/>
        <v>117</v>
      </c>
      <c r="C126" s="200" t="str">
        <f t="shared" ca="1" si="111"/>
        <v/>
      </c>
      <c r="D126" s="201" t="str">
        <f t="shared" ca="1" si="106"/>
        <v/>
      </c>
      <c r="E126" s="206" t="str">
        <f t="shared" ca="1" si="121"/>
        <v/>
      </c>
      <c r="F126" s="203" t="str">
        <f t="shared" ca="1" si="121"/>
        <v/>
      </c>
      <c r="G126" s="204" t="str">
        <f t="shared" ca="1" si="121"/>
        <v/>
      </c>
      <c r="H126" s="202" t="str">
        <f t="shared" ca="1" si="121"/>
        <v/>
      </c>
      <c r="I126" s="205" t="str">
        <f t="shared" ca="1" si="121"/>
        <v/>
      </c>
      <c r="J126" s="206" t="str">
        <f t="shared" ca="1" si="121"/>
        <v/>
      </c>
      <c r="K126" s="202" t="str">
        <f t="shared" ca="1" si="121"/>
        <v/>
      </c>
      <c r="L126" s="295" t="str">
        <f t="shared" ca="1" si="121"/>
        <v/>
      </c>
      <c r="M126" s="207" t="str">
        <f t="shared" ca="1" si="117"/>
        <v/>
      </c>
      <c r="N126" s="208" t="str">
        <f t="shared" ca="1" si="117"/>
        <v/>
      </c>
      <c r="O126" s="209" t="str">
        <f t="shared" ca="1" si="117"/>
        <v/>
      </c>
      <c r="P126" s="210" t="str">
        <f t="shared" ca="1" si="117"/>
        <v/>
      </c>
      <c r="Q126" s="208" t="str">
        <f t="shared" ca="1" si="117"/>
        <v/>
      </c>
      <c r="R126" s="211" t="str">
        <f t="shared" ca="1" si="117"/>
        <v/>
      </c>
      <c r="S126" s="212" t="str">
        <f t="shared" ca="1" si="117"/>
        <v/>
      </c>
      <c r="T126" s="208" t="str">
        <f t="shared" ca="1" si="117"/>
        <v/>
      </c>
      <c r="U126" s="213" t="str">
        <f t="shared" ca="1" si="117"/>
        <v/>
      </c>
      <c r="V126" s="212" t="str">
        <f t="shared" ca="1" si="117"/>
        <v/>
      </c>
      <c r="W126" s="208" t="str">
        <f t="shared" ca="1" si="117"/>
        <v/>
      </c>
      <c r="X126" s="209" t="str">
        <f t="shared" ca="1" si="117"/>
        <v/>
      </c>
      <c r="Y126" s="210" t="str">
        <f t="shared" ca="1" si="117"/>
        <v/>
      </c>
      <c r="Z126" s="208" t="str">
        <f t="shared" ca="1" si="117"/>
        <v/>
      </c>
      <c r="AA126" s="211" t="str">
        <f t="shared" ca="1" si="117"/>
        <v/>
      </c>
      <c r="AB126" s="212" t="str">
        <f t="shared" ca="1" si="117"/>
        <v/>
      </c>
      <c r="AC126" s="208" t="str">
        <f t="shared" ca="1" si="118"/>
        <v/>
      </c>
      <c r="AD126" s="209" t="str">
        <f t="shared" ca="1" si="118"/>
        <v/>
      </c>
      <c r="AE126" s="214" t="str">
        <f t="shared" ca="1" si="118"/>
        <v/>
      </c>
      <c r="AF126" s="208" t="str">
        <f t="shared" ca="1" si="118"/>
        <v/>
      </c>
      <c r="AG126" s="209" t="str">
        <f t="shared" ca="1" si="118"/>
        <v/>
      </c>
      <c r="AH126" s="210" t="str">
        <f t="shared" ca="1" si="118"/>
        <v/>
      </c>
      <c r="AI126" s="208" t="str">
        <f t="shared" ca="1" si="118"/>
        <v/>
      </c>
      <c r="AJ126" s="211" t="str">
        <f t="shared" ca="1" si="118"/>
        <v/>
      </c>
      <c r="AK126" s="212" t="str">
        <f t="shared" ca="1" si="118"/>
        <v/>
      </c>
      <c r="AL126" s="208" t="str">
        <f t="shared" ca="1" si="118"/>
        <v/>
      </c>
      <c r="AM126" s="215" t="str">
        <f t="shared" ca="1" si="118"/>
        <v/>
      </c>
      <c r="AN126" s="212" t="str">
        <f t="shared" ca="1" si="118"/>
        <v/>
      </c>
      <c r="AO126" s="208" t="str">
        <f t="shared" ca="1" si="118"/>
        <v/>
      </c>
      <c r="AP126" s="209" t="str">
        <f t="shared" ca="1" si="118"/>
        <v/>
      </c>
      <c r="AQ126" s="210" t="str">
        <f t="shared" ca="1" si="118"/>
        <v/>
      </c>
      <c r="AR126" s="208" t="str">
        <f t="shared" ca="1" si="118"/>
        <v/>
      </c>
      <c r="AS126" s="211" t="str">
        <f t="shared" ca="1" si="119"/>
        <v/>
      </c>
      <c r="AT126" s="212" t="str">
        <f t="shared" ca="1" si="119"/>
        <v/>
      </c>
      <c r="AU126" s="208" t="str">
        <f t="shared" ca="1" si="119"/>
        <v/>
      </c>
      <c r="AV126" s="209" t="str">
        <f t="shared" ca="1" si="119"/>
        <v/>
      </c>
      <c r="AW126" s="214" t="str">
        <f t="shared" ca="1" si="119"/>
        <v/>
      </c>
      <c r="AX126" s="208" t="str">
        <f t="shared" ca="1" si="119"/>
        <v/>
      </c>
      <c r="AY126" s="209" t="str">
        <f t="shared" ca="1" si="119"/>
        <v/>
      </c>
      <c r="AZ126" s="210" t="str">
        <f t="shared" ca="1" si="119"/>
        <v/>
      </c>
      <c r="BA126" s="208" t="str">
        <f t="shared" ca="1" si="119"/>
        <v/>
      </c>
      <c r="BB126" s="211" t="str">
        <f t="shared" ca="1" si="119"/>
        <v/>
      </c>
      <c r="BC126" s="212" t="str">
        <f t="shared" ca="1" si="119"/>
        <v/>
      </c>
      <c r="BD126" s="208" t="str">
        <f t="shared" ca="1" si="119"/>
        <v/>
      </c>
      <c r="BE126" s="215" t="str">
        <f t="shared" ca="1" si="119"/>
        <v/>
      </c>
      <c r="BF126" s="212" t="str">
        <f t="shared" ca="1" si="119"/>
        <v/>
      </c>
      <c r="BG126" s="208" t="str">
        <f t="shared" ca="1" si="119"/>
        <v/>
      </c>
      <c r="BH126" s="209" t="str">
        <f t="shared" ca="1" si="119"/>
        <v/>
      </c>
      <c r="BI126" s="210" t="str">
        <f t="shared" ca="1" si="120"/>
        <v/>
      </c>
      <c r="BJ126" s="208" t="str">
        <f t="shared" ca="1" si="120"/>
        <v/>
      </c>
      <c r="BK126" s="211" t="str">
        <f t="shared" ca="1" si="120"/>
        <v/>
      </c>
      <c r="BL126" s="212" t="str">
        <f t="shared" ca="1" si="120"/>
        <v/>
      </c>
      <c r="BM126" s="208" t="str">
        <f t="shared" ca="1" si="120"/>
        <v/>
      </c>
      <c r="BN126" s="209" t="str">
        <f t="shared" ca="1" si="120"/>
        <v/>
      </c>
      <c r="BO126" s="214" t="str">
        <f t="shared" ca="1" si="120"/>
        <v/>
      </c>
      <c r="BP126" s="208" t="str">
        <f t="shared" ca="1" si="120"/>
        <v/>
      </c>
      <c r="BQ126" s="209" t="str">
        <f t="shared" ca="1" si="120"/>
        <v/>
      </c>
      <c r="BR126" s="210" t="str">
        <f t="shared" ca="1" si="120"/>
        <v/>
      </c>
      <c r="BS126" s="208" t="str">
        <f t="shared" ca="1" si="120"/>
        <v/>
      </c>
      <c r="BT126" s="211" t="str">
        <f t="shared" ca="1" si="120"/>
        <v/>
      </c>
      <c r="BU126" s="212" t="str">
        <f t="shared" ca="1" si="120"/>
        <v/>
      </c>
      <c r="BV126" s="208" t="str">
        <f t="shared" ca="1" si="120"/>
        <v/>
      </c>
      <c r="BW126" s="215" t="str">
        <f t="shared" ca="1" si="120"/>
        <v/>
      </c>
      <c r="BX126" s="212" t="str">
        <f t="shared" ca="1" si="120"/>
        <v/>
      </c>
      <c r="BY126" s="208" t="str">
        <f t="shared" ca="1" si="122"/>
        <v/>
      </c>
      <c r="BZ126" s="209" t="str">
        <f t="shared" ca="1" si="123"/>
        <v/>
      </c>
      <c r="CA126" s="210" t="str">
        <f t="shared" ca="1" si="124"/>
        <v/>
      </c>
      <c r="CB126" s="208" t="str">
        <f t="shared" ca="1" si="125"/>
        <v/>
      </c>
      <c r="CC126" s="211" t="str">
        <f t="shared" ca="1" si="126"/>
        <v/>
      </c>
      <c r="CD126" s="212" t="str">
        <f t="shared" ca="1" si="127"/>
        <v/>
      </c>
      <c r="CE126" s="208" t="str">
        <f t="shared" ca="1" si="128"/>
        <v/>
      </c>
      <c r="CF126" s="209" t="str">
        <f t="shared" ca="1" si="129"/>
        <v/>
      </c>
      <c r="CG126" s="214" t="str">
        <f t="shared" ca="1" si="130"/>
        <v/>
      </c>
      <c r="CH126" s="208" t="str">
        <f t="shared" ca="1" si="83"/>
        <v/>
      </c>
      <c r="CI126" s="209" t="str">
        <f t="shared" ca="1" si="84"/>
        <v/>
      </c>
      <c r="CJ126" s="210" t="str">
        <f t="shared" ca="1" si="85"/>
        <v/>
      </c>
      <c r="CK126" s="208" t="str">
        <f t="shared" ca="1" si="86"/>
        <v/>
      </c>
      <c r="CL126" s="211" t="str">
        <f t="shared" ca="1" si="87"/>
        <v/>
      </c>
      <c r="CM126" s="212" t="str">
        <f t="shared" ca="1" si="88"/>
        <v/>
      </c>
      <c r="CN126" s="208" t="str">
        <f t="shared" ca="1" si="89"/>
        <v/>
      </c>
      <c r="CO126" s="215" t="str">
        <f t="shared" ca="1" si="90"/>
        <v/>
      </c>
      <c r="CP126" s="212" t="str">
        <f t="shared" ca="1" si="131"/>
        <v/>
      </c>
      <c r="CQ126" s="208" t="str">
        <f t="shared" ca="1" si="91"/>
        <v/>
      </c>
      <c r="CR126" s="209" t="str">
        <f t="shared" ca="1" si="92"/>
        <v/>
      </c>
      <c r="CS126" s="210" t="str">
        <f t="shared" ca="1" si="93"/>
        <v/>
      </c>
      <c r="CT126" s="208" t="str">
        <f t="shared" ca="1" si="94"/>
        <v/>
      </c>
      <c r="CU126" s="211" t="str">
        <f t="shared" ca="1" si="95"/>
        <v/>
      </c>
      <c r="CV126" s="212" t="str">
        <f t="shared" ca="1" si="96"/>
        <v/>
      </c>
      <c r="CW126" s="208" t="str">
        <f t="shared" ca="1" si="97"/>
        <v/>
      </c>
      <c r="CX126" s="216" t="str">
        <f t="shared" ca="1" si="98"/>
        <v/>
      </c>
    </row>
    <row r="127" spans="2:102" s="156" customFormat="1" ht="20.100000000000001" customHeight="1">
      <c r="B127" s="239">
        <f t="shared" si="99"/>
        <v>118</v>
      </c>
      <c r="C127" s="200" t="str">
        <f t="shared" ca="1" si="111"/>
        <v/>
      </c>
      <c r="D127" s="201" t="str">
        <f t="shared" ca="1" si="106"/>
        <v/>
      </c>
      <c r="E127" s="206" t="str">
        <f t="shared" ca="1" si="121"/>
        <v/>
      </c>
      <c r="F127" s="203" t="str">
        <f t="shared" ca="1" si="121"/>
        <v/>
      </c>
      <c r="G127" s="204" t="str">
        <f t="shared" ca="1" si="121"/>
        <v/>
      </c>
      <c r="H127" s="202" t="str">
        <f t="shared" ca="1" si="121"/>
        <v/>
      </c>
      <c r="I127" s="205" t="str">
        <f t="shared" ca="1" si="121"/>
        <v/>
      </c>
      <c r="J127" s="206" t="str">
        <f t="shared" ca="1" si="121"/>
        <v/>
      </c>
      <c r="K127" s="202" t="str">
        <f t="shared" ca="1" si="121"/>
        <v/>
      </c>
      <c r="L127" s="295" t="str">
        <f t="shared" ca="1" si="121"/>
        <v/>
      </c>
      <c r="M127" s="207" t="str">
        <f t="shared" ca="1" si="117"/>
        <v/>
      </c>
      <c r="N127" s="208" t="str">
        <f t="shared" ca="1" si="117"/>
        <v/>
      </c>
      <c r="O127" s="209" t="str">
        <f t="shared" ca="1" si="117"/>
        <v/>
      </c>
      <c r="P127" s="210" t="str">
        <f t="shared" ca="1" si="117"/>
        <v/>
      </c>
      <c r="Q127" s="208" t="str">
        <f t="shared" ca="1" si="117"/>
        <v/>
      </c>
      <c r="R127" s="211" t="str">
        <f t="shared" ca="1" si="117"/>
        <v/>
      </c>
      <c r="S127" s="212" t="str">
        <f t="shared" ca="1" si="117"/>
        <v/>
      </c>
      <c r="T127" s="208" t="str">
        <f t="shared" ca="1" si="117"/>
        <v/>
      </c>
      <c r="U127" s="213" t="str">
        <f t="shared" ca="1" si="117"/>
        <v/>
      </c>
      <c r="V127" s="212" t="str">
        <f t="shared" ca="1" si="117"/>
        <v/>
      </c>
      <c r="W127" s="208" t="str">
        <f t="shared" ca="1" si="117"/>
        <v/>
      </c>
      <c r="X127" s="209" t="str">
        <f t="shared" ca="1" si="117"/>
        <v/>
      </c>
      <c r="Y127" s="210" t="str">
        <f t="shared" ca="1" si="117"/>
        <v/>
      </c>
      <c r="Z127" s="208" t="str">
        <f t="shared" ca="1" si="117"/>
        <v/>
      </c>
      <c r="AA127" s="211" t="str">
        <f t="shared" ca="1" si="117"/>
        <v/>
      </c>
      <c r="AB127" s="212" t="str">
        <f t="shared" ca="1" si="117"/>
        <v/>
      </c>
      <c r="AC127" s="208" t="str">
        <f t="shared" ca="1" si="118"/>
        <v/>
      </c>
      <c r="AD127" s="209" t="str">
        <f t="shared" ca="1" si="118"/>
        <v/>
      </c>
      <c r="AE127" s="214" t="str">
        <f t="shared" ca="1" si="118"/>
        <v/>
      </c>
      <c r="AF127" s="208" t="str">
        <f t="shared" ca="1" si="118"/>
        <v/>
      </c>
      <c r="AG127" s="209" t="str">
        <f t="shared" ca="1" si="118"/>
        <v/>
      </c>
      <c r="AH127" s="210" t="str">
        <f t="shared" ca="1" si="118"/>
        <v/>
      </c>
      <c r="AI127" s="208" t="str">
        <f t="shared" ca="1" si="118"/>
        <v/>
      </c>
      <c r="AJ127" s="211" t="str">
        <f t="shared" ca="1" si="118"/>
        <v/>
      </c>
      <c r="AK127" s="212" t="str">
        <f t="shared" ca="1" si="118"/>
        <v/>
      </c>
      <c r="AL127" s="208" t="str">
        <f t="shared" ca="1" si="118"/>
        <v/>
      </c>
      <c r="AM127" s="215" t="str">
        <f t="shared" ca="1" si="118"/>
        <v/>
      </c>
      <c r="AN127" s="212" t="str">
        <f t="shared" ca="1" si="118"/>
        <v/>
      </c>
      <c r="AO127" s="208" t="str">
        <f t="shared" ca="1" si="118"/>
        <v/>
      </c>
      <c r="AP127" s="209" t="str">
        <f t="shared" ca="1" si="118"/>
        <v/>
      </c>
      <c r="AQ127" s="210" t="str">
        <f t="shared" ca="1" si="118"/>
        <v/>
      </c>
      <c r="AR127" s="208" t="str">
        <f t="shared" ca="1" si="118"/>
        <v/>
      </c>
      <c r="AS127" s="211" t="str">
        <f t="shared" ca="1" si="119"/>
        <v/>
      </c>
      <c r="AT127" s="212" t="str">
        <f t="shared" ca="1" si="119"/>
        <v/>
      </c>
      <c r="AU127" s="208" t="str">
        <f t="shared" ca="1" si="119"/>
        <v/>
      </c>
      <c r="AV127" s="209" t="str">
        <f t="shared" ca="1" si="119"/>
        <v/>
      </c>
      <c r="AW127" s="214" t="str">
        <f t="shared" ca="1" si="119"/>
        <v/>
      </c>
      <c r="AX127" s="208" t="str">
        <f t="shared" ca="1" si="119"/>
        <v/>
      </c>
      <c r="AY127" s="209" t="str">
        <f t="shared" ca="1" si="119"/>
        <v/>
      </c>
      <c r="AZ127" s="210" t="str">
        <f t="shared" ca="1" si="119"/>
        <v/>
      </c>
      <c r="BA127" s="208" t="str">
        <f t="shared" ca="1" si="119"/>
        <v/>
      </c>
      <c r="BB127" s="211" t="str">
        <f t="shared" ca="1" si="119"/>
        <v/>
      </c>
      <c r="BC127" s="212" t="str">
        <f t="shared" ca="1" si="119"/>
        <v/>
      </c>
      <c r="BD127" s="208" t="str">
        <f t="shared" ca="1" si="119"/>
        <v/>
      </c>
      <c r="BE127" s="215" t="str">
        <f t="shared" ca="1" si="119"/>
        <v/>
      </c>
      <c r="BF127" s="212" t="str">
        <f t="shared" ca="1" si="119"/>
        <v/>
      </c>
      <c r="BG127" s="208" t="str">
        <f t="shared" ca="1" si="119"/>
        <v/>
      </c>
      <c r="BH127" s="209" t="str">
        <f t="shared" ca="1" si="119"/>
        <v/>
      </c>
      <c r="BI127" s="210" t="str">
        <f t="shared" ca="1" si="120"/>
        <v/>
      </c>
      <c r="BJ127" s="208" t="str">
        <f t="shared" ca="1" si="120"/>
        <v/>
      </c>
      <c r="BK127" s="211" t="str">
        <f t="shared" ca="1" si="120"/>
        <v/>
      </c>
      <c r="BL127" s="212" t="str">
        <f t="shared" ca="1" si="120"/>
        <v/>
      </c>
      <c r="BM127" s="208" t="str">
        <f t="shared" ca="1" si="120"/>
        <v/>
      </c>
      <c r="BN127" s="209" t="str">
        <f t="shared" ca="1" si="120"/>
        <v/>
      </c>
      <c r="BO127" s="214" t="str">
        <f t="shared" ca="1" si="120"/>
        <v/>
      </c>
      <c r="BP127" s="208" t="str">
        <f t="shared" ca="1" si="120"/>
        <v/>
      </c>
      <c r="BQ127" s="209" t="str">
        <f t="shared" ca="1" si="120"/>
        <v/>
      </c>
      <c r="BR127" s="210" t="str">
        <f t="shared" ca="1" si="120"/>
        <v/>
      </c>
      <c r="BS127" s="208" t="str">
        <f t="shared" ca="1" si="120"/>
        <v/>
      </c>
      <c r="BT127" s="211" t="str">
        <f t="shared" ca="1" si="120"/>
        <v/>
      </c>
      <c r="BU127" s="212" t="str">
        <f t="shared" ca="1" si="120"/>
        <v/>
      </c>
      <c r="BV127" s="208" t="str">
        <f t="shared" ca="1" si="120"/>
        <v/>
      </c>
      <c r="BW127" s="215" t="str">
        <f t="shared" ca="1" si="120"/>
        <v/>
      </c>
      <c r="BX127" s="212" t="str">
        <f t="shared" ca="1" si="120"/>
        <v/>
      </c>
      <c r="BY127" s="208" t="str">
        <f t="shared" ca="1" si="122"/>
        <v/>
      </c>
      <c r="BZ127" s="209" t="str">
        <f t="shared" ca="1" si="123"/>
        <v/>
      </c>
      <c r="CA127" s="210" t="str">
        <f t="shared" ca="1" si="124"/>
        <v/>
      </c>
      <c r="CB127" s="208" t="str">
        <f t="shared" ca="1" si="125"/>
        <v/>
      </c>
      <c r="CC127" s="211" t="str">
        <f t="shared" ca="1" si="126"/>
        <v/>
      </c>
      <c r="CD127" s="212" t="str">
        <f t="shared" ca="1" si="127"/>
        <v/>
      </c>
      <c r="CE127" s="208" t="str">
        <f t="shared" ca="1" si="128"/>
        <v/>
      </c>
      <c r="CF127" s="209" t="str">
        <f t="shared" ca="1" si="129"/>
        <v/>
      </c>
      <c r="CG127" s="214" t="str">
        <f t="shared" ca="1" si="130"/>
        <v/>
      </c>
      <c r="CH127" s="208" t="str">
        <f t="shared" ca="1" si="83"/>
        <v/>
      </c>
      <c r="CI127" s="209" t="str">
        <f t="shared" ca="1" si="84"/>
        <v/>
      </c>
      <c r="CJ127" s="210" t="str">
        <f t="shared" ca="1" si="85"/>
        <v/>
      </c>
      <c r="CK127" s="208" t="str">
        <f t="shared" ca="1" si="86"/>
        <v/>
      </c>
      <c r="CL127" s="211" t="str">
        <f t="shared" ca="1" si="87"/>
        <v/>
      </c>
      <c r="CM127" s="212" t="str">
        <f t="shared" ca="1" si="88"/>
        <v/>
      </c>
      <c r="CN127" s="208" t="str">
        <f t="shared" ca="1" si="89"/>
        <v/>
      </c>
      <c r="CO127" s="215" t="str">
        <f t="shared" ca="1" si="90"/>
        <v/>
      </c>
      <c r="CP127" s="212" t="str">
        <f t="shared" ca="1" si="131"/>
        <v/>
      </c>
      <c r="CQ127" s="208" t="str">
        <f t="shared" ca="1" si="91"/>
        <v/>
      </c>
      <c r="CR127" s="209" t="str">
        <f t="shared" ca="1" si="92"/>
        <v/>
      </c>
      <c r="CS127" s="210" t="str">
        <f t="shared" ca="1" si="93"/>
        <v/>
      </c>
      <c r="CT127" s="208" t="str">
        <f t="shared" ca="1" si="94"/>
        <v/>
      </c>
      <c r="CU127" s="211" t="str">
        <f t="shared" ca="1" si="95"/>
        <v/>
      </c>
      <c r="CV127" s="212" t="str">
        <f t="shared" ca="1" si="96"/>
        <v/>
      </c>
      <c r="CW127" s="208" t="str">
        <f t="shared" ca="1" si="97"/>
        <v/>
      </c>
      <c r="CX127" s="216" t="str">
        <f t="shared" ca="1" si="98"/>
        <v/>
      </c>
    </row>
    <row r="128" spans="2:102" s="156" customFormat="1" ht="20.100000000000001" customHeight="1">
      <c r="B128" s="239">
        <f t="shared" si="99"/>
        <v>119</v>
      </c>
      <c r="C128" s="200" t="str">
        <f t="shared" ca="1" si="111"/>
        <v/>
      </c>
      <c r="D128" s="201" t="str">
        <f t="shared" ca="1" si="106"/>
        <v/>
      </c>
      <c r="E128" s="206" t="str">
        <f t="shared" ca="1" si="121"/>
        <v/>
      </c>
      <c r="F128" s="203" t="str">
        <f t="shared" ca="1" si="121"/>
        <v/>
      </c>
      <c r="G128" s="204" t="str">
        <f t="shared" ca="1" si="121"/>
        <v/>
      </c>
      <c r="H128" s="202" t="str">
        <f t="shared" ca="1" si="121"/>
        <v/>
      </c>
      <c r="I128" s="205" t="str">
        <f t="shared" ca="1" si="121"/>
        <v/>
      </c>
      <c r="J128" s="206" t="str">
        <f t="shared" ca="1" si="121"/>
        <v/>
      </c>
      <c r="K128" s="202" t="str">
        <f t="shared" ca="1" si="121"/>
        <v/>
      </c>
      <c r="L128" s="295" t="str">
        <f t="shared" ca="1" si="121"/>
        <v/>
      </c>
      <c r="M128" s="207" t="str">
        <f t="shared" ca="1" si="117"/>
        <v/>
      </c>
      <c r="N128" s="208" t="str">
        <f t="shared" ca="1" si="117"/>
        <v/>
      </c>
      <c r="O128" s="209" t="str">
        <f t="shared" ca="1" si="117"/>
        <v/>
      </c>
      <c r="P128" s="210" t="str">
        <f t="shared" ca="1" si="117"/>
        <v/>
      </c>
      <c r="Q128" s="208" t="str">
        <f t="shared" ca="1" si="117"/>
        <v/>
      </c>
      <c r="R128" s="211" t="str">
        <f t="shared" ca="1" si="117"/>
        <v/>
      </c>
      <c r="S128" s="212" t="str">
        <f t="shared" ca="1" si="117"/>
        <v/>
      </c>
      <c r="T128" s="208" t="str">
        <f t="shared" ca="1" si="117"/>
        <v/>
      </c>
      <c r="U128" s="213" t="str">
        <f t="shared" ca="1" si="117"/>
        <v/>
      </c>
      <c r="V128" s="212" t="str">
        <f t="shared" ca="1" si="117"/>
        <v/>
      </c>
      <c r="W128" s="208" t="str">
        <f t="shared" ca="1" si="117"/>
        <v/>
      </c>
      <c r="X128" s="209" t="str">
        <f t="shared" ca="1" si="117"/>
        <v/>
      </c>
      <c r="Y128" s="210" t="str">
        <f t="shared" ca="1" si="117"/>
        <v/>
      </c>
      <c r="Z128" s="208" t="str">
        <f t="shared" ca="1" si="117"/>
        <v/>
      </c>
      <c r="AA128" s="211" t="str">
        <f t="shared" ca="1" si="117"/>
        <v/>
      </c>
      <c r="AB128" s="212" t="str">
        <f t="shared" ref="AB128:AQ143" ca="1" si="132">IF($C128="","",IF(AB$1="","",INDIRECT("'"&amp;AB$1&amp;"'!"&amp;"$"&amp;AB$2&amp;"$"&amp;((AB$3)+(ROW()-ROW(AA$9))))))</f>
        <v/>
      </c>
      <c r="AC128" s="208" t="str">
        <f t="shared" ca="1" si="132"/>
        <v/>
      </c>
      <c r="AD128" s="209" t="str">
        <f t="shared" ca="1" si="132"/>
        <v/>
      </c>
      <c r="AE128" s="214" t="str">
        <f t="shared" ca="1" si="132"/>
        <v/>
      </c>
      <c r="AF128" s="208" t="str">
        <f t="shared" ca="1" si="132"/>
        <v/>
      </c>
      <c r="AG128" s="209" t="str">
        <f t="shared" ca="1" si="132"/>
        <v/>
      </c>
      <c r="AH128" s="210" t="str">
        <f t="shared" ca="1" si="132"/>
        <v/>
      </c>
      <c r="AI128" s="208" t="str">
        <f t="shared" ca="1" si="132"/>
        <v/>
      </c>
      <c r="AJ128" s="211" t="str">
        <f t="shared" ca="1" si="132"/>
        <v/>
      </c>
      <c r="AK128" s="212" t="str">
        <f t="shared" ca="1" si="132"/>
        <v/>
      </c>
      <c r="AL128" s="208" t="str">
        <f t="shared" ca="1" si="132"/>
        <v/>
      </c>
      <c r="AM128" s="215" t="str">
        <f t="shared" ca="1" si="132"/>
        <v/>
      </c>
      <c r="AN128" s="212" t="str">
        <f t="shared" ca="1" si="132"/>
        <v/>
      </c>
      <c r="AO128" s="208" t="str">
        <f t="shared" ca="1" si="132"/>
        <v/>
      </c>
      <c r="AP128" s="209" t="str">
        <f t="shared" ca="1" si="132"/>
        <v/>
      </c>
      <c r="AQ128" s="210" t="str">
        <f t="shared" ca="1" si="132"/>
        <v/>
      </c>
      <c r="AR128" s="208" t="str">
        <f t="shared" ca="1" si="118"/>
        <v/>
      </c>
      <c r="AS128" s="211" t="str">
        <f t="shared" ca="1" si="119"/>
        <v/>
      </c>
      <c r="AT128" s="212" t="str">
        <f t="shared" ca="1" si="119"/>
        <v/>
      </c>
      <c r="AU128" s="208" t="str">
        <f t="shared" ca="1" si="119"/>
        <v/>
      </c>
      <c r="AV128" s="209" t="str">
        <f t="shared" ca="1" si="119"/>
        <v/>
      </c>
      <c r="AW128" s="214" t="str">
        <f t="shared" ca="1" si="119"/>
        <v/>
      </c>
      <c r="AX128" s="208" t="str">
        <f t="shared" ca="1" si="119"/>
        <v/>
      </c>
      <c r="AY128" s="209" t="str">
        <f t="shared" ca="1" si="119"/>
        <v/>
      </c>
      <c r="AZ128" s="210" t="str">
        <f t="shared" ca="1" si="119"/>
        <v/>
      </c>
      <c r="BA128" s="208" t="str">
        <f t="shared" ca="1" si="119"/>
        <v/>
      </c>
      <c r="BB128" s="211" t="str">
        <f t="shared" ca="1" si="119"/>
        <v/>
      </c>
      <c r="BC128" s="212" t="str">
        <f t="shared" ca="1" si="119"/>
        <v/>
      </c>
      <c r="BD128" s="208" t="str">
        <f t="shared" ca="1" si="119"/>
        <v/>
      </c>
      <c r="BE128" s="215" t="str">
        <f t="shared" ca="1" si="119"/>
        <v/>
      </c>
      <c r="BF128" s="212" t="str">
        <f t="shared" ca="1" si="119"/>
        <v/>
      </c>
      <c r="BG128" s="208" t="str">
        <f t="shared" ca="1" si="119"/>
        <v/>
      </c>
      <c r="BH128" s="209" t="str">
        <f t="shared" ref="BH128:BW143" ca="1" si="133">IF($C128="","",IF(BH$1="","",INDIRECT("'"&amp;BH$1&amp;"'!"&amp;"$"&amp;BH$2&amp;"$"&amp;((BH$3)+(ROW()-ROW(BG$9))))))</f>
        <v/>
      </c>
      <c r="BI128" s="210" t="str">
        <f t="shared" ca="1" si="133"/>
        <v/>
      </c>
      <c r="BJ128" s="208" t="str">
        <f t="shared" ca="1" si="133"/>
        <v/>
      </c>
      <c r="BK128" s="211" t="str">
        <f t="shared" ca="1" si="133"/>
        <v/>
      </c>
      <c r="BL128" s="212" t="str">
        <f t="shared" ca="1" si="133"/>
        <v/>
      </c>
      <c r="BM128" s="208" t="str">
        <f t="shared" ca="1" si="133"/>
        <v/>
      </c>
      <c r="BN128" s="209" t="str">
        <f t="shared" ca="1" si="133"/>
        <v/>
      </c>
      <c r="BO128" s="214" t="str">
        <f t="shared" ca="1" si="133"/>
        <v/>
      </c>
      <c r="BP128" s="208" t="str">
        <f t="shared" ca="1" si="133"/>
        <v/>
      </c>
      <c r="BQ128" s="209" t="str">
        <f t="shared" ca="1" si="133"/>
        <v/>
      </c>
      <c r="BR128" s="210" t="str">
        <f t="shared" ca="1" si="133"/>
        <v/>
      </c>
      <c r="BS128" s="208" t="str">
        <f t="shared" ca="1" si="133"/>
        <v/>
      </c>
      <c r="BT128" s="211" t="str">
        <f t="shared" ca="1" si="133"/>
        <v/>
      </c>
      <c r="BU128" s="212" t="str">
        <f t="shared" ca="1" si="133"/>
        <v/>
      </c>
      <c r="BV128" s="208" t="str">
        <f t="shared" ca="1" si="133"/>
        <v/>
      </c>
      <c r="BW128" s="215" t="str">
        <f t="shared" ca="1" si="133"/>
        <v/>
      </c>
      <c r="BX128" s="212" t="str">
        <f t="shared" ca="1" si="120"/>
        <v/>
      </c>
      <c r="BY128" s="208" t="str">
        <f t="shared" ca="1" si="122"/>
        <v/>
      </c>
      <c r="BZ128" s="209" t="str">
        <f t="shared" ca="1" si="123"/>
        <v/>
      </c>
      <c r="CA128" s="210" t="str">
        <f t="shared" ca="1" si="124"/>
        <v/>
      </c>
      <c r="CB128" s="208" t="str">
        <f t="shared" ca="1" si="125"/>
        <v/>
      </c>
      <c r="CC128" s="211" t="str">
        <f t="shared" ca="1" si="126"/>
        <v/>
      </c>
      <c r="CD128" s="212" t="str">
        <f t="shared" ca="1" si="127"/>
        <v/>
      </c>
      <c r="CE128" s="208" t="str">
        <f t="shared" ca="1" si="128"/>
        <v/>
      </c>
      <c r="CF128" s="209" t="str">
        <f t="shared" ca="1" si="129"/>
        <v/>
      </c>
      <c r="CG128" s="214" t="str">
        <f t="shared" ca="1" si="130"/>
        <v/>
      </c>
      <c r="CH128" s="208" t="str">
        <f t="shared" ca="1" si="83"/>
        <v/>
      </c>
      <c r="CI128" s="209" t="str">
        <f t="shared" ca="1" si="84"/>
        <v/>
      </c>
      <c r="CJ128" s="210" t="str">
        <f t="shared" ca="1" si="85"/>
        <v/>
      </c>
      <c r="CK128" s="208" t="str">
        <f t="shared" ca="1" si="86"/>
        <v/>
      </c>
      <c r="CL128" s="211" t="str">
        <f t="shared" ca="1" si="87"/>
        <v/>
      </c>
      <c r="CM128" s="212" t="str">
        <f t="shared" ca="1" si="88"/>
        <v/>
      </c>
      <c r="CN128" s="208" t="str">
        <f t="shared" ca="1" si="89"/>
        <v/>
      </c>
      <c r="CO128" s="215" t="str">
        <f t="shared" ca="1" si="90"/>
        <v/>
      </c>
      <c r="CP128" s="212" t="str">
        <f t="shared" ca="1" si="131"/>
        <v/>
      </c>
      <c r="CQ128" s="208" t="str">
        <f t="shared" ca="1" si="91"/>
        <v/>
      </c>
      <c r="CR128" s="209" t="str">
        <f t="shared" ca="1" si="92"/>
        <v/>
      </c>
      <c r="CS128" s="210" t="str">
        <f t="shared" ca="1" si="93"/>
        <v/>
      </c>
      <c r="CT128" s="208" t="str">
        <f t="shared" ca="1" si="94"/>
        <v/>
      </c>
      <c r="CU128" s="211" t="str">
        <f t="shared" ca="1" si="95"/>
        <v/>
      </c>
      <c r="CV128" s="212" t="str">
        <f t="shared" ca="1" si="96"/>
        <v/>
      </c>
      <c r="CW128" s="208" t="str">
        <f t="shared" ca="1" si="97"/>
        <v/>
      </c>
      <c r="CX128" s="216" t="str">
        <f t="shared" ca="1" si="98"/>
        <v/>
      </c>
    </row>
    <row r="129" spans="2:102" s="156" customFormat="1" ht="20.100000000000001" customHeight="1">
      <c r="B129" s="239">
        <f t="shared" si="99"/>
        <v>120</v>
      </c>
      <c r="C129" s="200" t="str">
        <f t="shared" ca="1" si="111"/>
        <v/>
      </c>
      <c r="D129" s="201" t="str">
        <f t="shared" ca="1" si="106"/>
        <v/>
      </c>
      <c r="E129" s="206" t="str">
        <f t="shared" ca="1" si="121"/>
        <v/>
      </c>
      <c r="F129" s="203" t="str">
        <f t="shared" ca="1" si="121"/>
        <v/>
      </c>
      <c r="G129" s="204" t="str">
        <f t="shared" ca="1" si="121"/>
        <v/>
      </c>
      <c r="H129" s="202" t="str">
        <f t="shared" ca="1" si="121"/>
        <v/>
      </c>
      <c r="I129" s="205" t="str">
        <f t="shared" ca="1" si="121"/>
        <v/>
      </c>
      <c r="J129" s="206" t="str">
        <f t="shared" ca="1" si="121"/>
        <v/>
      </c>
      <c r="K129" s="202" t="str">
        <f t="shared" ca="1" si="121"/>
        <v/>
      </c>
      <c r="L129" s="295" t="str">
        <f t="shared" ca="1" si="121"/>
        <v/>
      </c>
      <c r="M129" s="207" t="str">
        <f t="shared" ref="M129:AB144" ca="1" si="134">IF($C129="","",IF(M$1="","",INDIRECT("'"&amp;M$1&amp;"'!"&amp;"$"&amp;M$2&amp;"$"&amp;((M$3)+(ROW()-ROW(L$9))))))</f>
        <v/>
      </c>
      <c r="N129" s="208" t="str">
        <f t="shared" ca="1" si="134"/>
        <v/>
      </c>
      <c r="O129" s="209" t="str">
        <f t="shared" ca="1" si="134"/>
        <v/>
      </c>
      <c r="P129" s="210" t="str">
        <f t="shared" ca="1" si="134"/>
        <v/>
      </c>
      <c r="Q129" s="208" t="str">
        <f t="shared" ca="1" si="134"/>
        <v/>
      </c>
      <c r="R129" s="211" t="str">
        <f t="shared" ca="1" si="134"/>
        <v/>
      </c>
      <c r="S129" s="212" t="str">
        <f t="shared" ca="1" si="134"/>
        <v/>
      </c>
      <c r="T129" s="208" t="str">
        <f t="shared" ca="1" si="134"/>
        <v/>
      </c>
      <c r="U129" s="213" t="str">
        <f t="shared" ca="1" si="134"/>
        <v/>
      </c>
      <c r="V129" s="212" t="str">
        <f t="shared" ca="1" si="134"/>
        <v/>
      </c>
      <c r="W129" s="208" t="str">
        <f t="shared" ca="1" si="134"/>
        <v/>
      </c>
      <c r="X129" s="209" t="str">
        <f t="shared" ca="1" si="134"/>
        <v/>
      </c>
      <c r="Y129" s="210" t="str">
        <f t="shared" ca="1" si="134"/>
        <v/>
      </c>
      <c r="Z129" s="208" t="str">
        <f t="shared" ca="1" si="134"/>
        <v/>
      </c>
      <c r="AA129" s="211" t="str">
        <f t="shared" ca="1" si="134"/>
        <v/>
      </c>
      <c r="AB129" s="212" t="str">
        <f t="shared" ca="1" si="134"/>
        <v/>
      </c>
      <c r="AC129" s="208" t="str">
        <f t="shared" ca="1" si="132"/>
        <v/>
      </c>
      <c r="AD129" s="209" t="str">
        <f t="shared" ca="1" si="132"/>
        <v/>
      </c>
      <c r="AE129" s="214" t="str">
        <f t="shared" ca="1" si="132"/>
        <v/>
      </c>
      <c r="AF129" s="208" t="str">
        <f t="shared" ca="1" si="132"/>
        <v/>
      </c>
      <c r="AG129" s="209" t="str">
        <f t="shared" ca="1" si="132"/>
        <v/>
      </c>
      <c r="AH129" s="210" t="str">
        <f t="shared" ca="1" si="132"/>
        <v/>
      </c>
      <c r="AI129" s="208" t="str">
        <f t="shared" ca="1" si="132"/>
        <v/>
      </c>
      <c r="AJ129" s="211" t="str">
        <f t="shared" ca="1" si="132"/>
        <v/>
      </c>
      <c r="AK129" s="212" t="str">
        <f t="shared" ca="1" si="132"/>
        <v/>
      </c>
      <c r="AL129" s="208" t="str">
        <f t="shared" ca="1" si="132"/>
        <v/>
      </c>
      <c r="AM129" s="215" t="str">
        <f t="shared" ca="1" si="132"/>
        <v/>
      </c>
      <c r="AN129" s="212" t="str">
        <f t="shared" ca="1" si="132"/>
        <v/>
      </c>
      <c r="AO129" s="208" t="str">
        <f t="shared" ca="1" si="132"/>
        <v/>
      </c>
      <c r="AP129" s="209" t="str">
        <f t="shared" ca="1" si="132"/>
        <v/>
      </c>
      <c r="AQ129" s="210" t="str">
        <f t="shared" ca="1" si="132"/>
        <v/>
      </c>
      <c r="AR129" s="208" t="str">
        <f t="shared" ref="AR129:BG144" ca="1" si="135">IF($C129="","",IF(AR$1="","",INDIRECT("'"&amp;AR$1&amp;"'!"&amp;"$"&amp;AR$2&amp;"$"&amp;((AR$3)+(ROW()-ROW(AQ$9))))))</f>
        <v/>
      </c>
      <c r="AS129" s="211" t="str">
        <f t="shared" ca="1" si="135"/>
        <v/>
      </c>
      <c r="AT129" s="212" t="str">
        <f t="shared" ca="1" si="135"/>
        <v/>
      </c>
      <c r="AU129" s="208" t="str">
        <f t="shared" ca="1" si="135"/>
        <v/>
      </c>
      <c r="AV129" s="209" t="str">
        <f t="shared" ca="1" si="135"/>
        <v/>
      </c>
      <c r="AW129" s="214" t="str">
        <f t="shared" ca="1" si="135"/>
        <v/>
      </c>
      <c r="AX129" s="208" t="str">
        <f t="shared" ca="1" si="135"/>
        <v/>
      </c>
      <c r="AY129" s="209" t="str">
        <f t="shared" ca="1" si="135"/>
        <v/>
      </c>
      <c r="AZ129" s="210" t="str">
        <f t="shared" ca="1" si="135"/>
        <v/>
      </c>
      <c r="BA129" s="208" t="str">
        <f t="shared" ca="1" si="135"/>
        <v/>
      </c>
      <c r="BB129" s="211" t="str">
        <f t="shared" ca="1" si="135"/>
        <v/>
      </c>
      <c r="BC129" s="212" t="str">
        <f t="shared" ca="1" si="135"/>
        <v/>
      </c>
      <c r="BD129" s="208" t="str">
        <f t="shared" ca="1" si="135"/>
        <v/>
      </c>
      <c r="BE129" s="215" t="str">
        <f t="shared" ca="1" si="135"/>
        <v/>
      </c>
      <c r="BF129" s="212" t="str">
        <f t="shared" ca="1" si="135"/>
        <v/>
      </c>
      <c r="BG129" s="208" t="str">
        <f t="shared" ca="1" si="135"/>
        <v/>
      </c>
      <c r="BH129" s="209" t="str">
        <f t="shared" ca="1" si="133"/>
        <v/>
      </c>
      <c r="BI129" s="210" t="str">
        <f t="shared" ca="1" si="133"/>
        <v/>
      </c>
      <c r="BJ129" s="208" t="str">
        <f t="shared" ca="1" si="133"/>
        <v/>
      </c>
      <c r="BK129" s="211" t="str">
        <f t="shared" ca="1" si="133"/>
        <v/>
      </c>
      <c r="BL129" s="212" t="str">
        <f t="shared" ca="1" si="133"/>
        <v/>
      </c>
      <c r="BM129" s="208" t="str">
        <f t="shared" ca="1" si="133"/>
        <v/>
      </c>
      <c r="BN129" s="209" t="str">
        <f t="shared" ca="1" si="133"/>
        <v/>
      </c>
      <c r="BO129" s="214" t="str">
        <f t="shared" ca="1" si="133"/>
        <v/>
      </c>
      <c r="BP129" s="208" t="str">
        <f t="shared" ca="1" si="133"/>
        <v/>
      </c>
      <c r="BQ129" s="209" t="str">
        <f t="shared" ca="1" si="133"/>
        <v/>
      </c>
      <c r="BR129" s="210" t="str">
        <f t="shared" ca="1" si="133"/>
        <v/>
      </c>
      <c r="BS129" s="208" t="str">
        <f t="shared" ca="1" si="133"/>
        <v/>
      </c>
      <c r="BT129" s="211" t="str">
        <f t="shared" ca="1" si="133"/>
        <v/>
      </c>
      <c r="BU129" s="212" t="str">
        <f t="shared" ca="1" si="133"/>
        <v/>
      </c>
      <c r="BV129" s="208" t="str">
        <f t="shared" ca="1" si="133"/>
        <v/>
      </c>
      <c r="BW129" s="215" t="str">
        <f t="shared" ca="1" si="133"/>
        <v/>
      </c>
      <c r="BX129" s="212" t="str">
        <f t="shared" ref="BX129:BX147" ca="1" si="136">IF($C129="","",IF(BX$1="","",INDIRECT("'"&amp;BX$1&amp;"'!"&amp;"$"&amp;BX$2&amp;"$"&amp;((BX$3)+(ROW()-ROW(BW$9))))))</f>
        <v/>
      </c>
      <c r="BY129" s="208" t="str">
        <f t="shared" ca="1" si="122"/>
        <v/>
      </c>
      <c r="BZ129" s="209" t="str">
        <f t="shared" ca="1" si="123"/>
        <v/>
      </c>
      <c r="CA129" s="210" t="str">
        <f t="shared" ca="1" si="124"/>
        <v/>
      </c>
      <c r="CB129" s="208" t="str">
        <f t="shared" ca="1" si="125"/>
        <v/>
      </c>
      <c r="CC129" s="211" t="str">
        <f t="shared" ca="1" si="126"/>
        <v/>
      </c>
      <c r="CD129" s="212" t="str">
        <f t="shared" ca="1" si="127"/>
        <v/>
      </c>
      <c r="CE129" s="208" t="str">
        <f t="shared" ca="1" si="128"/>
        <v/>
      </c>
      <c r="CF129" s="209" t="str">
        <f t="shared" ca="1" si="129"/>
        <v/>
      </c>
      <c r="CG129" s="214" t="str">
        <f t="shared" ca="1" si="130"/>
        <v/>
      </c>
      <c r="CH129" s="208" t="str">
        <f t="shared" ca="1" si="83"/>
        <v/>
      </c>
      <c r="CI129" s="209" t="str">
        <f t="shared" ca="1" si="84"/>
        <v/>
      </c>
      <c r="CJ129" s="210" t="str">
        <f t="shared" ca="1" si="85"/>
        <v/>
      </c>
      <c r="CK129" s="208" t="str">
        <f t="shared" ca="1" si="86"/>
        <v/>
      </c>
      <c r="CL129" s="211" t="str">
        <f t="shared" ca="1" si="87"/>
        <v/>
      </c>
      <c r="CM129" s="212" t="str">
        <f t="shared" ca="1" si="88"/>
        <v/>
      </c>
      <c r="CN129" s="208" t="str">
        <f t="shared" ca="1" si="89"/>
        <v/>
      </c>
      <c r="CO129" s="215" t="str">
        <f t="shared" ca="1" si="90"/>
        <v/>
      </c>
      <c r="CP129" s="212" t="str">
        <f t="shared" ca="1" si="131"/>
        <v/>
      </c>
      <c r="CQ129" s="208" t="str">
        <f t="shared" ca="1" si="91"/>
        <v/>
      </c>
      <c r="CR129" s="209" t="str">
        <f t="shared" ca="1" si="92"/>
        <v/>
      </c>
      <c r="CS129" s="210" t="str">
        <f t="shared" ca="1" si="93"/>
        <v/>
      </c>
      <c r="CT129" s="208" t="str">
        <f t="shared" ca="1" si="94"/>
        <v/>
      </c>
      <c r="CU129" s="211" t="str">
        <f t="shared" ca="1" si="95"/>
        <v/>
      </c>
      <c r="CV129" s="212" t="str">
        <f t="shared" ca="1" si="96"/>
        <v/>
      </c>
      <c r="CW129" s="208" t="str">
        <f t="shared" ca="1" si="97"/>
        <v/>
      </c>
      <c r="CX129" s="216" t="str">
        <f t="shared" ca="1" si="98"/>
        <v/>
      </c>
    </row>
    <row r="130" spans="2:102" s="156" customFormat="1" ht="20.100000000000001" customHeight="1">
      <c r="B130" s="239">
        <f t="shared" si="99"/>
        <v>121</v>
      </c>
      <c r="C130" s="200" t="str">
        <f t="shared" ca="1" si="111"/>
        <v/>
      </c>
      <c r="D130" s="201" t="str">
        <f ca="1">IF($C130="","",SUM(M130,V130,AE130,AN130,AW130,BF130,BO130,BX130))</f>
        <v/>
      </c>
      <c r="E130" s="206" t="str">
        <f t="shared" ca="1" si="121"/>
        <v/>
      </c>
      <c r="F130" s="203" t="str">
        <f t="shared" ca="1" si="121"/>
        <v/>
      </c>
      <c r="G130" s="204" t="str">
        <f t="shared" ca="1" si="121"/>
        <v/>
      </c>
      <c r="H130" s="202" t="str">
        <f t="shared" ca="1" si="121"/>
        <v/>
      </c>
      <c r="I130" s="205" t="str">
        <f t="shared" ca="1" si="121"/>
        <v/>
      </c>
      <c r="J130" s="206" t="str">
        <f t="shared" ca="1" si="121"/>
        <v/>
      </c>
      <c r="K130" s="202" t="str">
        <f t="shared" ca="1" si="121"/>
        <v/>
      </c>
      <c r="L130" s="295" t="str">
        <f t="shared" ca="1" si="121"/>
        <v/>
      </c>
      <c r="M130" s="207" t="str">
        <f t="shared" ca="1" si="134"/>
        <v/>
      </c>
      <c r="N130" s="208" t="str">
        <f t="shared" ca="1" si="134"/>
        <v/>
      </c>
      <c r="O130" s="209" t="str">
        <f t="shared" ca="1" si="134"/>
        <v/>
      </c>
      <c r="P130" s="210" t="str">
        <f t="shared" ca="1" si="134"/>
        <v/>
      </c>
      <c r="Q130" s="208" t="str">
        <f t="shared" ca="1" si="134"/>
        <v/>
      </c>
      <c r="R130" s="211" t="str">
        <f t="shared" ca="1" si="134"/>
        <v/>
      </c>
      <c r="S130" s="212" t="str">
        <f t="shared" ca="1" si="134"/>
        <v/>
      </c>
      <c r="T130" s="208" t="str">
        <f t="shared" ca="1" si="134"/>
        <v/>
      </c>
      <c r="U130" s="213" t="str">
        <f t="shared" ca="1" si="134"/>
        <v/>
      </c>
      <c r="V130" s="212" t="str">
        <f t="shared" ca="1" si="134"/>
        <v/>
      </c>
      <c r="W130" s="208" t="str">
        <f t="shared" ca="1" si="134"/>
        <v/>
      </c>
      <c r="X130" s="209" t="str">
        <f t="shared" ca="1" si="134"/>
        <v/>
      </c>
      <c r="Y130" s="210" t="str">
        <f t="shared" ca="1" si="134"/>
        <v/>
      </c>
      <c r="Z130" s="208" t="str">
        <f t="shared" ca="1" si="134"/>
        <v/>
      </c>
      <c r="AA130" s="211" t="str">
        <f t="shared" ca="1" si="134"/>
        <v/>
      </c>
      <c r="AB130" s="212" t="str">
        <f t="shared" ca="1" si="134"/>
        <v/>
      </c>
      <c r="AC130" s="208" t="str">
        <f t="shared" ca="1" si="132"/>
        <v/>
      </c>
      <c r="AD130" s="209" t="str">
        <f t="shared" ca="1" si="132"/>
        <v/>
      </c>
      <c r="AE130" s="214" t="str">
        <f t="shared" ca="1" si="132"/>
        <v/>
      </c>
      <c r="AF130" s="208" t="str">
        <f t="shared" ca="1" si="132"/>
        <v/>
      </c>
      <c r="AG130" s="209" t="str">
        <f t="shared" ca="1" si="132"/>
        <v/>
      </c>
      <c r="AH130" s="210" t="str">
        <f t="shared" ca="1" si="132"/>
        <v/>
      </c>
      <c r="AI130" s="208" t="str">
        <f t="shared" ca="1" si="132"/>
        <v/>
      </c>
      <c r="AJ130" s="211" t="str">
        <f t="shared" ca="1" si="132"/>
        <v/>
      </c>
      <c r="AK130" s="212" t="str">
        <f t="shared" ca="1" si="132"/>
        <v/>
      </c>
      <c r="AL130" s="208" t="str">
        <f t="shared" ca="1" si="132"/>
        <v/>
      </c>
      <c r="AM130" s="215" t="str">
        <f t="shared" ca="1" si="132"/>
        <v/>
      </c>
      <c r="AN130" s="212" t="str">
        <f t="shared" ca="1" si="132"/>
        <v/>
      </c>
      <c r="AO130" s="208" t="str">
        <f t="shared" ca="1" si="132"/>
        <v/>
      </c>
      <c r="AP130" s="209" t="str">
        <f t="shared" ca="1" si="132"/>
        <v/>
      </c>
      <c r="AQ130" s="210" t="str">
        <f t="shared" ca="1" si="132"/>
        <v/>
      </c>
      <c r="AR130" s="208" t="str">
        <f t="shared" ca="1" si="135"/>
        <v/>
      </c>
      <c r="AS130" s="211" t="str">
        <f t="shared" ca="1" si="135"/>
        <v/>
      </c>
      <c r="AT130" s="212" t="str">
        <f t="shared" ca="1" si="135"/>
        <v/>
      </c>
      <c r="AU130" s="208" t="str">
        <f t="shared" ca="1" si="135"/>
        <v/>
      </c>
      <c r="AV130" s="209" t="str">
        <f t="shared" ca="1" si="135"/>
        <v/>
      </c>
      <c r="AW130" s="214" t="str">
        <f t="shared" ca="1" si="135"/>
        <v/>
      </c>
      <c r="AX130" s="208" t="str">
        <f t="shared" ca="1" si="135"/>
        <v/>
      </c>
      <c r="AY130" s="209" t="str">
        <f t="shared" ca="1" si="135"/>
        <v/>
      </c>
      <c r="AZ130" s="210" t="str">
        <f t="shared" ca="1" si="135"/>
        <v/>
      </c>
      <c r="BA130" s="208" t="str">
        <f t="shared" ca="1" si="135"/>
        <v/>
      </c>
      <c r="BB130" s="211" t="str">
        <f t="shared" ca="1" si="135"/>
        <v/>
      </c>
      <c r="BC130" s="212" t="str">
        <f t="shared" ca="1" si="135"/>
        <v/>
      </c>
      <c r="BD130" s="208" t="str">
        <f t="shared" ca="1" si="135"/>
        <v/>
      </c>
      <c r="BE130" s="215" t="str">
        <f t="shared" ca="1" si="135"/>
        <v/>
      </c>
      <c r="BF130" s="212" t="str">
        <f t="shared" ca="1" si="135"/>
        <v/>
      </c>
      <c r="BG130" s="208" t="str">
        <f t="shared" ca="1" si="135"/>
        <v/>
      </c>
      <c r="BH130" s="209" t="str">
        <f t="shared" ca="1" si="133"/>
        <v/>
      </c>
      <c r="BI130" s="210" t="str">
        <f t="shared" ca="1" si="133"/>
        <v/>
      </c>
      <c r="BJ130" s="208" t="str">
        <f t="shared" ca="1" si="133"/>
        <v/>
      </c>
      <c r="BK130" s="211" t="str">
        <f t="shared" ca="1" si="133"/>
        <v/>
      </c>
      <c r="BL130" s="212" t="str">
        <f t="shared" ca="1" si="133"/>
        <v/>
      </c>
      <c r="BM130" s="208" t="str">
        <f t="shared" ca="1" si="133"/>
        <v/>
      </c>
      <c r="BN130" s="209" t="str">
        <f t="shared" ca="1" si="133"/>
        <v/>
      </c>
      <c r="BO130" s="214" t="str">
        <f t="shared" ca="1" si="133"/>
        <v/>
      </c>
      <c r="BP130" s="208" t="str">
        <f t="shared" ca="1" si="133"/>
        <v/>
      </c>
      <c r="BQ130" s="209" t="str">
        <f t="shared" ca="1" si="133"/>
        <v/>
      </c>
      <c r="BR130" s="210" t="str">
        <f t="shared" ca="1" si="133"/>
        <v/>
      </c>
      <c r="BS130" s="208" t="str">
        <f t="shared" ca="1" si="133"/>
        <v/>
      </c>
      <c r="BT130" s="211" t="str">
        <f t="shared" ca="1" si="133"/>
        <v/>
      </c>
      <c r="BU130" s="212" t="str">
        <f t="shared" ca="1" si="133"/>
        <v/>
      </c>
      <c r="BV130" s="208" t="str">
        <f t="shared" ca="1" si="133"/>
        <v/>
      </c>
      <c r="BW130" s="215" t="str">
        <f t="shared" ca="1" si="133"/>
        <v/>
      </c>
      <c r="BX130" s="212" t="str">
        <f t="shared" ca="1" si="136"/>
        <v/>
      </c>
      <c r="BY130" s="208" t="str">
        <f t="shared" ca="1" si="122"/>
        <v/>
      </c>
      <c r="BZ130" s="209" t="str">
        <f t="shared" ca="1" si="123"/>
        <v/>
      </c>
      <c r="CA130" s="210" t="str">
        <f t="shared" ca="1" si="124"/>
        <v/>
      </c>
      <c r="CB130" s="208" t="str">
        <f t="shared" ca="1" si="125"/>
        <v/>
      </c>
      <c r="CC130" s="211" t="str">
        <f t="shared" ca="1" si="126"/>
        <v/>
      </c>
      <c r="CD130" s="212" t="str">
        <f t="shared" ca="1" si="127"/>
        <v/>
      </c>
      <c r="CE130" s="208" t="str">
        <f t="shared" ca="1" si="128"/>
        <v/>
      </c>
      <c r="CF130" s="209" t="str">
        <f t="shared" ca="1" si="129"/>
        <v/>
      </c>
      <c r="CG130" s="214" t="str">
        <f t="shared" ca="1" si="130"/>
        <v/>
      </c>
      <c r="CH130" s="208" t="str">
        <f t="shared" ca="1" si="83"/>
        <v/>
      </c>
      <c r="CI130" s="209" t="str">
        <f t="shared" ca="1" si="84"/>
        <v/>
      </c>
      <c r="CJ130" s="210" t="str">
        <f t="shared" ca="1" si="85"/>
        <v/>
      </c>
      <c r="CK130" s="208" t="str">
        <f t="shared" ca="1" si="86"/>
        <v/>
      </c>
      <c r="CL130" s="211" t="str">
        <f t="shared" ca="1" si="87"/>
        <v/>
      </c>
      <c r="CM130" s="212" t="str">
        <f t="shared" ca="1" si="88"/>
        <v/>
      </c>
      <c r="CN130" s="208" t="str">
        <f t="shared" ca="1" si="89"/>
        <v/>
      </c>
      <c r="CO130" s="215" t="str">
        <f t="shared" ca="1" si="90"/>
        <v/>
      </c>
      <c r="CP130" s="212" t="str">
        <f t="shared" ca="1" si="131"/>
        <v/>
      </c>
      <c r="CQ130" s="208" t="str">
        <f t="shared" ca="1" si="91"/>
        <v/>
      </c>
      <c r="CR130" s="209" t="str">
        <f t="shared" ca="1" si="92"/>
        <v/>
      </c>
      <c r="CS130" s="210" t="str">
        <f t="shared" ca="1" si="93"/>
        <v/>
      </c>
      <c r="CT130" s="208" t="str">
        <f t="shared" ca="1" si="94"/>
        <v/>
      </c>
      <c r="CU130" s="211" t="str">
        <f t="shared" ca="1" si="95"/>
        <v/>
      </c>
      <c r="CV130" s="212" t="str">
        <f t="shared" ca="1" si="96"/>
        <v/>
      </c>
      <c r="CW130" s="208" t="str">
        <f t="shared" ca="1" si="97"/>
        <v/>
      </c>
      <c r="CX130" s="216" t="str">
        <f t="shared" ca="1" si="98"/>
        <v/>
      </c>
    </row>
    <row r="131" spans="2:102" s="156" customFormat="1" ht="20.100000000000001" customHeight="1">
      <c r="B131" s="239">
        <f t="shared" si="99"/>
        <v>122</v>
      </c>
      <c r="C131" s="200" t="str">
        <f t="shared" ca="1" si="111"/>
        <v/>
      </c>
      <c r="D131" s="201" t="str">
        <f t="shared" ref="D131:D169" ca="1" si="137">IF($C131="","",SUM(M131,V131,AE131,AN131,AW131,BF131,BO131,BX131))</f>
        <v/>
      </c>
      <c r="E131" s="206" t="str">
        <f t="shared" ca="1" si="121"/>
        <v/>
      </c>
      <c r="F131" s="203" t="str">
        <f t="shared" ca="1" si="121"/>
        <v/>
      </c>
      <c r="G131" s="204" t="str">
        <f t="shared" ca="1" si="121"/>
        <v/>
      </c>
      <c r="H131" s="202" t="str">
        <f t="shared" ca="1" si="121"/>
        <v/>
      </c>
      <c r="I131" s="205" t="str">
        <f t="shared" ca="1" si="121"/>
        <v/>
      </c>
      <c r="J131" s="206" t="str">
        <f t="shared" ca="1" si="121"/>
        <v/>
      </c>
      <c r="K131" s="202" t="str">
        <f t="shared" ca="1" si="121"/>
        <v/>
      </c>
      <c r="L131" s="295" t="str">
        <f t="shared" ca="1" si="121"/>
        <v/>
      </c>
      <c r="M131" s="207" t="str">
        <f t="shared" ca="1" si="134"/>
        <v/>
      </c>
      <c r="N131" s="208" t="str">
        <f t="shared" ca="1" si="134"/>
        <v/>
      </c>
      <c r="O131" s="209" t="str">
        <f t="shared" ca="1" si="134"/>
        <v/>
      </c>
      <c r="P131" s="210" t="str">
        <f t="shared" ca="1" si="134"/>
        <v/>
      </c>
      <c r="Q131" s="208" t="str">
        <f t="shared" ca="1" si="134"/>
        <v/>
      </c>
      <c r="R131" s="211" t="str">
        <f t="shared" ca="1" si="134"/>
        <v/>
      </c>
      <c r="S131" s="212" t="str">
        <f t="shared" ca="1" si="134"/>
        <v/>
      </c>
      <c r="T131" s="208" t="str">
        <f t="shared" ca="1" si="134"/>
        <v/>
      </c>
      <c r="U131" s="213" t="str">
        <f t="shared" ca="1" si="134"/>
        <v/>
      </c>
      <c r="V131" s="212" t="str">
        <f t="shared" ca="1" si="134"/>
        <v/>
      </c>
      <c r="W131" s="208" t="str">
        <f t="shared" ca="1" si="134"/>
        <v/>
      </c>
      <c r="X131" s="209" t="str">
        <f t="shared" ca="1" si="134"/>
        <v/>
      </c>
      <c r="Y131" s="210" t="str">
        <f t="shared" ca="1" si="134"/>
        <v/>
      </c>
      <c r="Z131" s="208" t="str">
        <f t="shared" ca="1" si="134"/>
        <v/>
      </c>
      <c r="AA131" s="211" t="str">
        <f t="shared" ca="1" si="134"/>
        <v/>
      </c>
      <c r="AB131" s="212" t="str">
        <f t="shared" ca="1" si="134"/>
        <v/>
      </c>
      <c r="AC131" s="208" t="str">
        <f t="shared" ca="1" si="132"/>
        <v/>
      </c>
      <c r="AD131" s="209" t="str">
        <f t="shared" ca="1" si="132"/>
        <v/>
      </c>
      <c r="AE131" s="214" t="str">
        <f t="shared" ca="1" si="132"/>
        <v/>
      </c>
      <c r="AF131" s="208" t="str">
        <f t="shared" ca="1" si="132"/>
        <v/>
      </c>
      <c r="AG131" s="209" t="str">
        <f t="shared" ca="1" si="132"/>
        <v/>
      </c>
      <c r="AH131" s="210" t="str">
        <f t="shared" ca="1" si="132"/>
        <v/>
      </c>
      <c r="AI131" s="208" t="str">
        <f t="shared" ca="1" si="132"/>
        <v/>
      </c>
      <c r="AJ131" s="211" t="str">
        <f t="shared" ca="1" si="132"/>
        <v/>
      </c>
      <c r="AK131" s="212" t="str">
        <f t="shared" ca="1" si="132"/>
        <v/>
      </c>
      <c r="AL131" s="208" t="str">
        <f t="shared" ca="1" si="132"/>
        <v/>
      </c>
      <c r="AM131" s="215" t="str">
        <f t="shared" ca="1" si="132"/>
        <v/>
      </c>
      <c r="AN131" s="212" t="str">
        <f t="shared" ca="1" si="132"/>
        <v/>
      </c>
      <c r="AO131" s="208" t="str">
        <f t="shared" ca="1" si="132"/>
        <v/>
      </c>
      <c r="AP131" s="209" t="str">
        <f t="shared" ca="1" si="132"/>
        <v/>
      </c>
      <c r="AQ131" s="210" t="str">
        <f t="shared" ca="1" si="132"/>
        <v/>
      </c>
      <c r="AR131" s="208" t="str">
        <f t="shared" ca="1" si="135"/>
        <v/>
      </c>
      <c r="AS131" s="211" t="str">
        <f t="shared" ca="1" si="135"/>
        <v/>
      </c>
      <c r="AT131" s="212" t="str">
        <f t="shared" ca="1" si="135"/>
        <v/>
      </c>
      <c r="AU131" s="208" t="str">
        <f t="shared" ca="1" si="135"/>
        <v/>
      </c>
      <c r="AV131" s="209" t="str">
        <f t="shared" ca="1" si="135"/>
        <v/>
      </c>
      <c r="AW131" s="214" t="str">
        <f t="shared" ca="1" si="135"/>
        <v/>
      </c>
      <c r="AX131" s="208" t="str">
        <f t="shared" ca="1" si="135"/>
        <v/>
      </c>
      <c r="AY131" s="209" t="str">
        <f t="shared" ca="1" si="135"/>
        <v/>
      </c>
      <c r="AZ131" s="210" t="str">
        <f t="shared" ca="1" si="135"/>
        <v/>
      </c>
      <c r="BA131" s="208" t="str">
        <f t="shared" ca="1" si="135"/>
        <v/>
      </c>
      <c r="BB131" s="211" t="str">
        <f t="shared" ca="1" si="135"/>
        <v/>
      </c>
      <c r="BC131" s="212" t="str">
        <f t="shared" ca="1" si="135"/>
        <v/>
      </c>
      <c r="BD131" s="208" t="str">
        <f t="shared" ca="1" si="135"/>
        <v/>
      </c>
      <c r="BE131" s="215" t="str">
        <f t="shared" ca="1" si="135"/>
        <v/>
      </c>
      <c r="BF131" s="212" t="str">
        <f t="shared" ca="1" si="135"/>
        <v/>
      </c>
      <c r="BG131" s="208" t="str">
        <f t="shared" ca="1" si="135"/>
        <v/>
      </c>
      <c r="BH131" s="209" t="str">
        <f t="shared" ca="1" si="133"/>
        <v/>
      </c>
      <c r="BI131" s="210" t="str">
        <f t="shared" ca="1" si="133"/>
        <v/>
      </c>
      <c r="BJ131" s="208" t="str">
        <f t="shared" ca="1" si="133"/>
        <v/>
      </c>
      <c r="BK131" s="211" t="str">
        <f t="shared" ca="1" si="133"/>
        <v/>
      </c>
      <c r="BL131" s="212" t="str">
        <f t="shared" ca="1" si="133"/>
        <v/>
      </c>
      <c r="BM131" s="208" t="str">
        <f t="shared" ca="1" si="133"/>
        <v/>
      </c>
      <c r="BN131" s="209" t="str">
        <f t="shared" ca="1" si="133"/>
        <v/>
      </c>
      <c r="BO131" s="214" t="str">
        <f t="shared" ca="1" si="133"/>
        <v/>
      </c>
      <c r="BP131" s="208" t="str">
        <f t="shared" ca="1" si="133"/>
        <v/>
      </c>
      <c r="BQ131" s="209" t="str">
        <f t="shared" ca="1" si="133"/>
        <v/>
      </c>
      <c r="BR131" s="210" t="str">
        <f t="shared" ca="1" si="133"/>
        <v/>
      </c>
      <c r="BS131" s="208" t="str">
        <f t="shared" ca="1" si="133"/>
        <v/>
      </c>
      <c r="BT131" s="211" t="str">
        <f t="shared" ca="1" si="133"/>
        <v/>
      </c>
      <c r="BU131" s="212" t="str">
        <f t="shared" ca="1" si="133"/>
        <v/>
      </c>
      <c r="BV131" s="208" t="str">
        <f t="shared" ca="1" si="133"/>
        <v/>
      </c>
      <c r="BW131" s="215" t="str">
        <f t="shared" ca="1" si="133"/>
        <v/>
      </c>
      <c r="BX131" s="212" t="str">
        <f t="shared" ca="1" si="136"/>
        <v/>
      </c>
      <c r="BY131" s="208" t="str">
        <f t="shared" ca="1" si="122"/>
        <v/>
      </c>
      <c r="BZ131" s="209" t="str">
        <f t="shared" ca="1" si="123"/>
        <v/>
      </c>
      <c r="CA131" s="210" t="str">
        <f t="shared" ca="1" si="124"/>
        <v/>
      </c>
      <c r="CB131" s="208" t="str">
        <f t="shared" ca="1" si="125"/>
        <v/>
      </c>
      <c r="CC131" s="211" t="str">
        <f t="shared" ca="1" si="126"/>
        <v/>
      </c>
      <c r="CD131" s="212" t="str">
        <f t="shared" ca="1" si="127"/>
        <v/>
      </c>
      <c r="CE131" s="208" t="str">
        <f t="shared" ca="1" si="128"/>
        <v/>
      </c>
      <c r="CF131" s="209" t="str">
        <f t="shared" ca="1" si="129"/>
        <v/>
      </c>
      <c r="CG131" s="214" t="str">
        <f t="shared" ca="1" si="130"/>
        <v/>
      </c>
      <c r="CH131" s="208" t="str">
        <f t="shared" ca="1" si="83"/>
        <v/>
      </c>
      <c r="CI131" s="209" t="str">
        <f t="shared" ca="1" si="84"/>
        <v/>
      </c>
      <c r="CJ131" s="210" t="str">
        <f t="shared" ca="1" si="85"/>
        <v/>
      </c>
      <c r="CK131" s="208" t="str">
        <f t="shared" ca="1" si="86"/>
        <v/>
      </c>
      <c r="CL131" s="211" t="str">
        <f t="shared" ca="1" si="87"/>
        <v/>
      </c>
      <c r="CM131" s="212" t="str">
        <f t="shared" ca="1" si="88"/>
        <v/>
      </c>
      <c r="CN131" s="208" t="str">
        <f t="shared" ca="1" si="89"/>
        <v/>
      </c>
      <c r="CO131" s="215" t="str">
        <f t="shared" ca="1" si="90"/>
        <v/>
      </c>
      <c r="CP131" s="212" t="str">
        <f t="shared" ca="1" si="131"/>
        <v/>
      </c>
      <c r="CQ131" s="208" t="str">
        <f t="shared" ca="1" si="91"/>
        <v/>
      </c>
      <c r="CR131" s="209" t="str">
        <f t="shared" ca="1" si="92"/>
        <v/>
      </c>
      <c r="CS131" s="210" t="str">
        <f t="shared" ca="1" si="93"/>
        <v/>
      </c>
      <c r="CT131" s="208" t="str">
        <f t="shared" ca="1" si="94"/>
        <v/>
      </c>
      <c r="CU131" s="211" t="str">
        <f t="shared" ca="1" si="95"/>
        <v/>
      </c>
      <c r="CV131" s="212" t="str">
        <f t="shared" ca="1" si="96"/>
        <v/>
      </c>
      <c r="CW131" s="208" t="str">
        <f t="shared" ca="1" si="97"/>
        <v/>
      </c>
      <c r="CX131" s="216" t="str">
        <f t="shared" ca="1" si="98"/>
        <v/>
      </c>
    </row>
    <row r="132" spans="2:102" s="156" customFormat="1" ht="20.100000000000001" customHeight="1">
      <c r="B132" s="239">
        <f t="shared" si="99"/>
        <v>123</v>
      </c>
      <c r="C132" s="200" t="str">
        <f t="shared" ca="1" si="111"/>
        <v/>
      </c>
      <c r="D132" s="201" t="str">
        <f t="shared" ca="1" si="137"/>
        <v/>
      </c>
      <c r="E132" s="206" t="str">
        <f t="shared" ca="1" si="121"/>
        <v/>
      </c>
      <c r="F132" s="203" t="str">
        <f t="shared" ca="1" si="121"/>
        <v/>
      </c>
      <c r="G132" s="204" t="str">
        <f t="shared" ca="1" si="121"/>
        <v/>
      </c>
      <c r="H132" s="202" t="str">
        <f t="shared" ca="1" si="121"/>
        <v/>
      </c>
      <c r="I132" s="205" t="str">
        <f t="shared" ca="1" si="121"/>
        <v/>
      </c>
      <c r="J132" s="206" t="str">
        <f t="shared" ca="1" si="121"/>
        <v/>
      </c>
      <c r="K132" s="202" t="str">
        <f t="shared" ca="1" si="121"/>
        <v/>
      </c>
      <c r="L132" s="295" t="str">
        <f t="shared" ca="1" si="121"/>
        <v/>
      </c>
      <c r="M132" s="207" t="str">
        <f t="shared" ca="1" si="134"/>
        <v/>
      </c>
      <c r="N132" s="208" t="str">
        <f t="shared" ca="1" si="134"/>
        <v/>
      </c>
      <c r="O132" s="209" t="str">
        <f t="shared" ca="1" si="134"/>
        <v/>
      </c>
      <c r="P132" s="210" t="str">
        <f t="shared" ca="1" si="134"/>
        <v/>
      </c>
      <c r="Q132" s="208" t="str">
        <f t="shared" ca="1" si="134"/>
        <v/>
      </c>
      <c r="R132" s="211" t="str">
        <f t="shared" ca="1" si="134"/>
        <v/>
      </c>
      <c r="S132" s="212" t="str">
        <f t="shared" ca="1" si="134"/>
        <v/>
      </c>
      <c r="T132" s="208" t="str">
        <f t="shared" ca="1" si="134"/>
        <v/>
      </c>
      <c r="U132" s="213" t="str">
        <f t="shared" ca="1" si="134"/>
        <v/>
      </c>
      <c r="V132" s="212" t="str">
        <f t="shared" ca="1" si="134"/>
        <v/>
      </c>
      <c r="W132" s="208" t="str">
        <f t="shared" ca="1" si="134"/>
        <v/>
      </c>
      <c r="X132" s="209" t="str">
        <f t="shared" ca="1" si="134"/>
        <v/>
      </c>
      <c r="Y132" s="210" t="str">
        <f t="shared" ca="1" si="134"/>
        <v/>
      </c>
      <c r="Z132" s="208" t="str">
        <f t="shared" ca="1" si="134"/>
        <v/>
      </c>
      <c r="AA132" s="211" t="str">
        <f t="shared" ca="1" si="134"/>
        <v/>
      </c>
      <c r="AB132" s="212" t="str">
        <f t="shared" ca="1" si="134"/>
        <v/>
      </c>
      <c r="AC132" s="208" t="str">
        <f t="shared" ca="1" si="132"/>
        <v/>
      </c>
      <c r="AD132" s="209" t="str">
        <f t="shared" ca="1" si="132"/>
        <v/>
      </c>
      <c r="AE132" s="214" t="str">
        <f t="shared" ca="1" si="132"/>
        <v/>
      </c>
      <c r="AF132" s="208" t="str">
        <f t="shared" ca="1" si="132"/>
        <v/>
      </c>
      <c r="AG132" s="209" t="str">
        <f t="shared" ca="1" si="132"/>
        <v/>
      </c>
      <c r="AH132" s="210" t="str">
        <f t="shared" ca="1" si="132"/>
        <v/>
      </c>
      <c r="AI132" s="208" t="str">
        <f t="shared" ca="1" si="132"/>
        <v/>
      </c>
      <c r="AJ132" s="211" t="str">
        <f t="shared" ca="1" si="132"/>
        <v/>
      </c>
      <c r="AK132" s="212" t="str">
        <f t="shared" ca="1" si="132"/>
        <v/>
      </c>
      <c r="AL132" s="208" t="str">
        <f t="shared" ca="1" si="132"/>
        <v/>
      </c>
      <c r="AM132" s="215" t="str">
        <f t="shared" ca="1" si="132"/>
        <v/>
      </c>
      <c r="AN132" s="212" t="str">
        <f t="shared" ca="1" si="132"/>
        <v/>
      </c>
      <c r="AO132" s="208" t="str">
        <f t="shared" ca="1" si="132"/>
        <v/>
      </c>
      <c r="AP132" s="209" t="str">
        <f t="shared" ca="1" si="132"/>
        <v/>
      </c>
      <c r="AQ132" s="210" t="str">
        <f t="shared" ca="1" si="132"/>
        <v/>
      </c>
      <c r="AR132" s="208" t="str">
        <f t="shared" ca="1" si="135"/>
        <v/>
      </c>
      <c r="AS132" s="211" t="str">
        <f t="shared" ca="1" si="135"/>
        <v/>
      </c>
      <c r="AT132" s="212" t="str">
        <f t="shared" ca="1" si="135"/>
        <v/>
      </c>
      <c r="AU132" s="208" t="str">
        <f t="shared" ca="1" si="135"/>
        <v/>
      </c>
      <c r="AV132" s="209" t="str">
        <f t="shared" ca="1" si="135"/>
        <v/>
      </c>
      <c r="AW132" s="214" t="str">
        <f t="shared" ca="1" si="135"/>
        <v/>
      </c>
      <c r="AX132" s="208" t="str">
        <f t="shared" ca="1" si="135"/>
        <v/>
      </c>
      <c r="AY132" s="209" t="str">
        <f t="shared" ca="1" si="135"/>
        <v/>
      </c>
      <c r="AZ132" s="210" t="str">
        <f t="shared" ca="1" si="135"/>
        <v/>
      </c>
      <c r="BA132" s="208" t="str">
        <f t="shared" ca="1" si="135"/>
        <v/>
      </c>
      <c r="BB132" s="211" t="str">
        <f t="shared" ca="1" si="135"/>
        <v/>
      </c>
      <c r="BC132" s="212" t="str">
        <f t="shared" ca="1" si="135"/>
        <v/>
      </c>
      <c r="BD132" s="208" t="str">
        <f t="shared" ca="1" si="135"/>
        <v/>
      </c>
      <c r="BE132" s="215" t="str">
        <f t="shared" ca="1" si="135"/>
        <v/>
      </c>
      <c r="BF132" s="212" t="str">
        <f t="shared" ca="1" si="135"/>
        <v/>
      </c>
      <c r="BG132" s="208" t="str">
        <f t="shared" ca="1" si="135"/>
        <v/>
      </c>
      <c r="BH132" s="209" t="str">
        <f t="shared" ca="1" si="133"/>
        <v/>
      </c>
      <c r="BI132" s="210" t="str">
        <f t="shared" ca="1" si="133"/>
        <v/>
      </c>
      <c r="BJ132" s="208" t="str">
        <f t="shared" ca="1" si="133"/>
        <v/>
      </c>
      <c r="BK132" s="211" t="str">
        <f t="shared" ca="1" si="133"/>
        <v/>
      </c>
      <c r="BL132" s="212" t="str">
        <f t="shared" ca="1" si="133"/>
        <v/>
      </c>
      <c r="BM132" s="208" t="str">
        <f t="shared" ca="1" si="133"/>
        <v/>
      </c>
      <c r="BN132" s="209" t="str">
        <f t="shared" ca="1" si="133"/>
        <v/>
      </c>
      <c r="BO132" s="214" t="str">
        <f t="shared" ca="1" si="133"/>
        <v/>
      </c>
      <c r="BP132" s="208" t="str">
        <f t="shared" ca="1" si="133"/>
        <v/>
      </c>
      <c r="BQ132" s="209" t="str">
        <f t="shared" ca="1" si="133"/>
        <v/>
      </c>
      <c r="BR132" s="210" t="str">
        <f t="shared" ca="1" si="133"/>
        <v/>
      </c>
      <c r="BS132" s="208" t="str">
        <f t="shared" ca="1" si="133"/>
        <v/>
      </c>
      <c r="BT132" s="211" t="str">
        <f t="shared" ca="1" si="133"/>
        <v/>
      </c>
      <c r="BU132" s="212" t="str">
        <f t="shared" ca="1" si="133"/>
        <v/>
      </c>
      <c r="BV132" s="208" t="str">
        <f t="shared" ca="1" si="133"/>
        <v/>
      </c>
      <c r="BW132" s="215" t="str">
        <f t="shared" ca="1" si="133"/>
        <v/>
      </c>
      <c r="BX132" s="212" t="str">
        <f t="shared" ca="1" si="136"/>
        <v/>
      </c>
      <c r="BY132" s="208" t="str">
        <f t="shared" ca="1" si="122"/>
        <v/>
      </c>
      <c r="BZ132" s="209" t="str">
        <f t="shared" ca="1" si="123"/>
        <v/>
      </c>
      <c r="CA132" s="210" t="str">
        <f t="shared" ca="1" si="124"/>
        <v/>
      </c>
      <c r="CB132" s="208" t="str">
        <f t="shared" ca="1" si="125"/>
        <v/>
      </c>
      <c r="CC132" s="211" t="str">
        <f t="shared" ca="1" si="126"/>
        <v/>
      </c>
      <c r="CD132" s="212" t="str">
        <f t="shared" ca="1" si="127"/>
        <v/>
      </c>
      <c r="CE132" s="208" t="str">
        <f t="shared" ca="1" si="128"/>
        <v/>
      </c>
      <c r="CF132" s="209" t="str">
        <f t="shared" ca="1" si="129"/>
        <v/>
      </c>
      <c r="CG132" s="214" t="str">
        <f t="shared" ca="1" si="130"/>
        <v/>
      </c>
      <c r="CH132" s="208" t="str">
        <f t="shared" ca="1" si="83"/>
        <v/>
      </c>
      <c r="CI132" s="209" t="str">
        <f t="shared" ca="1" si="84"/>
        <v/>
      </c>
      <c r="CJ132" s="210" t="str">
        <f t="shared" ca="1" si="85"/>
        <v/>
      </c>
      <c r="CK132" s="208" t="str">
        <f t="shared" ca="1" si="86"/>
        <v/>
      </c>
      <c r="CL132" s="211" t="str">
        <f t="shared" ca="1" si="87"/>
        <v/>
      </c>
      <c r="CM132" s="212" t="str">
        <f t="shared" ca="1" si="88"/>
        <v/>
      </c>
      <c r="CN132" s="208" t="str">
        <f t="shared" ca="1" si="89"/>
        <v/>
      </c>
      <c r="CO132" s="215" t="str">
        <f t="shared" ca="1" si="90"/>
        <v/>
      </c>
      <c r="CP132" s="212" t="str">
        <f t="shared" ca="1" si="131"/>
        <v/>
      </c>
      <c r="CQ132" s="208" t="str">
        <f t="shared" ca="1" si="91"/>
        <v/>
      </c>
      <c r="CR132" s="209" t="str">
        <f t="shared" ca="1" si="92"/>
        <v/>
      </c>
      <c r="CS132" s="210" t="str">
        <f t="shared" ca="1" si="93"/>
        <v/>
      </c>
      <c r="CT132" s="208" t="str">
        <f t="shared" ca="1" si="94"/>
        <v/>
      </c>
      <c r="CU132" s="211" t="str">
        <f t="shared" ca="1" si="95"/>
        <v/>
      </c>
      <c r="CV132" s="212" t="str">
        <f t="shared" ca="1" si="96"/>
        <v/>
      </c>
      <c r="CW132" s="208" t="str">
        <f t="shared" ca="1" si="97"/>
        <v/>
      </c>
      <c r="CX132" s="216" t="str">
        <f t="shared" ca="1" si="98"/>
        <v/>
      </c>
    </row>
    <row r="133" spans="2:102" s="156" customFormat="1" ht="20.100000000000001" customHeight="1">
      <c r="B133" s="239">
        <f t="shared" si="99"/>
        <v>124</v>
      </c>
      <c r="C133" s="200" t="str">
        <f t="shared" ca="1" si="111"/>
        <v/>
      </c>
      <c r="D133" s="201" t="str">
        <f t="shared" ca="1" si="137"/>
        <v/>
      </c>
      <c r="E133" s="206" t="str">
        <f t="shared" ca="1" si="121"/>
        <v/>
      </c>
      <c r="F133" s="203" t="str">
        <f t="shared" ca="1" si="121"/>
        <v/>
      </c>
      <c r="G133" s="204" t="str">
        <f t="shared" ca="1" si="121"/>
        <v/>
      </c>
      <c r="H133" s="202" t="str">
        <f t="shared" ca="1" si="121"/>
        <v/>
      </c>
      <c r="I133" s="205" t="str">
        <f t="shared" ca="1" si="121"/>
        <v/>
      </c>
      <c r="J133" s="206" t="str">
        <f t="shared" ca="1" si="121"/>
        <v/>
      </c>
      <c r="K133" s="202" t="str">
        <f t="shared" ca="1" si="121"/>
        <v/>
      </c>
      <c r="L133" s="295" t="str">
        <f t="shared" ca="1" si="121"/>
        <v/>
      </c>
      <c r="M133" s="207" t="str">
        <f t="shared" ca="1" si="134"/>
        <v/>
      </c>
      <c r="N133" s="208" t="str">
        <f t="shared" ca="1" si="134"/>
        <v/>
      </c>
      <c r="O133" s="209" t="str">
        <f t="shared" ca="1" si="134"/>
        <v/>
      </c>
      <c r="P133" s="210" t="str">
        <f t="shared" ca="1" si="134"/>
        <v/>
      </c>
      <c r="Q133" s="208" t="str">
        <f t="shared" ca="1" si="134"/>
        <v/>
      </c>
      <c r="R133" s="211" t="str">
        <f t="shared" ca="1" si="134"/>
        <v/>
      </c>
      <c r="S133" s="212" t="str">
        <f t="shared" ca="1" si="134"/>
        <v/>
      </c>
      <c r="T133" s="208" t="str">
        <f t="shared" ca="1" si="134"/>
        <v/>
      </c>
      <c r="U133" s="213" t="str">
        <f t="shared" ca="1" si="134"/>
        <v/>
      </c>
      <c r="V133" s="212" t="str">
        <f t="shared" ca="1" si="134"/>
        <v/>
      </c>
      <c r="W133" s="208" t="str">
        <f t="shared" ca="1" si="134"/>
        <v/>
      </c>
      <c r="X133" s="209" t="str">
        <f t="shared" ca="1" si="134"/>
        <v/>
      </c>
      <c r="Y133" s="210" t="str">
        <f t="shared" ca="1" si="134"/>
        <v/>
      </c>
      <c r="Z133" s="208" t="str">
        <f t="shared" ca="1" si="134"/>
        <v/>
      </c>
      <c r="AA133" s="211" t="str">
        <f t="shared" ca="1" si="134"/>
        <v/>
      </c>
      <c r="AB133" s="212" t="str">
        <f t="shared" ca="1" si="134"/>
        <v/>
      </c>
      <c r="AC133" s="208" t="str">
        <f t="shared" ca="1" si="132"/>
        <v/>
      </c>
      <c r="AD133" s="209" t="str">
        <f t="shared" ca="1" si="132"/>
        <v/>
      </c>
      <c r="AE133" s="214" t="str">
        <f t="shared" ca="1" si="132"/>
        <v/>
      </c>
      <c r="AF133" s="208" t="str">
        <f t="shared" ca="1" si="132"/>
        <v/>
      </c>
      <c r="AG133" s="209" t="str">
        <f t="shared" ca="1" si="132"/>
        <v/>
      </c>
      <c r="AH133" s="210" t="str">
        <f t="shared" ca="1" si="132"/>
        <v/>
      </c>
      <c r="AI133" s="208" t="str">
        <f t="shared" ca="1" si="132"/>
        <v/>
      </c>
      <c r="AJ133" s="211" t="str">
        <f t="shared" ca="1" si="132"/>
        <v/>
      </c>
      <c r="AK133" s="212" t="str">
        <f t="shared" ca="1" si="132"/>
        <v/>
      </c>
      <c r="AL133" s="208" t="str">
        <f t="shared" ca="1" si="132"/>
        <v/>
      </c>
      <c r="AM133" s="215" t="str">
        <f t="shared" ca="1" si="132"/>
        <v/>
      </c>
      <c r="AN133" s="212" t="str">
        <f t="shared" ca="1" si="132"/>
        <v/>
      </c>
      <c r="AO133" s="208" t="str">
        <f t="shared" ca="1" si="132"/>
        <v/>
      </c>
      <c r="AP133" s="209" t="str">
        <f t="shared" ca="1" si="132"/>
        <v/>
      </c>
      <c r="AQ133" s="210" t="str">
        <f t="shared" ca="1" si="132"/>
        <v/>
      </c>
      <c r="AR133" s="208" t="str">
        <f t="shared" ca="1" si="135"/>
        <v/>
      </c>
      <c r="AS133" s="211" t="str">
        <f t="shared" ca="1" si="135"/>
        <v/>
      </c>
      <c r="AT133" s="212" t="str">
        <f t="shared" ca="1" si="135"/>
        <v/>
      </c>
      <c r="AU133" s="208" t="str">
        <f t="shared" ca="1" si="135"/>
        <v/>
      </c>
      <c r="AV133" s="209" t="str">
        <f t="shared" ca="1" si="135"/>
        <v/>
      </c>
      <c r="AW133" s="214" t="str">
        <f t="shared" ca="1" si="135"/>
        <v/>
      </c>
      <c r="AX133" s="208" t="str">
        <f t="shared" ca="1" si="135"/>
        <v/>
      </c>
      <c r="AY133" s="209" t="str">
        <f t="shared" ca="1" si="135"/>
        <v/>
      </c>
      <c r="AZ133" s="210" t="str">
        <f t="shared" ca="1" si="135"/>
        <v/>
      </c>
      <c r="BA133" s="208" t="str">
        <f t="shared" ca="1" si="135"/>
        <v/>
      </c>
      <c r="BB133" s="211" t="str">
        <f t="shared" ca="1" si="135"/>
        <v/>
      </c>
      <c r="BC133" s="212" t="str">
        <f t="shared" ca="1" si="135"/>
        <v/>
      </c>
      <c r="BD133" s="208" t="str">
        <f t="shared" ca="1" si="135"/>
        <v/>
      </c>
      <c r="BE133" s="215" t="str">
        <f t="shared" ca="1" si="135"/>
        <v/>
      </c>
      <c r="BF133" s="212" t="str">
        <f t="shared" ca="1" si="135"/>
        <v/>
      </c>
      <c r="BG133" s="208" t="str">
        <f t="shared" ca="1" si="135"/>
        <v/>
      </c>
      <c r="BH133" s="209" t="str">
        <f t="shared" ca="1" si="133"/>
        <v/>
      </c>
      <c r="BI133" s="210" t="str">
        <f t="shared" ca="1" si="133"/>
        <v/>
      </c>
      <c r="BJ133" s="208" t="str">
        <f t="shared" ca="1" si="133"/>
        <v/>
      </c>
      <c r="BK133" s="211" t="str">
        <f t="shared" ca="1" si="133"/>
        <v/>
      </c>
      <c r="BL133" s="212" t="str">
        <f t="shared" ca="1" si="133"/>
        <v/>
      </c>
      <c r="BM133" s="208" t="str">
        <f t="shared" ca="1" si="133"/>
        <v/>
      </c>
      <c r="BN133" s="209" t="str">
        <f t="shared" ca="1" si="133"/>
        <v/>
      </c>
      <c r="BO133" s="214" t="str">
        <f t="shared" ca="1" si="133"/>
        <v/>
      </c>
      <c r="BP133" s="208" t="str">
        <f t="shared" ca="1" si="133"/>
        <v/>
      </c>
      <c r="BQ133" s="209" t="str">
        <f t="shared" ca="1" si="133"/>
        <v/>
      </c>
      <c r="BR133" s="210" t="str">
        <f t="shared" ca="1" si="133"/>
        <v/>
      </c>
      <c r="BS133" s="208" t="str">
        <f t="shared" ca="1" si="133"/>
        <v/>
      </c>
      <c r="BT133" s="211" t="str">
        <f t="shared" ca="1" si="133"/>
        <v/>
      </c>
      <c r="BU133" s="212" t="str">
        <f t="shared" ca="1" si="133"/>
        <v/>
      </c>
      <c r="BV133" s="208" t="str">
        <f t="shared" ca="1" si="133"/>
        <v/>
      </c>
      <c r="BW133" s="215" t="str">
        <f t="shared" ca="1" si="133"/>
        <v/>
      </c>
      <c r="BX133" s="212" t="str">
        <f t="shared" ca="1" si="136"/>
        <v/>
      </c>
      <c r="BY133" s="208" t="str">
        <f t="shared" ca="1" si="122"/>
        <v/>
      </c>
      <c r="BZ133" s="209" t="str">
        <f t="shared" ca="1" si="123"/>
        <v/>
      </c>
      <c r="CA133" s="210" t="str">
        <f t="shared" ca="1" si="124"/>
        <v/>
      </c>
      <c r="CB133" s="208" t="str">
        <f t="shared" ca="1" si="125"/>
        <v/>
      </c>
      <c r="CC133" s="211" t="str">
        <f t="shared" ca="1" si="126"/>
        <v/>
      </c>
      <c r="CD133" s="212" t="str">
        <f t="shared" ca="1" si="127"/>
        <v/>
      </c>
      <c r="CE133" s="208" t="str">
        <f t="shared" ca="1" si="128"/>
        <v/>
      </c>
      <c r="CF133" s="209" t="str">
        <f t="shared" ca="1" si="129"/>
        <v/>
      </c>
      <c r="CG133" s="214" t="str">
        <f t="shared" ca="1" si="130"/>
        <v/>
      </c>
      <c r="CH133" s="208" t="str">
        <f t="shared" ca="1" si="83"/>
        <v/>
      </c>
      <c r="CI133" s="209" t="str">
        <f t="shared" ca="1" si="84"/>
        <v/>
      </c>
      <c r="CJ133" s="210" t="str">
        <f t="shared" ca="1" si="85"/>
        <v/>
      </c>
      <c r="CK133" s="208" t="str">
        <f t="shared" ca="1" si="86"/>
        <v/>
      </c>
      <c r="CL133" s="211" t="str">
        <f t="shared" ca="1" si="87"/>
        <v/>
      </c>
      <c r="CM133" s="212" t="str">
        <f t="shared" ca="1" si="88"/>
        <v/>
      </c>
      <c r="CN133" s="208" t="str">
        <f t="shared" ca="1" si="89"/>
        <v/>
      </c>
      <c r="CO133" s="215" t="str">
        <f t="shared" ca="1" si="90"/>
        <v/>
      </c>
      <c r="CP133" s="212" t="str">
        <f t="shared" ca="1" si="131"/>
        <v/>
      </c>
      <c r="CQ133" s="208" t="str">
        <f t="shared" ca="1" si="91"/>
        <v/>
      </c>
      <c r="CR133" s="209" t="str">
        <f t="shared" ca="1" si="92"/>
        <v/>
      </c>
      <c r="CS133" s="210" t="str">
        <f t="shared" ca="1" si="93"/>
        <v/>
      </c>
      <c r="CT133" s="208" t="str">
        <f t="shared" ca="1" si="94"/>
        <v/>
      </c>
      <c r="CU133" s="211" t="str">
        <f t="shared" ca="1" si="95"/>
        <v/>
      </c>
      <c r="CV133" s="212" t="str">
        <f t="shared" ca="1" si="96"/>
        <v/>
      </c>
      <c r="CW133" s="208" t="str">
        <f t="shared" ca="1" si="97"/>
        <v/>
      </c>
      <c r="CX133" s="216" t="str">
        <f t="shared" ca="1" si="98"/>
        <v/>
      </c>
    </row>
    <row r="134" spans="2:102" s="156" customFormat="1" ht="20.100000000000001" customHeight="1">
      <c r="B134" s="239">
        <f t="shared" si="99"/>
        <v>125</v>
      </c>
      <c r="C134" s="200" t="str">
        <f t="shared" ca="1" si="111"/>
        <v/>
      </c>
      <c r="D134" s="201" t="str">
        <f t="shared" ca="1" si="137"/>
        <v/>
      </c>
      <c r="E134" s="206" t="str">
        <f t="shared" ca="1" si="121"/>
        <v/>
      </c>
      <c r="F134" s="203" t="str">
        <f t="shared" ca="1" si="121"/>
        <v/>
      </c>
      <c r="G134" s="204" t="str">
        <f t="shared" ca="1" si="121"/>
        <v/>
      </c>
      <c r="H134" s="202" t="str">
        <f t="shared" ca="1" si="121"/>
        <v/>
      </c>
      <c r="I134" s="205" t="str">
        <f t="shared" ca="1" si="121"/>
        <v/>
      </c>
      <c r="J134" s="206" t="str">
        <f t="shared" ca="1" si="121"/>
        <v/>
      </c>
      <c r="K134" s="202" t="str">
        <f t="shared" ca="1" si="121"/>
        <v/>
      </c>
      <c r="L134" s="295" t="str">
        <f t="shared" ca="1" si="121"/>
        <v/>
      </c>
      <c r="M134" s="207" t="str">
        <f t="shared" ca="1" si="134"/>
        <v/>
      </c>
      <c r="N134" s="208" t="str">
        <f t="shared" ca="1" si="134"/>
        <v/>
      </c>
      <c r="O134" s="209" t="str">
        <f t="shared" ca="1" si="134"/>
        <v/>
      </c>
      <c r="P134" s="210" t="str">
        <f t="shared" ca="1" si="134"/>
        <v/>
      </c>
      <c r="Q134" s="208" t="str">
        <f t="shared" ca="1" si="134"/>
        <v/>
      </c>
      <c r="R134" s="211" t="str">
        <f t="shared" ca="1" si="134"/>
        <v/>
      </c>
      <c r="S134" s="212" t="str">
        <f t="shared" ca="1" si="134"/>
        <v/>
      </c>
      <c r="T134" s="208" t="str">
        <f t="shared" ca="1" si="134"/>
        <v/>
      </c>
      <c r="U134" s="213" t="str">
        <f t="shared" ca="1" si="134"/>
        <v/>
      </c>
      <c r="V134" s="212" t="str">
        <f t="shared" ca="1" si="134"/>
        <v/>
      </c>
      <c r="W134" s="208" t="str">
        <f t="shared" ca="1" si="134"/>
        <v/>
      </c>
      <c r="X134" s="209" t="str">
        <f t="shared" ca="1" si="134"/>
        <v/>
      </c>
      <c r="Y134" s="210" t="str">
        <f t="shared" ca="1" si="134"/>
        <v/>
      </c>
      <c r="Z134" s="208" t="str">
        <f t="shared" ca="1" si="134"/>
        <v/>
      </c>
      <c r="AA134" s="211" t="str">
        <f t="shared" ca="1" si="134"/>
        <v/>
      </c>
      <c r="AB134" s="212" t="str">
        <f t="shared" ca="1" si="134"/>
        <v/>
      </c>
      <c r="AC134" s="208" t="str">
        <f t="shared" ca="1" si="132"/>
        <v/>
      </c>
      <c r="AD134" s="209" t="str">
        <f t="shared" ca="1" si="132"/>
        <v/>
      </c>
      <c r="AE134" s="214" t="str">
        <f t="shared" ca="1" si="132"/>
        <v/>
      </c>
      <c r="AF134" s="208" t="str">
        <f t="shared" ca="1" si="132"/>
        <v/>
      </c>
      <c r="AG134" s="209" t="str">
        <f t="shared" ca="1" si="132"/>
        <v/>
      </c>
      <c r="AH134" s="210" t="str">
        <f t="shared" ca="1" si="132"/>
        <v/>
      </c>
      <c r="AI134" s="208" t="str">
        <f t="shared" ca="1" si="132"/>
        <v/>
      </c>
      <c r="AJ134" s="211" t="str">
        <f t="shared" ca="1" si="132"/>
        <v/>
      </c>
      <c r="AK134" s="212" t="str">
        <f t="shared" ca="1" si="132"/>
        <v/>
      </c>
      <c r="AL134" s="208" t="str">
        <f t="shared" ca="1" si="132"/>
        <v/>
      </c>
      <c r="AM134" s="215" t="str">
        <f t="shared" ca="1" si="132"/>
        <v/>
      </c>
      <c r="AN134" s="212" t="str">
        <f t="shared" ca="1" si="132"/>
        <v/>
      </c>
      <c r="AO134" s="208" t="str">
        <f t="shared" ca="1" si="132"/>
        <v/>
      </c>
      <c r="AP134" s="209" t="str">
        <f t="shared" ca="1" si="132"/>
        <v/>
      </c>
      <c r="AQ134" s="210" t="str">
        <f t="shared" ca="1" si="132"/>
        <v/>
      </c>
      <c r="AR134" s="208" t="str">
        <f t="shared" ca="1" si="135"/>
        <v/>
      </c>
      <c r="AS134" s="211" t="str">
        <f t="shared" ca="1" si="135"/>
        <v/>
      </c>
      <c r="AT134" s="212" t="str">
        <f t="shared" ca="1" si="135"/>
        <v/>
      </c>
      <c r="AU134" s="208" t="str">
        <f t="shared" ca="1" si="135"/>
        <v/>
      </c>
      <c r="AV134" s="209" t="str">
        <f t="shared" ca="1" si="135"/>
        <v/>
      </c>
      <c r="AW134" s="214" t="str">
        <f t="shared" ca="1" si="135"/>
        <v/>
      </c>
      <c r="AX134" s="208" t="str">
        <f t="shared" ca="1" si="135"/>
        <v/>
      </c>
      <c r="AY134" s="209" t="str">
        <f t="shared" ca="1" si="135"/>
        <v/>
      </c>
      <c r="AZ134" s="210" t="str">
        <f t="shared" ca="1" si="135"/>
        <v/>
      </c>
      <c r="BA134" s="208" t="str">
        <f t="shared" ca="1" si="135"/>
        <v/>
      </c>
      <c r="BB134" s="211" t="str">
        <f t="shared" ca="1" si="135"/>
        <v/>
      </c>
      <c r="BC134" s="212" t="str">
        <f t="shared" ca="1" si="135"/>
        <v/>
      </c>
      <c r="BD134" s="208" t="str">
        <f t="shared" ca="1" si="135"/>
        <v/>
      </c>
      <c r="BE134" s="215" t="str">
        <f t="shared" ca="1" si="135"/>
        <v/>
      </c>
      <c r="BF134" s="212" t="str">
        <f t="shared" ca="1" si="135"/>
        <v/>
      </c>
      <c r="BG134" s="208" t="str">
        <f t="shared" ca="1" si="135"/>
        <v/>
      </c>
      <c r="BH134" s="209" t="str">
        <f t="shared" ca="1" si="133"/>
        <v/>
      </c>
      <c r="BI134" s="210" t="str">
        <f t="shared" ca="1" si="133"/>
        <v/>
      </c>
      <c r="BJ134" s="208" t="str">
        <f t="shared" ca="1" si="133"/>
        <v/>
      </c>
      <c r="BK134" s="211" t="str">
        <f t="shared" ca="1" si="133"/>
        <v/>
      </c>
      <c r="BL134" s="212" t="str">
        <f t="shared" ca="1" si="133"/>
        <v/>
      </c>
      <c r="BM134" s="208" t="str">
        <f t="shared" ca="1" si="133"/>
        <v/>
      </c>
      <c r="BN134" s="209" t="str">
        <f t="shared" ca="1" si="133"/>
        <v/>
      </c>
      <c r="BO134" s="214" t="str">
        <f t="shared" ca="1" si="133"/>
        <v/>
      </c>
      <c r="BP134" s="208" t="str">
        <f t="shared" ca="1" si="133"/>
        <v/>
      </c>
      <c r="BQ134" s="209" t="str">
        <f t="shared" ca="1" si="133"/>
        <v/>
      </c>
      <c r="BR134" s="210" t="str">
        <f t="shared" ca="1" si="133"/>
        <v/>
      </c>
      <c r="BS134" s="208" t="str">
        <f t="shared" ca="1" si="133"/>
        <v/>
      </c>
      <c r="BT134" s="211" t="str">
        <f t="shared" ca="1" si="133"/>
        <v/>
      </c>
      <c r="BU134" s="212" t="str">
        <f t="shared" ca="1" si="133"/>
        <v/>
      </c>
      <c r="BV134" s="208" t="str">
        <f t="shared" ca="1" si="133"/>
        <v/>
      </c>
      <c r="BW134" s="215" t="str">
        <f t="shared" ca="1" si="133"/>
        <v/>
      </c>
      <c r="BX134" s="212" t="str">
        <f t="shared" ca="1" si="136"/>
        <v/>
      </c>
      <c r="BY134" s="208" t="str">
        <f t="shared" ca="1" si="122"/>
        <v/>
      </c>
      <c r="BZ134" s="209" t="str">
        <f t="shared" ca="1" si="123"/>
        <v/>
      </c>
      <c r="CA134" s="210" t="str">
        <f t="shared" ca="1" si="124"/>
        <v/>
      </c>
      <c r="CB134" s="208" t="str">
        <f t="shared" ca="1" si="125"/>
        <v/>
      </c>
      <c r="CC134" s="211" t="str">
        <f t="shared" ca="1" si="126"/>
        <v/>
      </c>
      <c r="CD134" s="212" t="str">
        <f t="shared" ca="1" si="127"/>
        <v/>
      </c>
      <c r="CE134" s="208" t="str">
        <f t="shared" ca="1" si="128"/>
        <v/>
      </c>
      <c r="CF134" s="209" t="str">
        <f t="shared" ca="1" si="129"/>
        <v/>
      </c>
      <c r="CG134" s="214" t="str">
        <f t="shared" ca="1" si="130"/>
        <v/>
      </c>
      <c r="CH134" s="208" t="str">
        <f t="shared" ca="1" si="83"/>
        <v/>
      </c>
      <c r="CI134" s="209" t="str">
        <f t="shared" ca="1" si="84"/>
        <v/>
      </c>
      <c r="CJ134" s="210" t="str">
        <f t="shared" ca="1" si="85"/>
        <v/>
      </c>
      <c r="CK134" s="208" t="str">
        <f t="shared" ca="1" si="86"/>
        <v/>
      </c>
      <c r="CL134" s="211" t="str">
        <f t="shared" ca="1" si="87"/>
        <v/>
      </c>
      <c r="CM134" s="212" t="str">
        <f t="shared" ca="1" si="88"/>
        <v/>
      </c>
      <c r="CN134" s="208" t="str">
        <f t="shared" ca="1" si="89"/>
        <v/>
      </c>
      <c r="CO134" s="215" t="str">
        <f t="shared" ca="1" si="90"/>
        <v/>
      </c>
      <c r="CP134" s="212" t="str">
        <f t="shared" ca="1" si="131"/>
        <v/>
      </c>
      <c r="CQ134" s="208" t="str">
        <f t="shared" ca="1" si="91"/>
        <v/>
      </c>
      <c r="CR134" s="209" t="str">
        <f t="shared" ca="1" si="92"/>
        <v/>
      </c>
      <c r="CS134" s="210" t="str">
        <f t="shared" ca="1" si="93"/>
        <v/>
      </c>
      <c r="CT134" s="208" t="str">
        <f t="shared" ca="1" si="94"/>
        <v/>
      </c>
      <c r="CU134" s="211" t="str">
        <f t="shared" ca="1" si="95"/>
        <v/>
      </c>
      <c r="CV134" s="212" t="str">
        <f t="shared" ca="1" si="96"/>
        <v/>
      </c>
      <c r="CW134" s="208" t="str">
        <f t="shared" ca="1" si="97"/>
        <v/>
      </c>
      <c r="CX134" s="216" t="str">
        <f t="shared" ca="1" si="98"/>
        <v/>
      </c>
    </row>
    <row r="135" spans="2:102" s="156" customFormat="1" ht="20.100000000000001" customHeight="1">
      <c r="B135" s="239">
        <f t="shared" si="99"/>
        <v>126</v>
      </c>
      <c r="C135" s="200" t="str">
        <f t="shared" ca="1" si="111"/>
        <v/>
      </c>
      <c r="D135" s="201" t="str">
        <f t="shared" ca="1" si="137"/>
        <v/>
      </c>
      <c r="E135" s="206" t="str">
        <f t="shared" ca="1" si="121"/>
        <v/>
      </c>
      <c r="F135" s="203" t="str">
        <f t="shared" ca="1" si="121"/>
        <v/>
      </c>
      <c r="G135" s="204" t="str">
        <f t="shared" ca="1" si="121"/>
        <v/>
      </c>
      <c r="H135" s="202" t="str">
        <f t="shared" ca="1" si="121"/>
        <v/>
      </c>
      <c r="I135" s="205" t="str">
        <f t="shared" ca="1" si="121"/>
        <v/>
      </c>
      <c r="J135" s="206" t="str">
        <f t="shared" ca="1" si="121"/>
        <v/>
      </c>
      <c r="K135" s="202" t="str">
        <f t="shared" ca="1" si="121"/>
        <v/>
      </c>
      <c r="L135" s="295" t="str">
        <f t="shared" ca="1" si="121"/>
        <v/>
      </c>
      <c r="M135" s="207" t="str">
        <f t="shared" ca="1" si="134"/>
        <v/>
      </c>
      <c r="N135" s="208" t="str">
        <f t="shared" ca="1" si="134"/>
        <v/>
      </c>
      <c r="O135" s="209" t="str">
        <f t="shared" ca="1" si="134"/>
        <v/>
      </c>
      <c r="P135" s="210" t="str">
        <f t="shared" ca="1" si="134"/>
        <v/>
      </c>
      <c r="Q135" s="208" t="str">
        <f t="shared" ca="1" si="134"/>
        <v/>
      </c>
      <c r="R135" s="211" t="str">
        <f t="shared" ca="1" si="134"/>
        <v/>
      </c>
      <c r="S135" s="212" t="str">
        <f t="shared" ca="1" si="134"/>
        <v/>
      </c>
      <c r="T135" s="208" t="str">
        <f t="shared" ca="1" si="134"/>
        <v/>
      </c>
      <c r="U135" s="213" t="str">
        <f t="shared" ca="1" si="134"/>
        <v/>
      </c>
      <c r="V135" s="212" t="str">
        <f t="shared" ca="1" si="134"/>
        <v/>
      </c>
      <c r="W135" s="208" t="str">
        <f t="shared" ca="1" si="134"/>
        <v/>
      </c>
      <c r="X135" s="209" t="str">
        <f t="shared" ca="1" si="134"/>
        <v/>
      </c>
      <c r="Y135" s="210" t="str">
        <f t="shared" ca="1" si="134"/>
        <v/>
      </c>
      <c r="Z135" s="208" t="str">
        <f t="shared" ca="1" si="134"/>
        <v/>
      </c>
      <c r="AA135" s="211" t="str">
        <f t="shared" ca="1" si="134"/>
        <v/>
      </c>
      <c r="AB135" s="212" t="str">
        <f t="shared" ca="1" si="134"/>
        <v/>
      </c>
      <c r="AC135" s="208" t="str">
        <f t="shared" ca="1" si="132"/>
        <v/>
      </c>
      <c r="AD135" s="209" t="str">
        <f t="shared" ca="1" si="132"/>
        <v/>
      </c>
      <c r="AE135" s="214" t="str">
        <f t="shared" ca="1" si="132"/>
        <v/>
      </c>
      <c r="AF135" s="208" t="str">
        <f t="shared" ca="1" si="132"/>
        <v/>
      </c>
      <c r="AG135" s="209" t="str">
        <f t="shared" ca="1" si="132"/>
        <v/>
      </c>
      <c r="AH135" s="210" t="str">
        <f t="shared" ca="1" si="132"/>
        <v/>
      </c>
      <c r="AI135" s="208" t="str">
        <f t="shared" ca="1" si="132"/>
        <v/>
      </c>
      <c r="AJ135" s="211" t="str">
        <f t="shared" ca="1" si="132"/>
        <v/>
      </c>
      <c r="AK135" s="212" t="str">
        <f t="shared" ca="1" si="132"/>
        <v/>
      </c>
      <c r="AL135" s="208" t="str">
        <f t="shared" ca="1" si="132"/>
        <v/>
      </c>
      <c r="AM135" s="215" t="str">
        <f t="shared" ca="1" si="132"/>
        <v/>
      </c>
      <c r="AN135" s="212" t="str">
        <f t="shared" ca="1" si="132"/>
        <v/>
      </c>
      <c r="AO135" s="208" t="str">
        <f t="shared" ca="1" si="132"/>
        <v/>
      </c>
      <c r="AP135" s="209" t="str">
        <f t="shared" ca="1" si="132"/>
        <v/>
      </c>
      <c r="AQ135" s="210" t="str">
        <f t="shared" ca="1" si="132"/>
        <v/>
      </c>
      <c r="AR135" s="208" t="str">
        <f t="shared" ca="1" si="135"/>
        <v/>
      </c>
      <c r="AS135" s="211" t="str">
        <f t="shared" ca="1" si="135"/>
        <v/>
      </c>
      <c r="AT135" s="212" t="str">
        <f t="shared" ca="1" si="135"/>
        <v/>
      </c>
      <c r="AU135" s="208" t="str">
        <f t="shared" ca="1" si="135"/>
        <v/>
      </c>
      <c r="AV135" s="209" t="str">
        <f t="shared" ca="1" si="135"/>
        <v/>
      </c>
      <c r="AW135" s="214" t="str">
        <f t="shared" ca="1" si="135"/>
        <v/>
      </c>
      <c r="AX135" s="208" t="str">
        <f t="shared" ca="1" si="135"/>
        <v/>
      </c>
      <c r="AY135" s="209" t="str">
        <f t="shared" ca="1" si="135"/>
        <v/>
      </c>
      <c r="AZ135" s="210" t="str">
        <f t="shared" ca="1" si="135"/>
        <v/>
      </c>
      <c r="BA135" s="208" t="str">
        <f t="shared" ca="1" si="135"/>
        <v/>
      </c>
      <c r="BB135" s="211" t="str">
        <f t="shared" ca="1" si="135"/>
        <v/>
      </c>
      <c r="BC135" s="212" t="str">
        <f t="shared" ca="1" si="135"/>
        <v/>
      </c>
      <c r="BD135" s="208" t="str">
        <f t="shared" ca="1" si="135"/>
        <v/>
      </c>
      <c r="BE135" s="215" t="str">
        <f t="shared" ca="1" si="135"/>
        <v/>
      </c>
      <c r="BF135" s="212" t="str">
        <f t="shared" ca="1" si="135"/>
        <v/>
      </c>
      <c r="BG135" s="208" t="str">
        <f t="shared" ca="1" si="135"/>
        <v/>
      </c>
      <c r="BH135" s="209" t="str">
        <f t="shared" ca="1" si="133"/>
        <v/>
      </c>
      <c r="BI135" s="210" t="str">
        <f t="shared" ca="1" si="133"/>
        <v/>
      </c>
      <c r="BJ135" s="208" t="str">
        <f t="shared" ca="1" si="133"/>
        <v/>
      </c>
      <c r="BK135" s="211" t="str">
        <f t="shared" ca="1" si="133"/>
        <v/>
      </c>
      <c r="BL135" s="212" t="str">
        <f t="shared" ca="1" si="133"/>
        <v/>
      </c>
      <c r="BM135" s="208" t="str">
        <f t="shared" ca="1" si="133"/>
        <v/>
      </c>
      <c r="BN135" s="209" t="str">
        <f t="shared" ca="1" si="133"/>
        <v/>
      </c>
      <c r="BO135" s="214" t="str">
        <f t="shared" ca="1" si="133"/>
        <v/>
      </c>
      <c r="BP135" s="208" t="str">
        <f t="shared" ca="1" si="133"/>
        <v/>
      </c>
      <c r="BQ135" s="209" t="str">
        <f t="shared" ca="1" si="133"/>
        <v/>
      </c>
      <c r="BR135" s="210" t="str">
        <f t="shared" ca="1" si="133"/>
        <v/>
      </c>
      <c r="BS135" s="208" t="str">
        <f t="shared" ca="1" si="133"/>
        <v/>
      </c>
      <c r="BT135" s="211" t="str">
        <f t="shared" ca="1" si="133"/>
        <v/>
      </c>
      <c r="BU135" s="212" t="str">
        <f t="shared" ca="1" si="133"/>
        <v/>
      </c>
      <c r="BV135" s="208" t="str">
        <f t="shared" ca="1" si="133"/>
        <v/>
      </c>
      <c r="BW135" s="215" t="str">
        <f t="shared" ca="1" si="133"/>
        <v/>
      </c>
      <c r="BX135" s="212" t="str">
        <f t="shared" ca="1" si="136"/>
        <v/>
      </c>
      <c r="BY135" s="208" t="str">
        <f t="shared" ca="1" si="122"/>
        <v/>
      </c>
      <c r="BZ135" s="209" t="str">
        <f t="shared" ca="1" si="123"/>
        <v/>
      </c>
      <c r="CA135" s="210" t="str">
        <f t="shared" ca="1" si="124"/>
        <v/>
      </c>
      <c r="CB135" s="208" t="str">
        <f t="shared" ca="1" si="125"/>
        <v/>
      </c>
      <c r="CC135" s="211" t="str">
        <f t="shared" ca="1" si="126"/>
        <v/>
      </c>
      <c r="CD135" s="212" t="str">
        <f t="shared" ca="1" si="127"/>
        <v/>
      </c>
      <c r="CE135" s="208" t="str">
        <f t="shared" ca="1" si="128"/>
        <v/>
      </c>
      <c r="CF135" s="209" t="str">
        <f t="shared" ca="1" si="129"/>
        <v/>
      </c>
      <c r="CG135" s="214" t="str">
        <f t="shared" ca="1" si="130"/>
        <v/>
      </c>
      <c r="CH135" s="208" t="str">
        <f t="shared" ca="1" si="83"/>
        <v/>
      </c>
      <c r="CI135" s="209" t="str">
        <f t="shared" ca="1" si="84"/>
        <v/>
      </c>
      <c r="CJ135" s="210" t="str">
        <f t="shared" ca="1" si="85"/>
        <v/>
      </c>
      <c r="CK135" s="208" t="str">
        <f t="shared" ca="1" si="86"/>
        <v/>
      </c>
      <c r="CL135" s="211" t="str">
        <f t="shared" ca="1" si="87"/>
        <v/>
      </c>
      <c r="CM135" s="212" t="str">
        <f t="shared" ca="1" si="88"/>
        <v/>
      </c>
      <c r="CN135" s="208" t="str">
        <f t="shared" ca="1" si="89"/>
        <v/>
      </c>
      <c r="CO135" s="215" t="str">
        <f t="shared" ca="1" si="90"/>
        <v/>
      </c>
      <c r="CP135" s="212" t="str">
        <f t="shared" ca="1" si="131"/>
        <v/>
      </c>
      <c r="CQ135" s="208" t="str">
        <f t="shared" ca="1" si="91"/>
        <v/>
      </c>
      <c r="CR135" s="209" t="str">
        <f t="shared" ca="1" si="92"/>
        <v/>
      </c>
      <c r="CS135" s="210" t="str">
        <f t="shared" ca="1" si="93"/>
        <v/>
      </c>
      <c r="CT135" s="208" t="str">
        <f t="shared" ca="1" si="94"/>
        <v/>
      </c>
      <c r="CU135" s="211" t="str">
        <f t="shared" ca="1" si="95"/>
        <v/>
      </c>
      <c r="CV135" s="212" t="str">
        <f t="shared" ca="1" si="96"/>
        <v/>
      </c>
      <c r="CW135" s="208" t="str">
        <f t="shared" ca="1" si="97"/>
        <v/>
      </c>
      <c r="CX135" s="216" t="str">
        <f t="shared" ca="1" si="98"/>
        <v/>
      </c>
    </row>
    <row r="136" spans="2:102" s="156" customFormat="1" ht="20.100000000000001" customHeight="1">
      <c r="B136" s="239">
        <f t="shared" si="99"/>
        <v>127</v>
      </c>
      <c r="C136" s="200" t="str">
        <f t="shared" ca="1" si="111"/>
        <v/>
      </c>
      <c r="D136" s="201" t="str">
        <f t="shared" ca="1" si="137"/>
        <v/>
      </c>
      <c r="E136" s="206" t="str">
        <f t="shared" ca="1" si="121"/>
        <v/>
      </c>
      <c r="F136" s="203" t="str">
        <f t="shared" ca="1" si="121"/>
        <v/>
      </c>
      <c r="G136" s="204" t="str">
        <f t="shared" ca="1" si="121"/>
        <v/>
      </c>
      <c r="H136" s="202" t="str">
        <f t="shared" ca="1" si="121"/>
        <v/>
      </c>
      <c r="I136" s="205" t="str">
        <f t="shared" ca="1" si="121"/>
        <v/>
      </c>
      <c r="J136" s="206" t="str">
        <f t="shared" ca="1" si="121"/>
        <v/>
      </c>
      <c r="K136" s="202" t="str">
        <f t="shared" ca="1" si="121"/>
        <v/>
      </c>
      <c r="L136" s="295" t="str">
        <f t="shared" ca="1" si="121"/>
        <v/>
      </c>
      <c r="M136" s="207" t="str">
        <f t="shared" ca="1" si="134"/>
        <v/>
      </c>
      <c r="N136" s="208" t="str">
        <f t="shared" ca="1" si="134"/>
        <v/>
      </c>
      <c r="O136" s="209" t="str">
        <f t="shared" ca="1" si="134"/>
        <v/>
      </c>
      <c r="P136" s="210" t="str">
        <f t="shared" ca="1" si="134"/>
        <v/>
      </c>
      <c r="Q136" s="208" t="str">
        <f t="shared" ca="1" si="134"/>
        <v/>
      </c>
      <c r="R136" s="211" t="str">
        <f t="shared" ca="1" si="134"/>
        <v/>
      </c>
      <c r="S136" s="212" t="str">
        <f t="shared" ca="1" si="134"/>
        <v/>
      </c>
      <c r="T136" s="208" t="str">
        <f t="shared" ca="1" si="134"/>
        <v/>
      </c>
      <c r="U136" s="213" t="str">
        <f t="shared" ca="1" si="134"/>
        <v/>
      </c>
      <c r="V136" s="212" t="str">
        <f t="shared" ca="1" si="134"/>
        <v/>
      </c>
      <c r="W136" s="208" t="str">
        <f t="shared" ca="1" si="134"/>
        <v/>
      </c>
      <c r="X136" s="209" t="str">
        <f t="shared" ca="1" si="134"/>
        <v/>
      </c>
      <c r="Y136" s="210" t="str">
        <f t="shared" ca="1" si="134"/>
        <v/>
      </c>
      <c r="Z136" s="208" t="str">
        <f t="shared" ca="1" si="134"/>
        <v/>
      </c>
      <c r="AA136" s="211" t="str">
        <f t="shared" ca="1" si="134"/>
        <v/>
      </c>
      <c r="AB136" s="212" t="str">
        <f t="shared" ca="1" si="134"/>
        <v/>
      </c>
      <c r="AC136" s="208" t="str">
        <f t="shared" ca="1" si="132"/>
        <v/>
      </c>
      <c r="AD136" s="209" t="str">
        <f t="shared" ca="1" si="132"/>
        <v/>
      </c>
      <c r="AE136" s="214" t="str">
        <f t="shared" ca="1" si="132"/>
        <v/>
      </c>
      <c r="AF136" s="208" t="str">
        <f t="shared" ca="1" si="132"/>
        <v/>
      </c>
      <c r="AG136" s="209" t="str">
        <f t="shared" ca="1" si="132"/>
        <v/>
      </c>
      <c r="AH136" s="210" t="str">
        <f t="shared" ca="1" si="132"/>
        <v/>
      </c>
      <c r="AI136" s="208" t="str">
        <f t="shared" ca="1" si="132"/>
        <v/>
      </c>
      <c r="AJ136" s="211" t="str">
        <f t="shared" ca="1" si="132"/>
        <v/>
      </c>
      <c r="AK136" s="212" t="str">
        <f t="shared" ca="1" si="132"/>
        <v/>
      </c>
      <c r="AL136" s="208" t="str">
        <f t="shared" ca="1" si="132"/>
        <v/>
      </c>
      <c r="AM136" s="215" t="str">
        <f t="shared" ca="1" si="132"/>
        <v/>
      </c>
      <c r="AN136" s="212" t="str">
        <f t="shared" ca="1" si="132"/>
        <v/>
      </c>
      <c r="AO136" s="208" t="str">
        <f t="shared" ca="1" si="132"/>
        <v/>
      </c>
      <c r="AP136" s="209" t="str">
        <f t="shared" ca="1" si="132"/>
        <v/>
      </c>
      <c r="AQ136" s="210" t="str">
        <f t="shared" ca="1" si="132"/>
        <v/>
      </c>
      <c r="AR136" s="208" t="str">
        <f t="shared" ca="1" si="135"/>
        <v/>
      </c>
      <c r="AS136" s="211" t="str">
        <f t="shared" ca="1" si="135"/>
        <v/>
      </c>
      <c r="AT136" s="212" t="str">
        <f t="shared" ca="1" si="135"/>
        <v/>
      </c>
      <c r="AU136" s="208" t="str">
        <f t="shared" ca="1" si="135"/>
        <v/>
      </c>
      <c r="AV136" s="209" t="str">
        <f t="shared" ca="1" si="135"/>
        <v/>
      </c>
      <c r="AW136" s="214" t="str">
        <f t="shared" ca="1" si="135"/>
        <v/>
      </c>
      <c r="AX136" s="208" t="str">
        <f t="shared" ca="1" si="135"/>
        <v/>
      </c>
      <c r="AY136" s="209" t="str">
        <f t="shared" ca="1" si="135"/>
        <v/>
      </c>
      <c r="AZ136" s="210" t="str">
        <f t="shared" ca="1" si="135"/>
        <v/>
      </c>
      <c r="BA136" s="208" t="str">
        <f t="shared" ca="1" si="135"/>
        <v/>
      </c>
      <c r="BB136" s="211" t="str">
        <f t="shared" ca="1" si="135"/>
        <v/>
      </c>
      <c r="BC136" s="212" t="str">
        <f t="shared" ca="1" si="135"/>
        <v/>
      </c>
      <c r="BD136" s="208" t="str">
        <f t="shared" ca="1" si="135"/>
        <v/>
      </c>
      <c r="BE136" s="215" t="str">
        <f t="shared" ca="1" si="135"/>
        <v/>
      </c>
      <c r="BF136" s="212" t="str">
        <f t="shared" ca="1" si="135"/>
        <v/>
      </c>
      <c r="BG136" s="208" t="str">
        <f t="shared" ca="1" si="135"/>
        <v/>
      </c>
      <c r="BH136" s="209" t="str">
        <f t="shared" ca="1" si="133"/>
        <v/>
      </c>
      <c r="BI136" s="210" t="str">
        <f t="shared" ca="1" si="133"/>
        <v/>
      </c>
      <c r="BJ136" s="208" t="str">
        <f t="shared" ca="1" si="133"/>
        <v/>
      </c>
      <c r="BK136" s="211" t="str">
        <f t="shared" ca="1" si="133"/>
        <v/>
      </c>
      <c r="BL136" s="212" t="str">
        <f t="shared" ca="1" si="133"/>
        <v/>
      </c>
      <c r="BM136" s="208" t="str">
        <f t="shared" ca="1" si="133"/>
        <v/>
      </c>
      <c r="BN136" s="209" t="str">
        <f t="shared" ca="1" si="133"/>
        <v/>
      </c>
      <c r="BO136" s="214" t="str">
        <f t="shared" ca="1" si="133"/>
        <v/>
      </c>
      <c r="BP136" s="208" t="str">
        <f t="shared" ca="1" si="133"/>
        <v/>
      </c>
      <c r="BQ136" s="209" t="str">
        <f t="shared" ca="1" si="133"/>
        <v/>
      </c>
      <c r="BR136" s="210" t="str">
        <f t="shared" ca="1" si="133"/>
        <v/>
      </c>
      <c r="BS136" s="208" t="str">
        <f t="shared" ca="1" si="133"/>
        <v/>
      </c>
      <c r="BT136" s="211" t="str">
        <f t="shared" ca="1" si="133"/>
        <v/>
      </c>
      <c r="BU136" s="212" t="str">
        <f t="shared" ca="1" si="133"/>
        <v/>
      </c>
      <c r="BV136" s="208" t="str">
        <f t="shared" ca="1" si="133"/>
        <v/>
      </c>
      <c r="BW136" s="215" t="str">
        <f t="shared" ca="1" si="133"/>
        <v/>
      </c>
      <c r="BX136" s="212" t="str">
        <f t="shared" ca="1" si="136"/>
        <v/>
      </c>
      <c r="BY136" s="208" t="str">
        <f t="shared" ca="1" si="122"/>
        <v/>
      </c>
      <c r="BZ136" s="209" t="str">
        <f t="shared" ca="1" si="123"/>
        <v/>
      </c>
      <c r="CA136" s="210" t="str">
        <f t="shared" ca="1" si="124"/>
        <v/>
      </c>
      <c r="CB136" s="208" t="str">
        <f t="shared" ca="1" si="125"/>
        <v/>
      </c>
      <c r="CC136" s="211" t="str">
        <f t="shared" ca="1" si="126"/>
        <v/>
      </c>
      <c r="CD136" s="212" t="str">
        <f t="shared" ca="1" si="127"/>
        <v/>
      </c>
      <c r="CE136" s="208" t="str">
        <f t="shared" ca="1" si="128"/>
        <v/>
      </c>
      <c r="CF136" s="209" t="str">
        <f t="shared" ca="1" si="129"/>
        <v/>
      </c>
      <c r="CG136" s="214" t="str">
        <f t="shared" ca="1" si="130"/>
        <v/>
      </c>
      <c r="CH136" s="208" t="str">
        <f t="shared" ca="1" si="83"/>
        <v/>
      </c>
      <c r="CI136" s="209" t="str">
        <f t="shared" ca="1" si="84"/>
        <v/>
      </c>
      <c r="CJ136" s="210" t="str">
        <f t="shared" ca="1" si="85"/>
        <v/>
      </c>
      <c r="CK136" s="208" t="str">
        <f t="shared" ca="1" si="86"/>
        <v/>
      </c>
      <c r="CL136" s="211" t="str">
        <f t="shared" ca="1" si="87"/>
        <v/>
      </c>
      <c r="CM136" s="212" t="str">
        <f t="shared" ca="1" si="88"/>
        <v/>
      </c>
      <c r="CN136" s="208" t="str">
        <f t="shared" ca="1" si="89"/>
        <v/>
      </c>
      <c r="CO136" s="215" t="str">
        <f t="shared" ca="1" si="90"/>
        <v/>
      </c>
      <c r="CP136" s="212" t="str">
        <f t="shared" ca="1" si="131"/>
        <v/>
      </c>
      <c r="CQ136" s="208" t="str">
        <f t="shared" ca="1" si="91"/>
        <v/>
      </c>
      <c r="CR136" s="209" t="str">
        <f t="shared" ca="1" si="92"/>
        <v/>
      </c>
      <c r="CS136" s="210" t="str">
        <f t="shared" ca="1" si="93"/>
        <v/>
      </c>
      <c r="CT136" s="208" t="str">
        <f t="shared" ca="1" si="94"/>
        <v/>
      </c>
      <c r="CU136" s="211" t="str">
        <f t="shared" ca="1" si="95"/>
        <v/>
      </c>
      <c r="CV136" s="212" t="str">
        <f t="shared" ca="1" si="96"/>
        <v/>
      </c>
      <c r="CW136" s="208" t="str">
        <f t="shared" ca="1" si="97"/>
        <v/>
      </c>
      <c r="CX136" s="216" t="str">
        <f t="shared" ca="1" si="98"/>
        <v/>
      </c>
    </row>
    <row r="137" spans="2:102" s="156" customFormat="1" ht="20.100000000000001" customHeight="1">
      <c r="B137" s="239">
        <f t="shared" si="99"/>
        <v>128</v>
      </c>
      <c r="C137" s="200" t="str">
        <f t="shared" ca="1" si="111"/>
        <v/>
      </c>
      <c r="D137" s="201" t="str">
        <f t="shared" ca="1" si="137"/>
        <v/>
      </c>
      <c r="E137" s="206" t="str">
        <f t="shared" ca="1" si="121"/>
        <v/>
      </c>
      <c r="F137" s="203" t="str">
        <f t="shared" ca="1" si="121"/>
        <v/>
      </c>
      <c r="G137" s="204" t="str">
        <f t="shared" ca="1" si="121"/>
        <v/>
      </c>
      <c r="H137" s="202" t="str">
        <f t="shared" ca="1" si="121"/>
        <v/>
      </c>
      <c r="I137" s="205" t="str">
        <f t="shared" ca="1" si="121"/>
        <v/>
      </c>
      <c r="J137" s="206" t="str">
        <f t="shared" ca="1" si="121"/>
        <v/>
      </c>
      <c r="K137" s="202" t="str">
        <f t="shared" ca="1" si="121"/>
        <v/>
      </c>
      <c r="L137" s="295" t="str">
        <f t="shared" ca="1" si="121"/>
        <v/>
      </c>
      <c r="M137" s="207" t="str">
        <f t="shared" ca="1" si="134"/>
        <v/>
      </c>
      <c r="N137" s="208" t="str">
        <f t="shared" ca="1" si="134"/>
        <v/>
      </c>
      <c r="O137" s="209" t="str">
        <f t="shared" ca="1" si="134"/>
        <v/>
      </c>
      <c r="P137" s="210" t="str">
        <f t="shared" ca="1" si="134"/>
        <v/>
      </c>
      <c r="Q137" s="208" t="str">
        <f t="shared" ca="1" si="134"/>
        <v/>
      </c>
      <c r="R137" s="211" t="str">
        <f t="shared" ca="1" si="134"/>
        <v/>
      </c>
      <c r="S137" s="212" t="str">
        <f t="shared" ca="1" si="134"/>
        <v/>
      </c>
      <c r="T137" s="208" t="str">
        <f t="shared" ca="1" si="134"/>
        <v/>
      </c>
      <c r="U137" s="213" t="str">
        <f t="shared" ca="1" si="134"/>
        <v/>
      </c>
      <c r="V137" s="212" t="str">
        <f t="shared" ca="1" si="134"/>
        <v/>
      </c>
      <c r="W137" s="208" t="str">
        <f t="shared" ca="1" si="134"/>
        <v/>
      </c>
      <c r="X137" s="209" t="str">
        <f t="shared" ca="1" si="134"/>
        <v/>
      </c>
      <c r="Y137" s="210" t="str">
        <f t="shared" ca="1" si="134"/>
        <v/>
      </c>
      <c r="Z137" s="208" t="str">
        <f t="shared" ca="1" si="134"/>
        <v/>
      </c>
      <c r="AA137" s="211" t="str">
        <f t="shared" ca="1" si="134"/>
        <v/>
      </c>
      <c r="AB137" s="212" t="str">
        <f t="shared" ca="1" si="134"/>
        <v/>
      </c>
      <c r="AC137" s="208" t="str">
        <f t="shared" ca="1" si="132"/>
        <v/>
      </c>
      <c r="AD137" s="209" t="str">
        <f t="shared" ca="1" si="132"/>
        <v/>
      </c>
      <c r="AE137" s="214" t="str">
        <f t="shared" ca="1" si="132"/>
        <v/>
      </c>
      <c r="AF137" s="208" t="str">
        <f t="shared" ca="1" si="132"/>
        <v/>
      </c>
      <c r="AG137" s="209" t="str">
        <f t="shared" ca="1" si="132"/>
        <v/>
      </c>
      <c r="AH137" s="210" t="str">
        <f t="shared" ca="1" si="132"/>
        <v/>
      </c>
      <c r="AI137" s="208" t="str">
        <f t="shared" ca="1" si="132"/>
        <v/>
      </c>
      <c r="AJ137" s="211" t="str">
        <f t="shared" ca="1" si="132"/>
        <v/>
      </c>
      <c r="AK137" s="212" t="str">
        <f t="shared" ca="1" si="132"/>
        <v/>
      </c>
      <c r="AL137" s="208" t="str">
        <f t="shared" ca="1" si="132"/>
        <v/>
      </c>
      <c r="AM137" s="215" t="str">
        <f t="shared" ca="1" si="132"/>
        <v/>
      </c>
      <c r="AN137" s="212" t="str">
        <f t="shared" ca="1" si="132"/>
        <v/>
      </c>
      <c r="AO137" s="208" t="str">
        <f t="shared" ca="1" si="132"/>
        <v/>
      </c>
      <c r="AP137" s="209" t="str">
        <f t="shared" ca="1" si="132"/>
        <v/>
      </c>
      <c r="AQ137" s="210" t="str">
        <f t="shared" ca="1" si="132"/>
        <v/>
      </c>
      <c r="AR137" s="208" t="str">
        <f t="shared" ca="1" si="135"/>
        <v/>
      </c>
      <c r="AS137" s="211" t="str">
        <f t="shared" ca="1" si="135"/>
        <v/>
      </c>
      <c r="AT137" s="212" t="str">
        <f t="shared" ca="1" si="135"/>
        <v/>
      </c>
      <c r="AU137" s="208" t="str">
        <f t="shared" ca="1" si="135"/>
        <v/>
      </c>
      <c r="AV137" s="209" t="str">
        <f t="shared" ca="1" si="135"/>
        <v/>
      </c>
      <c r="AW137" s="214" t="str">
        <f t="shared" ca="1" si="135"/>
        <v/>
      </c>
      <c r="AX137" s="208" t="str">
        <f t="shared" ca="1" si="135"/>
        <v/>
      </c>
      <c r="AY137" s="209" t="str">
        <f t="shared" ca="1" si="135"/>
        <v/>
      </c>
      <c r="AZ137" s="210" t="str">
        <f t="shared" ca="1" si="135"/>
        <v/>
      </c>
      <c r="BA137" s="208" t="str">
        <f t="shared" ca="1" si="135"/>
        <v/>
      </c>
      <c r="BB137" s="211" t="str">
        <f t="shared" ca="1" si="135"/>
        <v/>
      </c>
      <c r="BC137" s="212" t="str">
        <f t="shared" ca="1" si="135"/>
        <v/>
      </c>
      <c r="BD137" s="208" t="str">
        <f t="shared" ca="1" si="135"/>
        <v/>
      </c>
      <c r="BE137" s="215" t="str">
        <f t="shared" ca="1" si="135"/>
        <v/>
      </c>
      <c r="BF137" s="212" t="str">
        <f t="shared" ca="1" si="135"/>
        <v/>
      </c>
      <c r="BG137" s="208" t="str">
        <f t="shared" ca="1" si="135"/>
        <v/>
      </c>
      <c r="BH137" s="209" t="str">
        <f t="shared" ca="1" si="133"/>
        <v/>
      </c>
      <c r="BI137" s="210" t="str">
        <f t="shared" ca="1" si="133"/>
        <v/>
      </c>
      <c r="BJ137" s="208" t="str">
        <f t="shared" ca="1" si="133"/>
        <v/>
      </c>
      <c r="BK137" s="211" t="str">
        <f t="shared" ca="1" si="133"/>
        <v/>
      </c>
      <c r="BL137" s="212" t="str">
        <f t="shared" ca="1" si="133"/>
        <v/>
      </c>
      <c r="BM137" s="208" t="str">
        <f t="shared" ca="1" si="133"/>
        <v/>
      </c>
      <c r="BN137" s="209" t="str">
        <f t="shared" ca="1" si="133"/>
        <v/>
      </c>
      <c r="BO137" s="214" t="str">
        <f t="shared" ca="1" si="133"/>
        <v/>
      </c>
      <c r="BP137" s="208" t="str">
        <f t="shared" ca="1" si="133"/>
        <v/>
      </c>
      <c r="BQ137" s="209" t="str">
        <f t="shared" ca="1" si="133"/>
        <v/>
      </c>
      <c r="BR137" s="210" t="str">
        <f t="shared" ca="1" si="133"/>
        <v/>
      </c>
      <c r="BS137" s="208" t="str">
        <f t="shared" ca="1" si="133"/>
        <v/>
      </c>
      <c r="BT137" s="211" t="str">
        <f t="shared" ca="1" si="133"/>
        <v/>
      </c>
      <c r="BU137" s="212" t="str">
        <f t="shared" ca="1" si="133"/>
        <v/>
      </c>
      <c r="BV137" s="208" t="str">
        <f t="shared" ca="1" si="133"/>
        <v/>
      </c>
      <c r="BW137" s="215" t="str">
        <f t="shared" ca="1" si="133"/>
        <v/>
      </c>
      <c r="BX137" s="212" t="str">
        <f t="shared" ca="1" si="136"/>
        <v/>
      </c>
      <c r="BY137" s="208" t="str">
        <f t="shared" ca="1" si="122"/>
        <v/>
      </c>
      <c r="BZ137" s="209" t="str">
        <f t="shared" ca="1" si="123"/>
        <v/>
      </c>
      <c r="CA137" s="210" t="str">
        <f t="shared" ca="1" si="124"/>
        <v/>
      </c>
      <c r="CB137" s="208" t="str">
        <f t="shared" ca="1" si="125"/>
        <v/>
      </c>
      <c r="CC137" s="211" t="str">
        <f t="shared" ca="1" si="126"/>
        <v/>
      </c>
      <c r="CD137" s="212" t="str">
        <f t="shared" ca="1" si="127"/>
        <v/>
      </c>
      <c r="CE137" s="208" t="str">
        <f t="shared" ca="1" si="128"/>
        <v/>
      </c>
      <c r="CF137" s="209" t="str">
        <f t="shared" ca="1" si="129"/>
        <v/>
      </c>
      <c r="CG137" s="214" t="str">
        <f t="shared" ca="1" si="130"/>
        <v/>
      </c>
      <c r="CH137" s="208" t="str">
        <f t="shared" ca="1" si="83"/>
        <v/>
      </c>
      <c r="CI137" s="209" t="str">
        <f t="shared" ca="1" si="84"/>
        <v/>
      </c>
      <c r="CJ137" s="210" t="str">
        <f t="shared" ca="1" si="85"/>
        <v/>
      </c>
      <c r="CK137" s="208" t="str">
        <f t="shared" ca="1" si="86"/>
        <v/>
      </c>
      <c r="CL137" s="211" t="str">
        <f t="shared" ca="1" si="87"/>
        <v/>
      </c>
      <c r="CM137" s="212" t="str">
        <f t="shared" ca="1" si="88"/>
        <v/>
      </c>
      <c r="CN137" s="208" t="str">
        <f t="shared" ca="1" si="89"/>
        <v/>
      </c>
      <c r="CO137" s="215" t="str">
        <f t="shared" ca="1" si="90"/>
        <v/>
      </c>
      <c r="CP137" s="212" t="str">
        <f t="shared" ca="1" si="131"/>
        <v/>
      </c>
      <c r="CQ137" s="208" t="str">
        <f t="shared" ca="1" si="91"/>
        <v/>
      </c>
      <c r="CR137" s="209" t="str">
        <f t="shared" ca="1" si="92"/>
        <v/>
      </c>
      <c r="CS137" s="210" t="str">
        <f t="shared" ca="1" si="93"/>
        <v/>
      </c>
      <c r="CT137" s="208" t="str">
        <f t="shared" ca="1" si="94"/>
        <v/>
      </c>
      <c r="CU137" s="211" t="str">
        <f t="shared" ca="1" si="95"/>
        <v/>
      </c>
      <c r="CV137" s="212" t="str">
        <f t="shared" ca="1" si="96"/>
        <v/>
      </c>
      <c r="CW137" s="208" t="str">
        <f t="shared" ca="1" si="97"/>
        <v/>
      </c>
      <c r="CX137" s="216" t="str">
        <f t="shared" ca="1" si="98"/>
        <v/>
      </c>
    </row>
    <row r="138" spans="2:102" s="156" customFormat="1" ht="20.100000000000001" customHeight="1">
      <c r="B138" s="239">
        <f t="shared" si="99"/>
        <v>129</v>
      </c>
      <c r="C138" s="200" t="str">
        <f t="shared" ref="C138:C169" ca="1" si="138">IFERROR(INDEX(validTestCategories,ROW()-ROW(B$9),1),"")</f>
        <v/>
      </c>
      <c r="D138" s="201" t="str">
        <f t="shared" ca="1" si="137"/>
        <v/>
      </c>
      <c r="E138" s="206" t="str">
        <f t="shared" ca="1" si="121"/>
        <v/>
      </c>
      <c r="F138" s="203" t="str">
        <f t="shared" ca="1" si="121"/>
        <v/>
      </c>
      <c r="G138" s="204" t="str">
        <f t="shared" ca="1" si="121"/>
        <v/>
      </c>
      <c r="H138" s="202" t="str">
        <f t="shared" ca="1" si="121"/>
        <v/>
      </c>
      <c r="I138" s="205" t="str">
        <f t="shared" ca="1" si="121"/>
        <v/>
      </c>
      <c r="J138" s="206" t="str">
        <f t="shared" ca="1" si="121"/>
        <v/>
      </c>
      <c r="K138" s="202" t="str">
        <f t="shared" ca="1" si="121"/>
        <v/>
      </c>
      <c r="L138" s="295" t="str">
        <f t="shared" ca="1" si="121"/>
        <v/>
      </c>
      <c r="M138" s="207" t="str">
        <f t="shared" ca="1" si="134"/>
        <v/>
      </c>
      <c r="N138" s="208" t="str">
        <f t="shared" ca="1" si="134"/>
        <v/>
      </c>
      <c r="O138" s="209" t="str">
        <f t="shared" ca="1" si="134"/>
        <v/>
      </c>
      <c r="P138" s="210" t="str">
        <f t="shared" ca="1" si="134"/>
        <v/>
      </c>
      <c r="Q138" s="208" t="str">
        <f t="shared" ca="1" si="134"/>
        <v/>
      </c>
      <c r="R138" s="211" t="str">
        <f t="shared" ca="1" si="134"/>
        <v/>
      </c>
      <c r="S138" s="212" t="str">
        <f t="shared" ca="1" si="134"/>
        <v/>
      </c>
      <c r="T138" s="208" t="str">
        <f t="shared" ca="1" si="134"/>
        <v/>
      </c>
      <c r="U138" s="213" t="str">
        <f t="shared" ca="1" si="134"/>
        <v/>
      </c>
      <c r="V138" s="212" t="str">
        <f t="shared" ca="1" si="134"/>
        <v/>
      </c>
      <c r="W138" s="208" t="str">
        <f t="shared" ca="1" si="134"/>
        <v/>
      </c>
      <c r="X138" s="209" t="str">
        <f t="shared" ca="1" si="134"/>
        <v/>
      </c>
      <c r="Y138" s="210" t="str">
        <f t="shared" ca="1" si="134"/>
        <v/>
      </c>
      <c r="Z138" s="208" t="str">
        <f t="shared" ca="1" si="134"/>
        <v/>
      </c>
      <c r="AA138" s="211" t="str">
        <f t="shared" ca="1" si="134"/>
        <v/>
      </c>
      <c r="AB138" s="212" t="str">
        <f t="shared" ca="1" si="134"/>
        <v/>
      </c>
      <c r="AC138" s="208" t="str">
        <f t="shared" ca="1" si="132"/>
        <v/>
      </c>
      <c r="AD138" s="209" t="str">
        <f t="shared" ca="1" si="132"/>
        <v/>
      </c>
      <c r="AE138" s="214" t="str">
        <f t="shared" ca="1" si="132"/>
        <v/>
      </c>
      <c r="AF138" s="208" t="str">
        <f t="shared" ca="1" si="132"/>
        <v/>
      </c>
      <c r="AG138" s="209" t="str">
        <f t="shared" ca="1" si="132"/>
        <v/>
      </c>
      <c r="AH138" s="210" t="str">
        <f t="shared" ca="1" si="132"/>
        <v/>
      </c>
      <c r="AI138" s="208" t="str">
        <f t="shared" ca="1" si="132"/>
        <v/>
      </c>
      <c r="AJ138" s="211" t="str">
        <f t="shared" ca="1" si="132"/>
        <v/>
      </c>
      <c r="AK138" s="212" t="str">
        <f t="shared" ca="1" si="132"/>
        <v/>
      </c>
      <c r="AL138" s="208" t="str">
        <f t="shared" ca="1" si="132"/>
        <v/>
      </c>
      <c r="AM138" s="215" t="str">
        <f t="shared" ca="1" si="132"/>
        <v/>
      </c>
      <c r="AN138" s="212" t="str">
        <f t="shared" ca="1" si="132"/>
        <v/>
      </c>
      <c r="AO138" s="208" t="str">
        <f t="shared" ca="1" si="132"/>
        <v/>
      </c>
      <c r="AP138" s="209" t="str">
        <f t="shared" ca="1" si="132"/>
        <v/>
      </c>
      <c r="AQ138" s="210" t="str">
        <f t="shared" ca="1" si="132"/>
        <v/>
      </c>
      <c r="AR138" s="208" t="str">
        <f t="shared" ca="1" si="135"/>
        <v/>
      </c>
      <c r="AS138" s="211" t="str">
        <f t="shared" ca="1" si="135"/>
        <v/>
      </c>
      <c r="AT138" s="212" t="str">
        <f t="shared" ca="1" si="135"/>
        <v/>
      </c>
      <c r="AU138" s="208" t="str">
        <f t="shared" ca="1" si="135"/>
        <v/>
      </c>
      <c r="AV138" s="209" t="str">
        <f t="shared" ca="1" si="135"/>
        <v/>
      </c>
      <c r="AW138" s="214" t="str">
        <f t="shared" ca="1" si="135"/>
        <v/>
      </c>
      <c r="AX138" s="208" t="str">
        <f t="shared" ca="1" si="135"/>
        <v/>
      </c>
      <c r="AY138" s="209" t="str">
        <f t="shared" ca="1" si="135"/>
        <v/>
      </c>
      <c r="AZ138" s="210" t="str">
        <f t="shared" ca="1" si="135"/>
        <v/>
      </c>
      <c r="BA138" s="208" t="str">
        <f t="shared" ca="1" si="135"/>
        <v/>
      </c>
      <c r="BB138" s="211" t="str">
        <f t="shared" ca="1" si="135"/>
        <v/>
      </c>
      <c r="BC138" s="212" t="str">
        <f t="shared" ca="1" si="135"/>
        <v/>
      </c>
      <c r="BD138" s="208" t="str">
        <f t="shared" ca="1" si="135"/>
        <v/>
      </c>
      <c r="BE138" s="215" t="str">
        <f t="shared" ca="1" si="135"/>
        <v/>
      </c>
      <c r="BF138" s="212" t="str">
        <f t="shared" ca="1" si="135"/>
        <v/>
      </c>
      <c r="BG138" s="208" t="str">
        <f t="shared" ca="1" si="135"/>
        <v/>
      </c>
      <c r="BH138" s="209" t="str">
        <f t="shared" ca="1" si="133"/>
        <v/>
      </c>
      <c r="BI138" s="210" t="str">
        <f t="shared" ca="1" si="133"/>
        <v/>
      </c>
      <c r="BJ138" s="208" t="str">
        <f t="shared" ca="1" si="133"/>
        <v/>
      </c>
      <c r="BK138" s="211" t="str">
        <f t="shared" ca="1" si="133"/>
        <v/>
      </c>
      <c r="BL138" s="212" t="str">
        <f t="shared" ca="1" si="133"/>
        <v/>
      </c>
      <c r="BM138" s="208" t="str">
        <f t="shared" ca="1" si="133"/>
        <v/>
      </c>
      <c r="BN138" s="209" t="str">
        <f t="shared" ca="1" si="133"/>
        <v/>
      </c>
      <c r="BO138" s="214" t="str">
        <f t="shared" ca="1" si="133"/>
        <v/>
      </c>
      <c r="BP138" s="208" t="str">
        <f t="shared" ca="1" si="133"/>
        <v/>
      </c>
      <c r="BQ138" s="209" t="str">
        <f t="shared" ca="1" si="133"/>
        <v/>
      </c>
      <c r="BR138" s="210" t="str">
        <f t="shared" ca="1" si="133"/>
        <v/>
      </c>
      <c r="BS138" s="208" t="str">
        <f t="shared" ca="1" si="133"/>
        <v/>
      </c>
      <c r="BT138" s="211" t="str">
        <f t="shared" ca="1" si="133"/>
        <v/>
      </c>
      <c r="BU138" s="212" t="str">
        <f t="shared" ca="1" si="133"/>
        <v/>
      </c>
      <c r="BV138" s="208" t="str">
        <f t="shared" ca="1" si="133"/>
        <v/>
      </c>
      <c r="BW138" s="215" t="str">
        <f t="shared" ca="1" si="133"/>
        <v/>
      </c>
      <c r="BX138" s="212" t="str">
        <f t="shared" ca="1" si="136"/>
        <v/>
      </c>
      <c r="BY138" s="208" t="str">
        <f t="shared" ca="1" si="122"/>
        <v/>
      </c>
      <c r="BZ138" s="209" t="str">
        <f t="shared" ca="1" si="123"/>
        <v/>
      </c>
      <c r="CA138" s="210" t="str">
        <f t="shared" ca="1" si="124"/>
        <v/>
      </c>
      <c r="CB138" s="208" t="str">
        <f t="shared" ca="1" si="125"/>
        <v/>
      </c>
      <c r="CC138" s="211" t="str">
        <f t="shared" ca="1" si="126"/>
        <v/>
      </c>
      <c r="CD138" s="212" t="str">
        <f t="shared" ca="1" si="127"/>
        <v/>
      </c>
      <c r="CE138" s="208" t="str">
        <f t="shared" ca="1" si="128"/>
        <v/>
      </c>
      <c r="CF138" s="209" t="str">
        <f t="shared" ca="1" si="129"/>
        <v/>
      </c>
      <c r="CG138" s="214" t="str">
        <f t="shared" ca="1" si="130"/>
        <v/>
      </c>
      <c r="CH138" s="208" t="str">
        <f t="shared" ref="CH138:CH201" ca="1" si="139">IF($C138="","",IF(CH$1="","",INDIRECT("'"&amp;CH$1&amp;"'!"&amp;"$"&amp;CH$2&amp;"$"&amp;((CH$3)+(ROW()-ROW(CG$9))))))</f>
        <v/>
      </c>
      <c r="CI138" s="209" t="str">
        <f t="shared" ref="CI138:CI201" ca="1" si="140">IF($C138="","",IF(CI$1="","",INDIRECT("'"&amp;CI$1&amp;"'!"&amp;"$"&amp;CI$2&amp;"$"&amp;((CI$3)+(ROW()-ROW(CH$9))))))</f>
        <v/>
      </c>
      <c r="CJ138" s="210" t="str">
        <f t="shared" ref="CJ138:CJ201" ca="1" si="141">IF($C138="","",IF(CJ$1="","",INDIRECT("'"&amp;CJ$1&amp;"'!"&amp;"$"&amp;CJ$2&amp;"$"&amp;((CJ$3)+(ROW()-ROW(CI$9))))))</f>
        <v/>
      </c>
      <c r="CK138" s="208" t="str">
        <f t="shared" ref="CK138:CK201" ca="1" si="142">IF($C138="","",IF(CK$1="","",INDIRECT("'"&amp;CK$1&amp;"'!"&amp;"$"&amp;CK$2&amp;"$"&amp;((CK$3)+(ROW()-ROW(CJ$9))))))</f>
        <v/>
      </c>
      <c r="CL138" s="211" t="str">
        <f t="shared" ref="CL138:CL201" ca="1" si="143">IF($C138="","",IF(CL$1="","",INDIRECT("'"&amp;CL$1&amp;"'!"&amp;"$"&amp;CL$2&amp;"$"&amp;((CL$3)+(ROW()-ROW(CK$9))))))</f>
        <v/>
      </c>
      <c r="CM138" s="212" t="str">
        <f t="shared" ref="CM138:CM201" ca="1" si="144">IF($C138="","",IF(CM$1="","",INDIRECT("'"&amp;CM$1&amp;"'!"&amp;"$"&amp;CM$2&amp;"$"&amp;((CM$3)+(ROW()-ROW(CL$9))))))</f>
        <v/>
      </c>
      <c r="CN138" s="208" t="str">
        <f t="shared" ref="CN138:CN201" ca="1" si="145">IF($C138="","",IF(CN$1="","",INDIRECT("'"&amp;CN$1&amp;"'!"&amp;"$"&amp;CN$2&amp;"$"&amp;((CN$3)+(ROW()-ROW(CM$9))))))</f>
        <v/>
      </c>
      <c r="CO138" s="215" t="str">
        <f t="shared" ref="CO138:CO201" ca="1" si="146">IF($C138="","",IF(CO$1="","",INDIRECT("'"&amp;CO$1&amp;"'!"&amp;"$"&amp;CO$2&amp;"$"&amp;((CO$3)+(ROW()-ROW(CN$9))))))</f>
        <v/>
      </c>
      <c r="CP138" s="212" t="str">
        <f t="shared" ca="1" si="131"/>
        <v/>
      </c>
      <c r="CQ138" s="208" t="str">
        <f t="shared" ref="CQ138:CQ201" ca="1" si="147">IF($C138="","",IF(CQ$1="","",INDIRECT("'"&amp;CQ$1&amp;"'!"&amp;"$"&amp;CQ$2&amp;"$"&amp;((CQ$3)+(ROW()-ROW(CP$9))))))</f>
        <v/>
      </c>
      <c r="CR138" s="209" t="str">
        <f t="shared" ref="CR138:CR201" ca="1" si="148">IF($C138="","",IF(CR$1="","",INDIRECT("'"&amp;CR$1&amp;"'!"&amp;"$"&amp;CR$2&amp;"$"&amp;((CR$3)+(ROW()-ROW(CQ$9))))))</f>
        <v/>
      </c>
      <c r="CS138" s="210" t="str">
        <f t="shared" ref="CS138:CS201" ca="1" si="149">IF($C138="","",IF(CS$1="","",INDIRECT("'"&amp;CS$1&amp;"'!"&amp;"$"&amp;CS$2&amp;"$"&amp;((CS$3)+(ROW()-ROW(CR$9))))))</f>
        <v/>
      </c>
      <c r="CT138" s="208" t="str">
        <f t="shared" ref="CT138:CT201" ca="1" si="150">IF($C138="","",IF(CT$1="","",INDIRECT("'"&amp;CT$1&amp;"'!"&amp;"$"&amp;CT$2&amp;"$"&amp;((CT$3)+(ROW()-ROW(CS$9))))))</f>
        <v/>
      </c>
      <c r="CU138" s="211" t="str">
        <f t="shared" ref="CU138:CU201" ca="1" si="151">IF($C138="","",IF(CU$1="","",INDIRECT("'"&amp;CU$1&amp;"'!"&amp;"$"&amp;CU$2&amp;"$"&amp;((CU$3)+(ROW()-ROW(CT$9))))))</f>
        <v/>
      </c>
      <c r="CV138" s="212" t="str">
        <f t="shared" ref="CV138:CV201" ca="1" si="152">IF($C138="","",IF(CV$1="","",INDIRECT("'"&amp;CV$1&amp;"'!"&amp;"$"&amp;CV$2&amp;"$"&amp;((CV$3)+(ROW()-ROW(CU$9))))))</f>
        <v/>
      </c>
      <c r="CW138" s="208" t="str">
        <f t="shared" ref="CW138:CW201" ca="1" si="153">IF($C138="","",IF(CW$1="","",INDIRECT("'"&amp;CW$1&amp;"'!"&amp;"$"&amp;CW$2&amp;"$"&amp;((CW$3)+(ROW()-ROW(CV$9))))))</f>
        <v/>
      </c>
      <c r="CX138" s="216" t="str">
        <f t="shared" ref="CX138:CX201" ca="1" si="154">IF($C138="","",IF(CX$1="","",INDIRECT("'"&amp;CX$1&amp;"'!"&amp;"$"&amp;CX$2&amp;"$"&amp;((CX$3)+(ROW()-ROW(CW$9))))))</f>
        <v/>
      </c>
    </row>
    <row r="139" spans="2:102" s="156" customFormat="1" ht="20.100000000000001" customHeight="1">
      <c r="B139" s="239">
        <f t="shared" ref="B139:B202" si="155">ROW()-ROW(B$9)</f>
        <v>130</v>
      </c>
      <c r="C139" s="200" t="str">
        <f t="shared" ca="1" si="138"/>
        <v/>
      </c>
      <c r="D139" s="201" t="str">
        <f t="shared" ca="1" si="137"/>
        <v/>
      </c>
      <c r="E139" s="206" t="str">
        <f t="shared" ca="1" si="121"/>
        <v/>
      </c>
      <c r="F139" s="203" t="str">
        <f t="shared" ca="1" si="121"/>
        <v/>
      </c>
      <c r="G139" s="204" t="str">
        <f t="shared" ca="1" si="121"/>
        <v/>
      </c>
      <c r="H139" s="202" t="str">
        <f t="shared" ca="1" si="121"/>
        <v/>
      </c>
      <c r="I139" s="205" t="str">
        <f t="shared" ca="1" si="121"/>
        <v/>
      </c>
      <c r="J139" s="206" t="str">
        <f t="shared" ca="1" si="121"/>
        <v/>
      </c>
      <c r="K139" s="202" t="str">
        <f t="shared" ca="1" si="121"/>
        <v/>
      </c>
      <c r="L139" s="295" t="str">
        <f t="shared" ca="1" si="121"/>
        <v/>
      </c>
      <c r="M139" s="207" t="str">
        <f t="shared" ca="1" si="134"/>
        <v/>
      </c>
      <c r="N139" s="208" t="str">
        <f t="shared" ca="1" si="134"/>
        <v/>
      </c>
      <c r="O139" s="209" t="str">
        <f t="shared" ca="1" si="134"/>
        <v/>
      </c>
      <c r="P139" s="210" t="str">
        <f t="shared" ca="1" si="134"/>
        <v/>
      </c>
      <c r="Q139" s="208" t="str">
        <f t="shared" ca="1" si="134"/>
        <v/>
      </c>
      <c r="R139" s="211" t="str">
        <f t="shared" ca="1" si="134"/>
        <v/>
      </c>
      <c r="S139" s="212" t="str">
        <f t="shared" ca="1" si="134"/>
        <v/>
      </c>
      <c r="T139" s="208" t="str">
        <f t="shared" ca="1" si="134"/>
        <v/>
      </c>
      <c r="U139" s="213" t="str">
        <f t="shared" ca="1" si="134"/>
        <v/>
      </c>
      <c r="V139" s="212" t="str">
        <f t="shared" ca="1" si="134"/>
        <v/>
      </c>
      <c r="W139" s="208" t="str">
        <f t="shared" ca="1" si="134"/>
        <v/>
      </c>
      <c r="X139" s="209" t="str">
        <f t="shared" ca="1" si="134"/>
        <v/>
      </c>
      <c r="Y139" s="210" t="str">
        <f t="shared" ca="1" si="134"/>
        <v/>
      </c>
      <c r="Z139" s="208" t="str">
        <f t="shared" ca="1" si="134"/>
        <v/>
      </c>
      <c r="AA139" s="211" t="str">
        <f t="shared" ca="1" si="134"/>
        <v/>
      </c>
      <c r="AB139" s="212" t="str">
        <f t="shared" ca="1" si="134"/>
        <v/>
      </c>
      <c r="AC139" s="208" t="str">
        <f t="shared" ca="1" si="132"/>
        <v/>
      </c>
      <c r="AD139" s="209" t="str">
        <f t="shared" ca="1" si="132"/>
        <v/>
      </c>
      <c r="AE139" s="214" t="str">
        <f t="shared" ca="1" si="132"/>
        <v/>
      </c>
      <c r="AF139" s="208" t="str">
        <f t="shared" ca="1" si="132"/>
        <v/>
      </c>
      <c r="AG139" s="209" t="str">
        <f t="shared" ca="1" si="132"/>
        <v/>
      </c>
      <c r="AH139" s="210" t="str">
        <f t="shared" ca="1" si="132"/>
        <v/>
      </c>
      <c r="AI139" s="208" t="str">
        <f t="shared" ca="1" si="132"/>
        <v/>
      </c>
      <c r="AJ139" s="211" t="str">
        <f t="shared" ca="1" si="132"/>
        <v/>
      </c>
      <c r="AK139" s="212" t="str">
        <f t="shared" ca="1" si="132"/>
        <v/>
      </c>
      <c r="AL139" s="208" t="str">
        <f t="shared" ca="1" si="132"/>
        <v/>
      </c>
      <c r="AM139" s="215" t="str">
        <f t="shared" ca="1" si="132"/>
        <v/>
      </c>
      <c r="AN139" s="212" t="str">
        <f t="shared" ca="1" si="132"/>
        <v/>
      </c>
      <c r="AO139" s="208" t="str">
        <f t="shared" ca="1" si="132"/>
        <v/>
      </c>
      <c r="AP139" s="209" t="str">
        <f t="shared" ca="1" si="132"/>
        <v/>
      </c>
      <c r="AQ139" s="210" t="str">
        <f t="shared" ca="1" si="132"/>
        <v/>
      </c>
      <c r="AR139" s="208" t="str">
        <f t="shared" ca="1" si="135"/>
        <v/>
      </c>
      <c r="AS139" s="211" t="str">
        <f t="shared" ca="1" si="135"/>
        <v/>
      </c>
      <c r="AT139" s="212" t="str">
        <f t="shared" ca="1" si="135"/>
        <v/>
      </c>
      <c r="AU139" s="208" t="str">
        <f t="shared" ca="1" si="135"/>
        <v/>
      </c>
      <c r="AV139" s="209" t="str">
        <f t="shared" ca="1" si="135"/>
        <v/>
      </c>
      <c r="AW139" s="214" t="str">
        <f t="shared" ca="1" si="135"/>
        <v/>
      </c>
      <c r="AX139" s="208" t="str">
        <f t="shared" ca="1" si="135"/>
        <v/>
      </c>
      <c r="AY139" s="209" t="str">
        <f t="shared" ca="1" si="135"/>
        <v/>
      </c>
      <c r="AZ139" s="210" t="str">
        <f t="shared" ca="1" si="135"/>
        <v/>
      </c>
      <c r="BA139" s="208" t="str">
        <f t="shared" ca="1" si="135"/>
        <v/>
      </c>
      <c r="BB139" s="211" t="str">
        <f t="shared" ca="1" si="135"/>
        <v/>
      </c>
      <c r="BC139" s="212" t="str">
        <f t="shared" ca="1" si="135"/>
        <v/>
      </c>
      <c r="BD139" s="208" t="str">
        <f t="shared" ca="1" si="135"/>
        <v/>
      </c>
      <c r="BE139" s="215" t="str">
        <f t="shared" ca="1" si="135"/>
        <v/>
      </c>
      <c r="BF139" s="212" t="str">
        <f t="shared" ca="1" si="135"/>
        <v/>
      </c>
      <c r="BG139" s="208" t="str">
        <f t="shared" ca="1" si="135"/>
        <v/>
      </c>
      <c r="BH139" s="209" t="str">
        <f t="shared" ca="1" si="133"/>
        <v/>
      </c>
      <c r="BI139" s="210" t="str">
        <f t="shared" ca="1" si="133"/>
        <v/>
      </c>
      <c r="BJ139" s="208" t="str">
        <f t="shared" ca="1" si="133"/>
        <v/>
      </c>
      <c r="BK139" s="211" t="str">
        <f t="shared" ca="1" si="133"/>
        <v/>
      </c>
      <c r="BL139" s="212" t="str">
        <f t="shared" ca="1" si="133"/>
        <v/>
      </c>
      <c r="BM139" s="208" t="str">
        <f t="shared" ca="1" si="133"/>
        <v/>
      </c>
      <c r="BN139" s="209" t="str">
        <f t="shared" ca="1" si="133"/>
        <v/>
      </c>
      <c r="BO139" s="214" t="str">
        <f t="shared" ca="1" si="133"/>
        <v/>
      </c>
      <c r="BP139" s="208" t="str">
        <f t="shared" ca="1" si="133"/>
        <v/>
      </c>
      <c r="BQ139" s="209" t="str">
        <f t="shared" ca="1" si="133"/>
        <v/>
      </c>
      <c r="BR139" s="210" t="str">
        <f t="shared" ca="1" si="133"/>
        <v/>
      </c>
      <c r="BS139" s="208" t="str">
        <f t="shared" ca="1" si="133"/>
        <v/>
      </c>
      <c r="BT139" s="211" t="str">
        <f t="shared" ca="1" si="133"/>
        <v/>
      </c>
      <c r="BU139" s="212" t="str">
        <f t="shared" ca="1" si="133"/>
        <v/>
      </c>
      <c r="BV139" s="208" t="str">
        <f t="shared" ca="1" si="133"/>
        <v/>
      </c>
      <c r="BW139" s="215" t="str">
        <f t="shared" ca="1" si="133"/>
        <v/>
      </c>
      <c r="BX139" s="212" t="str">
        <f t="shared" ca="1" si="136"/>
        <v/>
      </c>
      <c r="BY139" s="208" t="str">
        <f t="shared" ca="1" si="122"/>
        <v/>
      </c>
      <c r="BZ139" s="209" t="str">
        <f t="shared" ca="1" si="123"/>
        <v/>
      </c>
      <c r="CA139" s="210" t="str">
        <f t="shared" ca="1" si="124"/>
        <v/>
      </c>
      <c r="CB139" s="208" t="str">
        <f t="shared" ca="1" si="125"/>
        <v/>
      </c>
      <c r="CC139" s="211" t="str">
        <f t="shared" ca="1" si="126"/>
        <v/>
      </c>
      <c r="CD139" s="212" t="str">
        <f t="shared" ca="1" si="127"/>
        <v/>
      </c>
      <c r="CE139" s="208" t="str">
        <f t="shared" ca="1" si="128"/>
        <v/>
      </c>
      <c r="CF139" s="209" t="str">
        <f t="shared" ca="1" si="129"/>
        <v/>
      </c>
      <c r="CG139" s="214" t="str">
        <f t="shared" ca="1" si="130"/>
        <v/>
      </c>
      <c r="CH139" s="208" t="str">
        <f t="shared" ca="1" si="139"/>
        <v/>
      </c>
      <c r="CI139" s="209" t="str">
        <f t="shared" ca="1" si="140"/>
        <v/>
      </c>
      <c r="CJ139" s="210" t="str">
        <f t="shared" ca="1" si="141"/>
        <v/>
      </c>
      <c r="CK139" s="208" t="str">
        <f t="shared" ca="1" si="142"/>
        <v/>
      </c>
      <c r="CL139" s="211" t="str">
        <f t="shared" ca="1" si="143"/>
        <v/>
      </c>
      <c r="CM139" s="212" t="str">
        <f t="shared" ca="1" si="144"/>
        <v/>
      </c>
      <c r="CN139" s="208" t="str">
        <f t="shared" ca="1" si="145"/>
        <v/>
      </c>
      <c r="CO139" s="215" t="str">
        <f t="shared" ca="1" si="146"/>
        <v/>
      </c>
      <c r="CP139" s="212" t="str">
        <f t="shared" ca="1" si="131"/>
        <v/>
      </c>
      <c r="CQ139" s="208" t="str">
        <f t="shared" ca="1" si="147"/>
        <v/>
      </c>
      <c r="CR139" s="209" t="str">
        <f t="shared" ca="1" si="148"/>
        <v/>
      </c>
      <c r="CS139" s="210" t="str">
        <f t="shared" ca="1" si="149"/>
        <v/>
      </c>
      <c r="CT139" s="208" t="str">
        <f t="shared" ca="1" si="150"/>
        <v/>
      </c>
      <c r="CU139" s="211" t="str">
        <f t="shared" ca="1" si="151"/>
        <v/>
      </c>
      <c r="CV139" s="212" t="str">
        <f t="shared" ca="1" si="152"/>
        <v/>
      </c>
      <c r="CW139" s="208" t="str">
        <f t="shared" ca="1" si="153"/>
        <v/>
      </c>
      <c r="CX139" s="216" t="str">
        <f t="shared" ca="1" si="154"/>
        <v/>
      </c>
    </row>
    <row r="140" spans="2:102" s="156" customFormat="1" ht="20.100000000000001" customHeight="1">
      <c r="B140" s="239">
        <f t="shared" si="155"/>
        <v>131</v>
      </c>
      <c r="C140" s="200" t="str">
        <f t="shared" ca="1" si="138"/>
        <v/>
      </c>
      <c r="D140" s="201" t="str">
        <f t="shared" ca="1" si="137"/>
        <v/>
      </c>
      <c r="E140" s="206" t="str">
        <f t="shared" ca="1" si="121"/>
        <v/>
      </c>
      <c r="F140" s="203" t="str">
        <f t="shared" ca="1" si="121"/>
        <v/>
      </c>
      <c r="G140" s="204" t="str">
        <f t="shared" ca="1" si="121"/>
        <v/>
      </c>
      <c r="H140" s="202" t="str">
        <f t="shared" ca="1" si="121"/>
        <v/>
      </c>
      <c r="I140" s="205" t="str">
        <f t="shared" ca="1" si="121"/>
        <v/>
      </c>
      <c r="J140" s="206" t="str">
        <f t="shared" ca="1" si="121"/>
        <v/>
      </c>
      <c r="K140" s="202" t="str">
        <f t="shared" ca="1" si="121"/>
        <v/>
      </c>
      <c r="L140" s="295" t="str">
        <f t="shared" ca="1" si="121"/>
        <v/>
      </c>
      <c r="M140" s="207" t="str">
        <f t="shared" ca="1" si="134"/>
        <v/>
      </c>
      <c r="N140" s="208" t="str">
        <f t="shared" ca="1" si="134"/>
        <v/>
      </c>
      <c r="O140" s="209" t="str">
        <f t="shared" ca="1" si="134"/>
        <v/>
      </c>
      <c r="P140" s="210" t="str">
        <f t="shared" ca="1" si="134"/>
        <v/>
      </c>
      <c r="Q140" s="208" t="str">
        <f t="shared" ca="1" si="134"/>
        <v/>
      </c>
      <c r="R140" s="211" t="str">
        <f t="shared" ca="1" si="134"/>
        <v/>
      </c>
      <c r="S140" s="212" t="str">
        <f t="shared" ca="1" si="134"/>
        <v/>
      </c>
      <c r="T140" s="208" t="str">
        <f t="shared" ca="1" si="134"/>
        <v/>
      </c>
      <c r="U140" s="213" t="str">
        <f t="shared" ca="1" si="134"/>
        <v/>
      </c>
      <c r="V140" s="212" t="str">
        <f t="shared" ca="1" si="134"/>
        <v/>
      </c>
      <c r="W140" s="208" t="str">
        <f t="shared" ca="1" si="134"/>
        <v/>
      </c>
      <c r="X140" s="209" t="str">
        <f t="shared" ca="1" si="134"/>
        <v/>
      </c>
      <c r="Y140" s="210" t="str">
        <f t="shared" ca="1" si="134"/>
        <v/>
      </c>
      <c r="Z140" s="208" t="str">
        <f t="shared" ca="1" si="134"/>
        <v/>
      </c>
      <c r="AA140" s="211" t="str">
        <f t="shared" ca="1" si="134"/>
        <v/>
      </c>
      <c r="AB140" s="212" t="str">
        <f t="shared" ca="1" si="134"/>
        <v/>
      </c>
      <c r="AC140" s="208" t="str">
        <f t="shared" ca="1" si="132"/>
        <v/>
      </c>
      <c r="AD140" s="209" t="str">
        <f t="shared" ca="1" si="132"/>
        <v/>
      </c>
      <c r="AE140" s="214" t="str">
        <f t="shared" ca="1" si="132"/>
        <v/>
      </c>
      <c r="AF140" s="208" t="str">
        <f t="shared" ca="1" si="132"/>
        <v/>
      </c>
      <c r="AG140" s="209" t="str">
        <f t="shared" ca="1" si="132"/>
        <v/>
      </c>
      <c r="AH140" s="210" t="str">
        <f t="shared" ca="1" si="132"/>
        <v/>
      </c>
      <c r="AI140" s="208" t="str">
        <f t="shared" ca="1" si="132"/>
        <v/>
      </c>
      <c r="AJ140" s="211" t="str">
        <f t="shared" ca="1" si="132"/>
        <v/>
      </c>
      <c r="AK140" s="212" t="str">
        <f t="shared" ca="1" si="132"/>
        <v/>
      </c>
      <c r="AL140" s="208" t="str">
        <f t="shared" ca="1" si="132"/>
        <v/>
      </c>
      <c r="AM140" s="215" t="str">
        <f t="shared" ca="1" si="132"/>
        <v/>
      </c>
      <c r="AN140" s="212" t="str">
        <f t="shared" ca="1" si="132"/>
        <v/>
      </c>
      <c r="AO140" s="208" t="str">
        <f t="shared" ca="1" si="132"/>
        <v/>
      </c>
      <c r="AP140" s="209" t="str">
        <f t="shared" ca="1" si="132"/>
        <v/>
      </c>
      <c r="AQ140" s="210" t="str">
        <f t="shared" ca="1" si="132"/>
        <v/>
      </c>
      <c r="AR140" s="208" t="str">
        <f t="shared" ca="1" si="135"/>
        <v/>
      </c>
      <c r="AS140" s="211" t="str">
        <f t="shared" ca="1" si="135"/>
        <v/>
      </c>
      <c r="AT140" s="212" t="str">
        <f t="shared" ca="1" si="135"/>
        <v/>
      </c>
      <c r="AU140" s="208" t="str">
        <f t="shared" ca="1" si="135"/>
        <v/>
      </c>
      <c r="AV140" s="209" t="str">
        <f t="shared" ca="1" si="135"/>
        <v/>
      </c>
      <c r="AW140" s="214" t="str">
        <f t="shared" ca="1" si="135"/>
        <v/>
      </c>
      <c r="AX140" s="208" t="str">
        <f t="shared" ca="1" si="135"/>
        <v/>
      </c>
      <c r="AY140" s="209" t="str">
        <f t="shared" ca="1" si="135"/>
        <v/>
      </c>
      <c r="AZ140" s="210" t="str">
        <f t="shared" ca="1" si="135"/>
        <v/>
      </c>
      <c r="BA140" s="208" t="str">
        <f t="shared" ca="1" si="135"/>
        <v/>
      </c>
      <c r="BB140" s="211" t="str">
        <f t="shared" ca="1" si="135"/>
        <v/>
      </c>
      <c r="BC140" s="212" t="str">
        <f t="shared" ca="1" si="135"/>
        <v/>
      </c>
      <c r="BD140" s="208" t="str">
        <f t="shared" ca="1" si="135"/>
        <v/>
      </c>
      <c r="BE140" s="215" t="str">
        <f t="shared" ca="1" si="135"/>
        <v/>
      </c>
      <c r="BF140" s="212" t="str">
        <f t="shared" ca="1" si="135"/>
        <v/>
      </c>
      <c r="BG140" s="208" t="str">
        <f t="shared" ca="1" si="135"/>
        <v/>
      </c>
      <c r="BH140" s="209" t="str">
        <f t="shared" ca="1" si="133"/>
        <v/>
      </c>
      <c r="BI140" s="210" t="str">
        <f t="shared" ca="1" si="133"/>
        <v/>
      </c>
      <c r="BJ140" s="208" t="str">
        <f t="shared" ca="1" si="133"/>
        <v/>
      </c>
      <c r="BK140" s="211" t="str">
        <f t="shared" ca="1" si="133"/>
        <v/>
      </c>
      <c r="BL140" s="212" t="str">
        <f t="shared" ca="1" si="133"/>
        <v/>
      </c>
      <c r="BM140" s="208" t="str">
        <f t="shared" ca="1" si="133"/>
        <v/>
      </c>
      <c r="BN140" s="209" t="str">
        <f t="shared" ca="1" si="133"/>
        <v/>
      </c>
      <c r="BO140" s="214" t="str">
        <f t="shared" ca="1" si="133"/>
        <v/>
      </c>
      <c r="BP140" s="208" t="str">
        <f t="shared" ca="1" si="133"/>
        <v/>
      </c>
      <c r="BQ140" s="209" t="str">
        <f t="shared" ca="1" si="133"/>
        <v/>
      </c>
      <c r="BR140" s="210" t="str">
        <f t="shared" ca="1" si="133"/>
        <v/>
      </c>
      <c r="BS140" s="208" t="str">
        <f t="shared" ca="1" si="133"/>
        <v/>
      </c>
      <c r="BT140" s="211" t="str">
        <f t="shared" ca="1" si="133"/>
        <v/>
      </c>
      <c r="BU140" s="212" t="str">
        <f t="shared" ca="1" si="133"/>
        <v/>
      </c>
      <c r="BV140" s="208" t="str">
        <f t="shared" ca="1" si="133"/>
        <v/>
      </c>
      <c r="BW140" s="215" t="str">
        <f t="shared" ca="1" si="133"/>
        <v/>
      </c>
      <c r="BX140" s="212" t="str">
        <f t="shared" ca="1" si="136"/>
        <v/>
      </c>
      <c r="BY140" s="208" t="str">
        <f t="shared" ca="1" si="122"/>
        <v/>
      </c>
      <c r="BZ140" s="209" t="str">
        <f t="shared" ca="1" si="123"/>
        <v/>
      </c>
      <c r="CA140" s="210" t="str">
        <f t="shared" ca="1" si="124"/>
        <v/>
      </c>
      <c r="CB140" s="208" t="str">
        <f t="shared" ca="1" si="125"/>
        <v/>
      </c>
      <c r="CC140" s="211" t="str">
        <f t="shared" ca="1" si="126"/>
        <v/>
      </c>
      <c r="CD140" s="212" t="str">
        <f t="shared" ca="1" si="127"/>
        <v/>
      </c>
      <c r="CE140" s="208" t="str">
        <f t="shared" ca="1" si="128"/>
        <v/>
      </c>
      <c r="CF140" s="209" t="str">
        <f t="shared" ca="1" si="129"/>
        <v/>
      </c>
      <c r="CG140" s="214" t="str">
        <f t="shared" ca="1" si="130"/>
        <v/>
      </c>
      <c r="CH140" s="208" t="str">
        <f t="shared" ca="1" si="139"/>
        <v/>
      </c>
      <c r="CI140" s="209" t="str">
        <f t="shared" ca="1" si="140"/>
        <v/>
      </c>
      <c r="CJ140" s="210" t="str">
        <f t="shared" ca="1" si="141"/>
        <v/>
      </c>
      <c r="CK140" s="208" t="str">
        <f t="shared" ca="1" si="142"/>
        <v/>
      </c>
      <c r="CL140" s="211" t="str">
        <f t="shared" ca="1" si="143"/>
        <v/>
      </c>
      <c r="CM140" s="212" t="str">
        <f t="shared" ca="1" si="144"/>
        <v/>
      </c>
      <c r="CN140" s="208" t="str">
        <f t="shared" ca="1" si="145"/>
        <v/>
      </c>
      <c r="CO140" s="215" t="str">
        <f t="shared" ca="1" si="146"/>
        <v/>
      </c>
      <c r="CP140" s="212" t="str">
        <f t="shared" ca="1" si="131"/>
        <v/>
      </c>
      <c r="CQ140" s="208" t="str">
        <f t="shared" ca="1" si="147"/>
        <v/>
      </c>
      <c r="CR140" s="209" t="str">
        <f t="shared" ca="1" si="148"/>
        <v/>
      </c>
      <c r="CS140" s="210" t="str">
        <f t="shared" ca="1" si="149"/>
        <v/>
      </c>
      <c r="CT140" s="208" t="str">
        <f t="shared" ca="1" si="150"/>
        <v/>
      </c>
      <c r="CU140" s="211" t="str">
        <f t="shared" ca="1" si="151"/>
        <v/>
      </c>
      <c r="CV140" s="212" t="str">
        <f t="shared" ca="1" si="152"/>
        <v/>
      </c>
      <c r="CW140" s="208" t="str">
        <f t="shared" ca="1" si="153"/>
        <v/>
      </c>
      <c r="CX140" s="216" t="str">
        <f t="shared" ca="1" si="154"/>
        <v/>
      </c>
    </row>
    <row r="141" spans="2:102" s="156" customFormat="1" ht="20.100000000000001" customHeight="1">
      <c r="B141" s="239">
        <f t="shared" si="155"/>
        <v>132</v>
      </c>
      <c r="C141" s="200" t="str">
        <f t="shared" ca="1" si="138"/>
        <v/>
      </c>
      <c r="D141" s="201" t="str">
        <f t="shared" ca="1" si="137"/>
        <v/>
      </c>
      <c r="E141" s="206" t="str">
        <f t="shared" ca="1" si="121"/>
        <v/>
      </c>
      <c r="F141" s="203" t="str">
        <f t="shared" ca="1" si="121"/>
        <v/>
      </c>
      <c r="G141" s="204" t="str">
        <f t="shared" ca="1" si="121"/>
        <v/>
      </c>
      <c r="H141" s="202" t="str">
        <f t="shared" ca="1" si="121"/>
        <v/>
      </c>
      <c r="I141" s="205" t="str">
        <f t="shared" ca="1" si="121"/>
        <v/>
      </c>
      <c r="J141" s="206" t="str">
        <f t="shared" ca="1" si="121"/>
        <v/>
      </c>
      <c r="K141" s="202" t="str">
        <f t="shared" ca="1" si="121"/>
        <v/>
      </c>
      <c r="L141" s="295" t="str">
        <f t="shared" ca="1" si="121"/>
        <v/>
      </c>
      <c r="M141" s="207" t="str">
        <f t="shared" ca="1" si="134"/>
        <v/>
      </c>
      <c r="N141" s="208" t="str">
        <f t="shared" ca="1" si="134"/>
        <v/>
      </c>
      <c r="O141" s="209" t="str">
        <f t="shared" ca="1" si="134"/>
        <v/>
      </c>
      <c r="P141" s="210" t="str">
        <f t="shared" ca="1" si="134"/>
        <v/>
      </c>
      <c r="Q141" s="208" t="str">
        <f t="shared" ca="1" si="134"/>
        <v/>
      </c>
      <c r="R141" s="211" t="str">
        <f t="shared" ca="1" si="134"/>
        <v/>
      </c>
      <c r="S141" s="212" t="str">
        <f t="shared" ca="1" si="134"/>
        <v/>
      </c>
      <c r="T141" s="208" t="str">
        <f t="shared" ca="1" si="134"/>
        <v/>
      </c>
      <c r="U141" s="213" t="str">
        <f t="shared" ca="1" si="134"/>
        <v/>
      </c>
      <c r="V141" s="212" t="str">
        <f t="shared" ca="1" si="134"/>
        <v/>
      </c>
      <c r="W141" s="208" t="str">
        <f t="shared" ca="1" si="134"/>
        <v/>
      </c>
      <c r="X141" s="209" t="str">
        <f t="shared" ca="1" si="134"/>
        <v/>
      </c>
      <c r="Y141" s="210" t="str">
        <f t="shared" ca="1" si="134"/>
        <v/>
      </c>
      <c r="Z141" s="208" t="str">
        <f t="shared" ca="1" si="134"/>
        <v/>
      </c>
      <c r="AA141" s="211" t="str">
        <f t="shared" ca="1" si="134"/>
        <v/>
      </c>
      <c r="AB141" s="212" t="str">
        <f t="shared" ca="1" si="134"/>
        <v/>
      </c>
      <c r="AC141" s="208" t="str">
        <f t="shared" ca="1" si="132"/>
        <v/>
      </c>
      <c r="AD141" s="209" t="str">
        <f t="shared" ca="1" si="132"/>
        <v/>
      </c>
      <c r="AE141" s="214" t="str">
        <f t="shared" ca="1" si="132"/>
        <v/>
      </c>
      <c r="AF141" s="208" t="str">
        <f t="shared" ca="1" si="132"/>
        <v/>
      </c>
      <c r="AG141" s="209" t="str">
        <f t="shared" ca="1" si="132"/>
        <v/>
      </c>
      <c r="AH141" s="210" t="str">
        <f t="shared" ca="1" si="132"/>
        <v/>
      </c>
      <c r="AI141" s="208" t="str">
        <f t="shared" ca="1" si="132"/>
        <v/>
      </c>
      <c r="AJ141" s="211" t="str">
        <f t="shared" ca="1" si="132"/>
        <v/>
      </c>
      <c r="AK141" s="212" t="str">
        <f t="shared" ca="1" si="132"/>
        <v/>
      </c>
      <c r="AL141" s="208" t="str">
        <f t="shared" ca="1" si="132"/>
        <v/>
      </c>
      <c r="AM141" s="215" t="str">
        <f t="shared" ca="1" si="132"/>
        <v/>
      </c>
      <c r="AN141" s="212" t="str">
        <f t="shared" ca="1" si="132"/>
        <v/>
      </c>
      <c r="AO141" s="208" t="str">
        <f t="shared" ca="1" si="132"/>
        <v/>
      </c>
      <c r="AP141" s="209" t="str">
        <f t="shared" ca="1" si="132"/>
        <v/>
      </c>
      <c r="AQ141" s="210" t="str">
        <f t="shared" ca="1" si="132"/>
        <v/>
      </c>
      <c r="AR141" s="208" t="str">
        <f t="shared" ca="1" si="135"/>
        <v/>
      </c>
      <c r="AS141" s="211" t="str">
        <f t="shared" ca="1" si="135"/>
        <v/>
      </c>
      <c r="AT141" s="212" t="str">
        <f t="shared" ca="1" si="135"/>
        <v/>
      </c>
      <c r="AU141" s="208" t="str">
        <f t="shared" ca="1" si="135"/>
        <v/>
      </c>
      <c r="AV141" s="209" t="str">
        <f t="shared" ca="1" si="135"/>
        <v/>
      </c>
      <c r="AW141" s="214" t="str">
        <f t="shared" ca="1" si="135"/>
        <v/>
      </c>
      <c r="AX141" s="208" t="str">
        <f t="shared" ca="1" si="135"/>
        <v/>
      </c>
      <c r="AY141" s="209" t="str">
        <f t="shared" ca="1" si="135"/>
        <v/>
      </c>
      <c r="AZ141" s="210" t="str">
        <f t="shared" ca="1" si="135"/>
        <v/>
      </c>
      <c r="BA141" s="208" t="str">
        <f t="shared" ca="1" si="135"/>
        <v/>
      </c>
      <c r="BB141" s="211" t="str">
        <f t="shared" ca="1" si="135"/>
        <v/>
      </c>
      <c r="BC141" s="212" t="str">
        <f t="shared" ca="1" si="135"/>
        <v/>
      </c>
      <c r="BD141" s="208" t="str">
        <f t="shared" ca="1" si="135"/>
        <v/>
      </c>
      <c r="BE141" s="215" t="str">
        <f t="shared" ca="1" si="135"/>
        <v/>
      </c>
      <c r="BF141" s="212" t="str">
        <f t="shared" ca="1" si="135"/>
        <v/>
      </c>
      <c r="BG141" s="208" t="str">
        <f t="shared" ca="1" si="135"/>
        <v/>
      </c>
      <c r="BH141" s="209" t="str">
        <f t="shared" ca="1" si="133"/>
        <v/>
      </c>
      <c r="BI141" s="210" t="str">
        <f t="shared" ca="1" si="133"/>
        <v/>
      </c>
      <c r="BJ141" s="208" t="str">
        <f t="shared" ca="1" si="133"/>
        <v/>
      </c>
      <c r="BK141" s="211" t="str">
        <f t="shared" ca="1" si="133"/>
        <v/>
      </c>
      <c r="BL141" s="212" t="str">
        <f t="shared" ca="1" si="133"/>
        <v/>
      </c>
      <c r="BM141" s="208" t="str">
        <f t="shared" ca="1" si="133"/>
        <v/>
      </c>
      <c r="BN141" s="209" t="str">
        <f t="shared" ca="1" si="133"/>
        <v/>
      </c>
      <c r="BO141" s="214" t="str">
        <f t="shared" ca="1" si="133"/>
        <v/>
      </c>
      <c r="BP141" s="208" t="str">
        <f t="shared" ca="1" si="133"/>
        <v/>
      </c>
      <c r="BQ141" s="209" t="str">
        <f t="shared" ca="1" si="133"/>
        <v/>
      </c>
      <c r="BR141" s="210" t="str">
        <f t="shared" ca="1" si="133"/>
        <v/>
      </c>
      <c r="BS141" s="208" t="str">
        <f t="shared" ca="1" si="133"/>
        <v/>
      </c>
      <c r="BT141" s="211" t="str">
        <f t="shared" ca="1" si="133"/>
        <v/>
      </c>
      <c r="BU141" s="212" t="str">
        <f t="shared" ca="1" si="133"/>
        <v/>
      </c>
      <c r="BV141" s="208" t="str">
        <f t="shared" ca="1" si="133"/>
        <v/>
      </c>
      <c r="BW141" s="215" t="str">
        <f t="shared" ca="1" si="133"/>
        <v/>
      </c>
      <c r="BX141" s="212" t="str">
        <f t="shared" ca="1" si="136"/>
        <v/>
      </c>
      <c r="BY141" s="208" t="str">
        <f t="shared" ca="1" si="122"/>
        <v/>
      </c>
      <c r="BZ141" s="209" t="str">
        <f t="shared" ca="1" si="123"/>
        <v/>
      </c>
      <c r="CA141" s="210" t="str">
        <f t="shared" ca="1" si="124"/>
        <v/>
      </c>
      <c r="CB141" s="208" t="str">
        <f t="shared" ca="1" si="125"/>
        <v/>
      </c>
      <c r="CC141" s="211" t="str">
        <f t="shared" ca="1" si="126"/>
        <v/>
      </c>
      <c r="CD141" s="212" t="str">
        <f t="shared" ca="1" si="127"/>
        <v/>
      </c>
      <c r="CE141" s="208" t="str">
        <f t="shared" ca="1" si="128"/>
        <v/>
      </c>
      <c r="CF141" s="209" t="str">
        <f t="shared" ca="1" si="129"/>
        <v/>
      </c>
      <c r="CG141" s="214" t="str">
        <f t="shared" ca="1" si="130"/>
        <v/>
      </c>
      <c r="CH141" s="208" t="str">
        <f t="shared" ca="1" si="139"/>
        <v/>
      </c>
      <c r="CI141" s="209" t="str">
        <f t="shared" ca="1" si="140"/>
        <v/>
      </c>
      <c r="CJ141" s="210" t="str">
        <f t="shared" ca="1" si="141"/>
        <v/>
      </c>
      <c r="CK141" s="208" t="str">
        <f t="shared" ca="1" si="142"/>
        <v/>
      </c>
      <c r="CL141" s="211" t="str">
        <f t="shared" ca="1" si="143"/>
        <v/>
      </c>
      <c r="CM141" s="212" t="str">
        <f t="shared" ca="1" si="144"/>
        <v/>
      </c>
      <c r="CN141" s="208" t="str">
        <f t="shared" ca="1" si="145"/>
        <v/>
      </c>
      <c r="CO141" s="215" t="str">
        <f t="shared" ca="1" si="146"/>
        <v/>
      </c>
      <c r="CP141" s="212" t="str">
        <f t="shared" ca="1" si="131"/>
        <v/>
      </c>
      <c r="CQ141" s="208" t="str">
        <f t="shared" ca="1" si="147"/>
        <v/>
      </c>
      <c r="CR141" s="209" t="str">
        <f t="shared" ca="1" si="148"/>
        <v/>
      </c>
      <c r="CS141" s="210" t="str">
        <f t="shared" ca="1" si="149"/>
        <v/>
      </c>
      <c r="CT141" s="208" t="str">
        <f t="shared" ca="1" si="150"/>
        <v/>
      </c>
      <c r="CU141" s="211" t="str">
        <f t="shared" ca="1" si="151"/>
        <v/>
      </c>
      <c r="CV141" s="212" t="str">
        <f t="shared" ca="1" si="152"/>
        <v/>
      </c>
      <c r="CW141" s="208" t="str">
        <f t="shared" ca="1" si="153"/>
        <v/>
      </c>
      <c r="CX141" s="216" t="str">
        <f t="shared" ca="1" si="154"/>
        <v/>
      </c>
    </row>
    <row r="142" spans="2:102" s="156" customFormat="1" ht="20.100000000000001" customHeight="1">
      <c r="B142" s="239">
        <f t="shared" si="155"/>
        <v>133</v>
      </c>
      <c r="C142" s="200" t="str">
        <f t="shared" ca="1" si="138"/>
        <v/>
      </c>
      <c r="D142" s="201" t="str">
        <f t="shared" ca="1" si="137"/>
        <v/>
      </c>
      <c r="E142" s="206" t="str">
        <f t="shared" ca="1" si="121"/>
        <v/>
      </c>
      <c r="F142" s="203" t="str">
        <f t="shared" ca="1" si="121"/>
        <v/>
      </c>
      <c r="G142" s="204" t="str">
        <f t="shared" ca="1" si="121"/>
        <v/>
      </c>
      <c r="H142" s="202" t="str">
        <f t="shared" ca="1" si="121"/>
        <v/>
      </c>
      <c r="I142" s="205" t="str">
        <f t="shared" ca="1" si="121"/>
        <v/>
      </c>
      <c r="J142" s="206" t="str">
        <f t="shared" ca="1" si="121"/>
        <v/>
      </c>
      <c r="K142" s="202" t="str">
        <f t="shared" ca="1" si="121"/>
        <v/>
      </c>
      <c r="L142" s="295" t="str">
        <f t="shared" ca="1" si="121"/>
        <v/>
      </c>
      <c r="M142" s="207" t="str">
        <f t="shared" ca="1" si="134"/>
        <v/>
      </c>
      <c r="N142" s="208" t="str">
        <f t="shared" ca="1" si="134"/>
        <v/>
      </c>
      <c r="O142" s="209" t="str">
        <f t="shared" ca="1" si="134"/>
        <v/>
      </c>
      <c r="P142" s="210" t="str">
        <f t="shared" ca="1" si="134"/>
        <v/>
      </c>
      <c r="Q142" s="208" t="str">
        <f t="shared" ca="1" si="134"/>
        <v/>
      </c>
      <c r="R142" s="211" t="str">
        <f t="shared" ca="1" si="134"/>
        <v/>
      </c>
      <c r="S142" s="212" t="str">
        <f t="shared" ca="1" si="134"/>
        <v/>
      </c>
      <c r="T142" s="208" t="str">
        <f t="shared" ca="1" si="134"/>
        <v/>
      </c>
      <c r="U142" s="213" t="str">
        <f t="shared" ca="1" si="134"/>
        <v/>
      </c>
      <c r="V142" s="212" t="str">
        <f t="shared" ca="1" si="134"/>
        <v/>
      </c>
      <c r="W142" s="208" t="str">
        <f t="shared" ca="1" si="134"/>
        <v/>
      </c>
      <c r="X142" s="209" t="str">
        <f t="shared" ca="1" si="134"/>
        <v/>
      </c>
      <c r="Y142" s="210" t="str">
        <f t="shared" ca="1" si="134"/>
        <v/>
      </c>
      <c r="Z142" s="208" t="str">
        <f t="shared" ca="1" si="134"/>
        <v/>
      </c>
      <c r="AA142" s="211" t="str">
        <f t="shared" ca="1" si="134"/>
        <v/>
      </c>
      <c r="AB142" s="212" t="str">
        <f t="shared" ca="1" si="134"/>
        <v/>
      </c>
      <c r="AC142" s="208" t="str">
        <f t="shared" ca="1" si="132"/>
        <v/>
      </c>
      <c r="AD142" s="209" t="str">
        <f t="shared" ca="1" si="132"/>
        <v/>
      </c>
      <c r="AE142" s="214" t="str">
        <f t="shared" ca="1" si="132"/>
        <v/>
      </c>
      <c r="AF142" s="208" t="str">
        <f t="shared" ca="1" si="132"/>
        <v/>
      </c>
      <c r="AG142" s="209" t="str">
        <f t="shared" ca="1" si="132"/>
        <v/>
      </c>
      <c r="AH142" s="210" t="str">
        <f t="shared" ca="1" si="132"/>
        <v/>
      </c>
      <c r="AI142" s="208" t="str">
        <f t="shared" ca="1" si="132"/>
        <v/>
      </c>
      <c r="AJ142" s="211" t="str">
        <f t="shared" ca="1" si="132"/>
        <v/>
      </c>
      <c r="AK142" s="212" t="str">
        <f t="shared" ca="1" si="132"/>
        <v/>
      </c>
      <c r="AL142" s="208" t="str">
        <f t="shared" ca="1" si="132"/>
        <v/>
      </c>
      <c r="AM142" s="215" t="str">
        <f t="shared" ca="1" si="132"/>
        <v/>
      </c>
      <c r="AN142" s="212" t="str">
        <f t="shared" ca="1" si="132"/>
        <v/>
      </c>
      <c r="AO142" s="208" t="str">
        <f t="shared" ca="1" si="132"/>
        <v/>
      </c>
      <c r="AP142" s="209" t="str">
        <f t="shared" ca="1" si="132"/>
        <v/>
      </c>
      <c r="AQ142" s="210" t="str">
        <f t="shared" ca="1" si="132"/>
        <v/>
      </c>
      <c r="AR142" s="208" t="str">
        <f t="shared" ca="1" si="135"/>
        <v/>
      </c>
      <c r="AS142" s="211" t="str">
        <f t="shared" ca="1" si="135"/>
        <v/>
      </c>
      <c r="AT142" s="212" t="str">
        <f t="shared" ca="1" si="135"/>
        <v/>
      </c>
      <c r="AU142" s="208" t="str">
        <f t="shared" ca="1" si="135"/>
        <v/>
      </c>
      <c r="AV142" s="209" t="str">
        <f t="shared" ca="1" si="135"/>
        <v/>
      </c>
      <c r="AW142" s="214" t="str">
        <f t="shared" ca="1" si="135"/>
        <v/>
      </c>
      <c r="AX142" s="208" t="str">
        <f t="shared" ca="1" si="135"/>
        <v/>
      </c>
      <c r="AY142" s="209" t="str">
        <f t="shared" ca="1" si="135"/>
        <v/>
      </c>
      <c r="AZ142" s="210" t="str">
        <f t="shared" ca="1" si="135"/>
        <v/>
      </c>
      <c r="BA142" s="208" t="str">
        <f t="shared" ca="1" si="135"/>
        <v/>
      </c>
      <c r="BB142" s="211" t="str">
        <f t="shared" ca="1" si="135"/>
        <v/>
      </c>
      <c r="BC142" s="212" t="str">
        <f t="shared" ca="1" si="135"/>
        <v/>
      </c>
      <c r="BD142" s="208" t="str">
        <f t="shared" ca="1" si="135"/>
        <v/>
      </c>
      <c r="BE142" s="215" t="str">
        <f t="shared" ca="1" si="135"/>
        <v/>
      </c>
      <c r="BF142" s="212" t="str">
        <f t="shared" ca="1" si="135"/>
        <v/>
      </c>
      <c r="BG142" s="208" t="str">
        <f t="shared" ca="1" si="135"/>
        <v/>
      </c>
      <c r="BH142" s="209" t="str">
        <f t="shared" ca="1" si="133"/>
        <v/>
      </c>
      <c r="BI142" s="210" t="str">
        <f t="shared" ca="1" si="133"/>
        <v/>
      </c>
      <c r="BJ142" s="208" t="str">
        <f t="shared" ca="1" si="133"/>
        <v/>
      </c>
      <c r="BK142" s="211" t="str">
        <f t="shared" ca="1" si="133"/>
        <v/>
      </c>
      <c r="BL142" s="212" t="str">
        <f t="shared" ca="1" si="133"/>
        <v/>
      </c>
      <c r="BM142" s="208" t="str">
        <f t="shared" ca="1" si="133"/>
        <v/>
      </c>
      <c r="BN142" s="209" t="str">
        <f t="shared" ca="1" si="133"/>
        <v/>
      </c>
      <c r="BO142" s="214" t="str">
        <f t="shared" ca="1" si="133"/>
        <v/>
      </c>
      <c r="BP142" s="208" t="str">
        <f t="shared" ca="1" si="133"/>
        <v/>
      </c>
      <c r="BQ142" s="209" t="str">
        <f t="shared" ca="1" si="133"/>
        <v/>
      </c>
      <c r="BR142" s="210" t="str">
        <f t="shared" ca="1" si="133"/>
        <v/>
      </c>
      <c r="BS142" s="208" t="str">
        <f t="shared" ca="1" si="133"/>
        <v/>
      </c>
      <c r="BT142" s="211" t="str">
        <f t="shared" ca="1" si="133"/>
        <v/>
      </c>
      <c r="BU142" s="212" t="str">
        <f t="shared" ca="1" si="133"/>
        <v/>
      </c>
      <c r="BV142" s="208" t="str">
        <f t="shared" ca="1" si="133"/>
        <v/>
      </c>
      <c r="BW142" s="215" t="str">
        <f t="shared" ca="1" si="133"/>
        <v/>
      </c>
      <c r="BX142" s="212" t="str">
        <f t="shared" ca="1" si="136"/>
        <v/>
      </c>
      <c r="BY142" s="208" t="str">
        <f t="shared" ca="1" si="122"/>
        <v/>
      </c>
      <c r="BZ142" s="209" t="str">
        <f t="shared" ca="1" si="123"/>
        <v/>
      </c>
      <c r="CA142" s="210" t="str">
        <f t="shared" ca="1" si="124"/>
        <v/>
      </c>
      <c r="CB142" s="208" t="str">
        <f t="shared" ca="1" si="125"/>
        <v/>
      </c>
      <c r="CC142" s="211" t="str">
        <f t="shared" ca="1" si="126"/>
        <v/>
      </c>
      <c r="CD142" s="212" t="str">
        <f t="shared" ca="1" si="127"/>
        <v/>
      </c>
      <c r="CE142" s="208" t="str">
        <f t="shared" ca="1" si="128"/>
        <v/>
      </c>
      <c r="CF142" s="209" t="str">
        <f t="shared" ca="1" si="129"/>
        <v/>
      </c>
      <c r="CG142" s="214" t="str">
        <f t="shared" ca="1" si="130"/>
        <v/>
      </c>
      <c r="CH142" s="208" t="str">
        <f t="shared" ca="1" si="139"/>
        <v/>
      </c>
      <c r="CI142" s="209" t="str">
        <f t="shared" ca="1" si="140"/>
        <v/>
      </c>
      <c r="CJ142" s="210" t="str">
        <f t="shared" ca="1" si="141"/>
        <v/>
      </c>
      <c r="CK142" s="208" t="str">
        <f t="shared" ca="1" si="142"/>
        <v/>
      </c>
      <c r="CL142" s="211" t="str">
        <f t="shared" ca="1" si="143"/>
        <v/>
      </c>
      <c r="CM142" s="212" t="str">
        <f t="shared" ca="1" si="144"/>
        <v/>
      </c>
      <c r="CN142" s="208" t="str">
        <f t="shared" ca="1" si="145"/>
        <v/>
      </c>
      <c r="CO142" s="215" t="str">
        <f t="shared" ca="1" si="146"/>
        <v/>
      </c>
      <c r="CP142" s="212" t="str">
        <f t="shared" ca="1" si="131"/>
        <v/>
      </c>
      <c r="CQ142" s="208" t="str">
        <f t="shared" ca="1" si="147"/>
        <v/>
      </c>
      <c r="CR142" s="209" t="str">
        <f t="shared" ca="1" si="148"/>
        <v/>
      </c>
      <c r="CS142" s="210" t="str">
        <f t="shared" ca="1" si="149"/>
        <v/>
      </c>
      <c r="CT142" s="208" t="str">
        <f t="shared" ca="1" si="150"/>
        <v/>
      </c>
      <c r="CU142" s="211" t="str">
        <f t="shared" ca="1" si="151"/>
        <v/>
      </c>
      <c r="CV142" s="212" t="str">
        <f t="shared" ca="1" si="152"/>
        <v/>
      </c>
      <c r="CW142" s="208" t="str">
        <f t="shared" ca="1" si="153"/>
        <v/>
      </c>
      <c r="CX142" s="216" t="str">
        <f t="shared" ca="1" si="154"/>
        <v/>
      </c>
    </row>
    <row r="143" spans="2:102" s="156" customFormat="1" ht="20.100000000000001" customHeight="1">
      <c r="B143" s="239">
        <f t="shared" si="155"/>
        <v>134</v>
      </c>
      <c r="C143" s="200" t="str">
        <f t="shared" ca="1" si="138"/>
        <v/>
      </c>
      <c r="D143" s="201" t="str">
        <f t="shared" ca="1" si="137"/>
        <v/>
      </c>
      <c r="E143" s="206" t="str">
        <f t="shared" ca="1" si="121"/>
        <v/>
      </c>
      <c r="F143" s="203" t="str">
        <f t="shared" ca="1" si="121"/>
        <v/>
      </c>
      <c r="G143" s="204" t="str">
        <f t="shared" ca="1" si="121"/>
        <v/>
      </c>
      <c r="H143" s="202" t="str">
        <f t="shared" ca="1" si="121"/>
        <v/>
      </c>
      <c r="I143" s="205" t="str">
        <f t="shared" ca="1" si="121"/>
        <v/>
      </c>
      <c r="J143" s="206" t="str">
        <f t="shared" ca="1" si="121"/>
        <v/>
      </c>
      <c r="K143" s="202" t="str">
        <f t="shared" ca="1" si="121"/>
        <v/>
      </c>
      <c r="L143" s="295" t="str">
        <f t="shared" ca="1" si="121"/>
        <v/>
      </c>
      <c r="M143" s="207" t="str">
        <f t="shared" ca="1" si="134"/>
        <v/>
      </c>
      <c r="N143" s="208" t="str">
        <f t="shared" ca="1" si="134"/>
        <v/>
      </c>
      <c r="O143" s="209" t="str">
        <f t="shared" ca="1" si="134"/>
        <v/>
      </c>
      <c r="P143" s="210" t="str">
        <f t="shared" ca="1" si="134"/>
        <v/>
      </c>
      <c r="Q143" s="208" t="str">
        <f t="shared" ca="1" si="134"/>
        <v/>
      </c>
      <c r="R143" s="211" t="str">
        <f t="shared" ca="1" si="134"/>
        <v/>
      </c>
      <c r="S143" s="212" t="str">
        <f t="shared" ca="1" si="134"/>
        <v/>
      </c>
      <c r="T143" s="208" t="str">
        <f t="shared" ca="1" si="134"/>
        <v/>
      </c>
      <c r="U143" s="213" t="str">
        <f t="shared" ca="1" si="134"/>
        <v/>
      </c>
      <c r="V143" s="212" t="str">
        <f t="shared" ca="1" si="134"/>
        <v/>
      </c>
      <c r="W143" s="208" t="str">
        <f t="shared" ca="1" si="134"/>
        <v/>
      </c>
      <c r="X143" s="209" t="str">
        <f t="shared" ca="1" si="134"/>
        <v/>
      </c>
      <c r="Y143" s="210" t="str">
        <f t="shared" ca="1" si="134"/>
        <v/>
      </c>
      <c r="Z143" s="208" t="str">
        <f t="shared" ca="1" si="134"/>
        <v/>
      </c>
      <c r="AA143" s="211" t="str">
        <f t="shared" ca="1" si="134"/>
        <v/>
      </c>
      <c r="AB143" s="212" t="str">
        <f t="shared" ca="1" si="134"/>
        <v/>
      </c>
      <c r="AC143" s="208" t="str">
        <f t="shared" ca="1" si="132"/>
        <v/>
      </c>
      <c r="AD143" s="209" t="str">
        <f t="shared" ca="1" si="132"/>
        <v/>
      </c>
      <c r="AE143" s="214" t="str">
        <f t="shared" ca="1" si="132"/>
        <v/>
      </c>
      <c r="AF143" s="208" t="str">
        <f t="shared" ca="1" si="132"/>
        <v/>
      </c>
      <c r="AG143" s="209" t="str">
        <f t="shared" ca="1" si="132"/>
        <v/>
      </c>
      <c r="AH143" s="210" t="str">
        <f t="shared" ca="1" si="132"/>
        <v/>
      </c>
      <c r="AI143" s="208" t="str">
        <f t="shared" ca="1" si="132"/>
        <v/>
      </c>
      <c r="AJ143" s="211" t="str">
        <f t="shared" ca="1" si="132"/>
        <v/>
      </c>
      <c r="AK143" s="212" t="str">
        <f t="shared" ca="1" si="132"/>
        <v/>
      </c>
      <c r="AL143" s="208" t="str">
        <f t="shared" ca="1" si="132"/>
        <v/>
      </c>
      <c r="AM143" s="215" t="str">
        <f t="shared" ca="1" si="132"/>
        <v/>
      </c>
      <c r="AN143" s="212" t="str">
        <f t="shared" ca="1" si="132"/>
        <v/>
      </c>
      <c r="AO143" s="208" t="str">
        <f t="shared" ca="1" si="132"/>
        <v/>
      </c>
      <c r="AP143" s="209" t="str">
        <f t="shared" ca="1" si="132"/>
        <v/>
      </c>
      <c r="AQ143" s="210" t="str">
        <f t="shared" ca="1" si="132"/>
        <v/>
      </c>
      <c r="AR143" s="208" t="str">
        <f t="shared" ca="1" si="135"/>
        <v/>
      </c>
      <c r="AS143" s="211" t="str">
        <f t="shared" ca="1" si="135"/>
        <v/>
      </c>
      <c r="AT143" s="212" t="str">
        <f t="shared" ca="1" si="135"/>
        <v/>
      </c>
      <c r="AU143" s="208" t="str">
        <f t="shared" ca="1" si="135"/>
        <v/>
      </c>
      <c r="AV143" s="209" t="str">
        <f t="shared" ca="1" si="135"/>
        <v/>
      </c>
      <c r="AW143" s="214" t="str">
        <f t="shared" ca="1" si="135"/>
        <v/>
      </c>
      <c r="AX143" s="208" t="str">
        <f t="shared" ca="1" si="135"/>
        <v/>
      </c>
      <c r="AY143" s="209" t="str">
        <f t="shared" ca="1" si="135"/>
        <v/>
      </c>
      <c r="AZ143" s="210" t="str">
        <f t="shared" ca="1" si="135"/>
        <v/>
      </c>
      <c r="BA143" s="208" t="str">
        <f t="shared" ca="1" si="135"/>
        <v/>
      </c>
      <c r="BB143" s="211" t="str">
        <f t="shared" ca="1" si="135"/>
        <v/>
      </c>
      <c r="BC143" s="212" t="str">
        <f t="shared" ca="1" si="135"/>
        <v/>
      </c>
      <c r="BD143" s="208" t="str">
        <f t="shared" ca="1" si="135"/>
        <v/>
      </c>
      <c r="BE143" s="215" t="str">
        <f t="shared" ca="1" si="135"/>
        <v/>
      </c>
      <c r="BF143" s="212" t="str">
        <f t="shared" ca="1" si="135"/>
        <v/>
      </c>
      <c r="BG143" s="208" t="str">
        <f t="shared" ca="1" si="135"/>
        <v/>
      </c>
      <c r="BH143" s="209" t="str">
        <f t="shared" ca="1" si="133"/>
        <v/>
      </c>
      <c r="BI143" s="210" t="str">
        <f t="shared" ca="1" si="133"/>
        <v/>
      </c>
      <c r="BJ143" s="208" t="str">
        <f t="shared" ca="1" si="133"/>
        <v/>
      </c>
      <c r="BK143" s="211" t="str">
        <f t="shared" ca="1" si="133"/>
        <v/>
      </c>
      <c r="BL143" s="212" t="str">
        <f t="shared" ca="1" si="133"/>
        <v/>
      </c>
      <c r="BM143" s="208" t="str">
        <f t="shared" ca="1" si="133"/>
        <v/>
      </c>
      <c r="BN143" s="209" t="str">
        <f t="shared" ca="1" si="133"/>
        <v/>
      </c>
      <c r="BO143" s="214" t="str">
        <f t="shared" ca="1" si="133"/>
        <v/>
      </c>
      <c r="BP143" s="208" t="str">
        <f t="shared" ca="1" si="133"/>
        <v/>
      </c>
      <c r="BQ143" s="209" t="str">
        <f t="shared" ca="1" si="133"/>
        <v/>
      </c>
      <c r="BR143" s="210" t="str">
        <f t="shared" ca="1" si="133"/>
        <v/>
      </c>
      <c r="BS143" s="208" t="str">
        <f t="shared" ca="1" si="133"/>
        <v/>
      </c>
      <c r="BT143" s="211" t="str">
        <f t="shared" ca="1" si="133"/>
        <v/>
      </c>
      <c r="BU143" s="212" t="str">
        <f t="shared" ca="1" si="133"/>
        <v/>
      </c>
      <c r="BV143" s="208" t="str">
        <f t="shared" ca="1" si="133"/>
        <v/>
      </c>
      <c r="BW143" s="215" t="str">
        <f ca="1">IF($C143="","",IF(BW$1="","",INDIRECT("'"&amp;BW$1&amp;"'!"&amp;"$"&amp;BW$2&amp;"$"&amp;((BW$3)+(ROW()-ROW(BV$9))))))</f>
        <v/>
      </c>
      <c r="BX143" s="212" t="str">
        <f t="shared" ca="1" si="136"/>
        <v/>
      </c>
      <c r="BY143" s="208" t="str">
        <f t="shared" ca="1" si="122"/>
        <v/>
      </c>
      <c r="BZ143" s="209" t="str">
        <f t="shared" ca="1" si="123"/>
        <v/>
      </c>
      <c r="CA143" s="210" t="str">
        <f t="shared" ca="1" si="124"/>
        <v/>
      </c>
      <c r="CB143" s="208" t="str">
        <f t="shared" ca="1" si="125"/>
        <v/>
      </c>
      <c r="CC143" s="211" t="str">
        <f t="shared" ca="1" si="126"/>
        <v/>
      </c>
      <c r="CD143" s="212" t="str">
        <f t="shared" ca="1" si="127"/>
        <v/>
      </c>
      <c r="CE143" s="208" t="str">
        <f t="shared" ca="1" si="128"/>
        <v/>
      </c>
      <c r="CF143" s="209" t="str">
        <f t="shared" ca="1" si="129"/>
        <v/>
      </c>
      <c r="CG143" s="214" t="str">
        <f t="shared" ca="1" si="130"/>
        <v/>
      </c>
      <c r="CH143" s="208" t="str">
        <f t="shared" ca="1" si="139"/>
        <v/>
      </c>
      <c r="CI143" s="209" t="str">
        <f t="shared" ca="1" si="140"/>
        <v/>
      </c>
      <c r="CJ143" s="210" t="str">
        <f t="shared" ca="1" si="141"/>
        <v/>
      </c>
      <c r="CK143" s="208" t="str">
        <f t="shared" ca="1" si="142"/>
        <v/>
      </c>
      <c r="CL143" s="211" t="str">
        <f t="shared" ca="1" si="143"/>
        <v/>
      </c>
      <c r="CM143" s="212" t="str">
        <f t="shared" ca="1" si="144"/>
        <v/>
      </c>
      <c r="CN143" s="208" t="str">
        <f t="shared" ca="1" si="145"/>
        <v/>
      </c>
      <c r="CO143" s="215" t="str">
        <f t="shared" ca="1" si="146"/>
        <v/>
      </c>
      <c r="CP143" s="212" t="str">
        <f t="shared" ca="1" si="131"/>
        <v/>
      </c>
      <c r="CQ143" s="208" t="str">
        <f t="shared" ca="1" si="147"/>
        <v/>
      </c>
      <c r="CR143" s="209" t="str">
        <f t="shared" ca="1" si="148"/>
        <v/>
      </c>
      <c r="CS143" s="210" t="str">
        <f t="shared" ca="1" si="149"/>
        <v/>
      </c>
      <c r="CT143" s="208" t="str">
        <f t="shared" ca="1" si="150"/>
        <v/>
      </c>
      <c r="CU143" s="211" t="str">
        <f t="shared" ca="1" si="151"/>
        <v/>
      </c>
      <c r="CV143" s="212" t="str">
        <f t="shared" ca="1" si="152"/>
        <v/>
      </c>
      <c r="CW143" s="208" t="str">
        <f t="shared" ca="1" si="153"/>
        <v/>
      </c>
      <c r="CX143" s="216" t="str">
        <f t="shared" ca="1" si="154"/>
        <v/>
      </c>
    </row>
    <row r="144" spans="2:102" s="156" customFormat="1" ht="20.100000000000001" customHeight="1">
      <c r="B144" s="239">
        <f t="shared" si="155"/>
        <v>135</v>
      </c>
      <c r="C144" s="200" t="str">
        <f t="shared" ca="1" si="138"/>
        <v/>
      </c>
      <c r="D144" s="201" t="str">
        <f t="shared" ca="1" si="137"/>
        <v/>
      </c>
      <c r="E144" s="206" t="str">
        <f t="shared" ca="1" si="121"/>
        <v/>
      </c>
      <c r="F144" s="203" t="str">
        <f t="shared" ca="1" si="121"/>
        <v/>
      </c>
      <c r="G144" s="204" t="str">
        <f t="shared" ca="1" si="121"/>
        <v/>
      </c>
      <c r="H144" s="202" t="str">
        <f t="shared" ca="1" si="121"/>
        <v/>
      </c>
      <c r="I144" s="205" t="str">
        <f t="shared" ca="1" si="121"/>
        <v/>
      </c>
      <c r="J144" s="206" t="str">
        <f t="shared" ca="1" si="121"/>
        <v/>
      </c>
      <c r="K144" s="202" t="str">
        <f t="shared" ca="1" si="121"/>
        <v/>
      </c>
      <c r="L144" s="295" t="str">
        <f t="shared" ca="1" si="121"/>
        <v/>
      </c>
      <c r="M144" s="207" t="str">
        <f t="shared" ca="1" si="134"/>
        <v/>
      </c>
      <c r="N144" s="208" t="str">
        <f t="shared" ca="1" si="134"/>
        <v/>
      </c>
      <c r="O144" s="209" t="str">
        <f t="shared" ca="1" si="134"/>
        <v/>
      </c>
      <c r="P144" s="210" t="str">
        <f t="shared" ca="1" si="134"/>
        <v/>
      </c>
      <c r="Q144" s="208" t="str">
        <f t="shared" ca="1" si="134"/>
        <v/>
      </c>
      <c r="R144" s="211" t="str">
        <f t="shared" ca="1" si="134"/>
        <v/>
      </c>
      <c r="S144" s="212" t="str">
        <f t="shared" ca="1" si="134"/>
        <v/>
      </c>
      <c r="T144" s="208" t="str">
        <f t="shared" ca="1" si="134"/>
        <v/>
      </c>
      <c r="U144" s="213" t="str">
        <f t="shared" ca="1" si="134"/>
        <v/>
      </c>
      <c r="V144" s="212" t="str">
        <f t="shared" ca="1" si="134"/>
        <v/>
      </c>
      <c r="W144" s="208" t="str">
        <f t="shared" ca="1" si="134"/>
        <v/>
      </c>
      <c r="X144" s="209" t="str">
        <f t="shared" ca="1" si="134"/>
        <v/>
      </c>
      <c r="Y144" s="210" t="str">
        <f t="shared" ca="1" si="134"/>
        <v/>
      </c>
      <c r="Z144" s="208" t="str">
        <f t="shared" ca="1" si="134"/>
        <v/>
      </c>
      <c r="AA144" s="211" t="str">
        <f t="shared" ca="1" si="134"/>
        <v/>
      </c>
      <c r="AB144" s="212" t="str">
        <f t="shared" ref="M144:AB146" ca="1" si="156">IF($C144="","",IF(AB$1="","",INDIRECT("'"&amp;AB$1&amp;"'!"&amp;"$"&amp;AB$2&amp;"$"&amp;((AB$3)+(ROW()-ROW(AA$9))))))</f>
        <v/>
      </c>
      <c r="AC144" s="208" t="str">
        <f t="shared" ref="AC144:AQ144" ca="1" si="157">IF($C144="","",IF(AC$1="","",INDIRECT("'"&amp;AC$1&amp;"'!"&amp;"$"&amp;AC$2&amp;"$"&amp;((AC$3)+(ROW()-ROW(AB$9))))))</f>
        <v/>
      </c>
      <c r="AD144" s="209" t="str">
        <f t="shared" ca="1" si="157"/>
        <v/>
      </c>
      <c r="AE144" s="214" t="str">
        <f t="shared" ca="1" si="157"/>
        <v/>
      </c>
      <c r="AF144" s="208" t="str">
        <f t="shared" ca="1" si="157"/>
        <v/>
      </c>
      <c r="AG144" s="209" t="str">
        <f t="shared" ca="1" si="157"/>
        <v/>
      </c>
      <c r="AH144" s="210" t="str">
        <f t="shared" ca="1" si="157"/>
        <v/>
      </c>
      <c r="AI144" s="208" t="str">
        <f t="shared" ca="1" si="157"/>
        <v/>
      </c>
      <c r="AJ144" s="211" t="str">
        <f t="shared" ca="1" si="157"/>
        <v/>
      </c>
      <c r="AK144" s="212" t="str">
        <f t="shared" ca="1" si="157"/>
        <v/>
      </c>
      <c r="AL144" s="208" t="str">
        <f t="shared" ca="1" si="157"/>
        <v/>
      </c>
      <c r="AM144" s="215" t="str">
        <f t="shared" ca="1" si="157"/>
        <v/>
      </c>
      <c r="AN144" s="212" t="str">
        <f t="shared" ca="1" si="157"/>
        <v/>
      </c>
      <c r="AO144" s="208" t="str">
        <f t="shared" ca="1" si="157"/>
        <v/>
      </c>
      <c r="AP144" s="209" t="str">
        <f t="shared" ca="1" si="157"/>
        <v/>
      </c>
      <c r="AQ144" s="210" t="str">
        <f t="shared" ca="1" si="157"/>
        <v/>
      </c>
      <c r="AR144" s="208" t="str">
        <f t="shared" ca="1" si="135"/>
        <v/>
      </c>
      <c r="AS144" s="211" t="str">
        <f t="shared" ca="1" si="135"/>
        <v/>
      </c>
      <c r="AT144" s="212" t="str">
        <f t="shared" ca="1" si="135"/>
        <v/>
      </c>
      <c r="AU144" s="208" t="str">
        <f t="shared" ca="1" si="135"/>
        <v/>
      </c>
      <c r="AV144" s="209" t="str">
        <f t="shared" ca="1" si="135"/>
        <v/>
      </c>
      <c r="AW144" s="214" t="str">
        <f t="shared" ca="1" si="135"/>
        <v/>
      </c>
      <c r="AX144" s="208" t="str">
        <f t="shared" ca="1" si="135"/>
        <v/>
      </c>
      <c r="AY144" s="209" t="str">
        <f t="shared" ca="1" si="135"/>
        <v/>
      </c>
      <c r="AZ144" s="210" t="str">
        <f t="shared" ca="1" si="135"/>
        <v/>
      </c>
      <c r="BA144" s="208" t="str">
        <f t="shared" ca="1" si="135"/>
        <v/>
      </c>
      <c r="BB144" s="211" t="str">
        <f t="shared" ca="1" si="135"/>
        <v/>
      </c>
      <c r="BC144" s="212" t="str">
        <f t="shared" ca="1" si="135"/>
        <v/>
      </c>
      <c r="BD144" s="208" t="str">
        <f t="shared" ca="1" si="135"/>
        <v/>
      </c>
      <c r="BE144" s="215" t="str">
        <f t="shared" ca="1" si="135"/>
        <v/>
      </c>
      <c r="BF144" s="212" t="str">
        <f t="shared" ca="1" si="135"/>
        <v/>
      </c>
      <c r="BG144" s="208" t="str">
        <f t="shared" ref="AS144:BH146" ca="1" si="158">IF($C144="","",IF(BG$1="","",INDIRECT("'"&amp;BG$1&amp;"'!"&amp;"$"&amp;BG$2&amp;"$"&amp;((BG$3)+(ROW()-ROW(BF$9))))))</f>
        <v/>
      </c>
      <c r="BH144" s="209" t="str">
        <f t="shared" ca="1" si="158"/>
        <v/>
      </c>
      <c r="BI144" s="210" t="str">
        <f t="shared" ref="BI144:BV144" ca="1" si="159">IF($C144="","",IF(BI$1="","",INDIRECT("'"&amp;BI$1&amp;"'!"&amp;"$"&amp;BI$2&amp;"$"&amp;((BI$3)+(ROW()-ROW(BH$9))))))</f>
        <v/>
      </c>
      <c r="BJ144" s="208" t="str">
        <f t="shared" ca="1" si="159"/>
        <v/>
      </c>
      <c r="BK144" s="211" t="str">
        <f t="shared" ca="1" si="159"/>
        <v/>
      </c>
      <c r="BL144" s="212" t="str">
        <f t="shared" ca="1" si="159"/>
        <v/>
      </c>
      <c r="BM144" s="208" t="str">
        <f t="shared" ca="1" si="159"/>
        <v/>
      </c>
      <c r="BN144" s="209" t="str">
        <f t="shared" ca="1" si="159"/>
        <v/>
      </c>
      <c r="BO144" s="214" t="str">
        <f t="shared" ca="1" si="159"/>
        <v/>
      </c>
      <c r="BP144" s="208" t="str">
        <f t="shared" ca="1" si="159"/>
        <v/>
      </c>
      <c r="BQ144" s="209" t="str">
        <f t="shared" ca="1" si="159"/>
        <v/>
      </c>
      <c r="BR144" s="210" t="str">
        <f t="shared" ca="1" si="159"/>
        <v/>
      </c>
      <c r="BS144" s="208" t="str">
        <f t="shared" ca="1" si="159"/>
        <v/>
      </c>
      <c r="BT144" s="211" t="str">
        <f t="shared" ca="1" si="159"/>
        <v/>
      </c>
      <c r="BU144" s="212" t="str">
        <f t="shared" ca="1" si="159"/>
        <v/>
      </c>
      <c r="BV144" s="208" t="str">
        <f t="shared" ca="1" si="159"/>
        <v/>
      </c>
      <c r="BW144" s="215" t="str">
        <f ca="1">IF($C144="","",IF(BW$1="","",INDIRECT("'"&amp;BW$1&amp;"'!"&amp;"$"&amp;BW$2&amp;"$"&amp;((BW$3)+(ROW()-ROW(BV$9))))))</f>
        <v/>
      </c>
      <c r="BX144" s="212" t="str">
        <f t="shared" ca="1" si="136"/>
        <v/>
      </c>
      <c r="BY144" s="208" t="str">
        <f t="shared" ca="1" si="122"/>
        <v/>
      </c>
      <c r="BZ144" s="209" t="str">
        <f t="shared" ca="1" si="123"/>
        <v/>
      </c>
      <c r="CA144" s="210" t="str">
        <f t="shared" ca="1" si="124"/>
        <v/>
      </c>
      <c r="CB144" s="208" t="str">
        <f t="shared" ca="1" si="125"/>
        <v/>
      </c>
      <c r="CC144" s="211" t="str">
        <f t="shared" ca="1" si="126"/>
        <v/>
      </c>
      <c r="CD144" s="212" t="str">
        <f t="shared" ca="1" si="127"/>
        <v/>
      </c>
      <c r="CE144" s="208" t="str">
        <f t="shared" ca="1" si="128"/>
        <v/>
      </c>
      <c r="CF144" s="209" t="str">
        <f t="shared" ca="1" si="129"/>
        <v/>
      </c>
      <c r="CG144" s="214" t="str">
        <f t="shared" ca="1" si="130"/>
        <v/>
      </c>
      <c r="CH144" s="208" t="str">
        <f t="shared" ca="1" si="139"/>
        <v/>
      </c>
      <c r="CI144" s="209" t="str">
        <f t="shared" ca="1" si="140"/>
        <v/>
      </c>
      <c r="CJ144" s="210" t="str">
        <f t="shared" ca="1" si="141"/>
        <v/>
      </c>
      <c r="CK144" s="208" t="str">
        <f t="shared" ca="1" si="142"/>
        <v/>
      </c>
      <c r="CL144" s="211" t="str">
        <f t="shared" ca="1" si="143"/>
        <v/>
      </c>
      <c r="CM144" s="212" t="str">
        <f t="shared" ca="1" si="144"/>
        <v/>
      </c>
      <c r="CN144" s="208" t="str">
        <f t="shared" ca="1" si="145"/>
        <v/>
      </c>
      <c r="CO144" s="215" t="str">
        <f t="shared" ca="1" si="146"/>
        <v/>
      </c>
      <c r="CP144" s="212" t="str">
        <f t="shared" ca="1" si="131"/>
        <v/>
      </c>
      <c r="CQ144" s="208" t="str">
        <f t="shared" ca="1" si="147"/>
        <v/>
      </c>
      <c r="CR144" s="209" t="str">
        <f t="shared" ca="1" si="148"/>
        <v/>
      </c>
      <c r="CS144" s="210" t="str">
        <f t="shared" ca="1" si="149"/>
        <v/>
      </c>
      <c r="CT144" s="208" t="str">
        <f t="shared" ca="1" si="150"/>
        <v/>
      </c>
      <c r="CU144" s="211" t="str">
        <f t="shared" ca="1" si="151"/>
        <v/>
      </c>
      <c r="CV144" s="212" t="str">
        <f t="shared" ca="1" si="152"/>
        <v/>
      </c>
      <c r="CW144" s="208" t="str">
        <f t="shared" ca="1" si="153"/>
        <v/>
      </c>
      <c r="CX144" s="216" t="str">
        <f t="shared" ca="1" si="154"/>
        <v/>
      </c>
    </row>
    <row r="145" spans="2:102" s="156" customFormat="1" ht="20.100000000000001" customHeight="1">
      <c r="B145" s="239">
        <f t="shared" si="155"/>
        <v>136</v>
      </c>
      <c r="C145" s="200" t="str">
        <f t="shared" ca="1" si="138"/>
        <v/>
      </c>
      <c r="D145" s="201" t="str">
        <f t="shared" ca="1" si="137"/>
        <v/>
      </c>
      <c r="E145" s="206" t="str">
        <f t="shared" ca="1" si="121"/>
        <v/>
      </c>
      <c r="F145" s="203" t="str">
        <f t="shared" ca="1" si="121"/>
        <v/>
      </c>
      <c r="G145" s="204" t="str">
        <f t="shared" ca="1" si="121"/>
        <v/>
      </c>
      <c r="H145" s="202" t="str">
        <f t="shared" ca="1" si="121"/>
        <v/>
      </c>
      <c r="I145" s="205" t="str">
        <f t="shared" ca="1" si="121"/>
        <v/>
      </c>
      <c r="J145" s="206" t="str">
        <f t="shared" ca="1" si="121"/>
        <v/>
      </c>
      <c r="K145" s="202" t="str">
        <f t="shared" ca="1" si="121"/>
        <v/>
      </c>
      <c r="L145" s="295" t="str">
        <f t="shared" ca="1" si="121"/>
        <v/>
      </c>
      <c r="M145" s="207" t="str">
        <f t="shared" ca="1" si="156"/>
        <v/>
      </c>
      <c r="N145" s="208" t="str">
        <f t="shared" ca="1" si="156"/>
        <v/>
      </c>
      <c r="O145" s="209" t="str">
        <f t="shared" ca="1" si="156"/>
        <v/>
      </c>
      <c r="P145" s="210" t="str">
        <f t="shared" ca="1" si="156"/>
        <v/>
      </c>
      <c r="Q145" s="208" t="str">
        <f t="shared" ca="1" si="156"/>
        <v/>
      </c>
      <c r="R145" s="211" t="str">
        <f t="shared" ca="1" si="156"/>
        <v/>
      </c>
      <c r="S145" s="212" t="str">
        <f t="shared" ca="1" si="156"/>
        <v/>
      </c>
      <c r="T145" s="208" t="str">
        <f t="shared" ca="1" si="156"/>
        <v/>
      </c>
      <c r="U145" s="213" t="str">
        <f t="shared" ca="1" si="156"/>
        <v/>
      </c>
      <c r="V145" s="212" t="str">
        <f t="shared" ca="1" si="156"/>
        <v/>
      </c>
      <c r="W145" s="208" t="str">
        <f t="shared" ca="1" si="156"/>
        <v/>
      </c>
      <c r="X145" s="209" t="str">
        <f t="shared" ca="1" si="156"/>
        <v/>
      </c>
      <c r="Y145" s="210" t="str">
        <f t="shared" ca="1" si="156"/>
        <v/>
      </c>
      <c r="Z145" s="208" t="str">
        <f t="shared" ca="1" si="156"/>
        <v/>
      </c>
      <c r="AA145" s="211" t="str">
        <f t="shared" ca="1" si="156"/>
        <v/>
      </c>
      <c r="AB145" s="212" t="str">
        <f t="shared" ca="1" si="156"/>
        <v/>
      </c>
      <c r="AC145" s="208" t="str">
        <f t="shared" ref="AC145:AQ145" ca="1" si="160">IF($C145="","",IF(AC$1="","",INDIRECT("'"&amp;AC$1&amp;"'!"&amp;"$"&amp;AC$2&amp;"$"&amp;((AC$3)+(ROW()-ROW(AB$9))))))</f>
        <v/>
      </c>
      <c r="AD145" s="209" t="str">
        <f t="shared" ca="1" si="160"/>
        <v/>
      </c>
      <c r="AE145" s="214" t="str">
        <f t="shared" ca="1" si="160"/>
        <v/>
      </c>
      <c r="AF145" s="208" t="str">
        <f t="shared" ca="1" si="160"/>
        <v/>
      </c>
      <c r="AG145" s="209" t="str">
        <f t="shared" ca="1" si="160"/>
        <v/>
      </c>
      <c r="AH145" s="210" t="str">
        <f t="shared" ca="1" si="160"/>
        <v/>
      </c>
      <c r="AI145" s="208" t="str">
        <f t="shared" ca="1" si="160"/>
        <v/>
      </c>
      <c r="AJ145" s="211" t="str">
        <f t="shared" ca="1" si="160"/>
        <v/>
      </c>
      <c r="AK145" s="212" t="str">
        <f t="shared" ca="1" si="160"/>
        <v/>
      </c>
      <c r="AL145" s="208" t="str">
        <f t="shared" ca="1" si="160"/>
        <v/>
      </c>
      <c r="AM145" s="215" t="str">
        <f t="shared" ca="1" si="160"/>
        <v/>
      </c>
      <c r="AN145" s="212" t="str">
        <f t="shared" ca="1" si="160"/>
        <v/>
      </c>
      <c r="AO145" s="208" t="str">
        <f t="shared" ca="1" si="160"/>
        <v/>
      </c>
      <c r="AP145" s="209" t="str">
        <f t="shared" ca="1" si="160"/>
        <v/>
      </c>
      <c r="AQ145" s="210" t="str">
        <f t="shared" ca="1" si="160"/>
        <v/>
      </c>
      <c r="AR145" s="208" t="str">
        <f ca="1">IF($C145="","",IF(AR$1="","",INDIRECT("'"&amp;AR$1&amp;"'!"&amp;"$"&amp;AR$2&amp;"$"&amp;((AR$3)+(ROW()-ROW(AQ$9))))))</f>
        <v/>
      </c>
      <c r="AS145" s="211" t="str">
        <f t="shared" ca="1" si="158"/>
        <v/>
      </c>
      <c r="AT145" s="212" t="str">
        <f t="shared" ca="1" si="158"/>
        <v/>
      </c>
      <c r="AU145" s="208" t="str">
        <f t="shared" ca="1" si="158"/>
        <v/>
      </c>
      <c r="AV145" s="209" t="str">
        <f t="shared" ca="1" si="158"/>
        <v/>
      </c>
      <c r="AW145" s="214" t="str">
        <f t="shared" ca="1" si="158"/>
        <v/>
      </c>
      <c r="AX145" s="208" t="str">
        <f t="shared" ca="1" si="158"/>
        <v/>
      </c>
      <c r="AY145" s="209" t="str">
        <f t="shared" ca="1" si="158"/>
        <v/>
      </c>
      <c r="AZ145" s="210" t="str">
        <f t="shared" ca="1" si="158"/>
        <v/>
      </c>
      <c r="BA145" s="208" t="str">
        <f t="shared" ca="1" si="158"/>
        <v/>
      </c>
      <c r="BB145" s="211" t="str">
        <f t="shared" ca="1" si="158"/>
        <v/>
      </c>
      <c r="BC145" s="212" t="str">
        <f t="shared" ca="1" si="158"/>
        <v/>
      </c>
      <c r="BD145" s="208" t="str">
        <f t="shared" ca="1" si="158"/>
        <v/>
      </c>
      <c r="BE145" s="215" t="str">
        <f t="shared" ca="1" si="158"/>
        <v/>
      </c>
      <c r="BF145" s="212" t="str">
        <f t="shared" ca="1" si="158"/>
        <v/>
      </c>
      <c r="BG145" s="208" t="str">
        <f t="shared" ca="1" si="158"/>
        <v/>
      </c>
      <c r="BH145" s="209" t="str">
        <f t="shared" ca="1" si="158"/>
        <v/>
      </c>
      <c r="BI145" s="210" t="str">
        <f t="shared" ref="BI145:BV145" ca="1" si="161">IF($C145="","",IF(BI$1="","",INDIRECT("'"&amp;BI$1&amp;"'!"&amp;"$"&amp;BI$2&amp;"$"&amp;((BI$3)+(ROW()-ROW(BH$9))))))</f>
        <v/>
      </c>
      <c r="BJ145" s="208" t="str">
        <f t="shared" ca="1" si="161"/>
        <v/>
      </c>
      <c r="BK145" s="211" t="str">
        <f t="shared" ca="1" si="161"/>
        <v/>
      </c>
      <c r="BL145" s="212" t="str">
        <f t="shared" ca="1" si="161"/>
        <v/>
      </c>
      <c r="BM145" s="208" t="str">
        <f t="shared" ca="1" si="161"/>
        <v/>
      </c>
      <c r="BN145" s="209" t="str">
        <f t="shared" ca="1" si="161"/>
        <v/>
      </c>
      <c r="BO145" s="214" t="str">
        <f t="shared" ca="1" si="161"/>
        <v/>
      </c>
      <c r="BP145" s="208" t="str">
        <f t="shared" ca="1" si="161"/>
        <v/>
      </c>
      <c r="BQ145" s="209" t="str">
        <f t="shared" ca="1" si="161"/>
        <v/>
      </c>
      <c r="BR145" s="210" t="str">
        <f t="shared" ca="1" si="161"/>
        <v/>
      </c>
      <c r="BS145" s="208" t="str">
        <f t="shared" ca="1" si="161"/>
        <v/>
      </c>
      <c r="BT145" s="211" t="str">
        <f t="shared" ca="1" si="161"/>
        <v/>
      </c>
      <c r="BU145" s="212" t="str">
        <f t="shared" ca="1" si="161"/>
        <v/>
      </c>
      <c r="BV145" s="208" t="str">
        <f t="shared" ca="1" si="161"/>
        <v/>
      </c>
      <c r="BW145" s="215" t="str">
        <f ca="1">IF($C145="","",IF(BW$1="","",INDIRECT("'"&amp;BW$1&amp;"'!"&amp;"$"&amp;BW$2&amp;"$"&amp;((BW$3)+(ROW()-ROW(BV$9))))))</f>
        <v/>
      </c>
      <c r="BX145" s="212" t="str">
        <f t="shared" ca="1" si="136"/>
        <v/>
      </c>
      <c r="BY145" s="208" t="str">
        <f t="shared" ca="1" si="122"/>
        <v/>
      </c>
      <c r="BZ145" s="209" t="str">
        <f t="shared" ca="1" si="123"/>
        <v/>
      </c>
      <c r="CA145" s="210" t="str">
        <f t="shared" ca="1" si="124"/>
        <v/>
      </c>
      <c r="CB145" s="208" t="str">
        <f t="shared" ca="1" si="125"/>
        <v/>
      </c>
      <c r="CC145" s="211" t="str">
        <f t="shared" ca="1" si="126"/>
        <v/>
      </c>
      <c r="CD145" s="212" t="str">
        <f t="shared" ca="1" si="127"/>
        <v/>
      </c>
      <c r="CE145" s="208" t="str">
        <f t="shared" ca="1" si="128"/>
        <v/>
      </c>
      <c r="CF145" s="209" t="str">
        <f t="shared" ca="1" si="129"/>
        <v/>
      </c>
      <c r="CG145" s="214" t="str">
        <f t="shared" ca="1" si="130"/>
        <v/>
      </c>
      <c r="CH145" s="208" t="str">
        <f t="shared" ca="1" si="139"/>
        <v/>
      </c>
      <c r="CI145" s="209" t="str">
        <f t="shared" ca="1" si="140"/>
        <v/>
      </c>
      <c r="CJ145" s="210" t="str">
        <f t="shared" ca="1" si="141"/>
        <v/>
      </c>
      <c r="CK145" s="208" t="str">
        <f t="shared" ca="1" si="142"/>
        <v/>
      </c>
      <c r="CL145" s="211" t="str">
        <f t="shared" ca="1" si="143"/>
        <v/>
      </c>
      <c r="CM145" s="212" t="str">
        <f t="shared" ca="1" si="144"/>
        <v/>
      </c>
      <c r="CN145" s="208" t="str">
        <f t="shared" ca="1" si="145"/>
        <v/>
      </c>
      <c r="CO145" s="215" t="str">
        <f t="shared" ca="1" si="146"/>
        <v/>
      </c>
      <c r="CP145" s="212" t="str">
        <f t="shared" ca="1" si="131"/>
        <v/>
      </c>
      <c r="CQ145" s="208" t="str">
        <f t="shared" ca="1" si="147"/>
        <v/>
      </c>
      <c r="CR145" s="209" t="str">
        <f t="shared" ca="1" si="148"/>
        <v/>
      </c>
      <c r="CS145" s="210" t="str">
        <f t="shared" ca="1" si="149"/>
        <v/>
      </c>
      <c r="CT145" s="208" t="str">
        <f t="shared" ca="1" si="150"/>
        <v/>
      </c>
      <c r="CU145" s="211" t="str">
        <f t="shared" ca="1" si="151"/>
        <v/>
      </c>
      <c r="CV145" s="212" t="str">
        <f t="shared" ca="1" si="152"/>
        <v/>
      </c>
      <c r="CW145" s="208" t="str">
        <f t="shared" ca="1" si="153"/>
        <v/>
      </c>
      <c r="CX145" s="216" t="str">
        <f t="shared" ca="1" si="154"/>
        <v/>
      </c>
    </row>
    <row r="146" spans="2:102" s="156" customFormat="1" ht="20.100000000000001" customHeight="1">
      <c r="B146" s="239">
        <f t="shared" si="155"/>
        <v>137</v>
      </c>
      <c r="C146" s="200" t="str">
        <f t="shared" ca="1" si="138"/>
        <v/>
      </c>
      <c r="D146" s="201" t="str">
        <f t="shared" ca="1" si="137"/>
        <v/>
      </c>
      <c r="E146" s="206" t="str">
        <f t="shared" ca="1" si="121"/>
        <v/>
      </c>
      <c r="F146" s="203" t="str">
        <f t="shared" ca="1" si="121"/>
        <v/>
      </c>
      <c r="G146" s="204" t="str">
        <f t="shared" ca="1" si="121"/>
        <v/>
      </c>
      <c r="H146" s="202" t="str">
        <f t="shared" ca="1" si="121"/>
        <v/>
      </c>
      <c r="I146" s="205" t="str">
        <f t="shared" ca="1" si="121"/>
        <v/>
      </c>
      <c r="J146" s="206" t="str">
        <f t="shared" ca="1" si="121"/>
        <v/>
      </c>
      <c r="K146" s="202" t="str">
        <f t="shared" ca="1" si="121"/>
        <v/>
      </c>
      <c r="L146" s="295" t="str">
        <f t="shared" ca="1" si="121"/>
        <v/>
      </c>
      <c r="M146" s="207" t="str">
        <f t="shared" ca="1" si="156"/>
        <v/>
      </c>
      <c r="N146" s="208" t="str">
        <f t="shared" ca="1" si="156"/>
        <v/>
      </c>
      <c r="O146" s="209" t="str">
        <f t="shared" ca="1" si="156"/>
        <v/>
      </c>
      <c r="P146" s="210" t="str">
        <f t="shared" ca="1" si="156"/>
        <v/>
      </c>
      <c r="Q146" s="208" t="str">
        <f t="shared" ca="1" si="156"/>
        <v/>
      </c>
      <c r="R146" s="211" t="str">
        <f t="shared" ca="1" si="156"/>
        <v/>
      </c>
      <c r="S146" s="212" t="str">
        <f t="shared" ca="1" si="156"/>
        <v/>
      </c>
      <c r="T146" s="208" t="str">
        <f t="shared" ca="1" si="156"/>
        <v/>
      </c>
      <c r="U146" s="213" t="str">
        <f t="shared" ca="1" si="156"/>
        <v/>
      </c>
      <c r="V146" s="212" t="str">
        <f t="shared" ca="1" si="156"/>
        <v/>
      </c>
      <c r="W146" s="208" t="str">
        <f t="shared" ca="1" si="156"/>
        <v/>
      </c>
      <c r="X146" s="209" t="str">
        <f t="shared" ca="1" si="156"/>
        <v/>
      </c>
      <c r="Y146" s="210" t="str">
        <f t="shared" ca="1" si="156"/>
        <v/>
      </c>
      <c r="Z146" s="208" t="str">
        <f t="shared" ca="1" si="156"/>
        <v/>
      </c>
      <c r="AA146" s="211" t="str">
        <f t="shared" ca="1" si="156"/>
        <v/>
      </c>
      <c r="AB146" s="212" t="str">
        <f t="shared" ca="1" si="156"/>
        <v/>
      </c>
      <c r="AC146" s="208" t="str">
        <f t="shared" ref="AC146:AQ146" ca="1" si="162">IF($C146="","",IF(AC$1="","",INDIRECT("'"&amp;AC$1&amp;"'!"&amp;"$"&amp;AC$2&amp;"$"&amp;((AC$3)+(ROW()-ROW(AB$9))))))</f>
        <v/>
      </c>
      <c r="AD146" s="209" t="str">
        <f t="shared" ca="1" si="162"/>
        <v/>
      </c>
      <c r="AE146" s="214" t="str">
        <f t="shared" ca="1" si="162"/>
        <v/>
      </c>
      <c r="AF146" s="208" t="str">
        <f t="shared" ca="1" si="162"/>
        <v/>
      </c>
      <c r="AG146" s="209" t="str">
        <f t="shared" ca="1" si="162"/>
        <v/>
      </c>
      <c r="AH146" s="210" t="str">
        <f t="shared" ca="1" si="162"/>
        <v/>
      </c>
      <c r="AI146" s="208" t="str">
        <f t="shared" ca="1" si="162"/>
        <v/>
      </c>
      <c r="AJ146" s="211" t="str">
        <f t="shared" ca="1" si="162"/>
        <v/>
      </c>
      <c r="AK146" s="212" t="str">
        <f t="shared" ca="1" si="162"/>
        <v/>
      </c>
      <c r="AL146" s="208" t="str">
        <f t="shared" ca="1" si="162"/>
        <v/>
      </c>
      <c r="AM146" s="215" t="str">
        <f t="shared" ca="1" si="162"/>
        <v/>
      </c>
      <c r="AN146" s="212" t="str">
        <f t="shared" ca="1" si="162"/>
        <v/>
      </c>
      <c r="AO146" s="208" t="str">
        <f t="shared" ca="1" si="162"/>
        <v/>
      </c>
      <c r="AP146" s="209" t="str">
        <f t="shared" ca="1" si="162"/>
        <v/>
      </c>
      <c r="AQ146" s="210" t="str">
        <f t="shared" ca="1" si="162"/>
        <v/>
      </c>
      <c r="AR146" s="208" t="str">
        <f ca="1">IF($C146="","",IF(AR$1="","",INDIRECT("'"&amp;AR$1&amp;"'!"&amp;"$"&amp;AR$2&amp;"$"&amp;((AR$3)+(ROW()-ROW(AQ$9))))))</f>
        <v/>
      </c>
      <c r="AS146" s="211" t="str">
        <f t="shared" ca="1" si="158"/>
        <v/>
      </c>
      <c r="AT146" s="212" t="str">
        <f t="shared" ca="1" si="158"/>
        <v/>
      </c>
      <c r="AU146" s="208" t="str">
        <f t="shared" ca="1" si="158"/>
        <v/>
      </c>
      <c r="AV146" s="209" t="str">
        <f t="shared" ca="1" si="158"/>
        <v/>
      </c>
      <c r="AW146" s="214" t="str">
        <f t="shared" ca="1" si="158"/>
        <v/>
      </c>
      <c r="AX146" s="208" t="str">
        <f t="shared" ca="1" si="158"/>
        <v/>
      </c>
      <c r="AY146" s="209" t="str">
        <f t="shared" ca="1" si="158"/>
        <v/>
      </c>
      <c r="AZ146" s="210" t="str">
        <f t="shared" ca="1" si="158"/>
        <v/>
      </c>
      <c r="BA146" s="208" t="str">
        <f t="shared" ca="1" si="158"/>
        <v/>
      </c>
      <c r="BB146" s="211" t="str">
        <f t="shared" ca="1" si="158"/>
        <v/>
      </c>
      <c r="BC146" s="212" t="str">
        <f t="shared" ca="1" si="158"/>
        <v/>
      </c>
      <c r="BD146" s="208" t="str">
        <f t="shared" ca="1" si="158"/>
        <v/>
      </c>
      <c r="BE146" s="215" t="str">
        <f t="shared" ca="1" si="158"/>
        <v/>
      </c>
      <c r="BF146" s="212" t="str">
        <f t="shared" ca="1" si="158"/>
        <v/>
      </c>
      <c r="BG146" s="208" t="str">
        <f t="shared" ca="1" si="158"/>
        <v/>
      </c>
      <c r="BH146" s="209" t="str">
        <f t="shared" ca="1" si="158"/>
        <v/>
      </c>
      <c r="BI146" s="210" t="str">
        <f t="shared" ref="BI146:BV146" ca="1" si="163">IF($C146="","",IF(BI$1="","",INDIRECT("'"&amp;BI$1&amp;"'!"&amp;"$"&amp;BI$2&amp;"$"&amp;((BI$3)+(ROW()-ROW(BH$9))))))</f>
        <v/>
      </c>
      <c r="BJ146" s="208" t="str">
        <f t="shared" ca="1" si="163"/>
        <v/>
      </c>
      <c r="BK146" s="211" t="str">
        <f t="shared" ca="1" si="163"/>
        <v/>
      </c>
      <c r="BL146" s="212" t="str">
        <f t="shared" ca="1" si="163"/>
        <v/>
      </c>
      <c r="BM146" s="208" t="str">
        <f t="shared" ca="1" si="163"/>
        <v/>
      </c>
      <c r="BN146" s="209" t="str">
        <f t="shared" ca="1" si="163"/>
        <v/>
      </c>
      <c r="BO146" s="214" t="str">
        <f t="shared" ca="1" si="163"/>
        <v/>
      </c>
      <c r="BP146" s="208" t="str">
        <f t="shared" ca="1" si="163"/>
        <v/>
      </c>
      <c r="BQ146" s="209" t="str">
        <f t="shared" ca="1" si="163"/>
        <v/>
      </c>
      <c r="BR146" s="210" t="str">
        <f t="shared" ca="1" si="163"/>
        <v/>
      </c>
      <c r="BS146" s="208" t="str">
        <f t="shared" ca="1" si="163"/>
        <v/>
      </c>
      <c r="BT146" s="211" t="str">
        <f t="shared" ca="1" si="163"/>
        <v/>
      </c>
      <c r="BU146" s="212" t="str">
        <f t="shared" ca="1" si="163"/>
        <v/>
      </c>
      <c r="BV146" s="208" t="str">
        <f t="shared" ca="1" si="163"/>
        <v/>
      </c>
      <c r="BW146" s="215" t="str">
        <f ca="1">IF($C146="","",IF(BW$1="","",INDIRECT("'"&amp;BW$1&amp;"'!"&amp;"$"&amp;BW$2&amp;"$"&amp;((BW$3)+(ROW()-ROW(BV$9))))))</f>
        <v/>
      </c>
      <c r="BX146" s="212" t="str">
        <f t="shared" ca="1" si="136"/>
        <v/>
      </c>
      <c r="BY146" s="208" t="str">
        <f t="shared" ca="1" si="122"/>
        <v/>
      </c>
      <c r="BZ146" s="209" t="str">
        <f t="shared" ca="1" si="123"/>
        <v/>
      </c>
      <c r="CA146" s="210" t="str">
        <f t="shared" ca="1" si="124"/>
        <v/>
      </c>
      <c r="CB146" s="208" t="str">
        <f t="shared" ca="1" si="125"/>
        <v/>
      </c>
      <c r="CC146" s="211" t="str">
        <f t="shared" ca="1" si="126"/>
        <v/>
      </c>
      <c r="CD146" s="212" t="str">
        <f t="shared" ca="1" si="127"/>
        <v/>
      </c>
      <c r="CE146" s="208" t="str">
        <f t="shared" ca="1" si="128"/>
        <v/>
      </c>
      <c r="CF146" s="209" t="str">
        <f t="shared" ca="1" si="129"/>
        <v/>
      </c>
      <c r="CG146" s="214" t="str">
        <f t="shared" ca="1" si="130"/>
        <v/>
      </c>
      <c r="CH146" s="208" t="str">
        <f t="shared" ca="1" si="139"/>
        <v/>
      </c>
      <c r="CI146" s="209" t="str">
        <f t="shared" ca="1" si="140"/>
        <v/>
      </c>
      <c r="CJ146" s="210" t="str">
        <f t="shared" ca="1" si="141"/>
        <v/>
      </c>
      <c r="CK146" s="208" t="str">
        <f t="shared" ca="1" si="142"/>
        <v/>
      </c>
      <c r="CL146" s="211" t="str">
        <f t="shared" ca="1" si="143"/>
        <v/>
      </c>
      <c r="CM146" s="212" t="str">
        <f t="shared" ca="1" si="144"/>
        <v/>
      </c>
      <c r="CN146" s="208" t="str">
        <f t="shared" ca="1" si="145"/>
        <v/>
      </c>
      <c r="CO146" s="215" t="str">
        <f t="shared" ca="1" si="146"/>
        <v/>
      </c>
      <c r="CP146" s="212" t="str">
        <f t="shared" ca="1" si="131"/>
        <v/>
      </c>
      <c r="CQ146" s="208" t="str">
        <f t="shared" ca="1" si="147"/>
        <v/>
      </c>
      <c r="CR146" s="209" t="str">
        <f t="shared" ca="1" si="148"/>
        <v/>
      </c>
      <c r="CS146" s="210" t="str">
        <f t="shared" ca="1" si="149"/>
        <v/>
      </c>
      <c r="CT146" s="208" t="str">
        <f t="shared" ca="1" si="150"/>
        <v/>
      </c>
      <c r="CU146" s="211" t="str">
        <f t="shared" ca="1" si="151"/>
        <v/>
      </c>
      <c r="CV146" s="212" t="str">
        <f t="shared" ca="1" si="152"/>
        <v/>
      </c>
      <c r="CW146" s="208" t="str">
        <f t="shared" ca="1" si="153"/>
        <v/>
      </c>
      <c r="CX146" s="216" t="str">
        <f t="shared" ca="1" si="154"/>
        <v/>
      </c>
    </row>
    <row r="147" spans="2:102" s="156" customFormat="1" ht="20.100000000000001" customHeight="1">
      <c r="B147" s="239">
        <f t="shared" si="155"/>
        <v>138</v>
      </c>
      <c r="C147" s="200" t="str">
        <f t="shared" ca="1" si="138"/>
        <v/>
      </c>
      <c r="D147" s="201" t="str">
        <f t="shared" ca="1" si="137"/>
        <v/>
      </c>
      <c r="E147" s="206" t="str">
        <f t="shared" ca="1" si="121"/>
        <v/>
      </c>
      <c r="F147" s="203" t="str">
        <f t="shared" ca="1" si="121"/>
        <v/>
      </c>
      <c r="G147" s="204" t="str">
        <f t="shared" ca="1" si="121"/>
        <v/>
      </c>
      <c r="H147" s="202" t="str">
        <f t="shared" ca="1" si="121"/>
        <v/>
      </c>
      <c r="I147" s="205" t="str">
        <f t="shared" ca="1" si="121"/>
        <v/>
      </c>
      <c r="J147" s="206" t="str">
        <f t="shared" ca="1" si="121"/>
        <v/>
      </c>
      <c r="K147" s="202" t="str">
        <f t="shared" ca="1" si="121"/>
        <v/>
      </c>
      <c r="L147" s="295" t="str">
        <f t="shared" ca="1" si="121"/>
        <v/>
      </c>
      <c r="M147" s="207" t="str">
        <f t="shared" ref="M147:AB147" ca="1" si="164">IF($C147="","",IF(M$1="","",INDIRECT("'"&amp;M$1&amp;"'!"&amp;"$"&amp;M$2&amp;"$"&amp;((M$3)+(ROW()-ROW(L$9))))))</f>
        <v/>
      </c>
      <c r="N147" s="208" t="str">
        <f t="shared" ca="1" si="164"/>
        <v/>
      </c>
      <c r="O147" s="209" t="str">
        <f t="shared" ca="1" si="164"/>
        <v/>
      </c>
      <c r="P147" s="210" t="str">
        <f t="shared" ca="1" si="164"/>
        <v/>
      </c>
      <c r="Q147" s="208" t="str">
        <f t="shared" ca="1" si="164"/>
        <v/>
      </c>
      <c r="R147" s="211" t="str">
        <f t="shared" ca="1" si="164"/>
        <v/>
      </c>
      <c r="S147" s="212" t="str">
        <f t="shared" ca="1" si="164"/>
        <v/>
      </c>
      <c r="T147" s="208" t="str">
        <f t="shared" ca="1" si="164"/>
        <v/>
      </c>
      <c r="U147" s="213" t="str">
        <f t="shared" ca="1" si="164"/>
        <v/>
      </c>
      <c r="V147" s="212" t="str">
        <f t="shared" ca="1" si="164"/>
        <v/>
      </c>
      <c r="W147" s="208" t="str">
        <f t="shared" ca="1" si="164"/>
        <v/>
      </c>
      <c r="X147" s="209" t="str">
        <f t="shared" ca="1" si="164"/>
        <v/>
      </c>
      <c r="Y147" s="210" t="str">
        <f t="shared" ca="1" si="164"/>
        <v/>
      </c>
      <c r="Z147" s="208" t="str">
        <f t="shared" ca="1" si="164"/>
        <v/>
      </c>
      <c r="AA147" s="211" t="str">
        <f t="shared" ca="1" si="164"/>
        <v/>
      </c>
      <c r="AB147" s="212" t="str">
        <f t="shared" ca="1" si="164"/>
        <v/>
      </c>
      <c r="AC147" s="208" t="str">
        <f t="shared" ref="AC147:AQ147" ca="1" si="165">IF($C147="","",IF(AC$1="","",INDIRECT("'"&amp;AC$1&amp;"'!"&amp;"$"&amp;AC$2&amp;"$"&amp;((AC$3)+(ROW()-ROW(AB$9))))))</f>
        <v/>
      </c>
      <c r="AD147" s="209" t="str">
        <f t="shared" ca="1" si="165"/>
        <v/>
      </c>
      <c r="AE147" s="214" t="str">
        <f t="shared" ca="1" si="165"/>
        <v/>
      </c>
      <c r="AF147" s="208" t="str">
        <f t="shared" ca="1" si="165"/>
        <v/>
      </c>
      <c r="AG147" s="209" t="str">
        <f t="shared" ca="1" si="165"/>
        <v/>
      </c>
      <c r="AH147" s="210" t="str">
        <f t="shared" ca="1" si="165"/>
        <v/>
      </c>
      <c r="AI147" s="208" t="str">
        <f t="shared" ca="1" si="165"/>
        <v/>
      </c>
      <c r="AJ147" s="211" t="str">
        <f t="shared" ca="1" si="165"/>
        <v/>
      </c>
      <c r="AK147" s="212" t="str">
        <f t="shared" ca="1" si="165"/>
        <v/>
      </c>
      <c r="AL147" s="208" t="str">
        <f t="shared" ca="1" si="165"/>
        <v/>
      </c>
      <c r="AM147" s="215" t="str">
        <f t="shared" ca="1" si="165"/>
        <v/>
      </c>
      <c r="AN147" s="212" t="str">
        <f t="shared" ca="1" si="165"/>
        <v/>
      </c>
      <c r="AO147" s="208" t="str">
        <f t="shared" ca="1" si="165"/>
        <v/>
      </c>
      <c r="AP147" s="209" t="str">
        <f t="shared" ca="1" si="165"/>
        <v/>
      </c>
      <c r="AQ147" s="210" t="str">
        <f t="shared" ca="1" si="165"/>
        <v/>
      </c>
      <c r="AR147" s="208" t="str">
        <f ca="1">IF($C147="","",IF(AR$1="","",INDIRECT("'"&amp;AR$1&amp;"'!"&amp;"$"&amp;AR$2&amp;"$"&amp;((AR$3)+(ROW()-ROW(AQ$9))))))</f>
        <v/>
      </c>
      <c r="AS147" s="211" t="str">
        <f t="shared" ref="AS147:BH147" ca="1" si="166">IF($C147="","",IF(AS$1="","",INDIRECT("'"&amp;AS$1&amp;"'!"&amp;"$"&amp;AS$2&amp;"$"&amp;((AS$3)+(ROW()-ROW(AR$9))))))</f>
        <v/>
      </c>
      <c r="AT147" s="212" t="str">
        <f t="shared" ca="1" si="166"/>
        <v/>
      </c>
      <c r="AU147" s="208" t="str">
        <f t="shared" ca="1" si="166"/>
        <v/>
      </c>
      <c r="AV147" s="209" t="str">
        <f t="shared" ca="1" si="166"/>
        <v/>
      </c>
      <c r="AW147" s="214" t="str">
        <f t="shared" ca="1" si="166"/>
        <v/>
      </c>
      <c r="AX147" s="208" t="str">
        <f t="shared" ca="1" si="166"/>
        <v/>
      </c>
      <c r="AY147" s="209" t="str">
        <f t="shared" ca="1" si="166"/>
        <v/>
      </c>
      <c r="AZ147" s="210" t="str">
        <f t="shared" ca="1" si="166"/>
        <v/>
      </c>
      <c r="BA147" s="208" t="str">
        <f t="shared" ca="1" si="166"/>
        <v/>
      </c>
      <c r="BB147" s="211" t="str">
        <f t="shared" ca="1" si="166"/>
        <v/>
      </c>
      <c r="BC147" s="212" t="str">
        <f t="shared" ca="1" si="166"/>
        <v/>
      </c>
      <c r="BD147" s="208" t="str">
        <f t="shared" ca="1" si="166"/>
        <v/>
      </c>
      <c r="BE147" s="215" t="str">
        <f t="shared" ca="1" si="166"/>
        <v/>
      </c>
      <c r="BF147" s="212" t="str">
        <f t="shared" ca="1" si="166"/>
        <v/>
      </c>
      <c r="BG147" s="208" t="str">
        <f t="shared" ca="1" si="166"/>
        <v/>
      </c>
      <c r="BH147" s="209" t="str">
        <f t="shared" ca="1" si="166"/>
        <v/>
      </c>
      <c r="BI147" s="210" t="str">
        <f t="shared" ref="BI147:BV147" ca="1" si="167">IF($C147="","",IF(BI$1="","",INDIRECT("'"&amp;BI$1&amp;"'!"&amp;"$"&amp;BI$2&amp;"$"&amp;((BI$3)+(ROW()-ROW(BH$9))))))</f>
        <v/>
      </c>
      <c r="BJ147" s="208" t="str">
        <f t="shared" ca="1" si="167"/>
        <v/>
      </c>
      <c r="BK147" s="211" t="str">
        <f t="shared" ca="1" si="167"/>
        <v/>
      </c>
      <c r="BL147" s="212" t="str">
        <f t="shared" ca="1" si="167"/>
        <v/>
      </c>
      <c r="BM147" s="208" t="str">
        <f t="shared" ca="1" si="167"/>
        <v/>
      </c>
      <c r="BN147" s="209" t="str">
        <f t="shared" ca="1" si="167"/>
        <v/>
      </c>
      <c r="BO147" s="214" t="str">
        <f t="shared" ca="1" si="167"/>
        <v/>
      </c>
      <c r="BP147" s="208" t="str">
        <f t="shared" ca="1" si="167"/>
        <v/>
      </c>
      <c r="BQ147" s="209" t="str">
        <f t="shared" ca="1" si="167"/>
        <v/>
      </c>
      <c r="BR147" s="210" t="str">
        <f t="shared" ca="1" si="167"/>
        <v/>
      </c>
      <c r="BS147" s="208" t="str">
        <f t="shared" ca="1" si="167"/>
        <v/>
      </c>
      <c r="BT147" s="211" t="str">
        <f t="shared" ca="1" si="167"/>
        <v/>
      </c>
      <c r="BU147" s="212" t="str">
        <f t="shared" ca="1" si="167"/>
        <v/>
      </c>
      <c r="BV147" s="208" t="str">
        <f t="shared" ca="1" si="167"/>
        <v/>
      </c>
      <c r="BW147" s="215" t="str">
        <f ca="1">IF($C147="","",IF(BW$1="","",INDIRECT("'"&amp;BW$1&amp;"'!"&amp;"$"&amp;BW$2&amp;"$"&amp;((BW$3)+(ROW()-ROW(BV$9))))))</f>
        <v/>
      </c>
      <c r="BX147" s="212" t="str">
        <f t="shared" ca="1" si="136"/>
        <v/>
      </c>
      <c r="BY147" s="208" t="str">
        <f t="shared" ca="1" si="122"/>
        <v/>
      </c>
      <c r="BZ147" s="209" t="str">
        <f t="shared" ca="1" si="123"/>
        <v/>
      </c>
      <c r="CA147" s="210" t="str">
        <f t="shared" ca="1" si="124"/>
        <v/>
      </c>
      <c r="CB147" s="208" t="str">
        <f t="shared" ca="1" si="125"/>
        <v/>
      </c>
      <c r="CC147" s="211" t="str">
        <f t="shared" ca="1" si="126"/>
        <v/>
      </c>
      <c r="CD147" s="212" t="str">
        <f t="shared" ca="1" si="127"/>
        <v/>
      </c>
      <c r="CE147" s="208" t="str">
        <f t="shared" ca="1" si="128"/>
        <v/>
      </c>
      <c r="CF147" s="209" t="str">
        <f t="shared" ca="1" si="129"/>
        <v/>
      </c>
      <c r="CG147" s="214" t="str">
        <f t="shared" ca="1" si="130"/>
        <v/>
      </c>
      <c r="CH147" s="208" t="str">
        <f t="shared" ca="1" si="139"/>
        <v/>
      </c>
      <c r="CI147" s="209" t="str">
        <f t="shared" ca="1" si="140"/>
        <v/>
      </c>
      <c r="CJ147" s="210" t="str">
        <f t="shared" ca="1" si="141"/>
        <v/>
      </c>
      <c r="CK147" s="208" t="str">
        <f t="shared" ca="1" si="142"/>
        <v/>
      </c>
      <c r="CL147" s="211" t="str">
        <f t="shared" ca="1" si="143"/>
        <v/>
      </c>
      <c r="CM147" s="212" t="str">
        <f t="shared" ca="1" si="144"/>
        <v/>
      </c>
      <c r="CN147" s="208" t="str">
        <f t="shared" ca="1" si="145"/>
        <v/>
      </c>
      <c r="CO147" s="215" t="str">
        <f t="shared" ca="1" si="146"/>
        <v/>
      </c>
      <c r="CP147" s="212" t="str">
        <f t="shared" ca="1" si="131"/>
        <v/>
      </c>
      <c r="CQ147" s="208" t="str">
        <f t="shared" ca="1" si="147"/>
        <v/>
      </c>
      <c r="CR147" s="209" t="str">
        <f t="shared" ca="1" si="148"/>
        <v/>
      </c>
      <c r="CS147" s="210" t="str">
        <f t="shared" ca="1" si="149"/>
        <v/>
      </c>
      <c r="CT147" s="208" t="str">
        <f t="shared" ca="1" si="150"/>
        <v/>
      </c>
      <c r="CU147" s="211" t="str">
        <f t="shared" ca="1" si="151"/>
        <v/>
      </c>
      <c r="CV147" s="212" t="str">
        <f t="shared" ca="1" si="152"/>
        <v/>
      </c>
      <c r="CW147" s="208" t="str">
        <f t="shared" ca="1" si="153"/>
        <v/>
      </c>
      <c r="CX147" s="216" t="str">
        <f t="shared" ca="1" si="154"/>
        <v/>
      </c>
    </row>
    <row r="148" spans="2:102" s="156" customFormat="1" ht="20.100000000000001" customHeight="1">
      <c r="B148" s="239">
        <f t="shared" si="155"/>
        <v>139</v>
      </c>
      <c r="C148" s="200" t="str">
        <f t="shared" ca="1" si="138"/>
        <v/>
      </c>
      <c r="D148" s="201" t="str">
        <f t="shared" ca="1" si="137"/>
        <v/>
      </c>
      <c r="E148" s="206" t="str">
        <f t="shared" ca="1" si="121"/>
        <v/>
      </c>
      <c r="F148" s="203" t="str">
        <f t="shared" ca="1" si="121"/>
        <v/>
      </c>
      <c r="G148" s="204" t="str">
        <f t="shared" ca="1" si="121"/>
        <v/>
      </c>
      <c r="H148" s="202" t="str">
        <f t="shared" ca="1" si="121"/>
        <v/>
      </c>
      <c r="I148" s="205" t="str">
        <f t="shared" ca="1" si="121"/>
        <v/>
      </c>
      <c r="J148" s="206" t="str">
        <f t="shared" ca="1" si="121"/>
        <v/>
      </c>
      <c r="K148" s="202" t="str">
        <f t="shared" ca="1" si="121"/>
        <v/>
      </c>
      <c r="L148" s="295" t="str">
        <f t="shared" ca="1" si="121"/>
        <v/>
      </c>
      <c r="M148" s="207" t="str">
        <f t="shared" ref="M148:AB163" ca="1" si="168">IF($C148="","",IF(M$1="","",INDIRECT("'"&amp;M$1&amp;"'!"&amp;"$"&amp;M$2&amp;"$"&amp;((M$3)+(ROW()-ROW(L$9))))))</f>
        <v/>
      </c>
      <c r="N148" s="208" t="str">
        <f t="shared" ca="1" si="168"/>
        <v/>
      </c>
      <c r="O148" s="209" t="str">
        <f t="shared" ca="1" si="168"/>
        <v/>
      </c>
      <c r="P148" s="210" t="str">
        <f t="shared" ca="1" si="168"/>
        <v/>
      </c>
      <c r="Q148" s="208" t="str">
        <f t="shared" ca="1" si="168"/>
        <v/>
      </c>
      <c r="R148" s="211" t="str">
        <f t="shared" ca="1" si="168"/>
        <v/>
      </c>
      <c r="S148" s="212" t="str">
        <f t="shared" ca="1" si="168"/>
        <v/>
      </c>
      <c r="T148" s="208" t="str">
        <f t="shared" ca="1" si="168"/>
        <v/>
      </c>
      <c r="U148" s="213" t="str">
        <f t="shared" ca="1" si="168"/>
        <v/>
      </c>
      <c r="V148" s="212" t="str">
        <f t="shared" ca="1" si="168"/>
        <v/>
      </c>
      <c r="W148" s="208" t="str">
        <f t="shared" ca="1" si="168"/>
        <v/>
      </c>
      <c r="X148" s="209" t="str">
        <f t="shared" ca="1" si="168"/>
        <v/>
      </c>
      <c r="Y148" s="210" t="str">
        <f t="shared" ca="1" si="168"/>
        <v/>
      </c>
      <c r="Z148" s="208" t="str">
        <f t="shared" ca="1" si="168"/>
        <v/>
      </c>
      <c r="AA148" s="211" t="str">
        <f t="shared" ca="1" si="168"/>
        <v/>
      </c>
      <c r="AB148" s="212" t="str">
        <f t="shared" ca="1" si="168"/>
        <v/>
      </c>
      <c r="AC148" s="208" t="str">
        <f t="shared" ref="AC148:AR163" ca="1" si="169">IF($C148="","",IF(AC$1="","",INDIRECT("'"&amp;AC$1&amp;"'!"&amp;"$"&amp;AC$2&amp;"$"&amp;((AC$3)+(ROW()-ROW(AB$9))))))</f>
        <v/>
      </c>
      <c r="AD148" s="209" t="str">
        <f t="shared" ca="1" si="169"/>
        <v/>
      </c>
      <c r="AE148" s="214" t="str">
        <f t="shared" ca="1" si="169"/>
        <v/>
      </c>
      <c r="AF148" s="208" t="str">
        <f t="shared" ca="1" si="169"/>
        <v/>
      </c>
      <c r="AG148" s="209" t="str">
        <f t="shared" ca="1" si="169"/>
        <v/>
      </c>
      <c r="AH148" s="210" t="str">
        <f t="shared" ca="1" si="169"/>
        <v/>
      </c>
      <c r="AI148" s="208" t="str">
        <f t="shared" ca="1" si="169"/>
        <v/>
      </c>
      <c r="AJ148" s="211" t="str">
        <f t="shared" ca="1" si="169"/>
        <v/>
      </c>
      <c r="AK148" s="212" t="str">
        <f t="shared" ca="1" si="169"/>
        <v/>
      </c>
      <c r="AL148" s="208" t="str">
        <f t="shared" ca="1" si="169"/>
        <v/>
      </c>
      <c r="AM148" s="215" t="str">
        <f t="shared" ca="1" si="169"/>
        <v/>
      </c>
      <c r="AN148" s="212" t="str">
        <f t="shared" ca="1" si="169"/>
        <v/>
      </c>
      <c r="AO148" s="208" t="str">
        <f t="shared" ca="1" si="169"/>
        <v/>
      </c>
      <c r="AP148" s="209" t="str">
        <f t="shared" ca="1" si="169"/>
        <v/>
      </c>
      <c r="AQ148" s="210" t="str">
        <f t="shared" ca="1" si="169"/>
        <v/>
      </c>
      <c r="AR148" s="208" t="str">
        <f t="shared" ca="1" si="169"/>
        <v/>
      </c>
      <c r="AS148" s="211" t="str">
        <f t="shared" ref="AS148:BH163" ca="1" si="170">IF($C148="","",IF(AS$1="","",INDIRECT("'"&amp;AS$1&amp;"'!"&amp;"$"&amp;AS$2&amp;"$"&amp;((AS$3)+(ROW()-ROW(AR$9))))))</f>
        <v/>
      </c>
      <c r="AT148" s="212" t="str">
        <f t="shared" ca="1" si="170"/>
        <v/>
      </c>
      <c r="AU148" s="208" t="str">
        <f t="shared" ca="1" si="170"/>
        <v/>
      </c>
      <c r="AV148" s="209" t="str">
        <f t="shared" ca="1" si="170"/>
        <v/>
      </c>
      <c r="AW148" s="214" t="str">
        <f t="shared" ca="1" si="170"/>
        <v/>
      </c>
      <c r="AX148" s="208" t="str">
        <f t="shared" ca="1" si="170"/>
        <v/>
      </c>
      <c r="AY148" s="209" t="str">
        <f t="shared" ca="1" si="170"/>
        <v/>
      </c>
      <c r="AZ148" s="210" t="str">
        <f t="shared" ca="1" si="170"/>
        <v/>
      </c>
      <c r="BA148" s="208" t="str">
        <f t="shared" ca="1" si="170"/>
        <v/>
      </c>
      <c r="BB148" s="211" t="str">
        <f t="shared" ca="1" si="170"/>
        <v/>
      </c>
      <c r="BC148" s="212" t="str">
        <f t="shared" ca="1" si="170"/>
        <v/>
      </c>
      <c r="BD148" s="208" t="str">
        <f t="shared" ca="1" si="170"/>
        <v/>
      </c>
      <c r="BE148" s="215" t="str">
        <f t="shared" ca="1" si="170"/>
        <v/>
      </c>
      <c r="BF148" s="212" t="str">
        <f t="shared" ca="1" si="170"/>
        <v/>
      </c>
      <c r="BG148" s="208" t="str">
        <f t="shared" ca="1" si="170"/>
        <v/>
      </c>
      <c r="BH148" s="209" t="str">
        <f t="shared" ca="1" si="170"/>
        <v/>
      </c>
      <c r="BI148" s="210" t="str">
        <f t="shared" ref="BI148:BX163" ca="1" si="171">IF($C148="","",IF(BI$1="","",INDIRECT("'"&amp;BI$1&amp;"'!"&amp;"$"&amp;BI$2&amp;"$"&amp;((BI$3)+(ROW()-ROW(BH$9))))))</f>
        <v/>
      </c>
      <c r="BJ148" s="208" t="str">
        <f t="shared" ca="1" si="171"/>
        <v/>
      </c>
      <c r="BK148" s="211" t="str">
        <f t="shared" ca="1" si="171"/>
        <v/>
      </c>
      <c r="BL148" s="212" t="str">
        <f t="shared" ca="1" si="171"/>
        <v/>
      </c>
      <c r="BM148" s="208" t="str">
        <f t="shared" ca="1" si="171"/>
        <v/>
      </c>
      <c r="BN148" s="209" t="str">
        <f t="shared" ca="1" si="171"/>
        <v/>
      </c>
      <c r="BO148" s="214" t="str">
        <f t="shared" ca="1" si="171"/>
        <v/>
      </c>
      <c r="BP148" s="208" t="str">
        <f t="shared" ca="1" si="171"/>
        <v/>
      </c>
      <c r="BQ148" s="209" t="str">
        <f t="shared" ca="1" si="171"/>
        <v/>
      </c>
      <c r="BR148" s="210" t="str">
        <f t="shared" ca="1" si="171"/>
        <v/>
      </c>
      <c r="BS148" s="208" t="str">
        <f t="shared" ca="1" si="171"/>
        <v/>
      </c>
      <c r="BT148" s="211" t="str">
        <f t="shared" ca="1" si="171"/>
        <v/>
      </c>
      <c r="BU148" s="212" t="str">
        <f t="shared" ca="1" si="171"/>
        <v/>
      </c>
      <c r="BV148" s="208" t="str">
        <f t="shared" ca="1" si="171"/>
        <v/>
      </c>
      <c r="BW148" s="215" t="str">
        <f t="shared" ca="1" si="171"/>
        <v/>
      </c>
      <c r="BX148" s="212" t="str">
        <f t="shared" ca="1" si="171"/>
        <v/>
      </c>
      <c r="BY148" s="208" t="str">
        <f t="shared" ca="1" si="122"/>
        <v/>
      </c>
      <c r="BZ148" s="209" t="str">
        <f t="shared" ca="1" si="123"/>
        <v/>
      </c>
      <c r="CA148" s="210" t="str">
        <f t="shared" ca="1" si="124"/>
        <v/>
      </c>
      <c r="CB148" s="208" t="str">
        <f t="shared" ca="1" si="125"/>
        <v/>
      </c>
      <c r="CC148" s="211" t="str">
        <f t="shared" ca="1" si="126"/>
        <v/>
      </c>
      <c r="CD148" s="212" t="str">
        <f t="shared" ca="1" si="127"/>
        <v/>
      </c>
      <c r="CE148" s="208" t="str">
        <f t="shared" ca="1" si="128"/>
        <v/>
      </c>
      <c r="CF148" s="209" t="str">
        <f t="shared" ca="1" si="129"/>
        <v/>
      </c>
      <c r="CG148" s="214" t="str">
        <f t="shared" ca="1" si="130"/>
        <v/>
      </c>
      <c r="CH148" s="208" t="str">
        <f t="shared" ca="1" si="139"/>
        <v/>
      </c>
      <c r="CI148" s="209" t="str">
        <f t="shared" ca="1" si="140"/>
        <v/>
      </c>
      <c r="CJ148" s="210" t="str">
        <f t="shared" ca="1" si="141"/>
        <v/>
      </c>
      <c r="CK148" s="208" t="str">
        <f t="shared" ca="1" si="142"/>
        <v/>
      </c>
      <c r="CL148" s="211" t="str">
        <f t="shared" ca="1" si="143"/>
        <v/>
      </c>
      <c r="CM148" s="212" t="str">
        <f t="shared" ca="1" si="144"/>
        <v/>
      </c>
      <c r="CN148" s="208" t="str">
        <f t="shared" ca="1" si="145"/>
        <v/>
      </c>
      <c r="CO148" s="215" t="str">
        <f t="shared" ca="1" si="146"/>
        <v/>
      </c>
      <c r="CP148" s="212" t="str">
        <f t="shared" ca="1" si="131"/>
        <v/>
      </c>
      <c r="CQ148" s="208" t="str">
        <f t="shared" ca="1" si="147"/>
        <v/>
      </c>
      <c r="CR148" s="209" t="str">
        <f t="shared" ca="1" si="148"/>
        <v/>
      </c>
      <c r="CS148" s="210" t="str">
        <f t="shared" ca="1" si="149"/>
        <v/>
      </c>
      <c r="CT148" s="208" t="str">
        <f t="shared" ca="1" si="150"/>
        <v/>
      </c>
      <c r="CU148" s="211" t="str">
        <f t="shared" ca="1" si="151"/>
        <v/>
      </c>
      <c r="CV148" s="212" t="str">
        <f t="shared" ca="1" si="152"/>
        <v/>
      </c>
      <c r="CW148" s="208" t="str">
        <f t="shared" ca="1" si="153"/>
        <v/>
      </c>
      <c r="CX148" s="216" t="str">
        <f t="shared" ca="1" si="154"/>
        <v/>
      </c>
    </row>
    <row r="149" spans="2:102" s="156" customFormat="1" ht="20.100000000000001" customHeight="1">
      <c r="B149" s="239">
        <f t="shared" si="155"/>
        <v>140</v>
      </c>
      <c r="C149" s="200" t="str">
        <f t="shared" ca="1" si="138"/>
        <v/>
      </c>
      <c r="D149" s="201" t="str">
        <f t="shared" ca="1" si="137"/>
        <v/>
      </c>
      <c r="E149" s="206" t="str">
        <f t="shared" ca="1" si="121"/>
        <v/>
      </c>
      <c r="F149" s="203" t="str">
        <f t="shared" ca="1" si="121"/>
        <v/>
      </c>
      <c r="G149" s="204" t="str">
        <f t="shared" ca="1" si="121"/>
        <v/>
      </c>
      <c r="H149" s="202" t="str">
        <f t="shared" ca="1" si="121"/>
        <v/>
      </c>
      <c r="I149" s="205" t="str">
        <f t="shared" ca="1" si="121"/>
        <v/>
      </c>
      <c r="J149" s="206" t="str">
        <f t="shared" ca="1" si="121"/>
        <v/>
      </c>
      <c r="K149" s="202" t="str">
        <f t="shared" ca="1" si="121"/>
        <v/>
      </c>
      <c r="L149" s="295" t="str">
        <f t="shared" ca="1" si="121"/>
        <v/>
      </c>
      <c r="M149" s="207" t="str">
        <f t="shared" ca="1" si="168"/>
        <v/>
      </c>
      <c r="N149" s="208" t="str">
        <f t="shared" ca="1" si="168"/>
        <v/>
      </c>
      <c r="O149" s="209" t="str">
        <f t="shared" ca="1" si="168"/>
        <v/>
      </c>
      <c r="P149" s="210" t="str">
        <f t="shared" ca="1" si="168"/>
        <v/>
      </c>
      <c r="Q149" s="208" t="str">
        <f t="shared" ca="1" si="168"/>
        <v/>
      </c>
      <c r="R149" s="211" t="str">
        <f t="shared" ca="1" si="168"/>
        <v/>
      </c>
      <c r="S149" s="212" t="str">
        <f t="shared" ca="1" si="168"/>
        <v/>
      </c>
      <c r="T149" s="208" t="str">
        <f t="shared" ca="1" si="168"/>
        <v/>
      </c>
      <c r="U149" s="213" t="str">
        <f t="shared" ca="1" si="168"/>
        <v/>
      </c>
      <c r="V149" s="212" t="str">
        <f t="shared" ca="1" si="168"/>
        <v/>
      </c>
      <c r="W149" s="208" t="str">
        <f t="shared" ca="1" si="168"/>
        <v/>
      </c>
      <c r="X149" s="209" t="str">
        <f t="shared" ca="1" si="168"/>
        <v/>
      </c>
      <c r="Y149" s="210" t="str">
        <f t="shared" ca="1" si="168"/>
        <v/>
      </c>
      <c r="Z149" s="208" t="str">
        <f t="shared" ca="1" si="168"/>
        <v/>
      </c>
      <c r="AA149" s="211" t="str">
        <f t="shared" ca="1" si="168"/>
        <v/>
      </c>
      <c r="AB149" s="212" t="str">
        <f t="shared" ca="1" si="168"/>
        <v/>
      </c>
      <c r="AC149" s="208" t="str">
        <f t="shared" ca="1" si="169"/>
        <v/>
      </c>
      <c r="AD149" s="209" t="str">
        <f t="shared" ca="1" si="169"/>
        <v/>
      </c>
      <c r="AE149" s="214" t="str">
        <f t="shared" ca="1" si="169"/>
        <v/>
      </c>
      <c r="AF149" s="208" t="str">
        <f t="shared" ca="1" si="169"/>
        <v/>
      </c>
      <c r="AG149" s="209" t="str">
        <f t="shared" ca="1" si="169"/>
        <v/>
      </c>
      <c r="AH149" s="210" t="str">
        <f t="shared" ca="1" si="169"/>
        <v/>
      </c>
      <c r="AI149" s="208" t="str">
        <f t="shared" ca="1" si="169"/>
        <v/>
      </c>
      <c r="AJ149" s="211" t="str">
        <f t="shared" ca="1" si="169"/>
        <v/>
      </c>
      <c r="AK149" s="212" t="str">
        <f t="shared" ca="1" si="169"/>
        <v/>
      </c>
      <c r="AL149" s="208" t="str">
        <f t="shared" ca="1" si="169"/>
        <v/>
      </c>
      <c r="AM149" s="215" t="str">
        <f t="shared" ca="1" si="169"/>
        <v/>
      </c>
      <c r="AN149" s="212" t="str">
        <f t="shared" ca="1" si="169"/>
        <v/>
      </c>
      <c r="AO149" s="208" t="str">
        <f t="shared" ca="1" si="169"/>
        <v/>
      </c>
      <c r="AP149" s="209" t="str">
        <f t="shared" ca="1" si="169"/>
        <v/>
      </c>
      <c r="AQ149" s="210" t="str">
        <f t="shared" ca="1" si="169"/>
        <v/>
      </c>
      <c r="AR149" s="208" t="str">
        <f t="shared" ca="1" si="169"/>
        <v/>
      </c>
      <c r="AS149" s="211" t="str">
        <f t="shared" ca="1" si="170"/>
        <v/>
      </c>
      <c r="AT149" s="212" t="str">
        <f t="shared" ca="1" si="170"/>
        <v/>
      </c>
      <c r="AU149" s="208" t="str">
        <f t="shared" ca="1" si="170"/>
        <v/>
      </c>
      <c r="AV149" s="209" t="str">
        <f t="shared" ca="1" si="170"/>
        <v/>
      </c>
      <c r="AW149" s="214" t="str">
        <f t="shared" ca="1" si="170"/>
        <v/>
      </c>
      <c r="AX149" s="208" t="str">
        <f t="shared" ca="1" si="170"/>
        <v/>
      </c>
      <c r="AY149" s="209" t="str">
        <f t="shared" ca="1" si="170"/>
        <v/>
      </c>
      <c r="AZ149" s="210" t="str">
        <f t="shared" ca="1" si="170"/>
        <v/>
      </c>
      <c r="BA149" s="208" t="str">
        <f t="shared" ca="1" si="170"/>
        <v/>
      </c>
      <c r="BB149" s="211" t="str">
        <f t="shared" ca="1" si="170"/>
        <v/>
      </c>
      <c r="BC149" s="212" t="str">
        <f t="shared" ca="1" si="170"/>
        <v/>
      </c>
      <c r="BD149" s="208" t="str">
        <f t="shared" ca="1" si="170"/>
        <v/>
      </c>
      <c r="BE149" s="215" t="str">
        <f t="shared" ca="1" si="170"/>
        <v/>
      </c>
      <c r="BF149" s="212" t="str">
        <f t="shared" ca="1" si="170"/>
        <v/>
      </c>
      <c r="BG149" s="208" t="str">
        <f t="shared" ca="1" si="170"/>
        <v/>
      </c>
      <c r="BH149" s="209" t="str">
        <f t="shared" ca="1" si="170"/>
        <v/>
      </c>
      <c r="BI149" s="210" t="str">
        <f t="shared" ca="1" si="171"/>
        <v/>
      </c>
      <c r="BJ149" s="208" t="str">
        <f t="shared" ca="1" si="171"/>
        <v/>
      </c>
      <c r="BK149" s="211" t="str">
        <f t="shared" ca="1" si="171"/>
        <v/>
      </c>
      <c r="BL149" s="212" t="str">
        <f t="shared" ca="1" si="171"/>
        <v/>
      </c>
      <c r="BM149" s="208" t="str">
        <f t="shared" ca="1" si="171"/>
        <v/>
      </c>
      <c r="BN149" s="209" t="str">
        <f t="shared" ca="1" si="171"/>
        <v/>
      </c>
      <c r="BO149" s="214" t="str">
        <f t="shared" ca="1" si="171"/>
        <v/>
      </c>
      <c r="BP149" s="208" t="str">
        <f t="shared" ca="1" si="171"/>
        <v/>
      </c>
      <c r="BQ149" s="209" t="str">
        <f t="shared" ca="1" si="171"/>
        <v/>
      </c>
      <c r="BR149" s="210" t="str">
        <f t="shared" ca="1" si="171"/>
        <v/>
      </c>
      <c r="BS149" s="208" t="str">
        <f t="shared" ca="1" si="171"/>
        <v/>
      </c>
      <c r="BT149" s="211" t="str">
        <f t="shared" ca="1" si="171"/>
        <v/>
      </c>
      <c r="BU149" s="212" t="str">
        <f t="shared" ca="1" si="171"/>
        <v/>
      </c>
      <c r="BV149" s="208" t="str">
        <f t="shared" ca="1" si="171"/>
        <v/>
      </c>
      <c r="BW149" s="215" t="str">
        <f t="shared" ca="1" si="171"/>
        <v/>
      </c>
      <c r="BX149" s="212" t="str">
        <f t="shared" ca="1" si="171"/>
        <v/>
      </c>
      <c r="BY149" s="208" t="str">
        <f t="shared" ca="1" si="122"/>
        <v/>
      </c>
      <c r="BZ149" s="209" t="str">
        <f t="shared" ca="1" si="123"/>
        <v/>
      </c>
      <c r="CA149" s="210" t="str">
        <f t="shared" ca="1" si="124"/>
        <v/>
      </c>
      <c r="CB149" s="208" t="str">
        <f t="shared" ca="1" si="125"/>
        <v/>
      </c>
      <c r="CC149" s="211" t="str">
        <f t="shared" ca="1" si="126"/>
        <v/>
      </c>
      <c r="CD149" s="212" t="str">
        <f t="shared" ca="1" si="127"/>
        <v/>
      </c>
      <c r="CE149" s="208" t="str">
        <f t="shared" ca="1" si="128"/>
        <v/>
      </c>
      <c r="CF149" s="209" t="str">
        <f t="shared" ca="1" si="129"/>
        <v/>
      </c>
      <c r="CG149" s="214" t="str">
        <f t="shared" ca="1" si="130"/>
        <v/>
      </c>
      <c r="CH149" s="208" t="str">
        <f t="shared" ca="1" si="139"/>
        <v/>
      </c>
      <c r="CI149" s="209" t="str">
        <f t="shared" ca="1" si="140"/>
        <v/>
      </c>
      <c r="CJ149" s="210" t="str">
        <f t="shared" ca="1" si="141"/>
        <v/>
      </c>
      <c r="CK149" s="208" t="str">
        <f t="shared" ca="1" si="142"/>
        <v/>
      </c>
      <c r="CL149" s="211" t="str">
        <f t="shared" ca="1" si="143"/>
        <v/>
      </c>
      <c r="CM149" s="212" t="str">
        <f t="shared" ca="1" si="144"/>
        <v/>
      </c>
      <c r="CN149" s="208" t="str">
        <f t="shared" ca="1" si="145"/>
        <v/>
      </c>
      <c r="CO149" s="215" t="str">
        <f t="shared" ca="1" si="146"/>
        <v/>
      </c>
      <c r="CP149" s="212" t="str">
        <f t="shared" ca="1" si="131"/>
        <v/>
      </c>
      <c r="CQ149" s="208" t="str">
        <f t="shared" ca="1" si="147"/>
        <v/>
      </c>
      <c r="CR149" s="209" t="str">
        <f t="shared" ca="1" si="148"/>
        <v/>
      </c>
      <c r="CS149" s="210" t="str">
        <f t="shared" ca="1" si="149"/>
        <v/>
      </c>
      <c r="CT149" s="208" t="str">
        <f t="shared" ca="1" si="150"/>
        <v/>
      </c>
      <c r="CU149" s="211" t="str">
        <f t="shared" ca="1" si="151"/>
        <v/>
      </c>
      <c r="CV149" s="212" t="str">
        <f t="shared" ca="1" si="152"/>
        <v/>
      </c>
      <c r="CW149" s="208" t="str">
        <f t="shared" ca="1" si="153"/>
        <v/>
      </c>
      <c r="CX149" s="216" t="str">
        <f t="shared" ca="1" si="154"/>
        <v/>
      </c>
    </row>
    <row r="150" spans="2:102" s="156" customFormat="1" ht="20.100000000000001" customHeight="1">
      <c r="B150" s="239">
        <f t="shared" si="155"/>
        <v>141</v>
      </c>
      <c r="C150" s="200" t="str">
        <f t="shared" ca="1" si="138"/>
        <v/>
      </c>
      <c r="D150" s="201" t="str">
        <f t="shared" ca="1" si="137"/>
        <v/>
      </c>
      <c r="E150" s="206" t="str">
        <f t="shared" ca="1" si="121"/>
        <v/>
      </c>
      <c r="F150" s="203" t="str">
        <f t="shared" ca="1" si="121"/>
        <v/>
      </c>
      <c r="G150" s="204" t="str">
        <f t="shared" ca="1" si="121"/>
        <v/>
      </c>
      <c r="H150" s="202" t="str">
        <f t="shared" ca="1" si="121"/>
        <v/>
      </c>
      <c r="I150" s="205" t="str">
        <f t="shared" ca="1" si="121"/>
        <v/>
      </c>
      <c r="J150" s="206" t="str">
        <f t="shared" ca="1" si="121"/>
        <v/>
      </c>
      <c r="K150" s="202" t="str">
        <f t="shared" ca="1" si="121"/>
        <v/>
      </c>
      <c r="L150" s="295" t="str">
        <f t="shared" ca="1" si="121"/>
        <v/>
      </c>
      <c r="M150" s="207" t="str">
        <f t="shared" ca="1" si="168"/>
        <v/>
      </c>
      <c r="N150" s="208" t="str">
        <f t="shared" ca="1" si="168"/>
        <v/>
      </c>
      <c r="O150" s="209" t="str">
        <f t="shared" ca="1" si="168"/>
        <v/>
      </c>
      <c r="P150" s="210" t="str">
        <f t="shared" ca="1" si="168"/>
        <v/>
      </c>
      <c r="Q150" s="208" t="str">
        <f t="shared" ca="1" si="168"/>
        <v/>
      </c>
      <c r="R150" s="211" t="str">
        <f t="shared" ca="1" si="168"/>
        <v/>
      </c>
      <c r="S150" s="212" t="str">
        <f t="shared" ca="1" si="168"/>
        <v/>
      </c>
      <c r="T150" s="208" t="str">
        <f t="shared" ca="1" si="168"/>
        <v/>
      </c>
      <c r="U150" s="213" t="str">
        <f t="shared" ca="1" si="168"/>
        <v/>
      </c>
      <c r="V150" s="212" t="str">
        <f t="shared" ca="1" si="168"/>
        <v/>
      </c>
      <c r="W150" s="208" t="str">
        <f t="shared" ca="1" si="168"/>
        <v/>
      </c>
      <c r="X150" s="209" t="str">
        <f t="shared" ca="1" si="168"/>
        <v/>
      </c>
      <c r="Y150" s="210" t="str">
        <f t="shared" ca="1" si="168"/>
        <v/>
      </c>
      <c r="Z150" s="208" t="str">
        <f t="shared" ca="1" si="168"/>
        <v/>
      </c>
      <c r="AA150" s="211" t="str">
        <f t="shared" ca="1" si="168"/>
        <v/>
      </c>
      <c r="AB150" s="212" t="str">
        <f t="shared" ca="1" si="168"/>
        <v/>
      </c>
      <c r="AC150" s="208" t="str">
        <f t="shared" ca="1" si="169"/>
        <v/>
      </c>
      <c r="AD150" s="209" t="str">
        <f t="shared" ca="1" si="169"/>
        <v/>
      </c>
      <c r="AE150" s="214" t="str">
        <f t="shared" ca="1" si="169"/>
        <v/>
      </c>
      <c r="AF150" s="208" t="str">
        <f t="shared" ca="1" si="169"/>
        <v/>
      </c>
      <c r="AG150" s="209" t="str">
        <f t="shared" ca="1" si="169"/>
        <v/>
      </c>
      <c r="AH150" s="210" t="str">
        <f t="shared" ca="1" si="169"/>
        <v/>
      </c>
      <c r="AI150" s="208" t="str">
        <f t="shared" ca="1" si="169"/>
        <v/>
      </c>
      <c r="AJ150" s="211" t="str">
        <f t="shared" ca="1" si="169"/>
        <v/>
      </c>
      <c r="AK150" s="212" t="str">
        <f t="shared" ca="1" si="169"/>
        <v/>
      </c>
      <c r="AL150" s="208" t="str">
        <f t="shared" ca="1" si="169"/>
        <v/>
      </c>
      <c r="AM150" s="215" t="str">
        <f t="shared" ca="1" si="169"/>
        <v/>
      </c>
      <c r="AN150" s="212" t="str">
        <f t="shared" ca="1" si="169"/>
        <v/>
      </c>
      <c r="AO150" s="208" t="str">
        <f t="shared" ca="1" si="169"/>
        <v/>
      </c>
      <c r="AP150" s="209" t="str">
        <f t="shared" ca="1" si="169"/>
        <v/>
      </c>
      <c r="AQ150" s="210" t="str">
        <f t="shared" ca="1" si="169"/>
        <v/>
      </c>
      <c r="AR150" s="208" t="str">
        <f t="shared" ca="1" si="169"/>
        <v/>
      </c>
      <c r="AS150" s="211" t="str">
        <f t="shared" ca="1" si="170"/>
        <v/>
      </c>
      <c r="AT150" s="212" t="str">
        <f t="shared" ca="1" si="170"/>
        <v/>
      </c>
      <c r="AU150" s="208" t="str">
        <f t="shared" ca="1" si="170"/>
        <v/>
      </c>
      <c r="AV150" s="209" t="str">
        <f t="shared" ca="1" si="170"/>
        <v/>
      </c>
      <c r="AW150" s="214" t="str">
        <f t="shared" ca="1" si="170"/>
        <v/>
      </c>
      <c r="AX150" s="208" t="str">
        <f t="shared" ca="1" si="170"/>
        <v/>
      </c>
      <c r="AY150" s="209" t="str">
        <f t="shared" ca="1" si="170"/>
        <v/>
      </c>
      <c r="AZ150" s="210" t="str">
        <f t="shared" ca="1" si="170"/>
        <v/>
      </c>
      <c r="BA150" s="208" t="str">
        <f t="shared" ca="1" si="170"/>
        <v/>
      </c>
      <c r="BB150" s="211" t="str">
        <f t="shared" ca="1" si="170"/>
        <v/>
      </c>
      <c r="BC150" s="212" t="str">
        <f t="shared" ca="1" si="170"/>
        <v/>
      </c>
      <c r="BD150" s="208" t="str">
        <f t="shared" ca="1" si="170"/>
        <v/>
      </c>
      <c r="BE150" s="215" t="str">
        <f t="shared" ca="1" si="170"/>
        <v/>
      </c>
      <c r="BF150" s="212" t="str">
        <f t="shared" ca="1" si="170"/>
        <v/>
      </c>
      <c r="BG150" s="208" t="str">
        <f t="shared" ca="1" si="170"/>
        <v/>
      </c>
      <c r="BH150" s="209" t="str">
        <f t="shared" ca="1" si="170"/>
        <v/>
      </c>
      <c r="BI150" s="210" t="str">
        <f t="shared" ca="1" si="171"/>
        <v/>
      </c>
      <c r="BJ150" s="208" t="str">
        <f t="shared" ca="1" si="171"/>
        <v/>
      </c>
      <c r="BK150" s="211" t="str">
        <f t="shared" ca="1" si="171"/>
        <v/>
      </c>
      <c r="BL150" s="212" t="str">
        <f t="shared" ca="1" si="171"/>
        <v/>
      </c>
      <c r="BM150" s="208" t="str">
        <f t="shared" ca="1" si="171"/>
        <v/>
      </c>
      <c r="BN150" s="209" t="str">
        <f t="shared" ca="1" si="171"/>
        <v/>
      </c>
      <c r="BO150" s="214" t="str">
        <f t="shared" ca="1" si="171"/>
        <v/>
      </c>
      <c r="BP150" s="208" t="str">
        <f t="shared" ca="1" si="171"/>
        <v/>
      </c>
      <c r="BQ150" s="209" t="str">
        <f t="shared" ca="1" si="171"/>
        <v/>
      </c>
      <c r="BR150" s="210" t="str">
        <f t="shared" ca="1" si="171"/>
        <v/>
      </c>
      <c r="BS150" s="208" t="str">
        <f t="shared" ca="1" si="171"/>
        <v/>
      </c>
      <c r="BT150" s="211" t="str">
        <f t="shared" ca="1" si="171"/>
        <v/>
      </c>
      <c r="BU150" s="212" t="str">
        <f t="shared" ca="1" si="171"/>
        <v/>
      </c>
      <c r="BV150" s="208" t="str">
        <f t="shared" ca="1" si="171"/>
        <v/>
      </c>
      <c r="BW150" s="215" t="str">
        <f t="shared" ca="1" si="171"/>
        <v/>
      </c>
      <c r="BX150" s="212" t="str">
        <f t="shared" ca="1" si="171"/>
        <v/>
      </c>
      <c r="BY150" s="208" t="str">
        <f t="shared" ca="1" si="122"/>
        <v/>
      </c>
      <c r="BZ150" s="209" t="str">
        <f t="shared" ca="1" si="123"/>
        <v/>
      </c>
      <c r="CA150" s="210" t="str">
        <f t="shared" ca="1" si="124"/>
        <v/>
      </c>
      <c r="CB150" s="208" t="str">
        <f t="shared" ca="1" si="125"/>
        <v/>
      </c>
      <c r="CC150" s="211" t="str">
        <f t="shared" ca="1" si="126"/>
        <v/>
      </c>
      <c r="CD150" s="212" t="str">
        <f t="shared" ca="1" si="127"/>
        <v/>
      </c>
      <c r="CE150" s="208" t="str">
        <f t="shared" ca="1" si="128"/>
        <v/>
      </c>
      <c r="CF150" s="209" t="str">
        <f t="shared" ca="1" si="129"/>
        <v/>
      </c>
      <c r="CG150" s="214" t="str">
        <f t="shared" ca="1" si="130"/>
        <v/>
      </c>
      <c r="CH150" s="208" t="str">
        <f t="shared" ca="1" si="139"/>
        <v/>
      </c>
      <c r="CI150" s="209" t="str">
        <f t="shared" ca="1" si="140"/>
        <v/>
      </c>
      <c r="CJ150" s="210" t="str">
        <f t="shared" ca="1" si="141"/>
        <v/>
      </c>
      <c r="CK150" s="208" t="str">
        <f t="shared" ca="1" si="142"/>
        <v/>
      </c>
      <c r="CL150" s="211" t="str">
        <f t="shared" ca="1" si="143"/>
        <v/>
      </c>
      <c r="CM150" s="212" t="str">
        <f t="shared" ca="1" si="144"/>
        <v/>
      </c>
      <c r="CN150" s="208" t="str">
        <f t="shared" ca="1" si="145"/>
        <v/>
      </c>
      <c r="CO150" s="215" t="str">
        <f t="shared" ca="1" si="146"/>
        <v/>
      </c>
      <c r="CP150" s="212" t="str">
        <f t="shared" ca="1" si="131"/>
        <v/>
      </c>
      <c r="CQ150" s="208" t="str">
        <f t="shared" ca="1" si="147"/>
        <v/>
      </c>
      <c r="CR150" s="209" t="str">
        <f t="shared" ca="1" si="148"/>
        <v/>
      </c>
      <c r="CS150" s="210" t="str">
        <f t="shared" ca="1" si="149"/>
        <v/>
      </c>
      <c r="CT150" s="208" t="str">
        <f t="shared" ca="1" si="150"/>
        <v/>
      </c>
      <c r="CU150" s="211" t="str">
        <f t="shared" ca="1" si="151"/>
        <v/>
      </c>
      <c r="CV150" s="212" t="str">
        <f t="shared" ca="1" si="152"/>
        <v/>
      </c>
      <c r="CW150" s="208" t="str">
        <f t="shared" ca="1" si="153"/>
        <v/>
      </c>
      <c r="CX150" s="216" t="str">
        <f t="shared" ca="1" si="154"/>
        <v/>
      </c>
    </row>
    <row r="151" spans="2:102" s="156" customFormat="1" ht="20.100000000000001" customHeight="1">
      <c r="B151" s="239">
        <f t="shared" si="155"/>
        <v>142</v>
      </c>
      <c r="C151" s="200" t="str">
        <f t="shared" ca="1" si="138"/>
        <v/>
      </c>
      <c r="D151" s="201" t="str">
        <f t="shared" ca="1" si="137"/>
        <v/>
      </c>
      <c r="E151" s="206" t="str">
        <f t="shared" ca="1" si="121"/>
        <v/>
      </c>
      <c r="F151" s="203" t="str">
        <f t="shared" ca="1" si="121"/>
        <v/>
      </c>
      <c r="G151" s="204" t="str">
        <f t="shared" ca="1" si="121"/>
        <v/>
      </c>
      <c r="H151" s="202" t="str">
        <f t="shared" ca="1" si="121"/>
        <v/>
      </c>
      <c r="I151" s="205" t="str">
        <f t="shared" ca="1" si="121"/>
        <v/>
      </c>
      <c r="J151" s="206" t="str">
        <f t="shared" ca="1" si="121"/>
        <v/>
      </c>
      <c r="K151" s="202" t="str">
        <f t="shared" ca="1" si="121"/>
        <v/>
      </c>
      <c r="L151" s="295" t="str">
        <f t="shared" ca="1" si="121"/>
        <v/>
      </c>
      <c r="M151" s="207" t="str">
        <f t="shared" ca="1" si="168"/>
        <v/>
      </c>
      <c r="N151" s="208" t="str">
        <f t="shared" ca="1" si="168"/>
        <v/>
      </c>
      <c r="O151" s="209" t="str">
        <f t="shared" ca="1" si="168"/>
        <v/>
      </c>
      <c r="P151" s="210" t="str">
        <f t="shared" ca="1" si="168"/>
        <v/>
      </c>
      <c r="Q151" s="208" t="str">
        <f t="shared" ca="1" si="168"/>
        <v/>
      </c>
      <c r="R151" s="211" t="str">
        <f t="shared" ca="1" si="168"/>
        <v/>
      </c>
      <c r="S151" s="212" t="str">
        <f t="shared" ca="1" si="168"/>
        <v/>
      </c>
      <c r="T151" s="208" t="str">
        <f t="shared" ca="1" si="168"/>
        <v/>
      </c>
      <c r="U151" s="213" t="str">
        <f t="shared" ca="1" si="168"/>
        <v/>
      </c>
      <c r="V151" s="212" t="str">
        <f t="shared" ca="1" si="168"/>
        <v/>
      </c>
      <c r="W151" s="208" t="str">
        <f t="shared" ca="1" si="168"/>
        <v/>
      </c>
      <c r="X151" s="209" t="str">
        <f t="shared" ca="1" si="168"/>
        <v/>
      </c>
      <c r="Y151" s="210" t="str">
        <f t="shared" ca="1" si="168"/>
        <v/>
      </c>
      <c r="Z151" s="208" t="str">
        <f t="shared" ca="1" si="168"/>
        <v/>
      </c>
      <c r="AA151" s="211" t="str">
        <f t="shared" ca="1" si="168"/>
        <v/>
      </c>
      <c r="AB151" s="212" t="str">
        <f t="shared" ca="1" si="168"/>
        <v/>
      </c>
      <c r="AC151" s="208" t="str">
        <f t="shared" ca="1" si="169"/>
        <v/>
      </c>
      <c r="AD151" s="209" t="str">
        <f t="shared" ca="1" si="169"/>
        <v/>
      </c>
      <c r="AE151" s="214" t="str">
        <f t="shared" ca="1" si="169"/>
        <v/>
      </c>
      <c r="AF151" s="208" t="str">
        <f t="shared" ca="1" si="169"/>
        <v/>
      </c>
      <c r="AG151" s="209" t="str">
        <f t="shared" ca="1" si="169"/>
        <v/>
      </c>
      <c r="AH151" s="210" t="str">
        <f t="shared" ca="1" si="169"/>
        <v/>
      </c>
      <c r="AI151" s="208" t="str">
        <f t="shared" ca="1" si="169"/>
        <v/>
      </c>
      <c r="AJ151" s="211" t="str">
        <f t="shared" ca="1" si="169"/>
        <v/>
      </c>
      <c r="AK151" s="212" t="str">
        <f t="shared" ca="1" si="169"/>
        <v/>
      </c>
      <c r="AL151" s="208" t="str">
        <f t="shared" ca="1" si="169"/>
        <v/>
      </c>
      <c r="AM151" s="215" t="str">
        <f t="shared" ca="1" si="169"/>
        <v/>
      </c>
      <c r="AN151" s="212" t="str">
        <f t="shared" ca="1" si="169"/>
        <v/>
      </c>
      <c r="AO151" s="208" t="str">
        <f t="shared" ca="1" si="169"/>
        <v/>
      </c>
      <c r="AP151" s="209" t="str">
        <f t="shared" ca="1" si="169"/>
        <v/>
      </c>
      <c r="AQ151" s="210" t="str">
        <f t="shared" ca="1" si="169"/>
        <v/>
      </c>
      <c r="AR151" s="208" t="str">
        <f t="shared" ca="1" si="169"/>
        <v/>
      </c>
      <c r="AS151" s="211" t="str">
        <f t="shared" ca="1" si="170"/>
        <v/>
      </c>
      <c r="AT151" s="212" t="str">
        <f t="shared" ca="1" si="170"/>
        <v/>
      </c>
      <c r="AU151" s="208" t="str">
        <f t="shared" ca="1" si="170"/>
        <v/>
      </c>
      <c r="AV151" s="209" t="str">
        <f t="shared" ca="1" si="170"/>
        <v/>
      </c>
      <c r="AW151" s="214" t="str">
        <f t="shared" ca="1" si="170"/>
        <v/>
      </c>
      <c r="AX151" s="208" t="str">
        <f t="shared" ca="1" si="170"/>
        <v/>
      </c>
      <c r="AY151" s="209" t="str">
        <f t="shared" ca="1" si="170"/>
        <v/>
      </c>
      <c r="AZ151" s="210" t="str">
        <f t="shared" ca="1" si="170"/>
        <v/>
      </c>
      <c r="BA151" s="208" t="str">
        <f t="shared" ca="1" si="170"/>
        <v/>
      </c>
      <c r="BB151" s="211" t="str">
        <f t="shared" ca="1" si="170"/>
        <v/>
      </c>
      <c r="BC151" s="212" t="str">
        <f t="shared" ca="1" si="170"/>
        <v/>
      </c>
      <c r="BD151" s="208" t="str">
        <f t="shared" ca="1" si="170"/>
        <v/>
      </c>
      <c r="BE151" s="215" t="str">
        <f t="shared" ca="1" si="170"/>
        <v/>
      </c>
      <c r="BF151" s="212" t="str">
        <f t="shared" ca="1" si="170"/>
        <v/>
      </c>
      <c r="BG151" s="208" t="str">
        <f t="shared" ca="1" si="170"/>
        <v/>
      </c>
      <c r="BH151" s="209" t="str">
        <f t="shared" ca="1" si="170"/>
        <v/>
      </c>
      <c r="BI151" s="210" t="str">
        <f t="shared" ca="1" si="171"/>
        <v/>
      </c>
      <c r="BJ151" s="208" t="str">
        <f t="shared" ca="1" si="171"/>
        <v/>
      </c>
      <c r="BK151" s="211" t="str">
        <f t="shared" ca="1" si="171"/>
        <v/>
      </c>
      <c r="BL151" s="212" t="str">
        <f t="shared" ca="1" si="171"/>
        <v/>
      </c>
      <c r="BM151" s="208" t="str">
        <f t="shared" ca="1" si="171"/>
        <v/>
      </c>
      <c r="BN151" s="209" t="str">
        <f t="shared" ca="1" si="171"/>
        <v/>
      </c>
      <c r="BO151" s="214" t="str">
        <f t="shared" ca="1" si="171"/>
        <v/>
      </c>
      <c r="BP151" s="208" t="str">
        <f t="shared" ca="1" si="171"/>
        <v/>
      </c>
      <c r="BQ151" s="209" t="str">
        <f t="shared" ca="1" si="171"/>
        <v/>
      </c>
      <c r="BR151" s="210" t="str">
        <f t="shared" ca="1" si="171"/>
        <v/>
      </c>
      <c r="BS151" s="208" t="str">
        <f t="shared" ca="1" si="171"/>
        <v/>
      </c>
      <c r="BT151" s="211" t="str">
        <f t="shared" ca="1" si="171"/>
        <v/>
      </c>
      <c r="BU151" s="212" t="str">
        <f t="shared" ca="1" si="171"/>
        <v/>
      </c>
      <c r="BV151" s="208" t="str">
        <f t="shared" ca="1" si="171"/>
        <v/>
      </c>
      <c r="BW151" s="215" t="str">
        <f t="shared" ca="1" si="171"/>
        <v/>
      </c>
      <c r="BX151" s="212" t="str">
        <f t="shared" ca="1" si="171"/>
        <v/>
      </c>
      <c r="BY151" s="208" t="str">
        <f t="shared" ca="1" si="122"/>
        <v/>
      </c>
      <c r="BZ151" s="209" t="str">
        <f t="shared" ca="1" si="123"/>
        <v/>
      </c>
      <c r="CA151" s="210" t="str">
        <f t="shared" ca="1" si="124"/>
        <v/>
      </c>
      <c r="CB151" s="208" t="str">
        <f t="shared" ca="1" si="125"/>
        <v/>
      </c>
      <c r="CC151" s="211" t="str">
        <f t="shared" ca="1" si="126"/>
        <v/>
      </c>
      <c r="CD151" s="212" t="str">
        <f t="shared" ca="1" si="127"/>
        <v/>
      </c>
      <c r="CE151" s="208" t="str">
        <f t="shared" ca="1" si="128"/>
        <v/>
      </c>
      <c r="CF151" s="209" t="str">
        <f t="shared" ca="1" si="129"/>
        <v/>
      </c>
      <c r="CG151" s="214" t="str">
        <f t="shared" ca="1" si="130"/>
        <v/>
      </c>
      <c r="CH151" s="208" t="str">
        <f t="shared" ca="1" si="139"/>
        <v/>
      </c>
      <c r="CI151" s="209" t="str">
        <f t="shared" ca="1" si="140"/>
        <v/>
      </c>
      <c r="CJ151" s="210" t="str">
        <f t="shared" ca="1" si="141"/>
        <v/>
      </c>
      <c r="CK151" s="208" t="str">
        <f t="shared" ca="1" si="142"/>
        <v/>
      </c>
      <c r="CL151" s="211" t="str">
        <f t="shared" ca="1" si="143"/>
        <v/>
      </c>
      <c r="CM151" s="212" t="str">
        <f t="shared" ca="1" si="144"/>
        <v/>
      </c>
      <c r="CN151" s="208" t="str">
        <f t="shared" ca="1" si="145"/>
        <v/>
      </c>
      <c r="CO151" s="215" t="str">
        <f t="shared" ca="1" si="146"/>
        <v/>
      </c>
      <c r="CP151" s="212" t="str">
        <f t="shared" ca="1" si="131"/>
        <v/>
      </c>
      <c r="CQ151" s="208" t="str">
        <f t="shared" ca="1" si="147"/>
        <v/>
      </c>
      <c r="CR151" s="209" t="str">
        <f t="shared" ca="1" si="148"/>
        <v/>
      </c>
      <c r="CS151" s="210" t="str">
        <f t="shared" ca="1" si="149"/>
        <v/>
      </c>
      <c r="CT151" s="208" t="str">
        <f t="shared" ca="1" si="150"/>
        <v/>
      </c>
      <c r="CU151" s="211" t="str">
        <f t="shared" ca="1" si="151"/>
        <v/>
      </c>
      <c r="CV151" s="212" t="str">
        <f t="shared" ca="1" si="152"/>
        <v/>
      </c>
      <c r="CW151" s="208" t="str">
        <f t="shared" ca="1" si="153"/>
        <v/>
      </c>
      <c r="CX151" s="216" t="str">
        <f t="shared" ca="1" si="154"/>
        <v/>
      </c>
    </row>
    <row r="152" spans="2:102" s="156" customFormat="1" ht="20.100000000000001" customHeight="1">
      <c r="B152" s="239">
        <f t="shared" si="155"/>
        <v>143</v>
      </c>
      <c r="C152" s="200" t="str">
        <f t="shared" ca="1" si="138"/>
        <v/>
      </c>
      <c r="D152" s="201" t="str">
        <f t="shared" ca="1" si="137"/>
        <v/>
      </c>
      <c r="E152" s="206" t="str">
        <f t="shared" ca="1" si="121"/>
        <v/>
      </c>
      <c r="F152" s="203" t="str">
        <f t="shared" ca="1" si="121"/>
        <v/>
      </c>
      <c r="G152" s="204" t="str">
        <f t="shared" ca="1" si="121"/>
        <v/>
      </c>
      <c r="H152" s="202" t="str">
        <f t="shared" ca="1" si="121"/>
        <v/>
      </c>
      <c r="I152" s="205" t="str">
        <f t="shared" ca="1" si="121"/>
        <v/>
      </c>
      <c r="J152" s="206" t="str">
        <f t="shared" ca="1" si="121"/>
        <v/>
      </c>
      <c r="K152" s="202" t="str">
        <f t="shared" ca="1" si="121"/>
        <v/>
      </c>
      <c r="L152" s="295" t="str">
        <f t="shared" ca="1" si="121"/>
        <v/>
      </c>
      <c r="M152" s="207" t="str">
        <f t="shared" ca="1" si="168"/>
        <v/>
      </c>
      <c r="N152" s="208" t="str">
        <f t="shared" ca="1" si="168"/>
        <v/>
      </c>
      <c r="O152" s="209" t="str">
        <f t="shared" ca="1" si="168"/>
        <v/>
      </c>
      <c r="P152" s="210" t="str">
        <f t="shared" ca="1" si="168"/>
        <v/>
      </c>
      <c r="Q152" s="208" t="str">
        <f t="shared" ca="1" si="168"/>
        <v/>
      </c>
      <c r="R152" s="211" t="str">
        <f t="shared" ca="1" si="168"/>
        <v/>
      </c>
      <c r="S152" s="212" t="str">
        <f t="shared" ca="1" si="168"/>
        <v/>
      </c>
      <c r="T152" s="208" t="str">
        <f t="shared" ca="1" si="168"/>
        <v/>
      </c>
      <c r="U152" s="213" t="str">
        <f t="shared" ca="1" si="168"/>
        <v/>
      </c>
      <c r="V152" s="212" t="str">
        <f t="shared" ca="1" si="168"/>
        <v/>
      </c>
      <c r="W152" s="208" t="str">
        <f t="shared" ca="1" si="168"/>
        <v/>
      </c>
      <c r="X152" s="209" t="str">
        <f t="shared" ca="1" si="168"/>
        <v/>
      </c>
      <c r="Y152" s="210" t="str">
        <f t="shared" ca="1" si="168"/>
        <v/>
      </c>
      <c r="Z152" s="208" t="str">
        <f t="shared" ca="1" si="168"/>
        <v/>
      </c>
      <c r="AA152" s="211" t="str">
        <f t="shared" ca="1" si="168"/>
        <v/>
      </c>
      <c r="AB152" s="212" t="str">
        <f t="shared" ca="1" si="168"/>
        <v/>
      </c>
      <c r="AC152" s="208" t="str">
        <f t="shared" ca="1" si="169"/>
        <v/>
      </c>
      <c r="AD152" s="209" t="str">
        <f t="shared" ca="1" si="169"/>
        <v/>
      </c>
      <c r="AE152" s="214" t="str">
        <f t="shared" ca="1" si="169"/>
        <v/>
      </c>
      <c r="AF152" s="208" t="str">
        <f t="shared" ca="1" si="169"/>
        <v/>
      </c>
      <c r="AG152" s="209" t="str">
        <f t="shared" ca="1" si="169"/>
        <v/>
      </c>
      <c r="AH152" s="210" t="str">
        <f t="shared" ca="1" si="169"/>
        <v/>
      </c>
      <c r="AI152" s="208" t="str">
        <f t="shared" ca="1" si="169"/>
        <v/>
      </c>
      <c r="AJ152" s="211" t="str">
        <f t="shared" ca="1" si="169"/>
        <v/>
      </c>
      <c r="AK152" s="212" t="str">
        <f t="shared" ca="1" si="169"/>
        <v/>
      </c>
      <c r="AL152" s="208" t="str">
        <f t="shared" ca="1" si="169"/>
        <v/>
      </c>
      <c r="AM152" s="215" t="str">
        <f t="shared" ca="1" si="169"/>
        <v/>
      </c>
      <c r="AN152" s="212" t="str">
        <f t="shared" ca="1" si="169"/>
        <v/>
      </c>
      <c r="AO152" s="208" t="str">
        <f t="shared" ca="1" si="169"/>
        <v/>
      </c>
      <c r="AP152" s="209" t="str">
        <f t="shared" ca="1" si="169"/>
        <v/>
      </c>
      <c r="AQ152" s="210" t="str">
        <f t="shared" ca="1" si="169"/>
        <v/>
      </c>
      <c r="AR152" s="208" t="str">
        <f t="shared" ca="1" si="169"/>
        <v/>
      </c>
      <c r="AS152" s="211" t="str">
        <f t="shared" ca="1" si="170"/>
        <v/>
      </c>
      <c r="AT152" s="212" t="str">
        <f t="shared" ca="1" si="170"/>
        <v/>
      </c>
      <c r="AU152" s="208" t="str">
        <f t="shared" ca="1" si="170"/>
        <v/>
      </c>
      <c r="AV152" s="209" t="str">
        <f t="shared" ca="1" si="170"/>
        <v/>
      </c>
      <c r="AW152" s="214" t="str">
        <f t="shared" ca="1" si="170"/>
        <v/>
      </c>
      <c r="AX152" s="208" t="str">
        <f t="shared" ca="1" si="170"/>
        <v/>
      </c>
      <c r="AY152" s="209" t="str">
        <f t="shared" ca="1" si="170"/>
        <v/>
      </c>
      <c r="AZ152" s="210" t="str">
        <f t="shared" ca="1" si="170"/>
        <v/>
      </c>
      <c r="BA152" s="208" t="str">
        <f t="shared" ca="1" si="170"/>
        <v/>
      </c>
      <c r="BB152" s="211" t="str">
        <f t="shared" ca="1" si="170"/>
        <v/>
      </c>
      <c r="BC152" s="212" t="str">
        <f t="shared" ca="1" si="170"/>
        <v/>
      </c>
      <c r="BD152" s="208" t="str">
        <f t="shared" ca="1" si="170"/>
        <v/>
      </c>
      <c r="BE152" s="215" t="str">
        <f t="shared" ca="1" si="170"/>
        <v/>
      </c>
      <c r="BF152" s="212" t="str">
        <f t="shared" ca="1" si="170"/>
        <v/>
      </c>
      <c r="BG152" s="208" t="str">
        <f t="shared" ca="1" si="170"/>
        <v/>
      </c>
      <c r="BH152" s="209" t="str">
        <f t="shared" ca="1" si="170"/>
        <v/>
      </c>
      <c r="BI152" s="210" t="str">
        <f t="shared" ca="1" si="171"/>
        <v/>
      </c>
      <c r="BJ152" s="208" t="str">
        <f t="shared" ca="1" si="171"/>
        <v/>
      </c>
      <c r="BK152" s="211" t="str">
        <f t="shared" ca="1" si="171"/>
        <v/>
      </c>
      <c r="BL152" s="212" t="str">
        <f t="shared" ca="1" si="171"/>
        <v/>
      </c>
      <c r="BM152" s="208" t="str">
        <f t="shared" ca="1" si="171"/>
        <v/>
      </c>
      <c r="BN152" s="209" t="str">
        <f t="shared" ca="1" si="171"/>
        <v/>
      </c>
      <c r="BO152" s="214" t="str">
        <f t="shared" ca="1" si="171"/>
        <v/>
      </c>
      <c r="BP152" s="208" t="str">
        <f t="shared" ca="1" si="171"/>
        <v/>
      </c>
      <c r="BQ152" s="209" t="str">
        <f t="shared" ca="1" si="171"/>
        <v/>
      </c>
      <c r="BR152" s="210" t="str">
        <f t="shared" ca="1" si="171"/>
        <v/>
      </c>
      <c r="BS152" s="208" t="str">
        <f t="shared" ca="1" si="171"/>
        <v/>
      </c>
      <c r="BT152" s="211" t="str">
        <f t="shared" ca="1" si="171"/>
        <v/>
      </c>
      <c r="BU152" s="212" t="str">
        <f t="shared" ca="1" si="171"/>
        <v/>
      </c>
      <c r="BV152" s="208" t="str">
        <f t="shared" ca="1" si="171"/>
        <v/>
      </c>
      <c r="BW152" s="215" t="str">
        <f t="shared" ca="1" si="171"/>
        <v/>
      </c>
      <c r="BX152" s="212" t="str">
        <f t="shared" ca="1" si="171"/>
        <v/>
      </c>
      <c r="BY152" s="208" t="str">
        <f t="shared" ca="1" si="122"/>
        <v/>
      </c>
      <c r="BZ152" s="209" t="str">
        <f t="shared" ca="1" si="123"/>
        <v/>
      </c>
      <c r="CA152" s="210" t="str">
        <f t="shared" ca="1" si="124"/>
        <v/>
      </c>
      <c r="CB152" s="208" t="str">
        <f t="shared" ca="1" si="125"/>
        <v/>
      </c>
      <c r="CC152" s="211" t="str">
        <f t="shared" ca="1" si="126"/>
        <v/>
      </c>
      <c r="CD152" s="212" t="str">
        <f t="shared" ca="1" si="127"/>
        <v/>
      </c>
      <c r="CE152" s="208" t="str">
        <f t="shared" ca="1" si="128"/>
        <v/>
      </c>
      <c r="CF152" s="209" t="str">
        <f t="shared" ca="1" si="129"/>
        <v/>
      </c>
      <c r="CG152" s="214" t="str">
        <f t="shared" ca="1" si="130"/>
        <v/>
      </c>
      <c r="CH152" s="208" t="str">
        <f t="shared" ca="1" si="139"/>
        <v/>
      </c>
      <c r="CI152" s="209" t="str">
        <f t="shared" ca="1" si="140"/>
        <v/>
      </c>
      <c r="CJ152" s="210" t="str">
        <f t="shared" ca="1" si="141"/>
        <v/>
      </c>
      <c r="CK152" s="208" t="str">
        <f t="shared" ca="1" si="142"/>
        <v/>
      </c>
      <c r="CL152" s="211" t="str">
        <f t="shared" ca="1" si="143"/>
        <v/>
      </c>
      <c r="CM152" s="212" t="str">
        <f t="shared" ca="1" si="144"/>
        <v/>
      </c>
      <c r="CN152" s="208" t="str">
        <f t="shared" ca="1" si="145"/>
        <v/>
      </c>
      <c r="CO152" s="215" t="str">
        <f t="shared" ca="1" si="146"/>
        <v/>
      </c>
      <c r="CP152" s="212" t="str">
        <f t="shared" ca="1" si="131"/>
        <v/>
      </c>
      <c r="CQ152" s="208" t="str">
        <f t="shared" ca="1" si="147"/>
        <v/>
      </c>
      <c r="CR152" s="209" t="str">
        <f t="shared" ca="1" si="148"/>
        <v/>
      </c>
      <c r="CS152" s="210" t="str">
        <f t="shared" ca="1" si="149"/>
        <v/>
      </c>
      <c r="CT152" s="208" t="str">
        <f t="shared" ca="1" si="150"/>
        <v/>
      </c>
      <c r="CU152" s="211" t="str">
        <f t="shared" ca="1" si="151"/>
        <v/>
      </c>
      <c r="CV152" s="212" t="str">
        <f t="shared" ca="1" si="152"/>
        <v/>
      </c>
      <c r="CW152" s="208" t="str">
        <f t="shared" ca="1" si="153"/>
        <v/>
      </c>
      <c r="CX152" s="216" t="str">
        <f t="shared" ca="1" si="154"/>
        <v/>
      </c>
    </row>
    <row r="153" spans="2:102" s="156" customFormat="1" ht="20.100000000000001" customHeight="1">
      <c r="B153" s="239">
        <f t="shared" si="155"/>
        <v>144</v>
      </c>
      <c r="C153" s="200" t="str">
        <f t="shared" ca="1" si="138"/>
        <v/>
      </c>
      <c r="D153" s="201" t="str">
        <f t="shared" ca="1" si="137"/>
        <v/>
      </c>
      <c r="E153" s="206" t="str">
        <f t="shared" ca="1" si="121"/>
        <v/>
      </c>
      <c r="F153" s="203" t="str">
        <f t="shared" ca="1" si="121"/>
        <v/>
      </c>
      <c r="G153" s="204" t="str">
        <f t="shared" ca="1" si="121"/>
        <v/>
      </c>
      <c r="H153" s="202" t="str">
        <f t="shared" ca="1" si="121"/>
        <v/>
      </c>
      <c r="I153" s="205" t="str">
        <f t="shared" ref="E153:L185" ca="1" si="172">IF($C153="","",SUMIFS($M153:$CX153,$M$8:$CX$8,I$8,$M$6:$CX$6,I$6))</f>
        <v/>
      </c>
      <c r="J153" s="206" t="str">
        <f t="shared" ca="1" si="172"/>
        <v/>
      </c>
      <c r="K153" s="202" t="str">
        <f t="shared" ca="1" si="172"/>
        <v/>
      </c>
      <c r="L153" s="295" t="str">
        <f t="shared" ca="1" si="172"/>
        <v/>
      </c>
      <c r="M153" s="207" t="str">
        <f t="shared" ca="1" si="168"/>
        <v/>
      </c>
      <c r="N153" s="208" t="str">
        <f t="shared" ca="1" si="168"/>
        <v/>
      </c>
      <c r="O153" s="209" t="str">
        <f t="shared" ca="1" si="168"/>
        <v/>
      </c>
      <c r="P153" s="210" t="str">
        <f t="shared" ca="1" si="168"/>
        <v/>
      </c>
      <c r="Q153" s="208" t="str">
        <f t="shared" ca="1" si="168"/>
        <v/>
      </c>
      <c r="R153" s="211" t="str">
        <f t="shared" ca="1" si="168"/>
        <v/>
      </c>
      <c r="S153" s="212" t="str">
        <f t="shared" ca="1" si="168"/>
        <v/>
      </c>
      <c r="T153" s="208" t="str">
        <f t="shared" ca="1" si="168"/>
        <v/>
      </c>
      <c r="U153" s="213" t="str">
        <f t="shared" ca="1" si="168"/>
        <v/>
      </c>
      <c r="V153" s="212" t="str">
        <f t="shared" ca="1" si="168"/>
        <v/>
      </c>
      <c r="W153" s="208" t="str">
        <f t="shared" ca="1" si="168"/>
        <v/>
      </c>
      <c r="X153" s="209" t="str">
        <f t="shared" ca="1" si="168"/>
        <v/>
      </c>
      <c r="Y153" s="210" t="str">
        <f t="shared" ca="1" si="168"/>
        <v/>
      </c>
      <c r="Z153" s="208" t="str">
        <f t="shared" ca="1" si="168"/>
        <v/>
      </c>
      <c r="AA153" s="211" t="str">
        <f t="shared" ca="1" si="168"/>
        <v/>
      </c>
      <c r="AB153" s="212" t="str">
        <f t="shared" ca="1" si="168"/>
        <v/>
      </c>
      <c r="AC153" s="208" t="str">
        <f t="shared" ca="1" si="169"/>
        <v/>
      </c>
      <c r="AD153" s="209" t="str">
        <f t="shared" ca="1" si="169"/>
        <v/>
      </c>
      <c r="AE153" s="214" t="str">
        <f t="shared" ca="1" si="169"/>
        <v/>
      </c>
      <c r="AF153" s="208" t="str">
        <f t="shared" ca="1" si="169"/>
        <v/>
      </c>
      <c r="AG153" s="209" t="str">
        <f t="shared" ca="1" si="169"/>
        <v/>
      </c>
      <c r="AH153" s="210" t="str">
        <f t="shared" ca="1" si="169"/>
        <v/>
      </c>
      <c r="AI153" s="208" t="str">
        <f t="shared" ca="1" si="169"/>
        <v/>
      </c>
      <c r="AJ153" s="211" t="str">
        <f t="shared" ca="1" si="169"/>
        <v/>
      </c>
      <c r="AK153" s="212" t="str">
        <f t="shared" ca="1" si="169"/>
        <v/>
      </c>
      <c r="AL153" s="208" t="str">
        <f t="shared" ca="1" si="169"/>
        <v/>
      </c>
      <c r="AM153" s="215" t="str">
        <f t="shared" ca="1" si="169"/>
        <v/>
      </c>
      <c r="AN153" s="212" t="str">
        <f t="shared" ca="1" si="169"/>
        <v/>
      </c>
      <c r="AO153" s="208" t="str">
        <f t="shared" ca="1" si="169"/>
        <v/>
      </c>
      <c r="AP153" s="209" t="str">
        <f t="shared" ca="1" si="169"/>
        <v/>
      </c>
      <c r="AQ153" s="210" t="str">
        <f t="shared" ca="1" si="169"/>
        <v/>
      </c>
      <c r="AR153" s="208" t="str">
        <f t="shared" ca="1" si="169"/>
        <v/>
      </c>
      <c r="AS153" s="211" t="str">
        <f t="shared" ca="1" si="170"/>
        <v/>
      </c>
      <c r="AT153" s="212" t="str">
        <f t="shared" ca="1" si="170"/>
        <v/>
      </c>
      <c r="AU153" s="208" t="str">
        <f t="shared" ca="1" si="170"/>
        <v/>
      </c>
      <c r="AV153" s="209" t="str">
        <f t="shared" ca="1" si="170"/>
        <v/>
      </c>
      <c r="AW153" s="214" t="str">
        <f t="shared" ca="1" si="170"/>
        <v/>
      </c>
      <c r="AX153" s="208" t="str">
        <f t="shared" ca="1" si="170"/>
        <v/>
      </c>
      <c r="AY153" s="209" t="str">
        <f t="shared" ca="1" si="170"/>
        <v/>
      </c>
      <c r="AZ153" s="210" t="str">
        <f t="shared" ca="1" si="170"/>
        <v/>
      </c>
      <c r="BA153" s="208" t="str">
        <f t="shared" ca="1" si="170"/>
        <v/>
      </c>
      <c r="BB153" s="211" t="str">
        <f t="shared" ca="1" si="170"/>
        <v/>
      </c>
      <c r="BC153" s="212" t="str">
        <f t="shared" ca="1" si="170"/>
        <v/>
      </c>
      <c r="BD153" s="208" t="str">
        <f t="shared" ca="1" si="170"/>
        <v/>
      </c>
      <c r="BE153" s="215" t="str">
        <f t="shared" ca="1" si="170"/>
        <v/>
      </c>
      <c r="BF153" s="212" t="str">
        <f t="shared" ca="1" si="170"/>
        <v/>
      </c>
      <c r="BG153" s="208" t="str">
        <f t="shared" ca="1" si="170"/>
        <v/>
      </c>
      <c r="BH153" s="209" t="str">
        <f t="shared" ca="1" si="170"/>
        <v/>
      </c>
      <c r="BI153" s="210" t="str">
        <f t="shared" ca="1" si="171"/>
        <v/>
      </c>
      <c r="BJ153" s="208" t="str">
        <f t="shared" ca="1" si="171"/>
        <v/>
      </c>
      <c r="BK153" s="211" t="str">
        <f t="shared" ca="1" si="171"/>
        <v/>
      </c>
      <c r="BL153" s="212" t="str">
        <f t="shared" ca="1" si="171"/>
        <v/>
      </c>
      <c r="BM153" s="208" t="str">
        <f t="shared" ca="1" si="171"/>
        <v/>
      </c>
      <c r="BN153" s="209" t="str">
        <f t="shared" ca="1" si="171"/>
        <v/>
      </c>
      <c r="BO153" s="214" t="str">
        <f t="shared" ca="1" si="171"/>
        <v/>
      </c>
      <c r="BP153" s="208" t="str">
        <f t="shared" ca="1" si="171"/>
        <v/>
      </c>
      <c r="BQ153" s="209" t="str">
        <f t="shared" ca="1" si="171"/>
        <v/>
      </c>
      <c r="BR153" s="210" t="str">
        <f t="shared" ca="1" si="171"/>
        <v/>
      </c>
      <c r="BS153" s="208" t="str">
        <f t="shared" ca="1" si="171"/>
        <v/>
      </c>
      <c r="BT153" s="211" t="str">
        <f t="shared" ca="1" si="171"/>
        <v/>
      </c>
      <c r="BU153" s="212" t="str">
        <f t="shared" ca="1" si="171"/>
        <v/>
      </c>
      <c r="BV153" s="208" t="str">
        <f t="shared" ca="1" si="171"/>
        <v/>
      </c>
      <c r="BW153" s="215" t="str">
        <f t="shared" ca="1" si="171"/>
        <v/>
      </c>
      <c r="BX153" s="212" t="str">
        <f t="shared" ca="1" si="171"/>
        <v/>
      </c>
      <c r="BY153" s="208" t="str">
        <f t="shared" ca="1" si="122"/>
        <v/>
      </c>
      <c r="BZ153" s="209" t="str">
        <f t="shared" ca="1" si="123"/>
        <v/>
      </c>
      <c r="CA153" s="210" t="str">
        <f t="shared" ca="1" si="124"/>
        <v/>
      </c>
      <c r="CB153" s="208" t="str">
        <f t="shared" ca="1" si="125"/>
        <v/>
      </c>
      <c r="CC153" s="211" t="str">
        <f t="shared" ca="1" si="126"/>
        <v/>
      </c>
      <c r="CD153" s="212" t="str">
        <f t="shared" ca="1" si="127"/>
        <v/>
      </c>
      <c r="CE153" s="208" t="str">
        <f t="shared" ca="1" si="128"/>
        <v/>
      </c>
      <c r="CF153" s="209" t="str">
        <f t="shared" ca="1" si="129"/>
        <v/>
      </c>
      <c r="CG153" s="214" t="str">
        <f t="shared" ca="1" si="130"/>
        <v/>
      </c>
      <c r="CH153" s="208" t="str">
        <f t="shared" ca="1" si="139"/>
        <v/>
      </c>
      <c r="CI153" s="209" t="str">
        <f t="shared" ca="1" si="140"/>
        <v/>
      </c>
      <c r="CJ153" s="210" t="str">
        <f t="shared" ca="1" si="141"/>
        <v/>
      </c>
      <c r="CK153" s="208" t="str">
        <f t="shared" ca="1" si="142"/>
        <v/>
      </c>
      <c r="CL153" s="211" t="str">
        <f t="shared" ca="1" si="143"/>
        <v/>
      </c>
      <c r="CM153" s="212" t="str">
        <f t="shared" ca="1" si="144"/>
        <v/>
      </c>
      <c r="CN153" s="208" t="str">
        <f t="shared" ca="1" si="145"/>
        <v/>
      </c>
      <c r="CO153" s="215" t="str">
        <f t="shared" ca="1" si="146"/>
        <v/>
      </c>
      <c r="CP153" s="212" t="str">
        <f t="shared" ca="1" si="131"/>
        <v/>
      </c>
      <c r="CQ153" s="208" t="str">
        <f t="shared" ca="1" si="147"/>
        <v/>
      </c>
      <c r="CR153" s="209" t="str">
        <f t="shared" ca="1" si="148"/>
        <v/>
      </c>
      <c r="CS153" s="210" t="str">
        <f t="shared" ca="1" si="149"/>
        <v/>
      </c>
      <c r="CT153" s="208" t="str">
        <f t="shared" ca="1" si="150"/>
        <v/>
      </c>
      <c r="CU153" s="211" t="str">
        <f t="shared" ca="1" si="151"/>
        <v/>
      </c>
      <c r="CV153" s="212" t="str">
        <f t="shared" ca="1" si="152"/>
        <v/>
      </c>
      <c r="CW153" s="208" t="str">
        <f t="shared" ca="1" si="153"/>
        <v/>
      </c>
      <c r="CX153" s="216" t="str">
        <f t="shared" ca="1" si="154"/>
        <v/>
      </c>
    </row>
    <row r="154" spans="2:102" s="156" customFormat="1" ht="20.100000000000001" customHeight="1">
      <c r="B154" s="239">
        <f t="shared" si="155"/>
        <v>145</v>
      </c>
      <c r="C154" s="200" t="str">
        <f t="shared" ca="1" si="138"/>
        <v/>
      </c>
      <c r="D154" s="201" t="str">
        <f t="shared" ca="1" si="137"/>
        <v/>
      </c>
      <c r="E154" s="206" t="str">
        <f t="shared" ca="1" si="172"/>
        <v/>
      </c>
      <c r="F154" s="203" t="str">
        <f t="shared" ca="1" si="172"/>
        <v/>
      </c>
      <c r="G154" s="204" t="str">
        <f t="shared" ca="1" si="172"/>
        <v/>
      </c>
      <c r="H154" s="202" t="str">
        <f t="shared" ca="1" si="172"/>
        <v/>
      </c>
      <c r="I154" s="205" t="str">
        <f t="shared" ca="1" si="172"/>
        <v/>
      </c>
      <c r="J154" s="206" t="str">
        <f t="shared" ca="1" si="172"/>
        <v/>
      </c>
      <c r="K154" s="202" t="str">
        <f t="shared" ca="1" si="172"/>
        <v/>
      </c>
      <c r="L154" s="295" t="str">
        <f t="shared" ca="1" si="172"/>
        <v/>
      </c>
      <c r="M154" s="207" t="str">
        <f t="shared" ca="1" si="168"/>
        <v/>
      </c>
      <c r="N154" s="208" t="str">
        <f t="shared" ca="1" si="168"/>
        <v/>
      </c>
      <c r="O154" s="209" t="str">
        <f t="shared" ca="1" si="168"/>
        <v/>
      </c>
      <c r="P154" s="210" t="str">
        <f t="shared" ca="1" si="168"/>
        <v/>
      </c>
      <c r="Q154" s="208" t="str">
        <f t="shared" ca="1" si="168"/>
        <v/>
      </c>
      <c r="R154" s="211" t="str">
        <f t="shared" ca="1" si="168"/>
        <v/>
      </c>
      <c r="S154" s="212" t="str">
        <f t="shared" ca="1" si="168"/>
        <v/>
      </c>
      <c r="T154" s="208" t="str">
        <f t="shared" ca="1" si="168"/>
        <v/>
      </c>
      <c r="U154" s="213" t="str">
        <f t="shared" ca="1" si="168"/>
        <v/>
      </c>
      <c r="V154" s="212" t="str">
        <f t="shared" ca="1" si="168"/>
        <v/>
      </c>
      <c r="W154" s="208" t="str">
        <f t="shared" ca="1" si="168"/>
        <v/>
      </c>
      <c r="X154" s="209" t="str">
        <f t="shared" ca="1" si="168"/>
        <v/>
      </c>
      <c r="Y154" s="210" t="str">
        <f t="shared" ca="1" si="168"/>
        <v/>
      </c>
      <c r="Z154" s="208" t="str">
        <f t="shared" ca="1" si="168"/>
        <v/>
      </c>
      <c r="AA154" s="211" t="str">
        <f t="shared" ca="1" si="168"/>
        <v/>
      </c>
      <c r="AB154" s="212" t="str">
        <f t="shared" ca="1" si="168"/>
        <v/>
      </c>
      <c r="AC154" s="208" t="str">
        <f t="shared" ca="1" si="169"/>
        <v/>
      </c>
      <c r="AD154" s="209" t="str">
        <f t="shared" ca="1" si="169"/>
        <v/>
      </c>
      <c r="AE154" s="214" t="str">
        <f t="shared" ca="1" si="169"/>
        <v/>
      </c>
      <c r="AF154" s="208" t="str">
        <f t="shared" ca="1" si="169"/>
        <v/>
      </c>
      <c r="AG154" s="209" t="str">
        <f t="shared" ca="1" si="169"/>
        <v/>
      </c>
      <c r="AH154" s="210" t="str">
        <f t="shared" ca="1" si="169"/>
        <v/>
      </c>
      <c r="AI154" s="208" t="str">
        <f t="shared" ca="1" si="169"/>
        <v/>
      </c>
      <c r="AJ154" s="211" t="str">
        <f t="shared" ca="1" si="169"/>
        <v/>
      </c>
      <c r="AK154" s="212" t="str">
        <f t="shared" ca="1" si="169"/>
        <v/>
      </c>
      <c r="AL154" s="208" t="str">
        <f t="shared" ca="1" si="169"/>
        <v/>
      </c>
      <c r="AM154" s="215" t="str">
        <f t="shared" ca="1" si="169"/>
        <v/>
      </c>
      <c r="AN154" s="212" t="str">
        <f t="shared" ca="1" si="169"/>
        <v/>
      </c>
      <c r="AO154" s="208" t="str">
        <f t="shared" ca="1" si="169"/>
        <v/>
      </c>
      <c r="AP154" s="209" t="str">
        <f t="shared" ca="1" si="169"/>
        <v/>
      </c>
      <c r="AQ154" s="210" t="str">
        <f t="shared" ca="1" si="169"/>
        <v/>
      </c>
      <c r="AR154" s="208" t="str">
        <f t="shared" ca="1" si="169"/>
        <v/>
      </c>
      <c r="AS154" s="211" t="str">
        <f t="shared" ca="1" si="170"/>
        <v/>
      </c>
      <c r="AT154" s="212" t="str">
        <f t="shared" ca="1" si="170"/>
        <v/>
      </c>
      <c r="AU154" s="208" t="str">
        <f t="shared" ca="1" si="170"/>
        <v/>
      </c>
      <c r="AV154" s="209" t="str">
        <f t="shared" ca="1" si="170"/>
        <v/>
      </c>
      <c r="AW154" s="214" t="str">
        <f t="shared" ca="1" si="170"/>
        <v/>
      </c>
      <c r="AX154" s="208" t="str">
        <f t="shared" ca="1" si="170"/>
        <v/>
      </c>
      <c r="AY154" s="209" t="str">
        <f t="shared" ca="1" si="170"/>
        <v/>
      </c>
      <c r="AZ154" s="210" t="str">
        <f t="shared" ca="1" si="170"/>
        <v/>
      </c>
      <c r="BA154" s="208" t="str">
        <f t="shared" ca="1" si="170"/>
        <v/>
      </c>
      <c r="BB154" s="211" t="str">
        <f t="shared" ca="1" si="170"/>
        <v/>
      </c>
      <c r="BC154" s="212" t="str">
        <f t="shared" ca="1" si="170"/>
        <v/>
      </c>
      <c r="BD154" s="208" t="str">
        <f t="shared" ca="1" si="170"/>
        <v/>
      </c>
      <c r="BE154" s="215" t="str">
        <f t="shared" ca="1" si="170"/>
        <v/>
      </c>
      <c r="BF154" s="212" t="str">
        <f t="shared" ca="1" si="170"/>
        <v/>
      </c>
      <c r="BG154" s="208" t="str">
        <f t="shared" ca="1" si="170"/>
        <v/>
      </c>
      <c r="BH154" s="209" t="str">
        <f t="shared" ca="1" si="170"/>
        <v/>
      </c>
      <c r="BI154" s="210" t="str">
        <f t="shared" ca="1" si="171"/>
        <v/>
      </c>
      <c r="BJ154" s="208" t="str">
        <f t="shared" ca="1" si="171"/>
        <v/>
      </c>
      <c r="BK154" s="211" t="str">
        <f t="shared" ca="1" si="171"/>
        <v/>
      </c>
      <c r="BL154" s="212" t="str">
        <f t="shared" ca="1" si="171"/>
        <v/>
      </c>
      <c r="BM154" s="208" t="str">
        <f t="shared" ca="1" si="171"/>
        <v/>
      </c>
      <c r="BN154" s="209" t="str">
        <f t="shared" ca="1" si="171"/>
        <v/>
      </c>
      <c r="BO154" s="214" t="str">
        <f t="shared" ca="1" si="171"/>
        <v/>
      </c>
      <c r="BP154" s="208" t="str">
        <f t="shared" ca="1" si="171"/>
        <v/>
      </c>
      <c r="BQ154" s="209" t="str">
        <f t="shared" ca="1" si="171"/>
        <v/>
      </c>
      <c r="BR154" s="210" t="str">
        <f t="shared" ca="1" si="171"/>
        <v/>
      </c>
      <c r="BS154" s="208" t="str">
        <f t="shared" ca="1" si="171"/>
        <v/>
      </c>
      <c r="BT154" s="211" t="str">
        <f t="shared" ca="1" si="171"/>
        <v/>
      </c>
      <c r="BU154" s="212" t="str">
        <f t="shared" ca="1" si="171"/>
        <v/>
      </c>
      <c r="BV154" s="208" t="str">
        <f t="shared" ca="1" si="171"/>
        <v/>
      </c>
      <c r="BW154" s="215" t="str">
        <f t="shared" ca="1" si="171"/>
        <v/>
      </c>
      <c r="BX154" s="212" t="str">
        <f t="shared" ca="1" si="171"/>
        <v/>
      </c>
      <c r="BY154" s="208" t="str">
        <f t="shared" ca="1" si="122"/>
        <v/>
      </c>
      <c r="BZ154" s="209" t="str">
        <f t="shared" ca="1" si="123"/>
        <v/>
      </c>
      <c r="CA154" s="210" t="str">
        <f t="shared" ca="1" si="124"/>
        <v/>
      </c>
      <c r="CB154" s="208" t="str">
        <f t="shared" ca="1" si="125"/>
        <v/>
      </c>
      <c r="CC154" s="211" t="str">
        <f t="shared" ca="1" si="126"/>
        <v/>
      </c>
      <c r="CD154" s="212" t="str">
        <f t="shared" ca="1" si="127"/>
        <v/>
      </c>
      <c r="CE154" s="208" t="str">
        <f t="shared" ca="1" si="128"/>
        <v/>
      </c>
      <c r="CF154" s="209" t="str">
        <f t="shared" ca="1" si="129"/>
        <v/>
      </c>
      <c r="CG154" s="214" t="str">
        <f t="shared" ca="1" si="130"/>
        <v/>
      </c>
      <c r="CH154" s="208" t="str">
        <f t="shared" ca="1" si="139"/>
        <v/>
      </c>
      <c r="CI154" s="209" t="str">
        <f t="shared" ca="1" si="140"/>
        <v/>
      </c>
      <c r="CJ154" s="210" t="str">
        <f t="shared" ca="1" si="141"/>
        <v/>
      </c>
      <c r="CK154" s="208" t="str">
        <f t="shared" ca="1" si="142"/>
        <v/>
      </c>
      <c r="CL154" s="211" t="str">
        <f t="shared" ca="1" si="143"/>
        <v/>
      </c>
      <c r="CM154" s="212" t="str">
        <f t="shared" ca="1" si="144"/>
        <v/>
      </c>
      <c r="CN154" s="208" t="str">
        <f t="shared" ca="1" si="145"/>
        <v/>
      </c>
      <c r="CO154" s="215" t="str">
        <f t="shared" ca="1" si="146"/>
        <v/>
      </c>
      <c r="CP154" s="212" t="str">
        <f t="shared" ca="1" si="131"/>
        <v/>
      </c>
      <c r="CQ154" s="208" t="str">
        <f t="shared" ca="1" si="147"/>
        <v/>
      </c>
      <c r="CR154" s="209" t="str">
        <f t="shared" ca="1" si="148"/>
        <v/>
      </c>
      <c r="CS154" s="210" t="str">
        <f t="shared" ca="1" si="149"/>
        <v/>
      </c>
      <c r="CT154" s="208" t="str">
        <f t="shared" ca="1" si="150"/>
        <v/>
      </c>
      <c r="CU154" s="211" t="str">
        <f t="shared" ca="1" si="151"/>
        <v/>
      </c>
      <c r="CV154" s="212" t="str">
        <f t="shared" ca="1" si="152"/>
        <v/>
      </c>
      <c r="CW154" s="208" t="str">
        <f t="shared" ca="1" si="153"/>
        <v/>
      </c>
      <c r="CX154" s="216" t="str">
        <f t="shared" ca="1" si="154"/>
        <v/>
      </c>
    </row>
    <row r="155" spans="2:102" s="156" customFormat="1" ht="20.100000000000001" customHeight="1">
      <c r="B155" s="239">
        <f t="shared" si="155"/>
        <v>146</v>
      </c>
      <c r="C155" s="200" t="str">
        <f t="shared" ca="1" si="138"/>
        <v/>
      </c>
      <c r="D155" s="201" t="str">
        <f t="shared" ca="1" si="137"/>
        <v/>
      </c>
      <c r="E155" s="206" t="str">
        <f t="shared" ca="1" si="172"/>
        <v/>
      </c>
      <c r="F155" s="203" t="str">
        <f t="shared" ca="1" si="172"/>
        <v/>
      </c>
      <c r="G155" s="204" t="str">
        <f t="shared" ca="1" si="172"/>
        <v/>
      </c>
      <c r="H155" s="202" t="str">
        <f t="shared" ca="1" si="172"/>
        <v/>
      </c>
      <c r="I155" s="205" t="str">
        <f t="shared" ca="1" si="172"/>
        <v/>
      </c>
      <c r="J155" s="206" t="str">
        <f t="shared" ca="1" si="172"/>
        <v/>
      </c>
      <c r="K155" s="202" t="str">
        <f t="shared" ca="1" si="172"/>
        <v/>
      </c>
      <c r="L155" s="295" t="str">
        <f t="shared" ca="1" si="172"/>
        <v/>
      </c>
      <c r="M155" s="207" t="str">
        <f t="shared" ca="1" si="168"/>
        <v/>
      </c>
      <c r="N155" s="208" t="str">
        <f t="shared" ca="1" si="168"/>
        <v/>
      </c>
      <c r="O155" s="209" t="str">
        <f t="shared" ca="1" si="168"/>
        <v/>
      </c>
      <c r="P155" s="210" t="str">
        <f t="shared" ca="1" si="168"/>
        <v/>
      </c>
      <c r="Q155" s="208" t="str">
        <f t="shared" ca="1" si="168"/>
        <v/>
      </c>
      <c r="R155" s="211" t="str">
        <f t="shared" ca="1" si="168"/>
        <v/>
      </c>
      <c r="S155" s="212" t="str">
        <f t="shared" ca="1" si="168"/>
        <v/>
      </c>
      <c r="T155" s="208" t="str">
        <f t="shared" ca="1" si="168"/>
        <v/>
      </c>
      <c r="U155" s="213" t="str">
        <f t="shared" ca="1" si="168"/>
        <v/>
      </c>
      <c r="V155" s="212" t="str">
        <f t="shared" ca="1" si="168"/>
        <v/>
      </c>
      <c r="W155" s="208" t="str">
        <f t="shared" ca="1" si="168"/>
        <v/>
      </c>
      <c r="X155" s="209" t="str">
        <f t="shared" ca="1" si="168"/>
        <v/>
      </c>
      <c r="Y155" s="210" t="str">
        <f t="shared" ca="1" si="168"/>
        <v/>
      </c>
      <c r="Z155" s="208" t="str">
        <f t="shared" ca="1" si="168"/>
        <v/>
      </c>
      <c r="AA155" s="211" t="str">
        <f t="shared" ca="1" si="168"/>
        <v/>
      </c>
      <c r="AB155" s="212" t="str">
        <f t="shared" ca="1" si="168"/>
        <v/>
      </c>
      <c r="AC155" s="208" t="str">
        <f t="shared" ca="1" si="169"/>
        <v/>
      </c>
      <c r="AD155" s="209" t="str">
        <f t="shared" ca="1" si="169"/>
        <v/>
      </c>
      <c r="AE155" s="214" t="str">
        <f t="shared" ca="1" si="169"/>
        <v/>
      </c>
      <c r="AF155" s="208" t="str">
        <f t="shared" ca="1" si="169"/>
        <v/>
      </c>
      <c r="AG155" s="209" t="str">
        <f t="shared" ca="1" si="169"/>
        <v/>
      </c>
      <c r="AH155" s="210" t="str">
        <f t="shared" ca="1" si="169"/>
        <v/>
      </c>
      <c r="AI155" s="208" t="str">
        <f t="shared" ca="1" si="169"/>
        <v/>
      </c>
      <c r="AJ155" s="211" t="str">
        <f t="shared" ca="1" si="169"/>
        <v/>
      </c>
      <c r="AK155" s="212" t="str">
        <f t="shared" ca="1" si="169"/>
        <v/>
      </c>
      <c r="AL155" s="208" t="str">
        <f t="shared" ca="1" si="169"/>
        <v/>
      </c>
      <c r="AM155" s="215" t="str">
        <f t="shared" ca="1" si="169"/>
        <v/>
      </c>
      <c r="AN155" s="212" t="str">
        <f t="shared" ca="1" si="169"/>
        <v/>
      </c>
      <c r="AO155" s="208" t="str">
        <f t="shared" ca="1" si="169"/>
        <v/>
      </c>
      <c r="AP155" s="209" t="str">
        <f t="shared" ca="1" si="169"/>
        <v/>
      </c>
      <c r="AQ155" s="210" t="str">
        <f t="shared" ca="1" si="169"/>
        <v/>
      </c>
      <c r="AR155" s="208" t="str">
        <f t="shared" ca="1" si="169"/>
        <v/>
      </c>
      <c r="AS155" s="211" t="str">
        <f t="shared" ca="1" si="170"/>
        <v/>
      </c>
      <c r="AT155" s="212" t="str">
        <f t="shared" ca="1" si="170"/>
        <v/>
      </c>
      <c r="AU155" s="208" t="str">
        <f t="shared" ca="1" si="170"/>
        <v/>
      </c>
      <c r="AV155" s="209" t="str">
        <f t="shared" ca="1" si="170"/>
        <v/>
      </c>
      <c r="AW155" s="214" t="str">
        <f t="shared" ca="1" si="170"/>
        <v/>
      </c>
      <c r="AX155" s="208" t="str">
        <f t="shared" ca="1" si="170"/>
        <v/>
      </c>
      <c r="AY155" s="209" t="str">
        <f t="shared" ca="1" si="170"/>
        <v/>
      </c>
      <c r="AZ155" s="210" t="str">
        <f t="shared" ca="1" si="170"/>
        <v/>
      </c>
      <c r="BA155" s="208" t="str">
        <f t="shared" ca="1" si="170"/>
        <v/>
      </c>
      <c r="BB155" s="211" t="str">
        <f t="shared" ca="1" si="170"/>
        <v/>
      </c>
      <c r="BC155" s="212" t="str">
        <f t="shared" ca="1" si="170"/>
        <v/>
      </c>
      <c r="BD155" s="208" t="str">
        <f t="shared" ca="1" si="170"/>
        <v/>
      </c>
      <c r="BE155" s="215" t="str">
        <f t="shared" ca="1" si="170"/>
        <v/>
      </c>
      <c r="BF155" s="212" t="str">
        <f t="shared" ca="1" si="170"/>
        <v/>
      </c>
      <c r="BG155" s="208" t="str">
        <f t="shared" ca="1" si="170"/>
        <v/>
      </c>
      <c r="BH155" s="209" t="str">
        <f t="shared" ca="1" si="170"/>
        <v/>
      </c>
      <c r="BI155" s="210" t="str">
        <f t="shared" ca="1" si="171"/>
        <v/>
      </c>
      <c r="BJ155" s="208" t="str">
        <f t="shared" ca="1" si="171"/>
        <v/>
      </c>
      <c r="BK155" s="211" t="str">
        <f t="shared" ca="1" si="171"/>
        <v/>
      </c>
      <c r="BL155" s="212" t="str">
        <f t="shared" ca="1" si="171"/>
        <v/>
      </c>
      <c r="BM155" s="208" t="str">
        <f t="shared" ca="1" si="171"/>
        <v/>
      </c>
      <c r="BN155" s="209" t="str">
        <f t="shared" ca="1" si="171"/>
        <v/>
      </c>
      <c r="BO155" s="214" t="str">
        <f t="shared" ca="1" si="171"/>
        <v/>
      </c>
      <c r="BP155" s="208" t="str">
        <f t="shared" ca="1" si="171"/>
        <v/>
      </c>
      <c r="BQ155" s="209" t="str">
        <f t="shared" ca="1" si="171"/>
        <v/>
      </c>
      <c r="BR155" s="210" t="str">
        <f t="shared" ca="1" si="171"/>
        <v/>
      </c>
      <c r="BS155" s="208" t="str">
        <f t="shared" ca="1" si="171"/>
        <v/>
      </c>
      <c r="BT155" s="211" t="str">
        <f t="shared" ca="1" si="171"/>
        <v/>
      </c>
      <c r="BU155" s="212" t="str">
        <f t="shared" ca="1" si="171"/>
        <v/>
      </c>
      <c r="BV155" s="208" t="str">
        <f t="shared" ca="1" si="171"/>
        <v/>
      </c>
      <c r="BW155" s="215" t="str">
        <f t="shared" ca="1" si="171"/>
        <v/>
      </c>
      <c r="BX155" s="212" t="str">
        <f t="shared" ca="1" si="171"/>
        <v/>
      </c>
      <c r="BY155" s="208" t="str">
        <f t="shared" ca="1" si="122"/>
        <v/>
      </c>
      <c r="BZ155" s="209" t="str">
        <f t="shared" ca="1" si="123"/>
        <v/>
      </c>
      <c r="CA155" s="210" t="str">
        <f t="shared" ca="1" si="124"/>
        <v/>
      </c>
      <c r="CB155" s="208" t="str">
        <f t="shared" ca="1" si="125"/>
        <v/>
      </c>
      <c r="CC155" s="211" t="str">
        <f t="shared" ca="1" si="126"/>
        <v/>
      </c>
      <c r="CD155" s="212" t="str">
        <f t="shared" ca="1" si="127"/>
        <v/>
      </c>
      <c r="CE155" s="208" t="str">
        <f t="shared" ca="1" si="128"/>
        <v/>
      </c>
      <c r="CF155" s="209" t="str">
        <f t="shared" ca="1" si="129"/>
        <v/>
      </c>
      <c r="CG155" s="214" t="str">
        <f t="shared" ca="1" si="130"/>
        <v/>
      </c>
      <c r="CH155" s="208" t="str">
        <f t="shared" ca="1" si="139"/>
        <v/>
      </c>
      <c r="CI155" s="209" t="str">
        <f t="shared" ca="1" si="140"/>
        <v/>
      </c>
      <c r="CJ155" s="210" t="str">
        <f t="shared" ca="1" si="141"/>
        <v/>
      </c>
      <c r="CK155" s="208" t="str">
        <f t="shared" ca="1" si="142"/>
        <v/>
      </c>
      <c r="CL155" s="211" t="str">
        <f t="shared" ca="1" si="143"/>
        <v/>
      </c>
      <c r="CM155" s="212" t="str">
        <f t="shared" ca="1" si="144"/>
        <v/>
      </c>
      <c r="CN155" s="208" t="str">
        <f t="shared" ca="1" si="145"/>
        <v/>
      </c>
      <c r="CO155" s="215" t="str">
        <f t="shared" ca="1" si="146"/>
        <v/>
      </c>
      <c r="CP155" s="212" t="str">
        <f t="shared" ca="1" si="131"/>
        <v/>
      </c>
      <c r="CQ155" s="208" t="str">
        <f t="shared" ca="1" si="147"/>
        <v/>
      </c>
      <c r="CR155" s="209" t="str">
        <f t="shared" ca="1" si="148"/>
        <v/>
      </c>
      <c r="CS155" s="210" t="str">
        <f t="shared" ca="1" si="149"/>
        <v/>
      </c>
      <c r="CT155" s="208" t="str">
        <f t="shared" ca="1" si="150"/>
        <v/>
      </c>
      <c r="CU155" s="211" t="str">
        <f t="shared" ca="1" si="151"/>
        <v/>
      </c>
      <c r="CV155" s="212" t="str">
        <f t="shared" ca="1" si="152"/>
        <v/>
      </c>
      <c r="CW155" s="208" t="str">
        <f t="shared" ca="1" si="153"/>
        <v/>
      </c>
      <c r="CX155" s="216" t="str">
        <f t="shared" ca="1" si="154"/>
        <v/>
      </c>
    </row>
    <row r="156" spans="2:102" s="156" customFormat="1" ht="20.100000000000001" customHeight="1">
      <c r="B156" s="239">
        <f t="shared" si="155"/>
        <v>147</v>
      </c>
      <c r="C156" s="200" t="str">
        <f t="shared" ca="1" si="138"/>
        <v/>
      </c>
      <c r="D156" s="201" t="str">
        <f t="shared" ca="1" si="137"/>
        <v/>
      </c>
      <c r="E156" s="206" t="str">
        <f t="shared" ca="1" si="172"/>
        <v/>
      </c>
      <c r="F156" s="203" t="str">
        <f t="shared" ca="1" si="172"/>
        <v/>
      </c>
      <c r="G156" s="204" t="str">
        <f t="shared" ca="1" si="172"/>
        <v/>
      </c>
      <c r="H156" s="202" t="str">
        <f t="shared" ca="1" si="172"/>
        <v/>
      </c>
      <c r="I156" s="205" t="str">
        <f t="shared" ca="1" si="172"/>
        <v/>
      </c>
      <c r="J156" s="206" t="str">
        <f t="shared" ca="1" si="172"/>
        <v/>
      </c>
      <c r="K156" s="202" t="str">
        <f t="shared" ca="1" si="172"/>
        <v/>
      </c>
      <c r="L156" s="295" t="str">
        <f t="shared" ca="1" si="172"/>
        <v/>
      </c>
      <c r="M156" s="207" t="str">
        <f t="shared" ca="1" si="168"/>
        <v/>
      </c>
      <c r="N156" s="208" t="str">
        <f t="shared" ca="1" si="168"/>
        <v/>
      </c>
      <c r="O156" s="209" t="str">
        <f t="shared" ca="1" si="168"/>
        <v/>
      </c>
      <c r="P156" s="210" t="str">
        <f t="shared" ca="1" si="168"/>
        <v/>
      </c>
      <c r="Q156" s="208" t="str">
        <f t="shared" ca="1" si="168"/>
        <v/>
      </c>
      <c r="R156" s="211" t="str">
        <f t="shared" ca="1" si="168"/>
        <v/>
      </c>
      <c r="S156" s="212" t="str">
        <f t="shared" ca="1" si="168"/>
        <v/>
      </c>
      <c r="T156" s="208" t="str">
        <f t="shared" ca="1" si="168"/>
        <v/>
      </c>
      <c r="U156" s="213" t="str">
        <f t="shared" ca="1" si="168"/>
        <v/>
      </c>
      <c r="V156" s="212" t="str">
        <f t="shared" ca="1" si="168"/>
        <v/>
      </c>
      <c r="W156" s="208" t="str">
        <f t="shared" ca="1" si="168"/>
        <v/>
      </c>
      <c r="X156" s="209" t="str">
        <f t="shared" ca="1" si="168"/>
        <v/>
      </c>
      <c r="Y156" s="210" t="str">
        <f t="shared" ca="1" si="168"/>
        <v/>
      </c>
      <c r="Z156" s="208" t="str">
        <f t="shared" ca="1" si="168"/>
        <v/>
      </c>
      <c r="AA156" s="211" t="str">
        <f t="shared" ca="1" si="168"/>
        <v/>
      </c>
      <c r="AB156" s="212" t="str">
        <f t="shared" ca="1" si="168"/>
        <v/>
      </c>
      <c r="AC156" s="208" t="str">
        <f t="shared" ca="1" si="169"/>
        <v/>
      </c>
      <c r="AD156" s="209" t="str">
        <f t="shared" ca="1" si="169"/>
        <v/>
      </c>
      <c r="AE156" s="214" t="str">
        <f t="shared" ca="1" si="169"/>
        <v/>
      </c>
      <c r="AF156" s="208" t="str">
        <f t="shared" ca="1" si="169"/>
        <v/>
      </c>
      <c r="AG156" s="209" t="str">
        <f t="shared" ca="1" si="169"/>
        <v/>
      </c>
      <c r="AH156" s="210" t="str">
        <f t="shared" ca="1" si="169"/>
        <v/>
      </c>
      <c r="AI156" s="208" t="str">
        <f t="shared" ca="1" si="169"/>
        <v/>
      </c>
      <c r="AJ156" s="211" t="str">
        <f t="shared" ca="1" si="169"/>
        <v/>
      </c>
      <c r="AK156" s="212" t="str">
        <f t="shared" ca="1" si="169"/>
        <v/>
      </c>
      <c r="AL156" s="208" t="str">
        <f t="shared" ca="1" si="169"/>
        <v/>
      </c>
      <c r="AM156" s="215" t="str">
        <f t="shared" ca="1" si="169"/>
        <v/>
      </c>
      <c r="AN156" s="212" t="str">
        <f t="shared" ca="1" si="169"/>
        <v/>
      </c>
      <c r="AO156" s="208" t="str">
        <f t="shared" ca="1" si="169"/>
        <v/>
      </c>
      <c r="AP156" s="209" t="str">
        <f t="shared" ca="1" si="169"/>
        <v/>
      </c>
      <c r="AQ156" s="210" t="str">
        <f t="shared" ca="1" si="169"/>
        <v/>
      </c>
      <c r="AR156" s="208" t="str">
        <f t="shared" ca="1" si="169"/>
        <v/>
      </c>
      <c r="AS156" s="211" t="str">
        <f t="shared" ca="1" si="170"/>
        <v/>
      </c>
      <c r="AT156" s="212" t="str">
        <f t="shared" ca="1" si="170"/>
        <v/>
      </c>
      <c r="AU156" s="208" t="str">
        <f t="shared" ca="1" si="170"/>
        <v/>
      </c>
      <c r="AV156" s="209" t="str">
        <f t="shared" ca="1" si="170"/>
        <v/>
      </c>
      <c r="AW156" s="214" t="str">
        <f t="shared" ca="1" si="170"/>
        <v/>
      </c>
      <c r="AX156" s="208" t="str">
        <f t="shared" ca="1" si="170"/>
        <v/>
      </c>
      <c r="AY156" s="209" t="str">
        <f t="shared" ca="1" si="170"/>
        <v/>
      </c>
      <c r="AZ156" s="210" t="str">
        <f t="shared" ca="1" si="170"/>
        <v/>
      </c>
      <c r="BA156" s="208" t="str">
        <f t="shared" ca="1" si="170"/>
        <v/>
      </c>
      <c r="BB156" s="211" t="str">
        <f t="shared" ca="1" si="170"/>
        <v/>
      </c>
      <c r="BC156" s="212" t="str">
        <f t="shared" ca="1" si="170"/>
        <v/>
      </c>
      <c r="BD156" s="208" t="str">
        <f t="shared" ca="1" si="170"/>
        <v/>
      </c>
      <c r="BE156" s="215" t="str">
        <f t="shared" ca="1" si="170"/>
        <v/>
      </c>
      <c r="BF156" s="212" t="str">
        <f t="shared" ca="1" si="170"/>
        <v/>
      </c>
      <c r="BG156" s="208" t="str">
        <f t="shared" ca="1" si="170"/>
        <v/>
      </c>
      <c r="BH156" s="209" t="str">
        <f t="shared" ca="1" si="170"/>
        <v/>
      </c>
      <c r="BI156" s="210" t="str">
        <f t="shared" ca="1" si="171"/>
        <v/>
      </c>
      <c r="BJ156" s="208" t="str">
        <f t="shared" ca="1" si="171"/>
        <v/>
      </c>
      <c r="BK156" s="211" t="str">
        <f t="shared" ca="1" si="171"/>
        <v/>
      </c>
      <c r="BL156" s="212" t="str">
        <f t="shared" ca="1" si="171"/>
        <v/>
      </c>
      <c r="BM156" s="208" t="str">
        <f t="shared" ca="1" si="171"/>
        <v/>
      </c>
      <c r="BN156" s="209" t="str">
        <f t="shared" ca="1" si="171"/>
        <v/>
      </c>
      <c r="BO156" s="214" t="str">
        <f t="shared" ca="1" si="171"/>
        <v/>
      </c>
      <c r="BP156" s="208" t="str">
        <f t="shared" ca="1" si="171"/>
        <v/>
      </c>
      <c r="BQ156" s="209" t="str">
        <f t="shared" ca="1" si="171"/>
        <v/>
      </c>
      <c r="BR156" s="210" t="str">
        <f t="shared" ca="1" si="171"/>
        <v/>
      </c>
      <c r="BS156" s="208" t="str">
        <f t="shared" ca="1" si="171"/>
        <v/>
      </c>
      <c r="BT156" s="211" t="str">
        <f t="shared" ca="1" si="171"/>
        <v/>
      </c>
      <c r="BU156" s="212" t="str">
        <f t="shared" ca="1" si="171"/>
        <v/>
      </c>
      <c r="BV156" s="208" t="str">
        <f t="shared" ca="1" si="171"/>
        <v/>
      </c>
      <c r="BW156" s="215" t="str">
        <f t="shared" ca="1" si="171"/>
        <v/>
      </c>
      <c r="BX156" s="212" t="str">
        <f t="shared" ca="1" si="171"/>
        <v/>
      </c>
      <c r="BY156" s="208" t="str">
        <f t="shared" ca="1" si="122"/>
        <v/>
      </c>
      <c r="BZ156" s="209" t="str">
        <f t="shared" ca="1" si="123"/>
        <v/>
      </c>
      <c r="CA156" s="210" t="str">
        <f t="shared" ca="1" si="124"/>
        <v/>
      </c>
      <c r="CB156" s="208" t="str">
        <f t="shared" ca="1" si="125"/>
        <v/>
      </c>
      <c r="CC156" s="211" t="str">
        <f t="shared" ca="1" si="126"/>
        <v/>
      </c>
      <c r="CD156" s="212" t="str">
        <f t="shared" ca="1" si="127"/>
        <v/>
      </c>
      <c r="CE156" s="208" t="str">
        <f t="shared" ca="1" si="128"/>
        <v/>
      </c>
      <c r="CF156" s="209" t="str">
        <f t="shared" ca="1" si="129"/>
        <v/>
      </c>
      <c r="CG156" s="214" t="str">
        <f t="shared" ca="1" si="130"/>
        <v/>
      </c>
      <c r="CH156" s="208" t="str">
        <f t="shared" ca="1" si="139"/>
        <v/>
      </c>
      <c r="CI156" s="209" t="str">
        <f t="shared" ca="1" si="140"/>
        <v/>
      </c>
      <c r="CJ156" s="210" t="str">
        <f t="shared" ca="1" si="141"/>
        <v/>
      </c>
      <c r="CK156" s="208" t="str">
        <f t="shared" ca="1" si="142"/>
        <v/>
      </c>
      <c r="CL156" s="211" t="str">
        <f t="shared" ca="1" si="143"/>
        <v/>
      </c>
      <c r="CM156" s="212" t="str">
        <f t="shared" ca="1" si="144"/>
        <v/>
      </c>
      <c r="CN156" s="208" t="str">
        <f t="shared" ca="1" si="145"/>
        <v/>
      </c>
      <c r="CO156" s="215" t="str">
        <f t="shared" ca="1" si="146"/>
        <v/>
      </c>
      <c r="CP156" s="212" t="str">
        <f t="shared" ca="1" si="131"/>
        <v/>
      </c>
      <c r="CQ156" s="208" t="str">
        <f t="shared" ca="1" si="147"/>
        <v/>
      </c>
      <c r="CR156" s="209" t="str">
        <f t="shared" ca="1" si="148"/>
        <v/>
      </c>
      <c r="CS156" s="210" t="str">
        <f t="shared" ca="1" si="149"/>
        <v/>
      </c>
      <c r="CT156" s="208" t="str">
        <f t="shared" ca="1" si="150"/>
        <v/>
      </c>
      <c r="CU156" s="211" t="str">
        <f t="shared" ca="1" si="151"/>
        <v/>
      </c>
      <c r="CV156" s="212" t="str">
        <f t="shared" ca="1" si="152"/>
        <v/>
      </c>
      <c r="CW156" s="208" t="str">
        <f t="shared" ca="1" si="153"/>
        <v/>
      </c>
      <c r="CX156" s="216" t="str">
        <f t="shared" ca="1" si="154"/>
        <v/>
      </c>
    </row>
    <row r="157" spans="2:102" s="156" customFormat="1" ht="20.100000000000001" customHeight="1">
      <c r="B157" s="239">
        <f t="shared" si="155"/>
        <v>148</v>
      </c>
      <c r="C157" s="200" t="str">
        <f t="shared" ca="1" si="138"/>
        <v/>
      </c>
      <c r="D157" s="201" t="str">
        <f t="shared" ca="1" si="137"/>
        <v/>
      </c>
      <c r="E157" s="206" t="str">
        <f t="shared" ca="1" si="172"/>
        <v/>
      </c>
      <c r="F157" s="203" t="str">
        <f t="shared" ca="1" si="172"/>
        <v/>
      </c>
      <c r="G157" s="204" t="str">
        <f t="shared" ca="1" si="172"/>
        <v/>
      </c>
      <c r="H157" s="202" t="str">
        <f t="shared" ca="1" si="172"/>
        <v/>
      </c>
      <c r="I157" s="205" t="str">
        <f t="shared" ca="1" si="172"/>
        <v/>
      </c>
      <c r="J157" s="206" t="str">
        <f t="shared" ca="1" si="172"/>
        <v/>
      </c>
      <c r="K157" s="202" t="str">
        <f t="shared" ca="1" si="172"/>
        <v/>
      </c>
      <c r="L157" s="295" t="str">
        <f t="shared" ca="1" si="172"/>
        <v/>
      </c>
      <c r="M157" s="207" t="str">
        <f t="shared" ca="1" si="168"/>
        <v/>
      </c>
      <c r="N157" s="208" t="str">
        <f t="shared" ca="1" si="168"/>
        <v/>
      </c>
      <c r="O157" s="209" t="str">
        <f t="shared" ca="1" si="168"/>
        <v/>
      </c>
      <c r="P157" s="210" t="str">
        <f t="shared" ca="1" si="168"/>
        <v/>
      </c>
      <c r="Q157" s="208" t="str">
        <f t="shared" ca="1" si="168"/>
        <v/>
      </c>
      <c r="R157" s="211" t="str">
        <f t="shared" ca="1" si="168"/>
        <v/>
      </c>
      <c r="S157" s="212" t="str">
        <f t="shared" ca="1" si="168"/>
        <v/>
      </c>
      <c r="T157" s="208" t="str">
        <f t="shared" ca="1" si="168"/>
        <v/>
      </c>
      <c r="U157" s="213" t="str">
        <f t="shared" ca="1" si="168"/>
        <v/>
      </c>
      <c r="V157" s="212" t="str">
        <f t="shared" ca="1" si="168"/>
        <v/>
      </c>
      <c r="W157" s="208" t="str">
        <f t="shared" ca="1" si="168"/>
        <v/>
      </c>
      <c r="X157" s="209" t="str">
        <f t="shared" ca="1" si="168"/>
        <v/>
      </c>
      <c r="Y157" s="210" t="str">
        <f t="shared" ca="1" si="168"/>
        <v/>
      </c>
      <c r="Z157" s="208" t="str">
        <f t="shared" ca="1" si="168"/>
        <v/>
      </c>
      <c r="AA157" s="211" t="str">
        <f t="shared" ca="1" si="168"/>
        <v/>
      </c>
      <c r="AB157" s="212" t="str">
        <f t="shared" ca="1" si="168"/>
        <v/>
      </c>
      <c r="AC157" s="208" t="str">
        <f t="shared" ca="1" si="169"/>
        <v/>
      </c>
      <c r="AD157" s="209" t="str">
        <f t="shared" ca="1" si="169"/>
        <v/>
      </c>
      <c r="AE157" s="214" t="str">
        <f t="shared" ca="1" si="169"/>
        <v/>
      </c>
      <c r="AF157" s="208" t="str">
        <f t="shared" ca="1" si="169"/>
        <v/>
      </c>
      <c r="AG157" s="209" t="str">
        <f t="shared" ca="1" si="169"/>
        <v/>
      </c>
      <c r="AH157" s="210" t="str">
        <f t="shared" ca="1" si="169"/>
        <v/>
      </c>
      <c r="AI157" s="208" t="str">
        <f t="shared" ca="1" si="169"/>
        <v/>
      </c>
      <c r="AJ157" s="211" t="str">
        <f t="shared" ca="1" si="169"/>
        <v/>
      </c>
      <c r="AK157" s="212" t="str">
        <f t="shared" ca="1" si="169"/>
        <v/>
      </c>
      <c r="AL157" s="208" t="str">
        <f t="shared" ca="1" si="169"/>
        <v/>
      </c>
      <c r="AM157" s="215" t="str">
        <f t="shared" ca="1" si="169"/>
        <v/>
      </c>
      <c r="AN157" s="212" t="str">
        <f t="shared" ca="1" si="169"/>
        <v/>
      </c>
      <c r="AO157" s="208" t="str">
        <f t="shared" ca="1" si="169"/>
        <v/>
      </c>
      <c r="AP157" s="209" t="str">
        <f t="shared" ca="1" si="169"/>
        <v/>
      </c>
      <c r="AQ157" s="210" t="str">
        <f t="shared" ca="1" si="169"/>
        <v/>
      </c>
      <c r="AR157" s="208" t="str">
        <f t="shared" ca="1" si="169"/>
        <v/>
      </c>
      <c r="AS157" s="211" t="str">
        <f t="shared" ca="1" si="170"/>
        <v/>
      </c>
      <c r="AT157" s="212" t="str">
        <f t="shared" ca="1" si="170"/>
        <v/>
      </c>
      <c r="AU157" s="208" t="str">
        <f t="shared" ca="1" si="170"/>
        <v/>
      </c>
      <c r="AV157" s="209" t="str">
        <f t="shared" ca="1" si="170"/>
        <v/>
      </c>
      <c r="AW157" s="214" t="str">
        <f t="shared" ca="1" si="170"/>
        <v/>
      </c>
      <c r="AX157" s="208" t="str">
        <f t="shared" ca="1" si="170"/>
        <v/>
      </c>
      <c r="AY157" s="209" t="str">
        <f t="shared" ca="1" si="170"/>
        <v/>
      </c>
      <c r="AZ157" s="210" t="str">
        <f t="shared" ca="1" si="170"/>
        <v/>
      </c>
      <c r="BA157" s="208" t="str">
        <f t="shared" ca="1" si="170"/>
        <v/>
      </c>
      <c r="BB157" s="211" t="str">
        <f t="shared" ca="1" si="170"/>
        <v/>
      </c>
      <c r="BC157" s="212" t="str">
        <f t="shared" ca="1" si="170"/>
        <v/>
      </c>
      <c r="BD157" s="208" t="str">
        <f t="shared" ca="1" si="170"/>
        <v/>
      </c>
      <c r="BE157" s="215" t="str">
        <f t="shared" ca="1" si="170"/>
        <v/>
      </c>
      <c r="BF157" s="212" t="str">
        <f t="shared" ca="1" si="170"/>
        <v/>
      </c>
      <c r="BG157" s="208" t="str">
        <f t="shared" ca="1" si="170"/>
        <v/>
      </c>
      <c r="BH157" s="209" t="str">
        <f t="shared" ca="1" si="170"/>
        <v/>
      </c>
      <c r="BI157" s="210" t="str">
        <f t="shared" ca="1" si="171"/>
        <v/>
      </c>
      <c r="BJ157" s="208" t="str">
        <f t="shared" ca="1" si="171"/>
        <v/>
      </c>
      <c r="BK157" s="211" t="str">
        <f t="shared" ca="1" si="171"/>
        <v/>
      </c>
      <c r="BL157" s="212" t="str">
        <f t="shared" ca="1" si="171"/>
        <v/>
      </c>
      <c r="BM157" s="208" t="str">
        <f t="shared" ca="1" si="171"/>
        <v/>
      </c>
      <c r="BN157" s="209" t="str">
        <f t="shared" ca="1" si="171"/>
        <v/>
      </c>
      <c r="BO157" s="214" t="str">
        <f t="shared" ca="1" si="171"/>
        <v/>
      </c>
      <c r="BP157" s="208" t="str">
        <f t="shared" ca="1" si="171"/>
        <v/>
      </c>
      <c r="BQ157" s="209" t="str">
        <f t="shared" ca="1" si="171"/>
        <v/>
      </c>
      <c r="BR157" s="210" t="str">
        <f t="shared" ca="1" si="171"/>
        <v/>
      </c>
      <c r="BS157" s="208" t="str">
        <f t="shared" ca="1" si="171"/>
        <v/>
      </c>
      <c r="BT157" s="211" t="str">
        <f t="shared" ca="1" si="171"/>
        <v/>
      </c>
      <c r="BU157" s="212" t="str">
        <f t="shared" ca="1" si="171"/>
        <v/>
      </c>
      <c r="BV157" s="208" t="str">
        <f t="shared" ca="1" si="171"/>
        <v/>
      </c>
      <c r="BW157" s="215" t="str">
        <f t="shared" ca="1" si="171"/>
        <v/>
      </c>
      <c r="BX157" s="212" t="str">
        <f t="shared" ca="1" si="171"/>
        <v/>
      </c>
      <c r="BY157" s="208" t="str">
        <f t="shared" ca="1" si="122"/>
        <v/>
      </c>
      <c r="BZ157" s="209" t="str">
        <f t="shared" ca="1" si="123"/>
        <v/>
      </c>
      <c r="CA157" s="210" t="str">
        <f t="shared" ca="1" si="124"/>
        <v/>
      </c>
      <c r="CB157" s="208" t="str">
        <f t="shared" ca="1" si="125"/>
        <v/>
      </c>
      <c r="CC157" s="211" t="str">
        <f t="shared" ca="1" si="126"/>
        <v/>
      </c>
      <c r="CD157" s="212" t="str">
        <f t="shared" ca="1" si="127"/>
        <v/>
      </c>
      <c r="CE157" s="208" t="str">
        <f t="shared" ca="1" si="128"/>
        <v/>
      </c>
      <c r="CF157" s="209" t="str">
        <f t="shared" ca="1" si="129"/>
        <v/>
      </c>
      <c r="CG157" s="214" t="str">
        <f t="shared" ca="1" si="130"/>
        <v/>
      </c>
      <c r="CH157" s="208" t="str">
        <f t="shared" ca="1" si="139"/>
        <v/>
      </c>
      <c r="CI157" s="209" t="str">
        <f t="shared" ca="1" si="140"/>
        <v/>
      </c>
      <c r="CJ157" s="210" t="str">
        <f t="shared" ca="1" si="141"/>
        <v/>
      </c>
      <c r="CK157" s="208" t="str">
        <f t="shared" ca="1" si="142"/>
        <v/>
      </c>
      <c r="CL157" s="211" t="str">
        <f t="shared" ca="1" si="143"/>
        <v/>
      </c>
      <c r="CM157" s="212" t="str">
        <f t="shared" ca="1" si="144"/>
        <v/>
      </c>
      <c r="CN157" s="208" t="str">
        <f t="shared" ca="1" si="145"/>
        <v/>
      </c>
      <c r="CO157" s="215" t="str">
        <f t="shared" ca="1" si="146"/>
        <v/>
      </c>
      <c r="CP157" s="212" t="str">
        <f t="shared" ca="1" si="131"/>
        <v/>
      </c>
      <c r="CQ157" s="208" t="str">
        <f t="shared" ca="1" si="147"/>
        <v/>
      </c>
      <c r="CR157" s="209" t="str">
        <f t="shared" ca="1" si="148"/>
        <v/>
      </c>
      <c r="CS157" s="210" t="str">
        <f t="shared" ca="1" si="149"/>
        <v/>
      </c>
      <c r="CT157" s="208" t="str">
        <f t="shared" ca="1" si="150"/>
        <v/>
      </c>
      <c r="CU157" s="211" t="str">
        <f t="shared" ca="1" si="151"/>
        <v/>
      </c>
      <c r="CV157" s="212" t="str">
        <f t="shared" ca="1" si="152"/>
        <v/>
      </c>
      <c r="CW157" s="208" t="str">
        <f t="shared" ca="1" si="153"/>
        <v/>
      </c>
      <c r="CX157" s="216" t="str">
        <f t="shared" ca="1" si="154"/>
        <v/>
      </c>
    </row>
    <row r="158" spans="2:102" s="156" customFormat="1" ht="20.100000000000001" customHeight="1">
      <c r="B158" s="239">
        <f t="shared" si="155"/>
        <v>149</v>
      </c>
      <c r="C158" s="200" t="str">
        <f t="shared" ca="1" si="138"/>
        <v/>
      </c>
      <c r="D158" s="201" t="str">
        <f t="shared" ca="1" si="137"/>
        <v/>
      </c>
      <c r="E158" s="206" t="str">
        <f t="shared" ca="1" si="172"/>
        <v/>
      </c>
      <c r="F158" s="203" t="str">
        <f t="shared" ca="1" si="172"/>
        <v/>
      </c>
      <c r="G158" s="204" t="str">
        <f t="shared" ca="1" si="172"/>
        <v/>
      </c>
      <c r="H158" s="202" t="str">
        <f t="shared" ca="1" si="172"/>
        <v/>
      </c>
      <c r="I158" s="205" t="str">
        <f t="shared" ca="1" si="172"/>
        <v/>
      </c>
      <c r="J158" s="206" t="str">
        <f t="shared" ca="1" si="172"/>
        <v/>
      </c>
      <c r="K158" s="202" t="str">
        <f t="shared" ca="1" si="172"/>
        <v/>
      </c>
      <c r="L158" s="295" t="str">
        <f t="shared" ca="1" si="172"/>
        <v/>
      </c>
      <c r="M158" s="207" t="str">
        <f t="shared" ca="1" si="168"/>
        <v/>
      </c>
      <c r="N158" s="208" t="str">
        <f t="shared" ca="1" si="168"/>
        <v/>
      </c>
      <c r="O158" s="209" t="str">
        <f t="shared" ca="1" si="168"/>
        <v/>
      </c>
      <c r="P158" s="210" t="str">
        <f t="shared" ca="1" si="168"/>
        <v/>
      </c>
      <c r="Q158" s="208" t="str">
        <f t="shared" ca="1" si="168"/>
        <v/>
      </c>
      <c r="R158" s="211" t="str">
        <f t="shared" ca="1" si="168"/>
        <v/>
      </c>
      <c r="S158" s="212" t="str">
        <f t="shared" ca="1" si="168"/>
        <v/>
      </c>
      <c r="T158" s="208" t="str">
        <f t="shared" ca="1" si="168"/>
        <v/>
      </c>
      <c r="U158" s="213" t="str">
        <f t="shared" ca="1" si="168"/>
        <v/>
      </c>
      <c r="V158" s="212" t="str">
        <f t="shared" ca="1" si="168"/>
        <v/>
      </c>
      <c r="W158" s="208" t="str">
        <f t="shared" ca="1" si="168"/>
        <v/>
      </c>
      <c r="X158" s="209" t="str">
        <f t="shared" ca="1" si="168"/>
        <v/>
      </c>
      <c r="Y158" s="210" t="str">
        <f t="shared" ca="1" si="168"/>
        <v/>
      </c>
      <c r="Z158" s="208" t="str">
        <f t="shared" ca="1" si="168"/>
        <v/>
      </c>
      <c r="AA158" s="211" t="str">
        <f t="shared" ca="1" si="168"/>
        <v/>
      </c>
      <c r="AB158" s="212" t="str">
        <f t="shared" ca="1" si="168"/>
        <v/>
      </c>
      <c r="AC158" s="208" t="str">
        <f t="shared" ca="1" si="169"/>
        <v/>
      </c>
      <c r="AD158" s="209" t="str">
        <f t="shared" ca="1" si="169"/>
        <v/>
      </c>
      <c r="AE158" s="214" t="str">
        <f t="shared" ca="1" si="169"/>
        <v/>
      </c>
      <c r="AF158" s="208" t="str">
        <f t="shared" ca="1" si="169"/>
        <v/>
      </c>
      <c r="AG158" s="209" t="str">
        <f t="shared" ca="1" si="169"/>
        <v/>
      </c>
      <c r="AH158" s="210" t="str">
        <f t="shared" ca="1" si="169"/>
        <v/>
      </c>
      <c r="AI158" s="208" t="str">
        <f t="shared" ca="1" si="169"/>
        <v/>
      </c>
      <c r="AJ158" s="211" t="str">
        <f t="shared" ca="1" si="169"/>
        <v/>
      </c>
      <c r="AK158" s="212" t="str">
        <f t="shared" ca="1" si="169"/>
        <v/>
      </c>
      <c r="AL158" s="208" t="str">
        <f t="shared" ca="1" si="169"/>
        <v/>
      </c>
      <c r="AM158" s="215" t="str">
        <f t="shared" ca="1" si="169"/>
        <v/>
      </c>
      <c r="AN158" s="212" t="str">
        <f t="shared" ca="1" si="169"/>
        <v/>
      </c>
      <c r="AO158" s="208" t="str">
        <f t="shared" ca="1" si="169"/>
        <v/>
      </c>
      <c r="AP158" s="209" t="str">
        <f t="shared" ca="1" si="169"/>
        <v/>
      </c>
      <c r="AQ158" s="210" t="str">
        <f t="shared" ca="1" si="169"/>
        <v/>
      </c>
      <c r="AR158" s="208" t="str">
        <f t="shared" ca="1" si="169"/>
        <v/>
      </c>
      <c r="AS158" s="211" t="str">
        <f t="shared" ca="1" si="170"/>
        <v/>
      </c>
      <c r="AT158" s="212" t="str">
        <f t="shared" ca="1" si="170"/>
        <v/>
      </c>
      <c r="AU158" s="208" t="str">
        <f t="shared" ca="1" si="170"/>
        <v/>
      </c>
      <c r="AV158" s="209" t="str">
        <f t="shared" ca="1" si="170"/>
        <v/>
      </c>
      <c r="AW158" s="214" t="str">
        <f t="shared" ca="1" si="170"/>
        <v/>
      </c>
      <c r="AX158" s="208" t="str">
        <f t="shared" ca="1" si="170"/>
        <v/>
      </c>
      <c r="AY158" s="209" t="str">
        <f t="shared" ca="1" si="170"/>
        <v/>
      </c>
      <c r="AZ158" s="210" t="str">
        <f t="shared" ca="1" si="170"/>
        <v/>
      </c>
      <c r="BA158" s="208" t="str">
        <f t="shared" ca="1" si="170"/>
        <v/>
      </c>
      <c r="BB158" s="211" t="str">
        <f t="shared" ca="1" si="170"/>
        <v/>
      </c>
      <c r="BC158" s="212" t="str">
        <f t="shared" ca="1" si="170"/>
        <v/>
      </c>
      <c r="BD158" s="208" t="str">
        <f t="shared" ca="1" si="170"/>
        <v/>
      </c>
      <c r="BE158" s="215" t="str">
        <f t="shared" ca="1" si="170"/>
        <v/>
      </c>
      <c r="BF158" s="212" t="str">
        <f t="shared" ca="1" si="170"/>
        <v/>
      </c>
      <c r="BG158" s="208" t="str">
        <f t="shared" ca="1" si="170"/>
        <v/>
      </c>
      <c r="BH158" s="209" t="str">
        <f t="shared" ca="1" si="170"/>
        <v/>
      </c>
      <c r="BI158" s="210" t="str">
        <f t="shared" ca="1" si="171"/>
        <v/>
      </c>
      <c r="BJ158" s="208" t="str">
        <f t="shared" ca="1" si="171"/>
        <v/>
      </c>
      <c r="BK158" s="211" t="str">
        <f t="shared" ca="1" si="171"/>
        <v/>
      </c>
      <c r="BL158" s="212" t="str">
        <f t="shared" ca="1" si="171"/>
        <v/>
      </c>
      <c r="BM158" s="208" t="str">
        <f t="shared" ca="1" si="171"/>
        <v/>
      </c>
      <c r="BN158" s="209" t="str">
        <f t="shared" ca="1" si="171"/>
        <v/>
      </c>
      <c r="BO158" s="214" t="str">
        <f t="shared" ca="1" si="171"/>
        <v/>
      </c>
      <c r="BP158" s="208" t="str">
        <f t="shared" ca="1" si="171"/>
        <v/>
      </c>
      <c r="BQ158" s="209" t="str">
        <f t="shared" ca="1" si="171"/>
        <v/>
      </c>
      <c r="BR158" s="210" t="str">
        <f t="shared" ca="1" si="171"/>
        <v/>
      </c>
      <c r="BS158" s="208" t="str">
        <f t="shared" ca="1" si="171"/>
        <v/>
      </c>
      <c r="BT158" s="211" t="str">
        <f t="shared" ca="1" si="171"/>
        <v/>
      </c>
      <c r="BU158" s="212" t="str">
        <f t="shared" ca="1" si="171"/>
        <v/>
      </c>
      <c r="BV158" s="208" t="str">
        <f t="shared" ca="1" si="171"/>
        <v/>
      </c>
      <c r="BW158" s="215" t="str">
        <f t="shared" ca="1" si="171"/>
        <v/>
      </c>
      <c r="BX158" s="212" t="str">
        <f t="shared" ca="1" si="171"/>
        <v/>
      </c>
      <c r="BY158" s="208" t="str">
        <f t="shared" ca="1" si="122"/>
        <v/>
      </c>
      <c r="BZ158" s="209" t="str">
        <f t="shared" ca="1" si="123"/>
        <v/>
      </c>
      <c r="CA158" s="210" t="str">
        <f t="shared" ca="1" si="124"/>
        <v/>
      </c>
      <c r="CB158" s="208" t="str">
        <f t="shared" ca="1" si="125"/>
        <v/>
      </c>
      <c r="CC158" s="211" t="str">
        <f t="shared" ca="1" si="126"/>
        <v/>
      </c>
      <c r="CD158" s="212" t="str">
        <f t="shared" ca="1" si="127"/>
        <v/>
      </c>
      <c r="CE158" s="208" t="str">
        <f t="shared" ca="1" si="128"/>
        <v/>
      </c>
      <c r="CF158" s="209" t="str">
        <f t="shared" ca="1" si="129"/>
        <v/>
      </c>
      <c r="CG158" s="214" t="str">
        <f t="shared" ca="1" si="130"/>
        <v/>
      </c>
      <c r="CH158" s="208" t="str">
        <f t="shared" ca="1" si="139"/>
        <v/>
      </c>
      <c r="CI158" s="209" t="str">
        <f t="shared" ca="1" si="140"/>
        <v/>
      </c>
      <c r="CJ158" s="210" t="str">
        <f t="shared" ca="1" si="141"/>
        <v/>
      </c>
      <c r="CK158" s="208" t="str">
        <f t="shared" ca="1" si="142"/>
        <v/>
      </c>
      <c r="CL158" s="211" t="str">
        <f t="shared" ca="1" si="143"/>
        <v/>
      </c>
      <c r="CM158" s="212" t="str">
        <f t="shared" ca="1" si="144"/>
        <v/>
      </c>
      <c r="CN158" s="208" t="str">
        <f t="shared" ca="1" si="145"/>
        <v/>
      </c>
      <c r="CO158" s="215" t="str">
        <f t="shared" ca="1" si="146"/>
        <v/>
      </c>
      <c r="CP158" s="212" t="str">
        <f t="shared" ca="1" si="131"/>
        <v/>
      </c>
      <c r="CQ158" s="208" t="str">
        <f t="shared" ca="1" si="147"/>
        <v/>
      </c>
      <c r="CR158" s="209" t="str">
        <f t="shared" ca="1" si="148"/>
        <v/>
      </c>
      <c r="CS158" s="210" t="str">
        <f t="shared" ca="1" si="149"/>
        <v/>
      </c>
      <c r="CT158" s="208" t="str">
        <f t="shared" ca="1" si="150"/>
        <v/>
      </c>
      <c r="CU158" s="211" t="str">
        <f t="shared" ca="1" si="151"/>
        <v/>
      </c>
      <c r="CV158" s="212" t="str">
        <f t="shared" ca="1" si="152"/>
        <v/>
      </c>
      <c r="CW158" s="208" t="str">
        <f t="shared" ca="1" si="153"/>
        <v/>
      </c>
      <c r="CX158" s="216" t="str">
        <f t="shared" ca="1" si="154"/>
        <v/>
      </c>
    </row>
    <row r="159" spans="2:102" s="156" customFormat="1" ht="20.100000000000001" customHeight="1">
      <c r="B159" s="239">
        <f t="shared" si="155"/>
        <v>150</v>
      </c>
      <c r="C159" s="200" t="str">
        <f t="shared" ca="1" si="138"/>
        <v/>
      </c>
      <c r="D159" s="201" t="str">
        <f t="shared" ca="1" si="137"/>
        <v/>
      </c>
      <c r="E159" s="206" t="str">
        <f t="shared" ca="1" si="172"/>
        <v/>
      </c>
      <c r="F159" s="203" t="str">
        <f t="shared" ca="1" si="172"/>
        <v/>
      </c>
      <c r="G159" s="204" t="str">
        <f t="shared" ca="1" si="172"/>
        <v/>
      </c>
      <c r="H159" s="202" t="str">
        <f t="shared" ca="1" si="172"/>
        <v/>
      </c>
      <c r="I159" s="205" t="str">
        <f t="shared" ca="1" si="172"/>
        <v/>
      </c>
      <c r="J159" s="206" t="str">
        <f t="shared" ca="1" si="172"/>
        <v/>
      </c>
      <c r="K159" s="202" t="str">
        <f t="shared" ca="1" si="172"/>
        <v/>
      </c>
      <c r="L159" s="295" t="str">
        <f t="shared" ca="1" si="172"/>
        <v/>
      </c>
      <c r="M159" s="207" t="str">
        <f t="shared" ca="1" si="168"/>
        <v/>
      </c>
      <c r="N159" s="208" t="str">
        <f t="shared" ca="1" si="168"/>
        <v/>
      </c>
      <c r="O159" s="209" t="str">
        <f t="shared" ca="1" si="168"/>
        <v/>
      </c>
      <c r="P159" s="210" t="str">
        <f t="shared" ca="1" si="168"/>
        <v/>
      </c>
      <c r="Q159" s="208" t="str">
        <f t="shared" ca="1" si="168"/>
        <v/>
      </c>
      <c r="R159" s="211" t="str">
        <f t="shared" ca="1" si="168"/>
        <v/>
      </c>
      <c r="S159" s="212" t="str">
        <f t="shared" ca="1" si="168"/>
        <v/>
      </c>
      <c r="T159" s="208" t="str">
        <f t="shared" ca="1" si="168"/>
        <v/>
      </c>
      <c r="U159" s="213" t="str">
        <f t="shared" ca="1" si="168"/>
        <v/>
      </c>
      <c r="V159" s="212" t="str">
        <f t="shared" ca="1" si="168"/>
        <v/>
      </c>
      <c r="W159" s="208" t="str">
        <f t="shared" ca="1" si="168"/>
        <v/>
      </c>
      <c r="X159" s="209" t="str">
        <f t="shared" ca="1" si="168"/>
        <v/>
      </c>
      <c r="Y159" s="210" t="str">
        <f t="shared" ca="1" si="168"/>
        <v/>
      </c>
      <c r="Z159" s="208" t="str">
        <f t="shared" ca="1" si="168"/>
        <v/>
      </c>
      <c r="AA159" s="211" t="str">
        <f t="shared" ca="1" si="168"/>
        <v/>
      </c>
      <c r="AB159" s="212" t="str">
        <f t="shared" ca="1" si="168"/>
        <v/>
      </c>
      <c r="AC159" s="208" t="str">
        <f t="shared" ca="1" si="169"/>
        <v/>
      </c>
      <c r="AD159" s="209" t="str">
        <f t="shared" ca="1" si="169"/>
        <v/>
      </c>
      <c r="AE159" s="214" t="str">
        <f t="shared" ca="1" si="169"/>
        <v/>
      </c>
      <c r="AF159" s="208" t="str">
        <f t="shared" ca="1" si="169"/>
        <v/>
      </c>
      <c r="AG159" s="209" t="str">
        <f t="shared" ca="1" si="169"/>
        <v/>
      </c>
      <c r="AH159" s="210" t="str">
        <f t="shared" ca="1" si="169"/>
        <v/>
      </c>
      <c r="AI159" s="208" t="str">
        <f t="shared" ca="1" si="169"/>
        <v/>
      </c>
      <c r="AJ159" s="211" t="str">
        <f t="shared" ca="1" si="169"/>
        <v/>
      </c>
      <c r="AK159" s="212" t="str">
        <f t="shared" ca="1" si="169"/>
        <v/>
      </c>
      <c r="AL159" s="208" t="str">
        <f t="shared" ca="1" si="169"/>
        <v/>
      </c>
      <c r="AM159" s="215" t="str">
        <f t="shared" ca="1" si="169"/>
        <v/>
      </c>
      <c r="AN159" s="212" t="str">
        <f t="shared" ca="1" si="169"/>
        <v/>
      </c>
      <c r="AO159" s="208" t="str">
        <f t="shared" ca="1" si="169"/>
        <v/>
      </c>
      <c r="AP159" s="209" t="str">
        <f t="shared" ca="1" si="169"/>
        <v/>
      </c>
      <c r="AQ159" s="210" t="str">
        <f t="shared" ca="1" si="169"/>
        <v/>
      </c>
      <c r="AR159" s="208" t="str">
        <f t="shared" ca="1" si="169"/>
        <v/>
      </c>
      <c r="AS159" s="211" t="str">
        <f t="shared" ca="1" si="170"/>
        <v/>
      </c>
      <c r="AT159" s="212" t="str">
        <f t="shared" ca="1" si="170"/>
        <v/>
      </c>
      <c r="AU159" s="208" t="str">
        <f t="shared" ca="1" si="170"/>
        <v/>
      </c>
      <c r="AV159" s="209" t="str">
        <f t="shared" ca="1" si="170"/>
        <v/>
      </c>
      <c r="AW159" s="214" t="str">
        <f t="shared" ca="1" si="170"/>
        <v/>
      </c>
      <c r="AX159" s="208" t="str">
        <f t="shared" ca="1" si="170"/>
        <v/>
      </c>
      <c r="AY159" s="209" t="str">
        <f t="shared" ca="1" si="170"/>
        <v/>
      </c>
      <c r="AZ159" s="210" t="str">
        <f t="shared" ca="1" si="170"/>
        <v/>
      </c>
      <c r="BA159" s="208" t="str">
        <f t="shared" ca="1" si="170"/>
        <v/>
      </c>
      <c r="BB159" s="211" t="str">
        <f t="shared" ca="1" si="170"/>
        <v/>
      </c>
      <c r="BC159" s="212" t="str">
        <f t="shared" ca="1" si="170"/>
        <v/>
      </c>
      <c r="BD159" s="208" t="str">
        <f t="shared" ca="1" si="170"/>
        <v/>
      </c>
      <c r="BE159" s="215" t="str">
        <f t="shared" ca="1" si="170"/>
        <v/>
      </c>
      <c r="BF159" s="212" t="str">
        <f t="shared" ca="1" si="170"/>
        <v/>
      </c>
      <c r="BG159" s="208" t="str">
        <f t="shared" ca="1" si="170"/>
        <v/>
      </c>
      <c r="BH159" s="209" t="str">
        <f t="shared" ca="1" si="170"/>
        <v/>
      </c>
      <c r="BI159" s="210" t="str">
        <f t="shared" ca="1" si="171"/>
        <v/>
      </c>
      <c r="BJ159" s="208" t="str">
        <f t="shared" ca="1" si="171"/>
        <v/>
      </c>
      <c r="BK159" s="211" t="str">
        <f t="shared" ca="1" si="171"/>
        <v/>
      </c>
      <c r="BL159" s="212" t="str">
        <f t="shared" ca="1" si="171"/>
        <v/>
      </c>
      <c r="BM159" s="208" t="str">
        <f t="shared" ca="1" si="171"/>
        <v/>
      </c>
      <c r="BN159" s="209" t="str">
        <f t="shared" ca="1" si="171"/>
        <v/>
      </c>
      <c r="BO159" s="214" t="str">
        <f t="shared" ca="1" si="171"/>
        <v/>
      </c>
      <c r="BP159" s="208" t="str">
        <f t="shared" ca="1" si="171"/>
        <v/>
      </c>
      <c r="BQ159" s="209" t="str">
        <f t="shared" ca="1" si="171"/>
        <v/>
      </c>
      <c r="BR159" s="210" t="str">
        <f t="shared" ca="1" si="171"/>
        <v/>
      </c>
      <c r="BS159" s="208" t="str">
        <f t="shared" ca="1" si="171"/>
        <v/>
      </c>
      <c r="BT159" s="211" t="str">
        <f t="shared" ca="1" si="171"/>
        <v/>
      </c>
      <c r="BU159" s="212" t="str">
        <f t="shared" ca="1" si="171"/>
        <v/>
      </c>
      <c r="BV159" s="208" t="str">
        <f t="shared" ca="1" si="171"/>
        <v/>
      </c>
      <c r="BW159" s="215" t="str">
        <f t="shared" ca="1" si="171"/>
        <v/>
      </c>
      <c r="BX159" s="212" t="str">
        <f t="shared" ca="1" si="171"/>
        <v/>
      </c>
      <c r="BY159" s="208" t="str">
        <f t="shared" ca="1" si="122"/>
        <v/>
      </c>
      <c r="BZ159" s="209" t="str">
        <f t="shared" ca="1" si="123"/>
        <v/>
      </c>
      <c r="CA159" s="210" t="str">
        <f t="shared" ca="1" si="124"/>
        <v/>
      </c>
      <c r="CB159" s="208" t="str">
        <f t="shared" ca="1" si="125"/>
        <v/>
      </c>
      <c r="CC159" s="211" t="str">
        <f t="shared" ca="1" si="126"/>
        <v/>
      </c>
      <c r="CD159" s="212" t="str">
        <f t="shared" ca="1" si="127"/>
        <v/>
      </c>
      <c r="CE159" s="208" t="str">
        <f t="shared" ca="1" si="128"/>
        <v/>
      </c>
      <c r="CF159" s="209" t="str">
        <f t="shared" ca="1" si="129"/>
        <v/>
      </c>
      <c r="CG159" s="214" t="str">
        <f t="shared" ca="1" si="130"/>
        <v/>
      </c>
      <c r="CH159" s="208" t="str">
        <f t="shared" ca="1" si="139"/>
        <v/>
      </c>
      <c r="CI159" s="209" t="str">
        <f t="shared" ca="1" si="140"/>
        <v/>
      </c>
      <c r="CJ159" s="210" t="str">
        <f t="shared" ca="1" si="141"/>
        <v/>
      </c>
      <c r="CK159" s="208" t="str">
        <f t="shared" ca="1" si="142"/>
        <v/>
      </c>
      <c r="CL159" s="211" t="str">
        <f t="shared" ca="1" si="143"/>
        <v/>
      </c>
      <c r="CM159" s="212" t="str">
        <f t="shared" ca="1" si="144"/>
        <v/>
      </c>
      <c r="CN159" s="208" t="str">
        <f t="shared" ca="1" si="145"/>
        <v/>
      </c>
      <c r="CO159" s="215" t="str">
        <f t="shared" ca="1" si="146"/>
        <v/>
      </c>
      <c r="CP159" s="212" t="str">
        <f t="shared" ca="1" si="131"/>
        <v/>
      </c>
      <c r="CQ159" s="208" t="str">
        <f t="shared" ca="1" si="147"/>
        <v/>
      </c>
      <c r="CR159" s="209" t="str">
        <f t="shared" ca="1" si="148"/>
        <v/>
      </c>
      <c r="CS159" s="210" t="str">
        <f t="shared" ca="1" si="149"/>
        <v/>
      </c>
      <c r="CT159" s="208" t="str">
        <f t="shared" ca="1" si="150"/>
        <v/>
      </c>
      <c r="CU159" s="211" t="str">
        <f t="shared" ca="1" si="151"/>
        <v/>
      </c>
      <c r="CV159" s="212" t="str">
        <f t="shared" ca="1" si="152"/>
        <v/>
      </c>
      <c r="CW159" s="208" t="str">
        <f t="shared" ca="1" si="153"/>
        <v/>
      </c>
      <c r="CX159" s="216" t="str">
        <f t="shared" ca="1" si="154"/>
        <v/>
      </c>
    </row>
    <row r="160" spans="2:102" s="156" customFormat="1" ht="20.100000000000001" customHeight="1">
      <c r="B160" s="239">
        <f t="shared" si="155"/>
        <v>151</v>
      </c>
      <c r="C160" s="200" t="str">
        <f t="shared" ca="1" si="138"/>
        <v/>
      </c>
      <c r="D160" s="201" t="str">
        <f t="shared" ca="1" si="137"/>
        <v/>
      </c>
      <c r="E160" s="206" t="str">
        <f t="shared" ca="1" si="172"/>
        <v/>
      </c>
      <c r="F160" s="203" t="str">
        <f t="shared" ca="1" si="172"/>
        <v/>
      </c>
      <c r="G160" s="204" t="str">
        <f t="shared" ca="1" si="172"/>
        <v/>
      </c>
      <c r="H160" s="202" t="str">
        <f t="shared" ca="1" si="172"/>
        <v/>
      </c>
      <c r="I160" s="205" t="str">
        <f t="shared" ca="1" si="172"/>
        <v/>
      </c>
      <c r="J160" s="206" t="str">
        <f t="shared" ca="1" si="172"/>
        <v/>
      </c>
      <c r="K160" s="202" t="str">
        <f t="shared" ca="1" si="172"/>
        <v/>
      </c>
      <c r="L160" s="295" t="str">
        <f t="shared" ca="1" si="172"/>
        <v/>
      </c>
      <c r="M160" s="207" t="str">
        <f t="shared" ca="1" si="168"/>
        <v/>
      </c>
      <c r="N160" s="208" t="str">
        <f t="shared" ca="1" si="168"/>
        <v/>
      </c>
      <c r="O160" s="209" t="str">
        <f t="shared" ca="1" si="168"/>
        <v/>
      </c>
      <c r="P160" s="210" t="str">
        <f t="shared" ca="1" si="168"/>
        <v/>
      </c>
      <c r="Q160" s="208" t="str">
        <f t="shared" ca="1" si="168"/>
        <v/>
      </c>
      <c r="R160" s="211" t="str">
        <f t="shared" ca="1" si="168"/>
        <v/>
      </c>
      <c r="S160" s="212" t="str">
        <f t="shared" ca="1" si="168"/>
        <v/>
      </c>
      <c r="T160" s="208" t="str">
        <f t="shared" ca="1" si="168"/>
        <v/>
      </c>
      <c r="U160" s="213" t="str">
        <f t="shared" ca="1" si="168"/>
        <v/>
      </c>
      <c r="V160" s="212" t="str">
        <f t="shared" ca="1" si="168"/>
        <v/>
      </c>
      <c r="W160" s="208" t="str">
        <f t="shared" ca="1" si="168"/>
        <v/>
      </c>
      <c r="X160" s="209" t="str">
        <f t="shared" ca="1" si="168"/>
        <v/>
      </c>
      <c r="Y160" s="210" t="str">
        <f t="shared" ca="1" si="168"/>
        <v/>
      </c>
      <c r="Z160" s="208" t="str">
        <f t="shared" ca="1" si="168"/>
        <v/>
      </c>
      <c r="AA160" s="211" t="str">
        <f t="shared" ca="1" si="168"/>
        <v/>
      </c>
      <c r="AB160" s="212" t="str">
        <f t="shared" ca="1" si="168"/>
        <v/>
      </c>
      <c r="AC160" s="208" t="str">
        <f t="shared" ca="1" si="169"/>
        <v/>
      </c>
      <c r="AD160" s="209" t="str">
        <f t="shared" ca="1" si="169"/>
        <v/>
      </c>
      <c r="AE160" s="214" t="str">
        <f t="shared" ca="1" si="169"/>
        <v/>
      </c>
      <c r="AF160" s="208" t="str">
        <f t="shared" ca="1" si="169"/>
        <v/>
      </c>
      <c r="AG160" s="209" t="str">
        <f t="shared" ca="1" si="169"/>
        <v/>
      </c>
      <c r="AH160" s="210" t="str">
        <f t="shared" ca="1" si="169"/>
        <v/>
      </c>
      <c r="AI160" s="208" t="str">
        <f t="shared" ca="1" si="169"/>
        <v/>
      </c>
      <c r="AJ160" s="211" t="str">
        <f t="shared" ca="1" si="169"/>
        <v/>
      </c>
      <c r="AK160" s="212" t="str">
        <f t="shared" ca="1" si="169"/>
        <v/>
      </c>
      <c r="AL160" s="208" t="str">
        <f t="shared" ca="1" si="169"/>
        <v/>
      </c>
      <c r="AM160" s="215" t="str">
        <f t="shared" ca="1" si="169"/>
        <v/>
      </c>
      <c r="AN160" s="212" t="str">
        <f t="shared" ca="1" si="169"/>
        <v/>
      </c>
      <c r="AO160" s="208" t="str">
        <f t="shared" ca="1" si="169"/>
        <v/>
      </c>
      <c r="AP160" s="209" t="str">
        <f t="shared" ca="1" si="169"/>
        <v/>
      </c>
      <c r="AQ160" s="210" t="str">
        <f t="shared" ca="1" si="169"/>
        <v/>
      </c>
      <c r="AR160" s="208" t="str">
        <f t="shared" ca="1" si="169"/>
        <v/>
      </c>
      <c r="AS160" s="211" t="str">
        <f t="shared" ca="1" si="170"/>
        <v/>
      </c>
      <c r="AT160" s="212" t="str">
        <f t="shared" ca="1" si="170"/>
        <v/>
      </c>
      <c r="AU160" s="208" t="str">
        <f t="shared" ca="1" si="170"/>
        <v/>
      </c>
      <c r="AV160" s="209" t="str">
        <f t="shared" ca="1" si="170"/>
        <v/>
      </c>
      <c r="AW160" s="214" t="str">
        <f t="shared" ca="1" si="170"/>
        <v/>
      </c>
      <c r="AX160" s="208" t="str">
        <f t="shared" ca="1" si="170"/>
        <v/>
      </c>
      <c r="AY160" s="209" t="str">
        <f t="shared" ca="1" si="170"/>
        <v/>
      </c>
      <c r="AZ160" s="210" t="str">
        <f t="shared" ca="1" si="170"/>
        <v/>
      </c>
      <c r="BA160" s="208" t="str">
        <f t="shared" ca="1" si="170"/>
        <v/>
      </c>
      <c r="BB160" s="211" t="str">
        <f t="shared" ca="1" si="170"/>
        <v/>
      </c>
      <c r="BC160" s="212" t="str">
        <f t="shared" ca="1" si="170"/>
        <v/>
      </c>
      <c r="BD160" s="208" t="str">
        <f t="shared" ca="1" si="170"/>
        <v/>
      </c>
      <c r="BE160" s="215" t="str">
        <f t="shared" ca="1" si="170"/>
        <v/>
      </c>
      <c r="BF160" s="212" t="str">
        <f t="shared" ca="1" si="170"/>
        <v/>
      </c>
      <c r="BG160" s="208" t="str">
        <f t="shared" ca="1" si="170"/>
        <v/>
      </c>
      <c r="BH160" s="209" t="str">
        <f t="shared" ca="1" si="170"/>
        <v/>
      </c>
      <c r="BI160" s="210" t="str">
        <f t="shared" ca="1" si="171"/>
        <v/>
      </c>
      <c r="BJ160" s="208" t="str">
        <f t="shared" ca="1" si="171"/>
        <v/>
      </c>
      <c r="BK160" s="211" t="str">
        <f t="shared" ca="1" si="171"/>
        <v/>
      </c>
      <c r="BL160" s="212" t="str">
        <f t="shared" ca="1" si="171"/>
        <v/>
      </c>
      <c r="BM160" s="208" t="str">
        <f t="shared" ca="1" si="171"/>
        <v/>
      </c>
      <c r="BN160" s="209" t="str">
        <f t="shared" ca="1" si="171"/>
        <v/>
      </c>
      <c r="BO160" s="214" t="str">
        <f t="shared" ca="1" si="171"/>
        <v/>
      </c>
      <c r="BP160" s="208" t="str">
        <f t="shared" ca="1" si="171"/>
        <v/>
      </c>
      <c r="BQ160" s="209" t="str">
        <f t="shared" ca="1" si="171"/>
        <v/>
      </c>
      <c r="BR160" s="210" t="str">
        <f t="shared" ca="1" si="171"/>
        <v/>
      </c>
      <c r="BS160" s="208" t="str">
        <f t="shared" ca="1" si="171"/>
        <v/>
      </c>
      <c r="BT160" s="211" t="str">
        <f t="shared" ca="1" si="171"/>
        <v/>
      </c>
      <c r="BU160" s="212" t="str">
        <f t="shared" ca="1" si="171"/>
        <v/>
      </c>
      <c r="BV160" s="208" t="str">
        <f t="shared" ca="1" si="171"/>
        <v/>
      </c>
      <c r="BW160" s="215" t="str">
        <f t="shared" ca="1" si="171"/>
        <v/>
      </c>
      <c r="BX160" s="212" t="str">
        <f t="shared" ca="1" si="171"/>
        <v/>
      </c>
      <c r="BY160" s="208" t="str">
        <f t="shared" ca="1" si="122"/>
        <v/>
      </c>
      <c r="BZ160" s="209" t="str">
        <f t="shared" ca="1" si="123"/>
        <v/>
      </c>
      <c r="CA160" s="210" t="str">
        <f t="shared" ca="1" si="124"/>
        <v/>
      </c>
      <c r="CB160" s="208" t="str">
        <f t="shared" ca="1" si="125"/>
        <v/>
      </c>
      <c r="CC160" s="211" t="str">
        <f t="shared" ca="1" si="126"/>
        <v/>
      </c>
      <c r="CD160" s="212" t="str">
        <f t="shared" ca="1" si="127"/>
        <v/>
      </c>
      <c r="CE160" s="208" t="str">
        <f t="shared" ca="1" si="128"/>
        <v/>
      </c>
      <c r="CF160" s="209" t="str">
        <f t="shared" ca="1" si="129"/>
        <v/>
      </c>
      <c r="CG160" s="214" t="str">
        <f t="shared" ca="1" si="130"/>
        <v/>
      </c>
      <c r="CH160" s="208" t="str">
        <f t="shared" ca="1" si="139"/>
        <v/>
      </c>
      <c r="CI160" s="209" t="str">
        <f t="shared" ca="1" si="140"/>
        <v/>
      </c>
      <c r="CJ160" s="210" t="str">
        <f t="shared" ca="1" si="141"/>
        <v/>
      </c>
      <c r="CK160" s="208" t="str">
        <f t="shared" ca="1" si="142"/>
        <v/>
      </c>
      <c r="CL160" s="211" t="str">
        <f t="shared" ca="1" si="143"/>
        <v/>
      </c>
      <c r="CM160" s="212" t="str">
        <f t="shared" ca="1" si="144"/>
        <v/>
      </c>
      <c r="CN160" s="208" t="str">
        <f t="shared" ca="1" si="145"/>
        <v/>
      </c>
      <c r="CO160" s="215" t="str">
        <f t="shared" ca="1" si="146"/>
        <v/>
      </c>
      <c r="CP160" s="212" t="str">
        <f t="shared" ca="1" si="131"/>
        <v/>
      </c>
      <c r="CQ160" s="208" t="str">
        <f t="shared" ca="1" si="147"/>
        <v/>
      </c>
      <c r="CR160" s="209" t="str">
        <f t="shared" ca="1" si="148"/>
        <v/>
      </c>
      <c r="CS160" s="210" t="str">
        <f t="shared" ca="1" si="149"/>
        <v/>
      </c>
      <c r="CT160" s="208" t="str">
        <f t="shared" ca="1" si="150"/>
        <v/>
      </c>
      <c r="CU160" s="211" t="str">
        <f t="shared" ca="1" si="151"/>
        <v/>
      </c>
      <c r="CV160" s="212" t="str">
        <f t="shared" ca="1" si="152"/>
        <v/>
      </c>
      <c r="CW160" s="208" t="str">
        <f t="shared" ca="1" si="153"/>
        <v/>
      </c>
      <c r="CX160" s="216" t="str">
        <f t="shared" ca="1" si="154"/>
        <v/>
      </c>
    </row>
    <row r="161" spans="2:102" s="156" customFormat="1" ht="20.100000000000001" customHeight="1">
      <c r="B161" s="239">
        <f t="shared" si="155"/>
        <v>152</v>
      </c>
      <c r="C161" s="200" t="str">
        <f t="shared" ca="1" si="138"/>
        <v/>
      </c>
      <c r="D161" s="201" t="str">
        <f t="shared" ca="1" si="137"/>
        <v/>
      </c>
      <c r="E161" s="206" t="str">
        <f t="shared" ca="1" si="172"/>
        <v/>
      </c>
      <c r="F161" s="203" t="str">
        <f t="shared" ca="1" si="172"/>
        <v/>
      </c>
      <c r="G161" s="204" t="str">
        <f t="shared" ca="1" si="172"/>
        <v/>
      </c>
      <c r="H161" s="202" t="str">
        <f t="shared" ca="1" si="172"/>
        <v/>
      </c>
      <c r="I161" s="205" t="str">
        <f t="shared" ca="1" si="172"/>
        <v/>
      </c>
      <c r="J161" s="206" t="str">
        <f t="shared" ca="1" si="172"/>
        <v/>
      </c>
      <c r="K161" s="202" t="str">
        <f t="shared" ca="1" si="172"/>
        <v/>
      </c>
      <c r="L161" s="295" t="str">
        <f t="shared" ca="1" si="172"/>
        <v/>
      </c>
      <c r="M161" s="207" t="str">
        <f t="shared" ca="1" si="168"/>
        <v/>
      </c>
      <c r="N161" s="208" t="str">
        <f t="shared" ca="1" si="168"/>
        <v/>
      </c>
      <c r="O161" s="209" t="str">
        <f t="shared" ca="1" si="168"/>
        <v/>
      </c>
      <c r="P161" s="210" t="str">
        <f t="shared" ca="1" si="168"/>
        <v/>
      </c>
      <c r="Q161" s="208" t="str">
        <f t="shared" ca="1" si="168"/>
        <v/>
      </c>
      <c r="R161" s="211" t="str">
        <f t="shared" ca="1" si="168"/>
        <v/>
      </c>
      <c r="S161" s="212" t="str">
        <f t="shared" ca="1" si="168"/>
        <v/>
      </c>
      <c r="T161" s="208" t="str">
        <f t="shared" ca="1" si="168"/>
        <v/>
      </c>
      <c r="U161" s="213" t="str">
        <f t="shared" ca="1" si="168"/>
        <v/>
      </c>
      <c r="V161" s="212" t="str">
        <f t="shared" ca="1" si="168"/>
        <v/>
      </c>
      <c r="W161" s="208" t="str">
        <f t="shared" ca="1" si="168"/>
        <v/>
      </c>
      <c r="X161" s="209" t="str">
        <f t="shared" ca="1" si="168"/>
        <v/>
      </c>
      <c r="Y161" s="210" t="str">
        <f t="shared" ca="1" si="168"/>
        <v/>
      </c>
      <c r="Z161" s="208" t="str">
        <f t="shared" ca="1" si="168"/>
        <v/>
      </c>
      <c r="AA161" s="211" t="str">
        <f t="shared" ca="1" si="168"/>
        <v/>
      </c>
      <c r="AB161" s="212" t="str">
        <f t="shared" ca="1" si="168"/>
        <v/>
      </c>
      <c r="AC161" s="208" t="str">
        <f t="shared" ca="1" si="169"/>
        <v/>
      </c>
      <c r="AD161" s="209" t="str">
        <f t="shared" ca="1" si="169"/>
        <v/>
      </c>
      <c r="AE161" s="214" t="str">
        <f t="shared" ca="1" si="169"/>
        <v/>
      </c>
      <c r="AF161" s="208" t="str">
        <f t="shared" ca="1" si="169"/>
        <v/>
      </c>
      <c r="AG161" s="209" t="str">
        <f t="shared" ca="1" si="169"/>
        <v/>
      </c>
      <c r="AH161" s="210" t="str">
        <f t="shared" ca="1" si="169"/>
        <v/>
      </c>
      <c r="AI161" s="208" t="str">
        <f t="shared" ca="1" si="169"/>
        <v/>
      </c>
      <c r="AJ161" s="211" t="str">
        <f t="shared" ca="1" si="169"/>
        <v/>
      </c>
      <c r="AK161" s="212" t="str">
        <f t="shared" ca="1" si="169"/>
        <v/>
      </c>
      <c r="AL161" s="208" t="str">
        <f t="shared" ca="1" si="169"/>
        <v/>
      </c>
      <c r="AM161" s="215" t="str">
        <f t="shared" ca="1" si="169"/>
        <v/>
      </c>
      <c r="AN161" s="212" t="str">
        <f t="shared" ca="1" si="169"/>
        <v/>
      </c>
      <c r="AO161" s="208" t="str">
        <f t="shared" ca="1" si="169"/>
        <v/>
      </c>
      <c r="AP161" s="209" t="str">
        <f t="shared" ca="1" si="169"/>
        <v/>
      </c>
      <c r="AQ161" s="210" t="str">
        <f t="shared" ca="1" si="169"/>
        <v/>
      </c>
      <c r="AR161" s="208" t="str">
        <f t="shared" ca="1" si="169"/>
        <v/>
      </c>
      <c r="AS161" s="211" t="str">
        <f t="shared" ca="1" si="170"/>
        <v/>
      </c>
      <c r="AT161" s="212" t="str">
        <f t="shared" ca="1" si="170"/>
        <v/>
      </c>
      <c r="AU161" s="208" t="str">
        <f t="shared" ca="1" si="170"/>
        <v/>
      </c>
      <c r="AV161" s="209" t="str">
        <f t="shared" ca="1" si="170"/>
        <v/>
      </c>
      <c r="AW161" s="214" t="str">
        <f t="shared" ca="1" si="170"/>
        <v/>
      </c>
      <c r="AX161" s="208" t="str">
        <f t="shared" ca="1" si="170"/>
        <v/>
      </c>
      <c r="AY161" s="209" t="str">
        <f t="shared" ca="1" si="170"/>
        <v/>
      </c>
      <c r="AZ161" s="210" t="str">
        <f t="shared" ca="1" si="170"/>
        <v/>
      </c>
      <c r="BA161" s="208" t="str">
        <f t="shared" ca="1" si="170"/>
        <v/>
      </c>
      <c r="BB161" s="211" t="str">
        <f t="shared" ca="1" si="170"/>
        <v/>
      </c>
      <c r="BC161" s="212" t="str">
        <f t="shared" ca="1" si="170"/>
        <v/>
      </c>
      <c r="BD161" s="208" t="str">
        <f t="shared" ca="1" si="170"/>
        <v/>
      </c>
      <c r="BE161" s="215" t="str">
        <f t="shared" ca="1" si="170"/>
        <v/>
      </c>
      <c r="BF161" s="212" t="str">
        <f t="shared" ca="1" si="170"/>
        <v/>
      </c>
      <c r="BG161" s="208" t="str">
        <f t="shared" ca="1" si="170"/>
        <v/>
      </c>
      <c r="BH161" s="209" t="str">
        <f t="shared" ca="1" si="170"/>
        <v/>
      </c>
      <c r="BI161" s="210" t="str">
        <f t="shared" ca="1" si="171"/>
        <v/>
      </c>
      <c r="BJ161" s="208" t="str">
        <f t="shared" ca="1" si="171"/>
        <v/>
      </c>
      <c r="BK161" s="211" t="str">
        <f t="shared" ca="1" si="171"/>
        <v/>
      </c>
      <c r="BL161" s="212" t="str">
        <f t="shared" ca="1" si="171"/>
        <v/>
      </c>
      <c r="BM161" s="208" t="str">
        <f t="shared" ca="1" si="171"/>
        <v/>
      </c>
      <c r="BN161" s="209" t="str">
        <f t="shared" ca="1" si="171"/>
        <v/>
      </c>
      <c r="BO161" s="214" t="str">
        <f t="shared" ca="1" si="171"/>
        <v/>
      </c>
      <c r="BP161" s="208" t="str">
        <f t="shared" ca="1" si="171"/>
        <v/>
      </c>
      <c r="BQ161" s="209" t="str">
        <f t="shared" ca="1" si="171"/>
        <v/>
      </c>
      <c r="BR161" s="210" t="str">
        <f t="shared" ca="1" si="171"/>
        <v/>
      </c>
      <c r="BS161" s="208" t="str">
        <f t="shared" ca="1" si="171"/>
        <v/>
      </c>
      <c r="BT161" s="211" t="str">
        <f t="shared" ca="1" si="171"/>
        <v/>
      </c>
      <c r="BU161" s="212" t="str">
        <f t="shared" ca="1" si="171"/>
        <v/>
      </c>
      <c r="BV161" s="208" t="str">
        <f t="shared" ca="1" si="171"/>
        <v/>
      </c>
      <c r="BW161" s="215" t="str">
        <f t="shared" ca="1" si="171"/>
        <v/>
      </c>
      <c r="BX161" s="212" t="str">
        <f t="shared" ca="1" si="171"/>
        <v/>
      </c>
      <c r="BY161" s="208" t="str">
        <f t="shared" ca="1" si="122"/>
        <v/>
      </c>
      <c r="BZ161" s="209" t="str">
        <f t="shared" ca="1" si="123"/>
        <v/>
      </c>
      <c r="CA161" s="210" t="str">
        <f t="shared" ca="1" si="124"/>
        <v/>
      </c>
      <c r="CB161" s="208" t="str">
        <f t="shared" ca="1" si="125"/>
        <v/>
      </c>
      <c r="CC161" s="211" t="str">
        <f t="shared" ca="1" si="126"/>
        <v/>
      </c>
      <c r="CD161" s="212" t="str">
        <f t="shared" ca="1" si="127"/>
        <v/>
      </c>
      <c r="CE161" s="208" t="str">
        <f t="shared" ca="1" si="128"/>
        <v/>
      </c>
      <c r="CF161" s="209" t="str">
        <f t="shared" ca="1" si="129"/>
        <v/>
      </c>
      <c r="CG161" s="214" t="str">
        <f t="shared" ca="1" si="130"/>
        <v/>
      </c>
      <c r="CH161" s="208" t="str">
        <f t="shared" ca="1" si="139"/>
        <v/>
      </c>
      <c r="CI161" s="209" t="str">
        <f t="shared" ca="1" si="140"/>
        <v/>
      </c>
      <c r="CJ161" s="210" t="str">
        <f t="shared" ca="1" si="141"/>
        <v/>
      </c>
      <c r="CK161" s="208" t="str">
        <f t="shared" ca="1" si="142"/>
        <v/>
      </c>
      <c r="CL161" s="211" t="str">
        <f t="shared" ca="1" si="143"/>
        <v/>
      </c>
      <c r="CM161" s="212" t="str">
        <f t="shared" ca="1" si="144"/>
        <v/>
      </c>
      <c r="CN161" s="208" t="str">
        <f t="shared" ca="1" si="145"/>
        <v/>
      </c>
      <c r="CO161" s="215" t="str">
        <f t="shared" ca="1" si="146"/>
        <v/>
      </c>
      <c r="CP161" s="212" t="str">
        <f t="shared" ca="1" si="131"/>
        <v/>
      </c>
      <c r="CQ161" s="208" t="str">
        <f t="shared" ca="1" si="147"/>
        <v/>
      </c>
      <c r="CR161" s="209" t="str">
        <f t="shared" ca="1" si="148"/>
        <v/>
      </c>
      <c r="CS161" s="210" t="str">
        <f t="shared" ca="1" si="149"/>
        <v/>
      </c>
      <c r="CT161" s="208" t="str">
        <f t="shared" ca="1" si="150"/>
        <v/>
      </c>
      <c r="CU161" s="211" t="str">
        <f t="shared" ca="1" si="151"/>
        <v/>
      </c>
      <c r="CV161" s="212" t="str">
        <f t="shared" ca="1" si="152"/>
        <v/>
      </c>
      <c r="CW161" s="208" t="str">
        <f t="shared" ca="1" si="153"/>
        <v/>
      </c>
      <c r="CX161" s="216" t="str">
        <f t="shared" ca="1" si="154"/>
        <v/>
      </c>
    </row>
    <row r="162" spans="2:102" s="156" customFormat="1" ht="20.100000000000001" customHeight="1">
      <c r="B162" s="239">
        <f t="shared" si="155"/>
        <v>153</v>
      </c>
      <c r="C162" s="200" t="str">
        <f t="shared" ca="1" si="138"/>
        <v/>
      </c>
      <c r="D162" s="201" t="str">
        <f t="shared" ca="1" si="137"/>
        <v/>
      </c>
      <c r="E162" s="206" t="str">
        <f t="shared" ca="1" si="172"/>
        <v/>
      </c>
      <c r="F162" s="203" t="str">
        <f t="shared" ca="1" si="172"/>
        <v/>
      </c>
      <c r="G162" s="204" t="str">
        <f t="shared" ca="1" si="172"/>
        <v/>
      </c>
      <c r="H162" s="202" t="str">
        <f t="shared" ca="1" si="172"/>
        <v/>
      </c>
      <c r="I162" s="205" t="str">
        <f t="shared" ca="1" si="172"/>
        <v/>
      </c>
      <c r="J162" s="206" t="str">
        <f t="shared" ca="1" si="172"/>
        <v/>
      </c>
      <c r="K162" s="202" t="str">
        <f t="shared" ca="1" si="172"/>
        <v/>
      </c>
      <c r="L162" s="295" t="str">
        <f t="shared" ca="1" si="172"/>
        <v/>
      </c>
      <c r="M162" s="207" t="str">
        <f t="shared" ca="1" si="168"/>
        <v/>
      </c>
      <c r="N162" s="208" t="str">
        <f t="shared" ca="1" si="168"/>
        <v/>
      </c>
      <c r="O162" s="209" t="str">
        <f t="shared" ca="1" si="168"/>
        <v/>
      </c>
      <c r="P162" s="210" t="str">
        <f t="shared" ca="1" si="168"/>
        <v/>
      </c>
      <c r="Q162" s="208" t="str">
        <f t="shared" ca="1" si="168"/>
        <v/>
      </c>
      <c r="R162" s="211" t="str">
        <f t="shared" ca="1" si="168"/>
        <v/>
      </c>
      <c r="S162" s="212" t="str">
        <f t="shared" ca="1" si="168"/>
        <v/>
      </c>
      <c r="T162" s="208" t="str">
        <f t="shared" ca="1" si="168"/>
        <v/>
      </c>
      <c r="U162" s="213" t="str">
        <f t="shared" ca="1" si="168"/>
        <v/>
      </c>
      <c r="V162" s="212" t="str">
        <f t="shared" ca="1" si="168"/>
        <v/>
      </c>
      <c r="W162" s="208" t="str">
        <f t="shared" ca="1" si="168"/>
        <v/>
      </c>
      <c r="X162" s="209" t="str">
        <f t="shared" ca="1" si="168"/>
        <v/>
      </c>
      <c r="Y162" s="210" t="str">
        <f t="shared" ca="1" si="168"/>
        <v/>
      </c>
      <c r="Z162" s="208" t="str">
        <f t="shared" ca="1" si="168"/>
        <v/>
      </c>
      <c r="AA162" s="211" t="str">
        <f t="shared" ca="1" si="168"/>
        <v/>
      </c>
      <c r="AB162" s="212" t="str">
        <f t="shared" ca="1" si="168"/>
        <v/>
      </c>
      <c r="AC162" s="208" t="str">
        <f t="shared" ca="1" si="169"/>
        <v/>
      </c>
      <c r="AD162" s="209" t="str">
        <f t="shared" ca="1" si="169"/>
        <v/>
      </c>
      <c r="AE162" s="214" t="str">
        <f t="shared" ca="1" si="169"/>
        <v/>
      </c>
      <c r="AF162" s="208" t="str">
        <f t="shared" ca="1" si="169"/>
        <v/>
      </c>
      <c r="AG162" s="209" t="str">
        <f t="shared" ca="1" si="169"/>
        <v/>
      </c>
      <c r="AH162" s="210" t="str">
        <f t="shared" ca="1" si="169"/>
        <v/>
      </c>
      <c r="AI162" s="208" t="str">
        <f t="shared" ca="1" si="169"/>
        <v/>
      </c>
      <c r="AJ162" s="211" t="str">
        <f t="shared" ca="1" si="169"/>
        <v/>
      </c>
      <c r="AK162" s="212" t="str">
        <f t="shared" ca="1" si="169"/>
        <v/>
      </c>
      <c r="AL162" s="208" t="str">
        <f t="shared" ca="1" si="169"/>
        <v/>
      </c>
      <c r="AM162" s="215" t="str">
        <f t="shared" ca="1" si="169"/>
        <v/>
      </c>
      <c r="AN162" s="212" t="str">
        <f t="shared" ca="1" si="169"/>
        <v/>
      </c>
      <c r="AO162" s="208" t="str">
        <f t="shared" ca="1" si="169"/>
        <v/>
      </c>
      <c r="AP162" s="209" t="str">
        <f t="shared" ca="1" si="169"/>
        <v/>
      </c>
      <c r="AQ162" s="210" t="str">
        <f t="shared" ca="1" si="169"/>
        <v/>
      </c>
      <c r="AR162" s="208" t="str">
        <f t="shared" ca="1" si="169"/>
        <v/>
      </c>
      <c r="AS162" s="211" t="str">
        <f t="shared" ca="1" si="170"/>
        <v/>
      </c>
      <c r="AT162" s="212" t="str">
        <f t="shared" ca="1" si="170"/>
        <v/>
      </c>
      <c r="AU162" s="208" t="str">
        <f t="shared" ca="1" si="170"/>
        <v/>
      </c>
      <c r="AV162" s="209" t="str">
        <f t="shared" ca="1" si="170"/>
        <v/>
      </c>
      <c r="AW162" s="214" t="str">
        <f t="shared" ca="1" si="170"/>
        <v/>
      </c>
      <c r="AX162" s="208" t="str">
        <f t="shared" ca="1" si="170"/>
        <v/>
      </c>
      <c r="AY162" s="209" t="str">
        <f t="shared" ca="1" si="170"/>
        <v/>
      </c>
      <c r="AZ162" s="210" t="str">
        <f t="shared" ca="1" si="170"/>
        <v/>
      </c>
      <c r="BA162" s="208" t="str">
        <f t="shared" ca="1" si="170"/>
        <v/>
      </c>
      <c r="BB162" s="211" t="str">
        <f t="shared" ca="1" si="170"/>
        <v/>
      </c>
      <c r="BC162" s="212" t="str">
        <f t="shared" ca="1" si="170"/>
        <v/>
      </c>
      <c r="BD162" s="208" t="str">
        <f t="shared" ca="1" si="170"/>
        <v/>
      </c>
      <c r="BE162" s="215" t="str">
        <f t="shared" ca="1" si="170"/>
        <v/>
      </c>
      <c r="BF162" s="212" t="str">
        <f t="shared" ca="1" si="170"/>
        <v/>
      </c>
      <c r="BG162" s="208" t="str">
        <f t="shared" ca="1" si="170"/>
        <v/>
      </c>
      <c r="BH162" s="209" t="str">
        <f t="shared" ca="1" si="170"/>
        <v/>
      </c>
      <c r="BI162" s="210" t="str">
        <f t="shared" ca="1" si="171"/>
        <v/>
      </c>
      <c r="BJ162" s="208" t="str">
        <f t="shared" ca="1" si="171"/>
        <v/>
      </c>
      <c r="BK162" s="211" t="str">
        <f t="shared" ca="1" si="171"/>
        <v/>
      </c>
      <c r="BL162" s="212" t="str">
        <f t="shared" ca="1" si="171"/>
        <v/>
      </c>
      <c r="BM162" s="208" t="str">
        <f t="shared" ca="1" si="171"/>
        <v/>
      </c>
      <c r="BN162" s="209" t="str">
        <f t="shared" ca="1" si="171"/>
        <v/>
      </c>
      <c r="BO162" s="214" t="str">
        <f t="shared" ca="1" si="171"/>
        <v/>
      </c>
      <c r="BP162" s="208" t="str">
        <f t="shared" ca="1" si="171"/>
        <v/>
      </c>
      <c r="BQ162" s="209" t="str">
        <f t="shared" ca="1" si="171"/>
        <v/>
      </c>
      <c r="BR162" s="210" t="str">
        <f t="shared" ca="1" si="171"/>
        <v/>
      </c>
      <c r="BS162" s="208" t="str">
        <f t="shared" ca="1" si="171"/>
        <v/>
      </c>
      <c r="BT162" s="211" t="str">
        <f t="shared" ca="1" si="171"/>
        <v/>
      </c>
      <c r="BU162" s="212" t="str">
        <f t="shared" ca="1" si="171"/>
        <v/>
      </c>
      <c r="BV162" s="208" t="str">
        <f t="shared" ca="1" si="171"/>
        <v/>
      </c>
      <c r="BW162" s="215" t="str">
        <f t="shared" ca="1" si="171"/>
        <v/>
      </c>
      <c r="BX162" s="212" t="str">
        <f t="shared" ca="1" si="171"/>
        <v/>
      </c>
      <c r="BY162" s="208" t="str">
        <f t="shared" ca="1" si="122"/>
        <v/>
      </c>
      <c r="BZ162" s="209" t="str">
        <f t="shared" ca="1" si="123"/>
        <v/>
      </c>
      <c r="CA162" s="210" t="str">
        <f t="shared" ca="1" si="124"/>
        <v/>
      </c>
      <c r="CB162" s="208" t="str">
        <f t="shared" ca="1" si="125"/>
        <v/>
      </c>
      <c r="CC162" s="211" t="str">
        <f t="shared" ca="1" si="126"/>
        <v/>
      </c>
      <c r="CD162" s="212" t="str">
        <f t="shared" ca="1" si="127"/>
        <v/>
      </c>
      <c r="CE162" s="208" t="str">
        <f t="shared" ca="1" si="128"/>
        <v/>
      </c>
      <c r="CF162" s="209" t="str">
        <f t="shared" ca="1" si="129"/>
        <v/>
      </c>
      <c r="CG162" s="214" t="str">
        <f t="shared" ca="1" si="130"/>
        <v/>
      </c>
      <c r="CH162" s="208" t="str">
        <f t="shared" ca="1" si="139"/>
        <v/>
      </c>
      <c r="CI162" s="209" t="str">
        <f t="shared" ca="1" si="140"/>
        <v/>
      </c>
      <c r="CJ162" s="210" t="str">
        <f t="shared" ca="1" si="141"/>
        <v/>
      </c>
      <c r="CK162" s="208" t="str">
        <f t="shared" ca="1" si="142"/>
        <v/>
      </c>
      <c r="CL162" s="211" t="str">
        <f t="shared" ca="1" si="143"/>
        <v/>
      </c>
      <c r="CM162" s="212" t="str">
        <f t="shared" ca="1" si="144"/>
        <v/>
      </c>
      <c r="CN162" s="208" t="str">
        <f t="shared" ca="1" si="145"/>
        <v/>
      </c>
      <c r="CO162" s="215" t="str">
        <f t="shared" ca="1" si="146"/>
        <v/>
      </c>
      <c r="CP162" s="212" t="str">
        <f t="shared" ca="1" si="131"/>
        <v/>
      </c>
      <c r="CQ162" s="208" t="str">
        <f t="shared" ca="1" si="147"/>
        <v/>
      </c>
      <c r="CR162" s="209" t="str">
        <f t="shared" ca="1" si="148"/>
        <v/>
      </c>
      <c r="CS162" s="210" t="str">
        <f t="shared" ca="1" si="149"/>
        <v/>
      </c>
      <c r="CT162" s="208" t="str">
        <f t="shared" ca="1" si="150"/>
        <v/>
      </c>
      <c r="CU162" s="211" t="str">
        <f t="shared" ca="1" si="151"/>
        <v/>
      </c>
      <c r="CV162" s="212" t="str">
        <f t="shared" ca="1" si="152"/>
        <v/>
      </c>
      <c r="CW162" s="208" t="str">
        <f t="shared" ca="1" si="153"/>
        <v/>
      </c>
      <c r="CX162" s="216" t="str">
        <f t="shared" ca="1" si="154"/>
        <v/>
      </c>
    </row>
    <row r="163" spans="2:102" s="156" customFormat="1" ht="20.100000000000001" customHeight="1">
      <c r="B163" s="239">
        <f t="shared" si="155"/>
        <v>154</v>
      </c>
      <c r="C163" s="200" t="str">
        <f t="shared" ca="1" si="138"/>
        <v/>
      </c>
      <c r="D163" s="201" t="str">
        <f t="shared" ca="1" si="137"/>
        <v/>
      </c>
      <c r="E163" s="206" t="str">
        <f t="shared" ca="1" si="172"/>
        <v/>
      </c>
      <c r="F163" s="203" t="str">
        <f t="shared" ca="1" si="172"/>
        <v/>
      </c>
      <c r="G163" s="204" t="str">
        <f t="shared" ca="1" si="172"/>
        <v/>
      </c>
      <c r="H163" s="202" t="str">
        <f t="shared" ca="1" si="172"/>
        <v/>
      </c>
      <c r="I163" s="205" t="str">
        <f t="shared" ca="1" si="172"/>
        <v/>
      </c>
      <c r="J163" s="206" t="str">
        <f t="shared" ca="1" si="172"/>
        <v/>
      </c>
      <c r="K163" s="202" t="str">
        <f t="shared" ca="1" si="172"/>
        <v/>
      </c>
      <c r="L163" s="295" t="str">
        <f t="shared" ca="1" si="172"/>
        <v/>
      </c>
      <c r="M163" s="207" t="str">
        <f t="shared" ca="1" si="168"/>
        <v/>
      </c>
      <c r="N163" s="208" t="str">
        <f t="shared" ca="1" si="168"/>
        <v/>
      </c>
      <c r="O163" s="209" t="str">
        <f t="shared" ca="1" si="168"/>
        <v/>
      </c>
      <c r="P163" s="210" t="str">
        <f t="shared" ca="1" si="168"/>
        <v/>
      </c>
      <c r="Q163" s="208" t="str">
        <f t="shared" ca="1" si="168"/>
        <v/>
      </c>
      <c r="R163" s="211" t="str">
        <f t="shared" ca="1" si="168"/>
        <v/>
      </c>
      <c r="S163" s="212" t="str">
        <f t="shared" ca="1" si="168"/>
        <v/>
      </c>
      <c r="T163" s="208" t="str">
        <f t="shared" ca="1" si="168"/>
        <v/>
      </c>
      <c r="U163" s="213" t="str">
        <f t="shared" ca="1" si="168"/>
        <v/>
      </c>
      <c r="V163" s="212" t="str">
        <f t="shared" ca="1" si="168"/>
        <v/>
      </c>
      <c r="W163" s="208" t="str">
        <f t="shared" ca="1" si="168"/>
        <v/>
      </c>
      <c r="X163" s="209" t="str">
        <f t="shared" ca="1" si="168"/>
        <v/>
      </c>
      <c r="Y163" s="210" t="str">
        <f t="shared" ca="1" si="168"/>
        <v/>
      </c>
      <c r="Z163" s="208" t="str">
        <f t="shared" ca="1" si="168"/>
        <v/>
      </c>
      <c r="AA163" s="211" t="str">
        <f t="shared" ca="1" si="168"/>
        <v/>
      </c>
      <c r="AB163" s="212" t="str">
        <f t="shared" ref="M163:AB167" ca="1" si="173">IF($C163="","",IF(AB$1="","",INDIRECT("'"&amp;AB$1&amp;"'!"&amp;"$"&amp;AB$2&amp;"$"&amp;((AB$3)+(ROW()-ROW(AA$9))))))</f>
        <v/>
      </c>
      <c r="AC163" s="208" t="str">
        <f t="shared" ca="1" si="169"/>
        <v/>
      </c>
      <c r="AD163" s="209" t="str">
        <f t="shared" ca="1" si="169"/>
        <v/>
      </c>
      <c r="AE163" s="214" t="str">
        <f t="shared" ca="1" si="169"/>
        <v/>
      </c>
      <c r="AF163" s="208" t="str">
        <f t="shared" ca="1" si="169"/>
        <v/>
      </c>
      <c r="AG163" s="209" t="str">
        <f t="shared" ca="1" si="169"/>
        <v/>
      </c>
      <c r="AH163" s="210" t="str">
        <f t="shared" ca="1" si="169"/>
        <v/>
      </c>
      <c r="AI163" s="208" t="str">
        <f t="shared" ca="1" si="169"/>
        <v/>
      </c>
      <c r="AJ163" s="211" t="str">
        <f t="shared" ca="1" si="169"/>
        <v/>
      </c>
      <c r="AK163" s="212" t="str">
        <f t="shared" ca="1" si="169"/>
        <v/>
      </c>
      <c r="AL163" s="208" t="str">
        <f t="shared" ca="1" si="169"/>
        <v/>
      </c>
      <c r="AM163" s="215" t="str">
        <f t="shared" ca="1" si="169"/>
        <v/>
      </c>
      <c r="AN163" s="212" t="str">
        <f t="shared" ca="1" si="169"/>
        <v/>
      </c>
      <c r="AO163" s="208" t="str">
        <f t="shared" ca="1" si="169"/>
        <v/>
      </c>
      <c r="AP163" s="209" t="str">
        <f t="shared" ca="1" si="169"/>
        <v/>
      </c>
      <c r="AQ163" s="210" t="str">
        <f t="shared" ca="1" si="169"/>
        <v/>
      </c>
      <c r="AR163" s="208" t="str">
        <f t="shared" ref="AR163:AR172" ca="1" si="174">IF($C163="","",IF(AR$1="","",INDIRECT("'"&amp;AR$1&amp;"'!"&amp;"$"&amp;AR$2&amp;"$"&amp;((AR$3)+(ROW()-ROW(AQ$9))))))</f>
        <v/>
      </c>
      <c r="AS163" s="211" t="str">
        <f t="shared" ca="1" si="170"/>
        <v/>
      </c>
      <c r="AT163" s="212" t="str">
        <f t="shared" ca="1" si="170"/>
        <v/>
      </c>
      <c r="AU163" s="208" t="str">
        <f t="shared" ca="1" si="170"/>
        <v/>
      </c>
      <c r="AV163" s="209" t="str">
        <f t="shared" ca="1" si="170"/>
        <v/>
      </c>
      <c r="AW163" s="214" t="str">
        <f t="shared" ca="1" si="170"/>
        <v/>
      </c>
      <c r="AX163" s="208" t="str">
        <f t="shared" ca="1" si="170"/>
        <v/>
      </c>
      <c r="AY163" s="209" t="str">
        <f t="shared" ca="1" si="170"/>
        <v/>
      </c>
      <c r="AZ163" s="210" t="str">
        <f t="shared" ca="1" si="170"/>
        <v/>
      </c>
      <c r="BA163" s="208" t="str">
        <f t="shared" ca="1" si="170"/>
        <v/>
      </c>
      <c r="BB163" s="211" t="str">
        <f t="shared" ca="1" si="170"/>
        <v/>
      </c>
      <c r="BC163" s="212" t="str">
        <f t="shared" ca="1" si="170"/>
        <v/>
      </c>
      <c r="BD163" s="208" t="str">
        <f t="shared" ca="1" si="170"/>
        <v/>
      </c>
      <c r="BE163" s="215" t="str">
        <f t="shared" ca="1" si="170"/>
        <v/>
      </c>
      <c r="BF163" s="212" t="str">
        <f t="shared" ca="1" si="170"/>
        <v/>
      </c>
      <c r="BG163" s="208" t="str">
        <f t="shared" ca="1" si="170"/>
        <v/>
      </c>
      <c r="BH163" s="209" t="str">
        <f t="shared" ref="AS163:BH167" ca="1" si="175">IF($C163="","",IF(BH$1="","",INDIRECT("'"&amp;BH$1&amp;"'!"&amp;"$"&amp;BH$2&amp;"$"&amp;((BH$3)+(ROW()-ROW(BG$9))))))</f>
        <v/>
      </c>
      <c r="BI163" s="210" t="str">
        <f t="shared" ca="1" si="171"/>
        <v/>
      </c>
      <c r="BJ163" s="208" t="str">
        <f t="shared" ca="1" si="171"/>
        <v/>
      </c>
      <c r="BK163" s="211" t="str">
        <f t="shared" ca="1" si="171"/>
        <v/>
      </c>
      <c r="BL163" s="212" t="str">
        <f t="shared" ca="1" si="171"/>
        <v/>
      </c>
      <c r="BM163" s="208" t="str">
        <f t="shared" ca="1" si="171"/>
        <v/>
      </c>
      <c r="BN163" s="209" t="str">
        <f t="shared" ca="1" si="171"/>
        <v/>
      </c>
      <c r="BO163" s="214" t="str">
        <f t="shared" ca="1" si="171"/>
        <v/>
      </c>
      <c r="BP163" s="208" t="str">
        <f t="shared" ca="1" si="171"/>
        <v/>
      </c>
      <c r="BQ163" s="209" t="str">
        <f t="shared" ca="1" si="171"/>
        <v/>
      </c>
      <c r="BR163" s="210" t="str">
        <f t="shared" ca="1" si="171"/>
        <v/>
      </c>
      <c r="BS163" s="208" t="str">
        <f t="shared" ca="1" si="171"/>
        <v/>
      </c>
      <c r="BT163" s="211" t="str">
        <f t="shared" ca="1" si="171"/>
        <v/>
      </c>
      <c r="BU163" s="212" t="str">
        <f t="shared" ca="1" si="171"/>
        <v/>
      </c>
      <c r="BV163" s="208" t="str">
        <f t="shared" ca="1" si="171"/>
        <v/>
      </c>
      <c r="BW163" s="215" t="str">
        <f t="shared" ca="1" si="171"/>
        <v/>
      </c>
      <c r="BX163" s="212" t="str">
        <f t="shared" ref="BX163:BX170" ca="1" si="176">IF($C163="","",IF(BX$1="","",INDIRECT("'"&amp;BX$1&amp;"'!"&amp;"$"&amp;BX$2&amp;"$"&amp;((BX$3)+(ROW()-ROW(BW$9))))))</f>
        <v/>
      </c>
      <c r="BY163" s="208" t="str">
        <f t="shared" ca="1" si="122"/>
        <v/>
      </c>
      <c r="BZ163" s="209" t="str">
        <f t="shared" ca="1" si="123"/>
        <v/>
      </c>
      <c r="CA163" s="210" t="str">
        <f t="shared" ca="1" si="124"/>
        <v/>
      </c>
      <c r="CB163" s="208" t="str">
        <f t="shared" ca="1" si="125"/>
        <v/>
      </c>
      <c r="CC163" s="211" t="str">
        <f t="shared" ca="1" si="126"/>
        <v/>
      </c>
      <c r="CD163" s="212" t="str">
        <f t="shared" ca="1" si="127"/>
        <v/>
      </c>
      <c r="CE163" s="208" t="str">
        <f t="shared" ca="1" si="128"/>
        <v/>
      </c>
      <c r="CF163" s="209" t="str">
        <f t="shared" ca="1" si="129"/>
        <v/>
      </c>
      <c r="CG163" s="214" t="str">
        <f t="shared" ca="1" si="130"/>
        <v/>
      </c>
      <c r="CH163" s="208" t="str">
        <f t="shared" ca="1" si="139"/>
        <v/>
      </c>
      <c r="CI163" s="209" t="str">
        <f t="shared" ca="1" si="140"/>
        <v/>
      </c>
      <c r="CJ163" s="210" t="str">
        <f t="shared" ca="1" si="141"/>
        <v/>
      </c>
      <c r="CK163" s="208" t="str">
        <f t="shared" ca="1" si="142"/>
        <v/>
      </c>
      <c r="CL163" s="211" t="str">
        <f t="shared" ca="1" si="143"/>
        <v/>
      </c>
      <c r="CM163" s="212" t="str">
        <f t="shared" ca="1" si="144"/>
        <v/>
      </c>
      <c r="CN163" s="208" t="str">
        <f t="shared" ca="1" si="145"/>
        <v/>
      </c>
      <c r="CO163" s="215" t="str">
        <f t="shared" ca="1" si="146"/>
        <v/>
      </c>
      <c r="CP163" s="212" t="str">
        <f t="shared" ca="1" si="131"/>
        <v/>
      </c>
      <c r="CQ163" s="208" t="str">
        <f t="shared" ca="1" si="147"/>
        <v/>
      </c>
      <c r="CR163" s="209" t="str">
        <f t="shared" ca="1" si="148"/>
        <v/>
      </c>
      <c r="CS163" s="210" t="str">
        <f t="shared" ca="1" si="149"/>
        <v/>
      </c>
      <c r="CT163" s="208" t="str">
        <f t="shared" ca="1" si="150"/>
        <v/>
      </c>
      <c r="CU163" s="211" t="str">
        <f t="shared" ca="1" si="151"/>
        <v/>
      </c>
      <c r="CV163" s="212" t="str">
        <f t="shared" ca="1" si="152"/>
        <v/>
      </c>
      <c r="CW163" s="208" t="str">
        <f t="shared" ca="1" si="153"/>
        <v/>
      </c>
      <c r="CX163" s="216" t="str">
        <f t="shared" ca="1" si="154"/>
        <v/>
      </c>
    </row>
    <row r="164" spans="2:102" s="156" customFormat="1" ht="20.100000000000001" customHeight="1">
      <c r="B164" s="239">
        <f t="shared" si="155"/>
        <v>155</v>
      </c>
      <c r="C164" s="200" t="str">
        <f t="shared" ca="1" si="138"/>
        <v/>
      </c>
      <c r="D164" s="201" t="str">
        <f t="shared" ca="1" si="137"/>
        <v/>
      </c>
      <c r="E164" s="206" t="str">
        <f t="shared" ca="1" si="172"/>
        <v/>
      </c>
      <c r="F164" s="203" t="str">
        <f t="shared" ca="1" si="172"/>
        <v/>
      </c>
      <c r="G164" s="204" t="str">
        <f t="shared" ca="1" si="172"/>
        <v/>
      </c>
      <c r="H164" s="202" t="str">
        <f t="shared" ca="1" si="172"/>
        <v/>
      </c>
      <c r="I164" s="205" t="str">
        <f t="shared" ca="1" si="172"/>
        <v/>
      </c>
      <c r="J164" s="206" t="str">
        <f t="shared" ca="1" si="172"/>
        <v/>
      </c>
      <c r="K164" s="202" t="str">
        <f t="shared" ca="1" si="172"/>
        <v/>
      </c>
      <c r="L164" s="295" t="str">
        <f t="shared" ca="1" si="172"/>
        <v/>
      </c>
      <c r="M164" s="207" t="str">
        <f t="shared" ca="1" si="173"/>
        <v/>
      </c>
      <c r="N164" s="208" t="str">
        <f t="shared" ca="1" si="173"/>
        <v/>
      </c>
      <c r="O164" s="209" t="str">
        <f t="shared" ca="1" si="173"/>
        <v/>
      </c>
      <c r="P164" s="210" t="str">
        <f t="shared" ca="1" si="173"/>
        <v/>
      </c>
      <c r="Q164" s="208" t="str">
        <f t="shared" ca="1" si="173"/>
        <v/>
      </c>
      <c r="R164" s="211" t="str">
        <f t="shared" ca="1" si="173"/>
        <v/>
      </c>
      <c r="S164" s="212" t="str">
        <f t="shared" ca="1" si="173"/>
        <v/>
      </c>
      <c r="T164" s="208" t="str">
        <f t="shared" ca="1" si="173"/>
        <v/>
      </c>
      <c r="U164" s="213" t="str">
        <f t="shared" ca="1" si="173"/>
        <v/>
      </c>
      <c r="V164" s="212" t="str">
        <f t="shared" ca="1" si="173"/>
        <v/>
      </c>
      <c r="W164" s="208" t="str">
        <f t="shared" ca="1" si="173"/>
        <v/>
      </c>
      <c r="X164" s="209" t="str">
        <f t="shared" ca="1" si="173"/>
        <v/>
      </c>
      <c r="Y164" s="210" t="str">
        <f t="shared" ca="1" si="173"/>
        <v/>
      </c>
      <c r="Z164" s="208" t="str">
        <f t="shared" ca="1" si="173"/>
        <v/>
      </c>
      <c r="AA164" s="211" t="str">
        <f t="shared" ca="1" si="173"/>
        <v/>
      </c>
      <c r="AB164" s="212" t="str">
        <f t="shared" ca="1" si="173"/>
        <v/>
      </c>
      <c r="AC164" s="208" t="str">
        <f t="shared" ref="AC164:AQ164" ca="1" si="177">IF($C164="","",IF(AC$1="","",INDIRECT("'"&amp;AC$1&amp;"'!"&amp;"$"&amp;AC$2&amp;"$"&amp;((AC$3)+(ROW()-ROW(AB$9))))))</f>
        <v/>
      </c>
      <c r="AD164" s="209" t="str">
        <f t="shared" ca="1" si="177"/>
        <v/>
      </c>
      <c r="AE164" s="214" t="str">
        <f t="shared" ca="1" si="177"/>
        <v/>
      </c>
      <c r="AF164" s="208" t="str">
        <f t="shared" ca="1" si="177"/>
        <v/>
      </c>
      <c r="AG164" s="209" t="str">
        <f t="shared" ca="1" si="177"/>
        <v/>
      </c>
      <c r="AH164" s="210" t="str">
        <f t="shared" ca="1" si="177"/>
        <v/>
      </c>
      <c r="AI164" s="208" t="str">
        <f t="shared" ca="1" si="177"/>
        <v/>
      </c>
      <c r="AJ164" s="211" t="str">
        <f t="shared" ca="1" si="177"/>
        <v/>
      </c>
      <c r="AK164" s="212" t="str">
        <f t="shared" ca="1" si="177"/>
        <v/>
      </c>
      <c r="AL164" s="208" t="str">
        <f t="shared" ca="1" si="177"/>
        <v/>
      </c>
      <c r="AM164" s="215" t="str">
        <f t="shared" ca="1" si="177"/>
        <v/>
      </c>
      <c r="AN164" s="212" t="str">
        <f t="shared" ca="1" si="177"/>
        <v/>
      </c>
      <c r="AO164" s="208" t="str">
        <f t="shared" ca="1" si="177"/>
        <v/>
      </c>
      <c r="AP164" s="209" t="str">
        <f t="shared" ca="1" si="177"/>
        <v/>
      </c>
      <c r="AQ164" s="210" t="str">
        <f t="shared" ca="1" si="177"/>
        <v/>
      </c>
      <c r="AR164" s="208" t="str">
        <f t="shared" ca="1" si="174"/>
        <v/>
      </c>
      <c r="AS164" s="211" t="str">
        <f t="shared" ca="1" si="175"/>
        <v/>
      </c>
      <c r="AT164" s="212" t="str">
        <f t="shared" ca="1" si="175"/>
        <v/>
      </c>
      <c r="AU164" s="208" t="str">
        <f t="shared" ca="1" si="175"/>
        <v/>
      </c>
      <c r="AV164" s="209" t="str">
        <f t="shared" ca="1" si="175"/>
        <v/>
      </c>
      <c r="AW164" s="214" t="str">
        <f t="shared" ca="1" si="175"/>
        <v/>
      </c>
      <c r="AX164" s="208" t="str">
        <f t="shared" ca="1" si="175"/>
        <v/>
      </c>
      <c r="AY164" s="209" t="str">
        <f t="shared" ca="1" si="175"/>
        <v/>
      </c>
      <c r="AZ164" s="210" t="str">
        <f t="shared" ca="1" si="175"/>
        <v/>
      </c>
      <c r="BA164" s="208" t="str">
        <f t="shared" ca="1" si="175"/>
        <v/>
      </c>
      <c r="BB164" s="211" t="str">
        <f t="shared" ca="1" si="175"/>
        <v/>
      </c>
      <c r="BC164" s="212" t="str">
        <f t="shared" ca="1" si="175"/>
        <v/>
      </c>
      <c r="BD164" s="208" t="str">
        <f t="shared" ca="1" si="175"/>
        <v/>
      </c>
      <c r="BE164" s="215" t="str">
        <f t="shared" ca="1" si="175"/>
        <v/>
      </c>
      <c r="BF164" s="212" t="str">
        <f t="shared" ca="1" si="175"/>
        <v/>
      </c>
      <c r="BG164" s="208" t="str">
        <f t="shared" ca="1" si="175"/>
        <v/>
      </c>
      <c r="BH164" s="209" t="str">
        <f t="shared" ca="1" si="175"/>
        <v/>
      </c>
      <c r="BI164" s="210" t="str">
        <f t="shared" ref="BI164:BW164" ca="1" si="178">IF($C164="","",IF(BI$1="","",INDIRECT("'"&amp;BI$1&amp;"'!"&amp;"$"&amp;BI$2&amp;"$"&amp;((BI$3)+(ROW()-ROW(BH$9))))))</f>
        <v/>
      </c>
      <c r="BJ164" s="208" t="str">
        <f t="shared" ca="1" si="178"/>
        <v/>
      </c>
      <c r="BK164" s="211" t="str">
        <f t="shared" ca="1" si="178"/>
        <v/>
      </c>
      <c r="BL164" s="212" t="str">
        <f t="shared" ca="1" si="178"/>
        <v/>
      </c>
      <c r="BM164" s="208" t="str">
        <f t="shared" ca="1" si="178"/>
        <v/>
      </c>
      <c r="BN164" s="209" t="str">
        <f t="shared" ca="1" si="178"/>
        <v/>
      </c>
      <c r="BO164" s="214" t="str">
        <f t="shared" ca="1" si="178"/>
        <v/>
      </c>
      <c r="BP164" s="208" t="str">
        <f t="shared" ca="1" si="178"/>
        <v/>
      </c>
      <c r="BQ164" s="209" t="str">
        <f t="shared" ca="1" si="178"/>
        <v/>
      </c>
      <c r="BR164" s="210" t="str">
        <f t="shared" ca="1" si="178"/>
        <v/>
      </c>
      <c r="BS164" s="208" t="str">
        <f t="shared" ca="1" si="178"/>
        <v/>
      </c>
      <c r="BT164" s="211" t="str">
        <f t="shared" ca="1" si="178"/>
        <v/>
      </c>
      <c r="BU164" s="212" t="str">
        <f t="shared" ca="1" si="178"/>
        <v/>
      </c>
      <c r="BV164" s="208" t="str">
        <f t="shared" ca="1" si="178"/>
        <v/>
      </c>
      <c r="BW164" s="215" t="str">
        <f t="shared" ca="1" si="178"/>
        <v/>
      </c>
      <c r="BX164" s="212" t="str">
        <f t="shared" ca="1" si="176"/>
        <v/>
      </c>
      <c r="BY164" s="208" t="str">
        <f t="shared" ca="1" si="122"/>
        <v/>
      </c>
      <c r="BZ164" s="209" t="str">
        <f t="shared" ca="1" si="123"/>
        <v/>
      </c>
      <c r="CA164" s="210" t="str">
        <f t="shared" ca="1" si="124"/>
        <v/>
      </c>
      <c r="CB164" s="208" t="str">
        <f t="shared" ca="1" si="125"/>
        <v/>
      </c>
      <c r="CC164" s="211" t="str">
        <f t="shared" ca="1" si="126"/>
        <v/>
      </c>
      <c r="CD164" s="212" t="str">
        <f t="shared" ca="1" si="127"/>
        <v/>
      </c>
      <c r="CE164" s="208" t="str">
        <f t="shared" ca="1" si="128"/>
        <v/>
      </c>
      <c r="CF164" s="209" t="str">
        <f t="shared" ca="1" si="129"/>
        <v/>
      </c>
      <c r="CG164" s="214" t="str">
        <f t="shared" ca="1" si="130"/>
        <v/>
      </c>
      <c r="CH164" s="208" t="str">
        <f t="shared" ca="1" si="139"/>
        <v/>
      </c>
      <c r="CI164" s="209" t="str">
        <f t="shared" ca="1" si="140"/>
        <v/>
      </c>
      <c r="CJ164" s="210" t="str">
        <f t="shared" ca="1" si="141"/>
        <v/>
      </c>
      <c r="CK164" s="208" t="str">
        <f t="shared" ca="1" si="142"/>
        <v/>
      </c>
      <c r="CL164" s="211" t="str">
        <f t="shared" ca="1" si="143"/>
        <v/>
      </c>
      <c r="CM164" s="212" t="str">
        <f t="shared" ca="1" si="144"/>
        <v/>
      </c>
      <c r="CN164" s="208" t="str">
        <f t="shared" ca="1" si="145"/>
        <v/>
      </c>
      <c r="CO164" s="215" t="str">
        <f t="shared" ca="1" si="146"/>
        <v/>
      </c>
      <c r="CP164" s="212" t="str">
        <f t="shared" ca="1" si="131"/>
        <v/>
      </c>
      <c r="CQ164" s="208" t="str">
        <f t="shared" ca="1" si="147"/>
        <v/>
      </c>
      <c r="CR164" s="209" t="str">
        <f t="shared" ca="1" si="148"/>
        <v/>
      </c>
      <c r="CS164" s="210" t="str">
        <f t="shared" ca="1" si="149"/>
        <v/>
      </c>
      <c r="CT164" s="208" t="str">
        <f t="shared" ca="1" si="150"/>
        <v/>
      </c>
      <c r="CU164" s="211" t="str">
        <f t="shared" ca="1" si="151"/>
        <v/>
      </c>
      <c r="CV164" s="212" t="str">
        <f t="shared" ca="1" si="152"/>
        <v/>
      </c>
      <c r="CW164" s="208" t="str">
        <f t="shared" ca="1" si="153"/>
        <v/>
      </c>
      <c r="CX164" s="216" t="str">
        <f t="shared" ca="1" si="154"/>
        <v/>
      </c>
    </row>
    <row r="165" spans="2:102" s="156" customFormat="1" ht="20.100000000000001" customHeight="1">
      <c r="B165" s="239">
        <f t="shared" si="155"/>
        <v>156</v>
      </c>
      <c r="C165" s="200" t="str">
        <f t="shared" ca="1" si="138"/>
        <v/>
      </c>
      <c r="D165" s="201" t="str">
        <f t="shared" ca="1" si="137"/>
        <v/>
      </c>
      <c r="E165" s="206" t="str">
        <f t="shared" ca="1" si="172"/>
        <v/>
      </c>
      <c r="F165" s="203" t="str">
        <f t="shared" ca="1" si="172"/>
        <v/>
      </c>
      <c r="G165" s="204" t="str">
        <f t="shared" ca="1" si="172"/>
        <v/>
      </c>
      <c r="H165" s="202" t="str">
        <f t="shared" ca="1" si="172"/>
        <v/>
      </c>
      <c r="I165" s="205" t="str">
        <f t="shared" ca="1" si="172"/>
        <v/>
      </c>
      <c r="J165" s="206" t="str">
        <f t="shared" ca="1" si="172"/>
        <v/>
      </c>
      <c r="K165" s="202" t="str">
        <f t="shared" ca="1" si="172"/>
        <v/>
      </c>
      <c r="L165" s="295" t="str">
        <f t="shared" ca="1" si="172"/>
        <v/>
      </c>
      <c r="M165" s="207" t="str">
        <f t="shared" ca="1" si="173"/>
        <v/>
      </c>
      <c r="N165" s="208" t="str">
        <f t="shared" ca="1" si="173"/>
        <v/>
      </c>
      <c r="O165" s="209" t="str">
        <f t="shared" ca="1" si="173"/>
        <v/>
      </c>
      <c r="P165" s="210" t="str">
        <f t="shared" ca="1" si="173"/>
        <v/>
      </c>
      <c r="Q165" s="208" t="str">
        <f t="shared" ca="1" si="173"/>
        <v/>
      </c>
      <c r="R165" s="211" t="str">
        <f t="shared" ca="1" si="173"/>
        <v/>
      </c>
      <c r="S165" s="212" t="str">
        <f t="shared" ca="1" si="173"/>
        <v/>
      </c>
      <c r="T165" s="208" t="str">
        <f t="shared" ca="1" si="173"/>
        <v/>
      </c>
      <c r="U165" s="213" t="str">
        <f t="shared" ca="1" si="173"/>
        <v/>
      </c>
      <c r="V165" s="212" t="str">
        <f t="shared" ca="1" si="173"/>
        <v/>
      </c>
      <c r="W165" s="208" t="str">
        <f t="shared" ca="1" si="173"/>
        <v/>
      </c>
      <c r="X165" s="209" t="str">
        <f t="shared" ca="1" si="173"/>
        <v/>
      </c>
      <c r="Y165" s="210" t="str">
        <f t="shared" ca="1" si="173"/>
        <v/>
      </c>
      <c r="Z165" s="208" t="str">
        <f t="shared" ca="1" si="173"/>
        <v/>
      </c>
      <c r="AA165" s="211" t="str">
        <f t="shared" ca="1" si="173"/>
        <v/>
      </c>
      <c r="AB165" s="212" t="str">
        <f t="shared" ca="1" si="173"/>
        <v/>
      </c>
      <c r="AC165" s="208" t="str">
        <f t="shared" ref="AC165:AQ165" ca="1" si="179">IF($C165="","",IF(AC$1="","",INDIRECT("'"&amp;AC$1&amp;"'!"&amp;"$"&amp;AC$2&amp;"$"&amp;((AC$3)+(ROW()-ROW(AB$9))))))</f>
        <v/>
      </c>
      <c r="AD165" s="209" t="str">
        <f t="shared" ca="1" si="179"/>
        <v/>
      </c>
      <c r="AE165" s="214" t="str">
        <f t="shared" ca="1" si="179"/>
        <v/>
      </c>
      <c r="AF165" s="208" t="str">
        <f t="shared" ca="1" si="179"/>
        <v/>
      </c>
      <c r="AG165" s="209" t="str">
        <f t="shared" ca="1" si="179"/>
        <v/>
      </c>
      <c r="AH165" s="210" t="str">
        <f t="shared" ca="1" si="179"/>
        <v/>
      </c>
      <c r="AI165" s="208" t="str">
        <f t="shared" ca="1" si="179"/>
        <v/>
      </c>
      <c r="AJ165" s="211" t="str">
        <f t="shared" ca="1" si="179"/>
        <v/>
      </c>
      <c r="AK165" s="212" t="str">
        <f t="shared" ca="1" si="179"/>
        <v/>
      </c>
      <c r="AL165" s="208" t="str">
        <f t="shared" ca="1" si="179"/>
        <v/>
      </c>
      <c r="AM165" s="215" t="str">
        <f t="shared" ca="1" si="179"/>
        <v/>
      </c>
      <c r="AN165" s="212" t="str">
        <f t="shared" ca="1" si="179"/>
        <v/>
      </c>
      <c r="AO165" s="208" t="str">
        <f t="shared" ca="1" si="179"/>
        <v/>
      </c>
      <c r="AP165" s="209" t="str">
        <f t="shared" ca="1" si="179"/>
        <v/>
      </c>
      <c r="AQ165" s="210" t="str">
        <f t="shared" ca="1" si="179"/>
        <v/>
      </c>
      <c r="AR165" s="208" t="str">
        <f t="shared" ca="1" si="174"/>
        <v/>
      </c>
      <c r="AS165" s="211" t="str">
        <f t="shared" ca="1" si="175"/>
        <v/>
      </c>
      <c r="AT165" s="212" t="str">
        <f t="shared" ca="1" si="175"/>
        <v/>
      </c>
      <c r="AU165" s="208" t="str">
        <f t="shared" ca="1" si="175"/>
        <v/>
      </c>
      <c r="AV165" s="209" t="str">
        <f t="shared" ca="1" si="175"/>
        <v/>
      </c>
      <c r="AW165" s="214" t="str">
        <f t="shared" ca="1" si="175"/>
        <v/>
      </c>
      <c r="AX165" s="208" t="str">
        <f t="shared" ca="1" si="175"/>
        <v/>
      </c>
      <c r="AY165" s="209" t="str">
        <f t="shared" ca="1" si="175"/>
        <v/>
      </c>
      <c r="AZ165" s="210" t="str">
        <f t="shared" ca="1" si="175"/>
        <v/>
      </c>
      <c r="BA165" s="208" t="str">
        <f t="shared" ca="1" si="175"/>
        <v/>
      </c>
      <c r="BB165" s="211" t="str">
        <f t="shared" ca="1" si="175"/>
        <v/>
      </c>
      <c r="BC165" s="212" t="str">
        <f t="shared" ca="1" si="175"/>
        <v/>
      </c>
      <c r="BD165" s="208" t="str">
        <f t="shared" ca="1" si="175"/>
        <v/>
      </c>
      <c r="BE165" s="215" t="str">
        <f t="shared" ca="1" si="175"/>
        <v/>
      </c>
      <c r="BF165" s="212" t="str">
        <f t="shared" ca="1" si="175"/>
        <v/>
      </c>
      <c r="BG165" s="208" t="str">
        <f t="shared" ca="1" si="175"/>
        <v/>
      </c>
      <c r="BH165" s="209" t="str">
        <f t="shared" ca="1" si="175"/>
        <v/>
      </c>
      <c r="BI165" s="210" t="str">
        <f t="shared" ref="BI165:BW165" ca="1" si="180">IF($C165="","",IF(BI$1="","",INDIRECT("'"&amp;BI$1&amp;"'!"&amp;"$"&amp;BI$2&amp;"$"&amp;((BI$3)+(ROW()-ROW(BH$9))))))</f>
        <v/>
      </c>
      <c r="BJ165" s="208" t="str">
        <f t="shared" ca="1" si="180"/>
        <v/>
      </c>
      <c r="BK165" s="211" t="str">
        <f t="shared" ca="1" si="180"/>
        <v/>
      </c>
      <c r="BL165" s="212" t="str">
        <f t="shared" ca="1" si="180"/>
        <v/>
      </c>
      <c r="BM165" s="208" t="str">
        <f t="shared" ca="1" si="180"/>
        <v/>
      </c>
      <c r="BN165" s="209" t="str">
        <f t="shared" ca="1" si="180"/>
        <v/>
      </c>
      <c r="BO165" s="214" t="str">
        <f t="shared" ca="1" si="180"/>
        <v/>
      </c>
      <c r="BP165" s="208" t="str">
        <f t="shared" ca="1" si="180"/>
        <v/>
      </c>
      <c r="BQ165" s="209" t="str">
        <f t="shared" ca="1" si="180"/>
        <v/>
      </c>
      <c r="BR165" s="210" t="str">
        <f t="shared" ca="1" si="180"/>
        <v/>
      </c>
      <c r="BS165" s="208" t="str">
        <f t="shared" ca="1" si="180"/>
        <v/>
      </c>
      <c r="BT165" s="211" t="str">
        <f t="shared" ca="1" si="180"/>
        <v/>
      </c>
      <c r="BU165" s="212" t="str">
        <f t="shared" ca="1" si="180"/>
        <v/>
      </c>
      <c r="BV165" s="208" t="str">
        <f t="shared" ca="1" si="180"/>
        <v/>
      </c>
      <c r="BW165" s="215" t="str">
        <f t="shared" ca="1" si="180"/>
        <v/>
      </c>
      <c r="BX165" s="212" t="str">
        <f t="shared" ca="1" si="176"/>
        <v/>
      </c>
      <c r="BY165" s="208" t="str">
        <f t="shared" ca="1" si="122"/>
        <v/>
      </c>
      <c r="BZ165" s="209" t="str">
        <f t="shared" ca="1" si="123"/>
        <v/>
      </c>
      <c r="CA165" s="210" t="str">
        <f t="shared" ca="1" si="124"/>
        <v/>
      </c>
      <c r="CB165" s="208" t="str">
        <f t="shared" ca="1" si="125"/>
        <v/>
      </c>
      <c r="CC165" s="211" t="str">
        <f t="shared" ca="1" si="126"/>
        <v/>
      </c>
      <c r="CD165" s="212" t="str">
        <f t="shared" ca="1" si="127"/>
        <v/>
      </c>
      <c r="CE165" s="208" t="str">
        <f t="shared" ca="1" si="128"/>
        <v/>
      </c>
      <c r="CF165" s="209" t="str">
        <f t="shared" ca="1" si="129"/>
        <v/>
      </c>
      <c r="CG165" s="214" t="str">
        <f t="shared" ca="1" si="130"/>
        <v/>
      </c>
      <c r="CH165" s="208" t="str">
        <f t="shared" ca="1" si="139"/>
        <v/>
      </c>
      <c r="CI165" s="209" t="str">
        <f t="shared" ca="1" si="140"/>
        <v/>
      </c>
      <c r="CJ165" s="210" t="str">
        <f t="shared" ca="1" si="141"/>
        <v/>
      </c>
      <c r="CK165" s="208" t="str">
        <f t="shared" ca="1" si="142"/>
        <v/>
      </c>
      <c r="CL165" s="211" t="str">
        <f t="shared" ca="1" si="143"/>
        <v/>
      </c>
      <c r="CM165" s="212" t="str">
        <f t="shared" ca="1" si="144"/>
        <v/>
      </c>
      <c r="CN165" s="208" t="str">
        <f t="shared" ca="1" si="145"/>
        <v/>
      </c>
      <c r="CO165" s="215" t="str">
        <f t="shared" ca="1" si="146"/>
        <v/>
      </c>
      <c r="CP165" s="212" t="str">
        <f t="shared" ca="1" si="131"/>
        <v/>
      </c>
      <c r="CQ165" s="208" t="str">
        <f t="shared" ca="1" si="147"/>
        <v/>
      </c>
      <c r="CR165" s="209" t="str">
        <f t="shared" ca="1" si="148"/>
        <v/>
      </c>
      <c r="CS165" s="210" t="str">
        <f t="shared" ca="1" si="149"/>
        <v/>
      </c>
      <c r="CT165" s="208" t="str">
        <f t="shared" ca="1" si="150"/>
        <v/>
      </c>
      <c r="CU165" s="211" t="str">
        <f t="shared" ca="1" si="151"/>
        <v/>
      </c>
      <c r="CV165" s="212" t="str">
        <f t="shared" ca="1" si="152"/>
        <v/>
      </c>
      <c r="CW165" s="208" t="str">
        <f t="shared" ca="1" si="153"/>
        <v/>
      </c>
      <c r="CX165" s="216" t="str">
        <f t="shared" ca="1" si="154"/>
        <v/>
      </c>
    </row>
    <row r="166" spans="2:102" s="156" customFormat="1" ht="20.100000000000001" customHeight="1">
      <c r="B166" s="239">
        <f t="shared" si="155"/>
        <v>157</v>
      </c>
      <c r="C166" s="200" t="str">
        <f t="shared" ca="1" si="138"/>
        <v/>
      </c>
      <c r="D166" s="201" t="str">
        <f t="shared" ca="1" si="137"/>
        <v/>
      </c>
      <c r="E166" s="206" t="str">
        <f t="shared" ca="1" si="172"/>
        <v/>
      </c>
      <c r="F166" s="203" t="str">
        <f t="shared" ca="1" si="172"/>
        <v/>
      </c>
      <c r="G166" s="204" t="str">
        <f t="shared" ca="1" si="172"/>
        <v/>
      </c>
      <c r="H166" s="202" t="str">
        <f t="shared" ca="1" si="172"/>
        <v/>
      </c>
      <c r="I166" s="205" t="str">
        <f t="shared" ca="1" si="172"/>
        <v/>
      </c>
      <c r="J166" s="206" t="str">
        <f t="shared" ca="1" si="172"/>
        <v/>
      </c>
      <c r="K166" s="202" t="str">
        <f t="shared" ca="1" si="172"/>
        <v/>
      </c>
      <c r="L166" s="295" t="str">
        <f t="shared" ca="1" si="172"/>
        <v/>
      </c>
      <c r="M166" s="207" t="str">
        <f t="shared" ca="1" si="173"/>
        <v/>
      </c>
      <c r="N166" s="208" t="str">
        <f t="shared" ca="1" si="173"/>
        <v/>
      </c>
      <c r="O166" s="209" t="str">
        <f t="shared" ca="1" si="173"/>
        <v/>
      </c>
      <c r="P166" s="210" t="str">
        <f t="shared" ca="1" si="173"/>
        <v/>
      </c>
      <c r="Q166" s="208" t="str">
        <f t="shared" ca="1" si="173"/>
        <v/>
      </c>
      <c r="R166" s="211" t="str">
        <f t="shared" ca="1" si="173"/>
        <v/>
      </c>
      <c r="S166" s="212" t="str">
        <f t="shared" ca="1" si="173"/>
        <v/>
      </c>
      <c r="T166" s="208" t="str">
        <f t="shared" ca="1" si="173"/>
        <v/>
      </c>
      <c r="U166" s="213" t="str">
        <f t="shared" ca="1" si="173"/>
        <v/>
      </c>
      <c r="V166" s="212" t="str">
        <f t="shared" ca="1" si="173"/>
        <v/>
      </c>
      <c r="W166" s="208" t="str">
        <f t="shared" ca="1" si="173"/>
        <v/>
      </c>
      <c r="X166" s="209" t="str">
        <f t="shared" ca="1" si="173"/>
        <v/>
      </c>
      <c r="Y166" s="210" t="str">
        <f t="shared" ca="1" si="173"/>
        <v/>
      </c>
      <c r="Z166" s="208" t="str">
        <f t="shared" ca="1" si="173"/>
        <v/>
      </c>
      <c r="AA166" s="211" t="str">
        <f t="shared" ca="1" si="173"/>
        <v/>
      </c>
      <c r="AB166" s="212" t="str">
        <f t="shared" ca="1" si="173"/>
        <v/>
      </c>
      <c r="AC166" s="208" t="str">
        <f t="shared" ref="AC166:AQ166" ca="1" si="181">IF($C166="","",IF(AC$1="","",INDIRECT("'"&amp;AC$1&amp;"'!"&amp;"$"&amp;AC$2&amp;"$"&amp;((AC$3)+(ROW()-ROW(AB$9))))))</f>
        <v/>
      </c>
      <c r="AD166" s="209" t="str">
        <f t="shared" ca="1" si="181"/>
        <v/>
      </c>
      <c r="AE166" s="214" t="str">
        <f t="shared" ca="1" si="181"/>
        <v/>
      </c>
      <c r="AF166" s="208" t="str">
        <f t="shared" ca="1" si="181"/>
        <v/>
      </c>
      <c r="AG166" s="209" t="str">
        <f t="shared" ca="1" si="181"/>
        <v/>
      </c>
      <c r="AH166" s="210" t="str">
        <f t="shared" ca="1" si="181"/>
        <v/>
      </c>
      <c r="AI166" s="208" t="str">
        <f t="shared" ca="1" si="181"/>
        <v/>
      </c>
      <c r="AJ166" s="211" t="str">
        <f t="shared" ca="1" si="181"/>
        <v/>
      </c>
      <c r="AK166" s="212" t="str">
        <f t="shared" ca="1" si="181"/>
        <v/>
      </c>
      <c r="AL166" s="208" t="str">
        <f t="shared" ca="1" si="181"/>
        <v/>
      </c>
      <c r="AM166" s="215" t="str">
        <f t="shared" ca="1" si="181"/>
        <v/>
      </c>
      <c r="AN166" s="212" t="str">
        <f t="shared" ca="1" si="181"/>
        <v/>
      </c>
      <c r="AO166" s="208" t="str">
        <f t="shared" ca="1" si="181"/>
        <v/>
      </c>
      <c r="AP166" s="209" t="str">
        <f t="shared" ca="1" si="181"/>
        <v/>
      </c>
      <c r="AQ166" s="210" t="str">
        <f t="shared" ca="1" si="181"/>
        <v/>
      </c>
      <c r="AR166" s="208" t="str">
        <f t="shared" ca="1" si="174"/>
        <v/>
      </c>
      <c r="AS166" s="211" t="str">
        <f t="shared" ca="1" si="175"/>
        <v/>
      </c>
      <c r="AT166" s="212" t="str">
        <f t="shared" ca="1" si="175"/>
        <v/>
      </c>
      <c r="AU166" s="208" t="str">
        <f t="shared" ca="1" si="175"/>
        <v/>
      </c>
      <c r="AV166" s="209" t="str">
        <f t="shared" ca="1" si="175"/>
        <v/>
      </c>
      <c r="AW166" s="214" t="str">
        <f t="shared" ca="1" si="175"/>
        <v/>
      </c>
      <c r="AX166" s="208" t="str">
        <f t="shared" ca="1" si="175"/>
        <v/>
      </c>
      <c r="AY166" s="209" t="str">
        <f t="shared" ca="1" si="175"/>
        <v/>
      </c>
      <c r="AZ166" s="210" t="str">
        <f t="shared" ca="1" si="175"/>
        <v/>
      </c>
      <c r="BA166" s="208" t="str">
        <f t="shared" ca="1" si="175"/>
        <v/>
      </c>
      <c r="BB166" s="211" t="str">
        <f t="shared" ca="1" si="175"/>
        <v/>
      </c>
      <c r="BC166" s="212" t="str">
        <f t="shared" ca="1" si="175"/>
        <v/>
      </c>
      <c r="BD166" s="208" t="str">
        <f t="shared" ca="1" si="175"/>
        <v/>
      </c>
      <c r="BE166" s="215" t="str">
        <f t="shared" ca="1" si="175"/>
        <v/>
      </c>
      <c r="BF166" s="212" t="str">
        <f t="shared" ca="1" si="175"/>
        <v/>
      </c>
      <c r="BG166" s="208" t="str">
        <f t="shared" ca="1" si="175"/>
        <v/>
      </c>
      <c r="BH166" s="209" t="str">
        <f t="shared" ca="1" si="175"/>
        <v/>
      </c>
      <c r="BI166" s="210" t="str">
        <f t="shared" ref="BI166:BW166" ca="1" si="182">IF($C166="","",IF(BI$1="","",INDIRECT("'"&amp;BI$1&amp;"'!"&amp;"$"&amp;BI$2&amp;"$"&amp;((BI$3)+(ROW()-ROW(BH$9))))))</f>
        <v/>
      </c>
      <c r="BJ166" s="208" t="str">
        <f t="shared" ca="1" si="182"/>
        <v/>
      </c>
      <c r="BK166" s="211" t="str">
        <f t="shared" ca="1" si="182"/>
        <v/>
      </c>
      <c r="BL166" s="212" t="str">
        <f t="shared" ca="1" si="182"/>
        <v/>
      </c>
      <c r="BM166" s="208" t="str">
        <f t="shared" ca="1" si="182"/>
        <v/>
      </c>
      <c r="BN166" s="209" t="str">
        <f t="shared" ca="1" si="182"/>
        <v/>
      </c>
      <c r="BO166" s="214" t="str">
        <f t="shared" ca="1" si="182"/>
        <v/>
      </c>
      <c r="BP166" s="208" t="str">
        <f t="shared" ca="1" si="182"/>
        <v/>
      </c>
      <c r="BQ166" s="209" t="str">
        <f t="shared" ca="1" si="182"/>
        <v/>
      </c>
      <c r="BR166" s="210" t="str">
        <f t="shared" ca="1" si="182"/>
        <v/>
      </c>
      <c r="BS166" s="208" t="str">
        <f t="shared" ca="1" si="182"/>
        <v/>
      </c>
      <c r="BT166" s="211" t="str">
        <f t="shared" ca="1" si="182"/>
        <v/>
      </c>
      <c r="BU166" s="212" t="str">
        <f t="shared" ca="1" si="182"/>
        <v/>
      </c>
      <c r="BV166" s="208" t="str">
        <f t="shared" ca="1" si="182"/>
        <v/>
      </c>
      <c r="BW166" s="215" t="str">
        <f t="shared" ca="1" si="182"/>
        <v/>
      </c>
      <c r="BX166" s="212" t="str">
        <f t="shared" ca="1" si="176"/>
        <v/>
      </c>
      <c r="BY166" s="208" t="str">
        <f t="shared" ca="1" si="122"/>
        <v/>
      </c>
      <c r="BZ166" s="209" t="str">
        <f t="shared" ca="1" si="123"/>
        <v/>
      </c>
      <c r="CA166" s="210" t="str">
        <f t="shared" ca="1" si="124"/>
        <v/>
      </c>
      <c r="CB166" s="208" t="str">
        <f t="shared" ca="1" si="125"/>
        <v/>
      </c>
      <c r="CC166" s="211" t="str">
        <f t="shared" ca="1" si="126"/>
        <v/>
      </c>
      <c r="CD166" s="212" t="str">
        <f t="shared" ca="1" si="127"/>
        <v/>
      </c>
      <c r="CE166" s="208" t="str">
        <f t="shared" ca="1" si="128"/>
        <v/>
      </c>
      <c r="CF166" s="209" t="str">
        <f t="shared" ca="1" si="129"/>
        <v/>
      </c>
      <c r="CG166" s="214" t="str">
        <f t="shared" ca="1" si="130"/>
        <v/>
      </c>
      <c r="CH166" s="208" t="str">
        <f t="shared" ca="1" si="139"/>
        <v/>
      </c>
      <c r="CI166" s="209" t="str">
        <f t="shared" ca="1" si="140"/>
        <v/>
      </c>
      <c r="CJ166" s="210" t="str">
        <f t="shared" ca="1" si="141"/>
        <v/>
      </c>
      <c r="CK166" s="208" t="str">
        <f t="shared" ca="1" si="142"/>
        <v/>
      </c>
      <c r="CL166" s="211" t="str">
        <f t="shared" ca="1" si="143"/>
        <v/>
      </c>
      <c r="CM166" s="212" t="str">
        <f t="shared" ca="1" si="144"/>
        <v/>
      </c>
      <c r="CN166" s="208" t="str">
        <f t="shared" ca="1" si="145"/>
        <v/>
      </c>
      <c r="CO166" s="215" t="str">
        <f t="shared" ca="1" si="146"/>
        <v/>
      </c>
      <c r="CP166" s="212" t="str">
        <f t="shared" ca="1" si="131"/>
        <v/>
      </c>
      <c r="CQ166" s="208" t="str">
        <f t="shared" ca="1" si="147"/>
        <v/>
      </c>
      <c r="CR166" s="209" t="str">
        <f t="shared" ca="1" si="148"/>
        <v/>
      </c>
      <c r="CS166" s="210" t="str">
        <f t="shared" ca="1" si="149"/>
        <v/>
      </c>
      <c r="CT166" s="208" t="str">
        <f t="shared" ca="1" si="150"/>
        <v/>
      </c>
      <c r="CU166" s="211" t="str">
        <f t="shared" ca="1" si="151"/>
        <v/>
      </c>
      <c r="CV166" s="212" t="str">
        <f t="shared" ca="1" si="152"/>
        <v/>
      </c>
      <c r="CW166" s="208" t="str">
        <f t="shared" ca="1" si="153"/>
        <v/>
      </c>
      <c r="CX166" s="216" t="str">
        <f t="shared" ca="1" si="154"/>
        <v/>
      </c>
    </row>
    <row r="167" spans="2:102" s="156" customFormat="1" ht="20.100000000000001" customHeight="1">
      <c r="B167" s="239">
        <f t="shared" si="155"/>
        <v>158</v>
      </c>
      <c r="C167" s="200" t="str">
        <f t="shared" ca="1" si="138"/>
        <v/>
      </c>
      <c r="D167" s="201" t="str">
        <f t="shared" ca="1" si="137"/>
        <v/>
      </c>
      <c r="E167" s="206" t="str">
        <f t="shared" ca="1" si="172"/>
        <v/>
      </c>
      <c r="F167" s="203" t="str">
        <f t="shared" ca="1" si="172"/>
        <v/>
      </c>
      <c r="G167" s="204" t="str">
        <f t="shared" ca="1" si="172"/>
        <v/>
      </c>
      <c r="H167" s="202" t="str">
        <f t="shared" ca="1" si="172"/>
        <v/>
      </c>
      <c r="I167" s="205" t="str">
        <f t="shared" ca="1" si="172"/>
        <v/>
      </c>
      <c r="J167" s="206" t="str">
        <f t="shared" ca="1" si="172"/>
        <v/>
      </c>
      <c r="K167" s="202" t="str">
        <f t="shared" ca="1" si="172"/>
        <v/>
      </c>
      <c r="L167" s="295" t="str">
        <f t="shared" ca="1" si="172"/>
        <v/>
      </c>
      <c r="M167" s="207" t="str">
        <f t="shared" ca="1" si="173"/>
        <v/>
      </c>
      <c r="N167" s="208" t="str">
        <f t="shared" ca="1" si="173"/>
        <v/>
      </c>
      <c r="O167" s="209" t="str">
        <f t="shared" ca="1" si="173"/>
        <v/>
      </c>
      <c r="P167" s="210" t="str">
        <f t="shared" ca="1" si="173"/>
        <v/>
      </c>
      <c r="Q167" s="208" t="str">
        <f t="shared" ca="1" si="173"/>
        <v/>
      </c>
      <c r="R167" s="211" t="str">
        <f t="shared" ca="1" si="173"/>
        <v/>
      </c>
      <c r="S167" s="212" t="str">
        <f t="shared" ca="1" si="173"/>
        <v/>
      </c>
      <c r="T167" s="208" t="str">
        <f t="shared" ca="1" si="173"/>
        <v/>
      </c>
      <c r="U167" s="213" t="str">
        <f t="shared" ca="1" si="173"/>
        <v/>
      </c>
      <c r="V167" s="212" t="str">
        <f t="shared" ca="1" si="173"/>
        <v/>
      </c>
      <c r="W167" s="208" t="str">
        <f t="shared" ca="1" si="173"/>
        <v/>
      </c>
      <c r="X167" s="209" t="str">
        <f t="shared" ca="1" si="173"/>
        <v/>
      </c>
      <c r="Y167" s="210" t="str">
        <f t="shared" ca="1" si="173"/>
        <v/>
      </c>
      <c r="Z167" s="208" t="str">
        <f t="shared" ca="1" si="173"/>
        <v/>
      </c>
      <c r="AA167" s="211" t="str">
        <f t="shared" ca="1" si="173"/>
        <v/>
      </c>
      <c r="AB167" s="212" t="str">
        <f t="shared" ca="1" si="173"/>
        <v/>
      </c>
      <c r="AC167" s="208" t="str">
        <f t="shared" ref="AC167:AQ167" ca="1" si="183">IF($C167="","",IF(AC$1="","",INDIRECT("'"&amp;AC$1&amp;"'!"&amp;"$"&amp;AC$2&amp;"$"&amp;((AC$3)+(ROW()-ROW(AB$9))))))</f>
        <v/>
      </c>
      <c r="AD167" s="209" t="str">
        <f t="shared" ca="1" si="183"/>
        <v/>
      </c>
      <c r="AE167" s="214" t="str">
        <f t="shared" ca="1" si="183"/>
        <v/>
      </c>
      <c r="AF167" s="208" t="str">
        <f t="shared" ca="1" si="183"/>
        <v/>
      </c>
      <c r="AG167" s="209" t="str">
        <f t="shared" ca="1" si="183"/>
        <v/>
      </c>
      <c r="AH167" s="210" t="str">
        <f t="shared" ca="1" si="183"/>
        <v/>
      </c>
      <c r="AI167" s="208" t="str">
        <f t="shared" ca="1" si="183"/>
        <v/>
      </c>
      <c r="AJ167" s="211" t="str">
        <f t="shared" ca="1" si="183"/>
        <v/>
      </c>
      <c r="AK167" s="212" t="str">
        <f t="shared" ca="1" si="183"/>
        <v/>
      </c>
      <c r="AL167" s="208" t="str">
        <f t="shared" ca="1" si="183"/>
        <v/>
      </c>
      <c r="AM167" s="215" t="str">
        <f t="shared" ca="1" si="183"/>
        <v/>
      </c>
      <c r="AN167" s="212" t="str">
        <f t="shared" ca="1" si="183"/>
        <v/>
      </c>
      <c r="AO167" s="208" t="str">
        <f t="shared" ca="1" si="183"/>
        <v/>
      </c>
      <c r="AP167" s="209" t="str">
        <f t="shared" ca="1" si="183"/>
        <v/>
      </c>
      <c r="AQ167" s="210" t="str">
        <f t="shared" ca="1" si="183"/>
        <v/>
      </c>
      <c r="AR167" s="208" t="str">
        <f t="shared" ca="1" si="174"/>
        <v/>
      </c>
      <c r="AS167" s="211" t="str">
        <f t="shared" ca="1" si="175"/>
        <v/>
      </c>
      <c r="AT167" s="212" t="str">
        <f t="shared" ca="1" si="175"/>
        <v/>
      </c>
      <c r="AU167" s="208" t="str">
        <f t="shared" ca="1" si="175"/>
        <v/>
      </c>
      <c r="AV167" s="209" t="str">
        <f t="shared" ca="1" si="175"/>
        <v/>
      </c>
      <c r="AW167" s="214" t="str">
        <f t="shared" ca="1" si="175"/>
        <v/>
      </c>
      <c r="AX167" s="208" t="str">
        <f t="shared" ca="1" si="175"/>
        <v/>
      </c>
      <c r="AY167" s="209" t="str">
        <f t="shared" ca="1" si="175"/>
        <v/>
      </c>
      <c r="AZ167" s="210" t="str">
        <f t="shared" ca="1" si="175"/>
        <v/>
      </c>
      <c r="BA167" s="208" t="str">
        <f t="shared" ca="1" si="175"/>
        <v/>
      </c>
      <c r="BB167" s="211" t="str">
        <f t="shared" ca="1" si="175"/>
        <v/>
      </c>
      <c r="BC167" s="212" t="str">
        <f t="shared" ca="1" si="175"/>
        <v/>
      </c>
      <c r="BD167" s="208" t="str">
        <f t="shared" ca="1" si="175"/>
        <v/>
      </c>
      <c r="BE167" s="215" t="str">
        <f t="shared" ca="1" si="175"/>
        <v/>
      </c>
      <c r="BF167" s="212" t="str">
        <f t="shared" ca="1" si="175"/>
        <v/>
      </c>
      <c r="BG167" s="208" t="str">
        <f t="shared" ca="1" si="175"/>
        <v/>
      </c>
      <c r="BH167" s="209" t="str">
        <f t="shared" ca="1" si="175"/>
        <v/>
      </c>
      <c r="BI167" s="210" t="str">
        <f t="shared" ref="BI167:BW167" ca="1" si="184">IF($C167="","",IF(BI$1="","",INDIRECT("'"&amp;BI$1&amp;"'!"&amp;"$"&amp;BI$2&amp;"$"&amp;((BI$3)+(ROW()-ROW(BH$9))))))</f>
        <v/>
      </c>
      <c r="BJ167" s="208" t="str">
        <f t="shared" ca="1" si="184"/>
        <v/>
      </c>
      <c r="BK167" s="211" t="str">
        <f t="shared" ca="1" si="184"/>
        <v/>
      </c>
      <c r="BL167" s="212" t="str">
        <f t="shared" ca="1" si="184"/>
        <v/>
      </c>
      <c r="BM167" s="208" t="str">
        <f t="shared" ca="1" si="184"/>
        <v/>
      </c>
      <c r="BN167" s="209" t="str">
        <f t="shared" ca="1" si="184"/>
        <v/>
      </c>
      <c r="BO167" s="214" t="str">
        <f t="shared" ca="1" si="184"/>
        <v/>
      </c>
      <c r="BP167" s="208" t="str">
        <f t="shared" ca="1" si="184"/>
        <v/>
      </c>
      <c r="BQ167" s="209" t="str">
        <f t="shared" ca="1" si="184"/>
        <v/>
      </c>
      <c r="BR167" s="210" t="str">
        <f t="shared" ca="1" si="184"/>
        <v/>
      </c>
      <c r="BS167" s="208" t="str">
        <f t="shared" ca="1" si="184"/>
        <v/>
      </c>
      <c r="BT167" s="211" t="str">
        <f t="shared" ca="1" si="184"/>
        <v/>
      </c>
      <c r="BU167" s="212" t="str">
        <f t="shared" ca="1" si="184"/>
        <v/>
      </c>
      <c r="BV167" s="208" t="str">
        <f t="shared" ca="1" si="184"/>
        <v/>
      </c>
      <c r="BW167" s="215" t="str">
        <f t="shared" ca="1" si="184"/>
        <v/>
      </c>
      <c r="BX167" s="212" t="str">
        <f t="shared" ca="1" si="176"/>
        <v/>
      </c>
      <c r="BY167" s="208" t="str">
        <f t="shared" ca="1" si="122"/>
        <v/>
      </c>
      <c r="BZ167" s="209" t="str">
        <f t="shared" ca="1" si="123"/>
        <v/>
      </c>
      <c r="CA167" s="210" t="str">
        <f t="shared" ca="1" si="124"/>
        <v/>
      </c>
      <c r="CB167" s="208" t="str">
        <f t="shared" ca="1" si="125"/>
        <v/>
      </c>
      <c r="CC167" s="211" t="str">
        <f t="shared" ca="1" si="126"/>
        <v/>
      </c>
      <c r="CD167" s="212" t="str">
        <f t="shared" ca="1" si="127"/>
        <v/>
      </c>
      <c r="CE167" s="208" t="str">
        <f t="shared" ca="1" si="128"/>
        <v/>
      </c>
      <c r="CF167" s="209" t="str">
        <f t="shared" ca="1" si="129"/>
        <v/>
      </c>
      <c r="CG167" s="214" t="str">
        <f t="shared" ca="1" si="130"/>
        <v/>
      </c>
      <c r="CH167" s="208" t="str">
        <f t="shared" ca="1" si="139"/>
        <v/>
      </c>
      <c r="CI167" s="209" t="str">
        <f t="shared" ca="1" si="140"/>
        <v/>
      </c>
      <c r="CJ167" s="210" t="str">
        <f t="shared" ca="1" si="141"/>
        <v/>
      </c>
      <c r="CK167" s="208" t="str">
        <f t="shared" ca="1" si="142"/>
        <v/>
      </c>
      <c r="CL167" s="211" t="str">
        <f t="shared" ca="1" si="143"/>
        <v/>
      </c>
      <c r="CM167" s="212" t="str">
        <f t="shared" ca="1" si="144"/>
        <v/>
      </c>
      <c r="CN167" s="208" t="str">
        <f t="shared" ca="1" si="145"/>
        <v/>
      </c>
      <c r="CO167" s="215" t="str">
        <f t="shared" ca="1" si="146"/>
        <v/>
      </c>
      <c r="CP167" s="212" t="str">
        <f t="shared" ca="1" si="131"/>
        <v/>
      </c>
      <c r="CQ167" s="208" t="str">
        <f t="shared" ca="1" si="147"/>
        <v/>
      </c>
      <c r="CR167" s="209" t="str">
        <f t="shared" ca="1" si="148"/>
        <v/>
      </c>
      <c r="CS167" s="210" t="str">
        <f t="shared" ca="1" si="149"/>
        <v/>
      </c>
      <c r="CT167" s="208" t="str">
        <f t="shared" ca="1" si="150"/>
        <v/>
      </c>
      <c r="CU167" s="211" t="str">
        <f t="shared" ca="1" si="151"/>
        <v/>
      </c>
      <c r="CV167" s="212" t="str">
        <f t="shared" ca="1" si="152"/>
        <v/>
      </c>
      <c r="CW167" s="208" t="str">
        <f t="shared" ca="1" si="153"/>
        <v/>
      </c>
      <c r="CX167" s="216" t="str">
        <f t="shared" ca="1" si="154"/>
        <v/>
      </c>
    </row>
    <row r="168" spans="2:102" s="156" customFormat="1" ht="20.100000000000001" customHeight="1">
      <c r="B168" s="239">
        <f t="shared" si="155"/>
        <v>159</v>
      </c>
      <c r="C168" s="200" t="str">
        <f t="shared" ca="1" si="138"/>
        <v/>
      </c>
      <c r="D168" s="201" t="str">
        <f t="shared" ca="1" si="137"/>
        <v/>
      </c>
      <c r="E168" s="206" t="str">
        <f t="shared" ca="1" si="172"/>
        <v/>
      </c>
      <c r="F168" s="203" t="str">
        <f t="shared" ca="1" si="172"/>
        <v/>
      </c>
      <c r="G168" s="204" t="str">
        <f t="shared" ca="1" si="172"/>
        <v/>
      </c>
      <c r="H168" s="202" t="str">
        <f t="shared" ca="1" si="172"/>
        <v/>
      </c>
      <c r="I168" s="205" t="str">
        <f t="shared" ca="1" si="172"/>
        <v/>
      </c>
      <c r="J168" s="206" t="str">
        <f t="shared" ca="1" si="172"/>
        <v/>
      </c>
      <c r="K168" s="202" t="str">
        <f t="shared" ca="1" si="172"/>
        <v/>
      </c>
      <c r="L168" s="295" t="str">
        <f t="shared" ca="1" si="172"/>
        <v/>
      </c>
      <c r="M168" s="207" t="str">
        <f t="shared" ref="M168:AB168" ca="1" si="185">IF($C168="","",IF(M$1="","",INDIRECT("'"&amp;M$1&amp;"'!"&amp;"$"&amp;M$2&amp;"$"&amp;((M$3)+(ROW()-ROW(L$9))))))</f>
        <v/>
      </c>
      <c r="N168" s="208" t="str">
        <f t="shared" ca="1" si="185"/>
        <v/>
      </c>
      <c r="O168" s="209" t="str">
        <f t="shared" ca="1" si="185"/>
        <v/>
      </c>
      <c r="P168" s="210" t="str">
        <f t="shared" ca="1" si="185"/>
        <v/>
      </c>
      <c r="Q168" s="208" t="str">
        <f t="shared" ca="1" si="185"/>
        <v/>
      </c>
      <c r="R168" s="211" t="str">
        <f t="shared" ca="1" si="185"/>
        <v/>
      </c>
      <c r="S168" s="212" t="str">
        <f t="shared" ca="1" si="185"/>
        <v/>
      </c>
      <c r="T168" s="208" t="str">
        <f t="shared" ca="1" si="185"/>
        <v/>
      </c>
      <c r="U168" s="213" t="str">
        <f t="shared" ca="1" si="185"/>
        <v/>
      </c>
      <c r="V168" s="212" t="str">
        <f t="shared" ca="1" si="185"/>
        <v/>
      </c>
      <c r="W168" s="208" t="str">
        <f t="shared" ca="1" si="185"/>
        <v/>
      </c>
      <c r="X168" s="209" t="str">
        <f t="shared" ca="1" si="185"/>
        <v/>
      </c>
      <c r="Y168" s="210" t="str">
        <f t="shared" ca="1" si="185"/>
        <v/>
      </c>
      <c r="Z168" s="208" t="str">
        <f t="shared" ca="1" si="185"/>
        <v/>
      </c>
      <c r="AA168" s="211" t="str">
        <f t="shared" ca="1" si="185"/>
        <v/>
      </c>
      <c r="AB168" s="212" t="str">
        <f t="shared" ca="1" si="185"/>
        <v/>
      </c>
      <c r="AC168" s="208" t="str">
        <f t="shared" ref="AC168:AQ168" ca="1" si="186">IF($C168="","",IF(AC$1="","",INDIRECT("'"&amp;AC$1&amp;"'!"&amp;"$"&amp;AC$2&amp;"$"&amp;((AC$3)+(ROW()-ROW(AB$9))))))</f>
        <v/>
      </c>
      <c r="AD168" s="209" t="str">
        <f t="shared" ca="1" si="186"/>
        <v/>
      </c>
      <c r="AE168" s="214" t="str">
        <f t="shared" ca="1" si="186"/>
        <v/>
      </c>
      <c r="AF168" s="208" t="str">
        <f t="shared" ca="1" si="186"/>
        <v/>
      </c>
      <c r="AG168" s="209" t="str">
        <f t="shared" ca="1" si="186"/>
        <v/>
      </c>
      <c r="AH168" s="210" t="str">
        <f t="shared" ca="1" si="186"/>
        <v/>
      </c>
      <c r="AI168" s="208" t="str">
        <f t="shared" ca="1" si="186"/>
        <v/>
      </c>
      <c r="AJ168" s="211" t="str">
        <f t="shared" ca="1" si="186"/>
        <v/>
      </c>
      <c r="AK168" s="212" t="str">
        <f t="shared" ca="1" si="186"/>
        <v/>
      </c>
      <c r="AL168" s="208" t="str">
        <f t="shared" ca="1" si="186"/>
        <v/>
      </c>
      <c r="AM168" s="215" t="str">
        <f t="shared" ca="1" si="186"/>
        <v/>
      </c>
      <c r="AN168" s="212" t="str">
        <f t="shared" ca="1" si="186"/>
        <v/>
      </c>
      <c r="AO168" s="208" t="str">
        <f t="shared" ca="1" si="186"/>
        <v/>
      </c>
      <c r="AP168" s="209" t="str">
        <f t="shared" ca="1" si="186"/>
        <v/>
      </c>
      <c r="AQ168" s="210" t="str">
        <f t="shared" ca="1" si="186"/>
        <v/>
      </c>
      <c r="AR168" s="208" t="str">
        <f t="shared" ca="1" si="174"/>
        <v/>
      </c>
      <c r="AS168" s="211" t="str">
        <f t="shared" ref="AS168:BH168" ca="1" si="187">IF($C168="","",IF(AS$1="","",INDIRECT("'"&amp;AS$1&amp;"'!"&amp;"$"&amp;AS$2&amp;"$"&amp;((AS$3)+(ROW()-ROW(AR$9))))))</f>
        <v/>
      </c>
      <c r="AT168" s="212" t="str">
        <f t="shared" ca="1" si="187"/>
        <v/>
      </c>
      <c r="AU168" s="208" t="str">
        <f t="shared" ca="1" si="187"/>
        <v/>
      </c>
      <c r="AV168" s="209" t="str">
        <f t="shared" ca="1" si="187"/>
        <v/>
      </c>
      <c r="AW168" s="214" t="str">
        <f t="shared" ca="1" si="187"/>
        <v/>
      </c>
      <c r="AX168" s="208" t="str">
        <f t="shared" ca="1" si="187"/>
        <v/>
      </c>
      <c r="AY168" s="209" t="str">
        <f t="shared" ca="1" si="187"/>
        <v/>
      </c>
      <c r="AZ168" s="210" t="str">
        <f t="shared" ca="1" si="187"/>
        <v/>
      </c>
      <c r="BA168" s="208" t="str">
        <f t="shared" ca="1" si="187"/>
        <v/>
      </c>
      <c r="BB168" s="211" t="str">
        <f t="shared" ca="1" si="187"/>
        <v/>
      </c>
      <c r="BC168" s="212" t="str">
        <f t="shared" ca="1" si="187"/>
        <v/>
      </c>
      <c r="BD168" s="208" t="str">
        <f t="shared" ca="1" si="187"/>
        <v/>
      </c>
      <c r="BE168" s="215" t="str">
        <f t="shared" ca="1" si="187"/>
        <v/>
      </c>
      <c r="BF168" s="212" t="str">
        <f t="shared" ca="1" si="187"/>
        <v/>
      </c>
      <c r="BG168" s="208" t="str">
        <f t="shared" ca="1" si="187"/>
        <v/>
      </c>
      <c r="BH168" s="209" t="str">
        <f t="shared" ca="1" si="187"/>
        <v/>
      </c>
      <c r="BI168" s="210" t="str">
        <f t="shared" ref="BI168:BW168" ca="1" si="188">IF($C168="","",IF(BI$1="","",INDIRECT("'"&amp;BI$1&amp;"'!"&amp;"$"&amp;BI$2&amp;"$"&amp;((BI$3)+(ROW()-ROW(BH$9))))))</f>
        <v/>
      </c>
      <c r="BJ168" s="208" t="str">
        <f t="shared" ca="1" si="188"/>
        <v/>
      </c>
      <c r="BK168" s="211" t="str">
        <f t="shared" ca="1" si="188"/>
        <v/>
      </c>
      <c r="BL168" s="212" t="str">
        <f t="shared" ca="1" si="188"/>
        <v/>
      </c>
      <c r="BM168" s="208" t="str">
        <f t="shared" ca="1" si="188"/>
        <v/>
      </c>
      <c r="BN168" s="209" t="str">
        <f t="shared" ca="1" si="188"/>
        <v/>
      </c>
      <c r="BO168" s="214" t="str">
        <f t="shared" ca="1" si="188"/>
        <v/>
      </c>
      <c r="BP168" s="208" t="str">
        <f t="shared" ca="1" si="188"/>
        <v/>
      </c>
      <c r="BQ168" s="209" t="str">
        <f t="shared" ca="1" si="188"/>
        <v/>
      </c>
      <c r="BR168" s="210" t="str">
        <f t="shared" ca="1" si="188"/>
        <v/>
      </c>
      <c r="BS168" s="208" t="str">
        <f t="shared" ca="1" si="188"/>
        <v/>
      </c>
      <c r="BT168" s="211" t="str">
        <f t="shared" ca="1" si="188"/>
        <v/>
      </c>
      <c r="BU168" s="212" t="str">
        <f t="shared" ca="1" si="188"/>
        <v/>
      </c>
      <c r="BV168" s="208" t="str">
        <f t="shared" ca="1" si="188"/>
        <v/>
      </c>
      <c r="BW168" s="215" t="str">
        <f t="shared" ca="1" si="188"/>
        <v/>
      </c>
      <c r="BX168" s="212" t="str">
        <f t="shared" ca="1" si="176"/>
        <v/>
      </c>
      <c r="BY168" s="208" t="str">
        <f t="shared" ca="1" si="122"/>
        <v/>
      </c>
      <c r="BZ168" s="209" t="str">
        <f t="shared" ca="1" si="123"/>
        <v/>
      </c>
      <c r="CA168" s="210" t="str">
        <f t="shared" ca="1" si="124"/>
        <v/>
      </c>
      <c r="CB168" s="208" t="str">
        <f t="shared" ca="1" si="125"/>
        <v/>
      </c>
      <c r="CC168" s="211" t="str">
        <f t="shared" ca="1" si="126"/>
        <v/>
      </c>
      <c r="CD168" s="212" t="str">
        <f t="shared" ca="1" si="127"/>
        <v/>
      </c>
      <c r="CE168" s="208" t="str">
        <f t="shared" ca="1" si="128"/>
        <v/>
      </c>
      <c r="CF168" s="209" t="str">
        <f t="shared" ca="1" si="129"/>
        <v/>
      </c>
      <c r="CG168" s="214" t="str">
        <f t="shared" ca="1" si="130"/>
        <v/>
      </c>
      <c r="CH168" s="208" t="str">
        <f t="shared" ca="1" si="139"/>
        <v/>
      </c>
      <c r="CI168" s="209" t="str">
        <f t="shared" ca="1" si="140"/>
        <v/>
      </c>
      <c r="CJ168" s="210" t="str">
        <f t="shared" ca="1" si="141"/>
        <v/>
      </c>
      <c r="CK168" s="208" t="str">
        <f t="shared" ca="1" si="142"/>
        <v/>
      </c>
      <c r="CL168" s="211" t="str">
        <f t="shared" ca="1" si="143"/>
        <v/>
      </c>
      <c r="CM168" s="212" t="str">
        <f t="shared" ca="1" si="144"/>
        <v/>
      </c>
      <c r="CN168" s="208" t="str">
        <f t="shared" ca="1" si="145"/>
        <v/>
      </c>
      <c r="CO168" s="215" t="str">
        <f t="shared" ca="1" si="146"/>
        <v/>
      </c>
      <c r="CP168" s="212" t="str">
        <f t="shared" ca="1" si="131"/>
        <v/>
      </c>
      <c r="CQ168" s="208" t="str">
        <f t="shared" ca="1" si="147"/>
        <v/>
      </c>
      <c r="CR168" s="209" t="str">
        <f t="shared" ca="1" si="148"/>
        <v/>
      </c>
      <c r="CS168" s="210" t="str">
        <f t="shared" ca="1" si="149"/>
        <v/>
      </c>
      <c r="CT168" s="208" t="str">
        <f t="shared" ca="1" si="150"/>
        <v/>
      </c>
      <c r="CU168" s="211" t="str">
        <f t="shared" ca="1" si="151"/>
        <v/>
      </c>
      <c r="CV168" s="212" t="str">
        <f t="shared" ca="1" si="152"/>
        <v/>
      </c>
      <c r="CW168" s="208" t="str">
        <f t="shared" ca="1" si="153"/>
        <v/>
      </c>
      <c r="CX168" s="216" t="str">
        <f t="shared" ca="1" si="154"/>
        <v/>
      </c>
    </row>
    <row r="169" spans="2:102" s="156" customFormat="1" ht="20.100000000000001" customHeight="1">
      <c r="B169" s="239">
        <f t="shared" si="155"/>
        <v>160</v>
      </c>
      <c r="C169" s="200" t="str">
        <f t="shared" ca="1" si="138"/>
        <v/>
      </c>
      <c r="D169" s="201" t="str">
        <f t="shared" ca="1" si="137"/>
        <v/>
      </c>
      <c r="E169" s="206" t="str">
        <f t="shared" ca="1" si="172"/>
        <v/>
      </c>
      <c r="F169" s="203" t="str">
        <f t="shared" ca="1" si="172"/>
        <v/>
      </c>
      <c r="G169" s="204" t="str">
        <f t="shared" ca="1" si="172"/>
        <v/>
      </c>
      <c r="H169" s="202" t="str">
        <f t="shared" ca="1" si="172"/>
        <v/>
      </c>
      <c r="I169" s="205" t="str">
        <f t="shared" ca="1" si="172"/>
        <v/>
      </c>
      <c r="J169" s="206" t="str">
        <f t="shared" ca="1" si="172"/>
        <v/>
      </c>
      <c r="K169" s="202" t="str">
        <f t="shared" ca="1" si="172"/>
        <v/>
      </c>
      <c r="L169" s="295" t="str">
        <f t="shared" ca="1" si="172"/>
        <v/>
      </c>
      <c r="M169" s="207" t="str">
        <f t="shared" ref="M169:AB169" ca="1" si="189">IF($C169="","",IF(M$1="","",INDIRECT("'"&amp;M$1&amp;"'!"&amp;"$"&amp;M$2&amp;"$"&amp;((M$3)+(ROW()-ROW(L$9))))))</f>
        <v/>
      </c>
      <c r="N169" s="208" t="str">
        <f t="shared" ca="1" si="189"/>
        <v/>
      </c>
      <c r="O169" s="209" t="str">
        <f t="shared" ca="1" si="189"/>
        <v/>
      </c>
      <c r="P169" s="210" t="str">
        <f t="shared" ca="1" si="189"/>
        <v/>
      </c>
      <c r="Q169" s="208" t="str">
        <f t="shared" ca="1" si="189"/>
        <v/>
      </c>
      <c r="R169" s="211" t="str">
        <f t="shared" ca="1" si="189"/>
        <v/>
      </c>
      <c r="S169" s="212" t="str">
        <f t="shared" ca="1" si="189"/>
        <v/>
      </c>
      <c r="T169" s="208" t="str">
        <f t="shared" ca="1" si="189"/>
        <v/>
      </c>
      <c r="U169" s="213" t="str">
        <f t="shared" ca="1" si="189"/>
        <v/>
      </c>
      <c r="V169" s="212" t="str">
        <f t="shared" ca="1" si="189"/>
        <v/>
      </c>
      <c r="W169" s="208" t="str">
        <f t="shared" ca="1" si="189"/>
        <v/>
      </c>
      <c r="X169" s="209" t="str">
        <f t="shared" ca="1" si="189"/>
        <v/>
      </c>
      <c r="Y169" s="210" t="str">
        <f t="shared" ca="1" si="189"/>
        <v/>
      </c>
      <c r="Z169" s="208" t="str">
        <f t="shared" ca="1" si="189"/>
        <v/>
      </c>
      <c r="AA169" s="211" t="str">
        <f t="shared" ca="1" si="189"/>
        <v/>
      </c>
      <c r="AB169" s="212" t="str">
        <f t="shared" ca="1" si="189"/>
        <v/>
      </c>
      <c r="AC169" s="208" t="str">
        <f t="shared" ref="AC169:AQ169" ca="1" si="190">IF($C169="","",IF(AC$1="","",INDIRECT("'"&amp;AC$1&amp;"'!"&amp;"$"&amp;AC$2&amp;"$"&amp;((AC$3)+(ROW()-ROW(AB$9))))))</f>
        <v/>
      </c>
      <c r="AD169" s="209" t="str">
        <f t="shared" ca="1" si="190"/>
        <v/>
      </c>
      <c r="AE169" s="214" t="str">
        <f t="shared" ca="1" si="190"/>
        <v/>
      </c>
      <c r="AF169" s="208" t="str">
        <f t="shared" ca="1" si="190"/>
        <v/>
      </c>
      <c r="AG169" s="209" t="str">
        <f t="shared" ca="1" si="190"/>
        <v/>
      </c>
      <c r="AH169" s="210" t="str">
        <f t="shared" ca="1" si="190"/>
        <v/>
      </c>
      <c r="AI169" s="208" t="str">
        <f t="shared" ca="1" si="190"/>
        <v/>
      </c>
      <c r="AJ169" s="211" t="str">
        <f t="shared" ca="1" si="190"/>
        <v/>
      </c>
      <c r="AK169" s="212" t="str">
        <f t="shared" ca="1" si="190"/>
        <v/>
      </c>
      <c r="AL169" s="208" t="str">
        <f t="shared" ca="1" si="190"/>
        <v/>
      </c>
      <c r="AM169" s="215" t="str">
        <f t="shared" ca="1" si="190"/>
        <v/>
      </c>
      <c r="AN169" s="212" t="str">
        <f t="shared" ca="1" si="190"/>
        <v/>
      </c>
      <c r="AO169" s="208" t="str">
        <f t="shared" ca="1" si="190"/>
        <v/>
      </c>
      <c r="AP169" s="209" t="str">
        <f t="shared" ca="1" si="190"/>
        <v/>
      </c>
      <c r="AQ169" s="210" t="str">
        <f t="shared" ca="1" si="190"/>
        <v/>
      </c>
      <c r="AR169" s="208" t="str">
        <f t="shared" ca="1" si="174"/>
        <v/>
      </c>
      <c r="AS169" s="211" t="str">
        <f t="shared" ref="AS169:BH169" ca="1" si="191">IF($C169="","",IF(AS$1="","",INDIRECT("'"&amp;AS$1&amp;"'!"&amp;"$"&amp;AS$2&amp;"$"&amp;((AS$3)+(ROW()-ROW(AR$9))))))</f>
        <v/>
      </c>
      <c r="AT169" s="212" t="str">
        <f t="shared" ca="1" si="191"/>
        <v/>
      </c>
      <c r="AU169" s="208" t="str">
        <f t="shared" ca="1" si="191"/>
        <v/>
      </c>
      <c r="AV169" s="209" t="str">
        <f t="shared" ca="1" si="191"/>
        <v/>
      </c>
      <c r="AW169" s="214" t="str">
        <f t="shared" ca="1" si="191"/>
        <v/>
      </c>
      <c r="AX169" s="208" t="str">
        <f t="shared" ca="1" si="191"/>
        <v/>
      </c>
      <c r="AY169" s="209" t="str">
        <f t="shared" ca="1" si="191"/>
        <v/>
      </c>
      <c r="AZ169" s="210" t="str">
        <f t="shared" ca="1" si="191"/>
        <v/>
      </c>
      <c r="BA169" s="208" t="str">
        <f t="shared" ca="1" si="191"/>
        <v/>
      </c>
      <c r="BB169" s="211" t="str">
        <f t="shared" ca="1" si="191"/>
        <v/>
      </c>
      <c r="BC169" s="212" t="str">
        <f t="shared" ca="1" si="191"/>
        <v/>
      </c>
      <c r="BD169" s="208" t="str">
        <f t="shared" ca="1" si="191"/>
        <v/>
      </c>
      <c r="BE169" s="215" t="str">
        <f t="shared" ca="1" si="191"/>
        <v/>
      </c>
      <c r="BF169" s="212" t="str">
        <f t="shared" ca="1" si="191"/>
        <v/>
      </c>
      <c r="BG169" s="208" t="str">
        <f t="shared" ca="1" si="191"/>
        <v/>
      </c>
      <c r="BH169" s="209" t="str">
        <f t="shared" ca="1" si="191"/>
        <v/>
      </c>
      <c r="BI169" s="210" t="str">
        <f t="shared" ref="BI169:BW169" ca="1" si="192">IF($C169="","",IF(BI$1="","",INDIRECT("'"&amp;BI$1&amp;"'!"&amp;"$"&amp;BI$2&amp;"$"&amp;((BI$3)+(ROW()-ROW(BH$9))))))</f>
        <v/>
      </c>
      <c r="BJ169" s="208" t="str">
        <f t="shared" ca="1" si="192"/>
        <v/>
      </c>
      <c r="BK169" s="211" t="str">
        <f t="shared" ca="1" si="192"/>
        <v/>
      </c>
      <c r="BL169" s="212" t="str">
        <f t="shared" ca="1" si="192"/>
        <v/>
      </c>
      <c r="BM169" s="208" t="str">
        <f t="shared" ca="1" si="192"/>
        <v/>
      </c>
      <c r="BN169" s="209" t="str">
        <f t="shared" ca="1" si="192"/>
        <v/>
      </c>
      <c r="BO169" s="214" t="str">
        <f t="shared" ca="1" si="192"/>
        <v/>
      </c>
      <c r="BP169" s="208" t="str">
        <f t="shared" ca="1" si="192"/>
        <v/>
      </c>
      <c r="BQ169" s="209" t="str">
        <f t="shared" ca="1" si="192"/>
        <v/>
      </c>
      <c r="BR169" s="210" t="str">
        <f t="shared" ca="1" si="192"/>
        <v/>
      </c>
      <c r="BS169" s="208" t="str">
        <f t="shared" ca="1" si="192"/>
        <v/>
      </c>
      <c r="BT169" s="211" t="str">
        <f t="shared" ca="1" si="192"/>
        <v/>
      </c>
      <c r="BU169" s="212" t="str">
        <f t="shared" ca="1" si="192"/>
        <v/>
      </c>
      <c r="BV169" s="208" t="str">
        <f t="shared" ca="1" si="192"/>
        <v/>
      </c>
      <c r="BW169" s="215" t="str">
        <f t="shared" ca="1" si="192"/>
        <v/>
      </c>
      <c r="BX169" s="212" t="str">
        <f t="shared" ca="1" si="176"/>
        <v/>
      </c>
      <c r="BY169" s="208" t="str">
        <f t="shared" ca="1" si="122"/>
        <v/>
      </c>
      <c r="BZ169" s="209" t="str">
        <f t="shared" ca="1" si="123"/>
        <v/>
      </c>
      <c r="CA169" s="210" t="str">
        <f t="shared" ca="1" si="124"/>
        <v/>
      </c>
      <c r="CB169" s="208" t="str">
        <f t="shared" ca="1" si="125"/>
        <v/>
      </c>
      <c r="CC169" s="211" t="str">
        <f t="shared" ca="1" si="126"/>
        <v/>
      </c>
      <c r="CD169" s="212" t="str">
        <f t="shared" ca="1" si="127"/>
        <v/>
      </c>
      <c r="CE169" s="208" t="str">
        <f t="shared" ca="1" si="128"/>
        <v/>
      </c>
      <c r="CF169" s="209" t="str">
        <f t="shared" ca="1" si="129"/>
        <v/>
      </c>
      <c r="CG169" s="214" t="str">
        <f t="shared" ca="1" si="130"/>
        <v/>
      </c>
      <c r="CH169" s="208" t="str">
        <f t="shared" ca="1" si="139"/>
        <v/>
      </c>
      <c r="CI169" s="209" t="str">
        <f t="shared" ca="1" si="140"/>
        <v/>
      </c>
      <c r="CJ169" s="210" t="str">
        <f t="shared" ca="1" si="141"/>
        <v/>
      </c>
      <c r="CK169" s="208" t="str">
        <f t="shared" ca="1" si="142"/>
        <v/>
      </c>
      <c r="CL169" s="211" t="str">
        <f t="shared" ca="1" si="143"/>
        <v/>
      </c>
      <c r="CM169" s="212" t="str">
        <f t="shared" ca="1" si="144"/>
        <v/>
      </c>
      <c r="CN169" s="208" t="str">
        <f t="shared" ca="1" si="145"/>
        <v/>
      </c>
      <c r="CO169" s="215" t="str">
        <f t="shared" ca="1" si="146"/>
        <v/>
      </c>
      <c r="CP169" s="212" t="str">
        <f t="shared" ca="1" si="131"/>
        <v/>
      </c>
      <c r="CQ169" s="208" t="str">
        <f t="shared" ca="1" si="147"/>
        <v/>
      </c>
      <c r="CR169" s="209" t="str">
        <f t="shared" ca="1" si="148"/>
        <v/>
      </c>
      <c r="CS169" s="210" t="str">
        <f t="shared" ca="1" si="149"/>
        <v/>
      </c>
      <c r="CT169" s="208" t="str">
        <f t="shared" ca="1" si="150"/>
        <v/>
      </c>
      <c r="CU169" s="211" t="str">
        <f t="shared" ca="1" si="151"/>
        <v/>
      </c>
      <c r="CV169" s="212" t="str">
        <f t="shared" ca="1" si="152"/>
        <v/>
      </c>
      <c r="CW169" s="208" t="str">
        <f t="shared" ca="1" si="153"/>
        <v/>
      </c>
      <c r="CX169" s="216" t="str">
        <f t="shared" ca="1" si="154"/>
        <v/>
      </c>
    </row>
    <row r="170" spans="2:102" s="156" customFormat="1" ht="20.100000000000001" customHeight="1">
      <c r="B170" s="239">
        <f t="shared" si="155"/>
        <v>161</v>
      </c>
      <c r="C170" s="200" t="str">
        <f t="shared" ref="C170:C201" ca="1" si="193">IFERROR(INDEX(validTestCategories,ROW()-ROW(B$9),1),"")</f>
        <v/>
      </c>
      <c r="D170" s="201" t="str">
        <f ca="1">IF($C170="","",SUM(M170,V170,AE170,AN170,AW170,BF170,BO170,BX170))</f>
        <v/>
      </c>
      <c r="E170" s="206" t="str">
        <f t="shared" ca="1" si="172"/>
        <v/>
      </c>
      <c r="F170" s="203" t="str">
        <f t="shared" ca="1" si="172"/>
        <v/>
      </c>
      <c r="G170" s="204" t="str">
        <f t="shared" ca="1" si="172"/>
        <v/>
      </c>
      <c r="H170" s="202" t="str">
        <f t="shared" ca="1" si="172"/>
        <v/>
      </c>
      <c r="I170" s="205" t="str">
        <f t="shared" ca="1" si="172"/>
        <v/>
      </c>
      <c r="J170" s="206" t="str">
        <f t="shared" ca="1" si="172"/>
        <v/>
      </c>
      <c r="K170" s="202" t="str">
        <f t="shared" ca="1" si="172"/>
        <v/>
      </c>
      <c r="L170" s="295" t="str">
        <f t="shared" ca="1" si="172"/>
        <v/>
      </c>
      <c r="M170" s="207" t="str">
        <f t="shared" ref="M170:AB170" ca="1" si="194">IF($C170="","",IF(M$1="","",INDIRECT("'"&amp;M$1&amp;"'!"&amp;"$"&amp;M$2&amp;"$"&amp;((M$3)+(ROW()-ROW(L$9))))))</f>
        <v/>
      </c>
      <c r="N170" s="208" t="str">
        <f t="shared" ca="1" si="194"/>
        <v/>
      </c>
      <c r="O170" s="209" t="str">
        <f t="shared" ca="1" si="194"/>
        <v/>
      </c>
      <c r="P170" s="210" t="str">
        <f t="shared" ca="1" si="194"/>
        <v/>
      </c>
      <c r="Q170" s="208" t="str">
        <f t="shared" ca="1" si="194"/>
        <v/>
      </c>
      <c r="R170" s="211" t="str">
        <f t="shared" ca="1" si="194"/>
        <v/>
      </c>
      <c r="S170" s="212" t="str">
        <f t="shared" ca="1" si="194"/>
        <v/>
      </c>
      <c r="T170" s="208" t="str">
        <f t="shared" ca="1" si="194"/>
        <v/>
      </c>
      <c r="U170" s="213" t="str">
        <f t="shared" ca="1" si="194"/>
        <v/>
      </c>
      <c r="V170" s="212" t="str">
        <f t="shared" ca="1" si="194"/>
        <v/>
      </c>
      <c r="W170" s="208" t="str">
        <f t="shared" ca="1" si="194"/>
        <v/>
      </c>
      <c r="X170" s="209" t="str">
        <f t="shared" ca="1" si="194"/>
        <v/>
      </c>
      <c r="Y170" s="210" t="str">
        <f t="shared" ca="1" si="194"/>
        <v/>
      </c>
      <c r="Z170" s="208" t="str">
        <f t="shared" ca="1" si="194"/>
        <v/>
      </c>
      <c r="AA170" s="211" t="str">
        <f t="shared" ca="1" si="194"/>
        <v/>
      </c>
      <c r="AB170" s="212" t="str">
        <f t="shared" ca="1" si="194"/>
        <v/>
      </c>
      <c r="AC170" s="208" t="str">
        <f t="shared" ref="AC170:AQ170" ca="1" si="195">IF($C170="","",IF(AC$1="","",INDIRECT("'"&amp;AC$1&amp;"'!"&amp;"$"&amp;AC$2&amp;"$"&amp;((AC$3)+(ROW()-ROW(AB$9))))))</f>
        <v/>
      </c>
      <c r="AD170" s="209" t="str">
        <f t="shared" ca="1" si="195"/>
        <v/>
      </c>
      <c r="AE170" s="214" t="str">
        <f t="shared" ca="1" si="195"/>
        <v/>
      </c>
      <c r="AF170" s="208" t="str">
        <f t="shared" ca="1" si="195"/>
        <v/>
      </c>
      <c r="AG170" s="209" t="str">
        <f t="shared" ca="1" si="195"/>
        <v/>
      </c>
      <c r="AH170" s="210" t="str">
        <f t="shared" ca="1" si="195"/>
        <v/>
      </c>
      <c r="AI170" s="208" t="str">
        <f t="shared" ca="1" si="195"/>
        <v/>
      </c>
      <c r="AJ170" s="211" t="str">
        <f t="shared" ca="1" si="195"/>
        <v/>
      </c>
      <c r="AK170" s="212" t="str">
        <f t="shared" ca="1" si="195"/>
        <v/>
      </c>
      <c r="AL170" s="208" t="str">
        <f t="shared" ca="1" si="195"/>
        <v/>
      </c>
      <c r="AM170" s="215" t="str">
        <f t="shared" ca="1" si="195"/>
        <v/>
      </c>
      <c r="AN170" s="212" t="str">
        <f t="shared" ca="1" si="195"/>
        <v/>
      </c>
      <c r="AO170" s="208" t="str">
        <f t="shared" ca="1" si="195"/>
        <v/>
      </c>
      <c r="AP170" s="209" t="str">
        <f t="shared" ca="1" si="195"/>
        <v/>
      </c>
      <c r="AQ170" s="210" t="str">
        <f t="shared" ca="1" si="195"/>
        <v/>
      </c>
      <c r="AR170" s="208" t="str">
        <f t="shared" ca="1" si="174"/>
        <v/>
      </c>
      <c r="AS170" s="211" t="str">
        <f t="shared" ref="AS170:BH170" ca="1" si="196">IF($C170="","",IF(AS$1="","",INDIRECT("'"&amp;AS$1&amp;"'!"&amp;"$"&amp;AS$2&amp;"$"&amp;((AS$3)+(ROW()-ROW(AR$9))))))</f>
        <v/>
      </c>
      <c r="AT170" s="212" t="str">
        <f t="shared" ca="1" si="196"/>
        <v/>
      </c>
      <c r="AU170" s="208" t="str">
        <f t="shared" ca="1" si="196"/>
        <v/>
      </c>
      <c r="AV170" s="209" t="str">
        <f t="shared" ca="1" si="196"/>
        <v/>
      </c>
      <c r="AW170" s="214" t="str">
        <f t="shared" ca="1" si="196"/>
        <v/>
      </c>
      <c r="AX170" s="208" t="str">
        <f t="shared" ca="1" si="196"/>
        <v/>
      </c>
      <c r="AY170" s="209" t="str">
        <f t="shared" ca="1" si="196"/>
        <v/>
      </c>
      <c r="AZ170" s="210" t="str">
        <f t="shared" ca="1" si="196"/>
        <v/>
      </c>
      <c r="BA170" s="208" t="str">
        <f t="shared" ca="1" si="196"/>
        <v/>
      </c>
      <c r="BB170" s="211" t="str">
        <f t="shared" ca="1" si="196"/>
        <v/>
      </c>
      <c r="BC170" s="212" t="str">
        <f t="shared" ca="1" si="196"/>
        <v/>
      </c>
      <c r="BD170" s="208" t="str">
        <f t="shared" ca="1" si="196"/>
        <v/>
      </c>
      <c r="BE170" s="215" t="str">
        <f t="shared" ca="1" si="196"/>
        <v/>
      </c>
      <c r="BF170" s="212" t="str">
        <f t="shared" ca="1" si="196"/>
        <v/>
      </c>
      <c r="BG170" s="208" t="str">
        <f t="shared" ca="1" si="196"/>
        <v/>
      </c>
      <c r="BH170" s="209" t="str">
        <f t="shared" ca="1" si="196"/>
        <v/>
      </c>
      <c r="BI170" s="210" t="str">
        <f t="shared" ref="BI170:BW170" ca="1" si="197">IF($C170="","",IF(BI$1="","",INDIRECT("'"&amp;BI$1&amp;"'!"&amp;"$"&amp;BI$2&amp;"$"&amp;((BI$3)+(ROW()-ROW(BH$9))))))</f>
        <v/>
      </c>
      <c r="BJ170" s="208" t="str">
        <f t="shared" ca="1" si="197"/>
        <v/>
      </c>
      <c r="BK170" s="211" t="str">
        <f t="shared" ca="1" si="197"/>
        <v/>
      </c>
      <c r="BL170" s="212" t="str">
        <f t="shared" ca="1" si="197"/>
        <v/>
      </c>
      <c r="BM170" s="208" t="str">
        <f t="shared" ca="1" si="197"/>
        <v/>
      </c>
      <c r="BN170" s="209" t="str">
        <f t="shared" ca="1" si="197"/>
        <v/>
      </c>
      <c r="BO170" s="214" t="str">
        <f t="shared" ca="1" si="197"/>
        <v/>
      </c>
      <c r="BP170" s="208" t="str">
        <f t="shared" ca="1" si="197"/>
        <v/>
      </c>
      <c r="BQ170" s="209" t="str">
        <f t="shared" ca="1" si="197"/>
        <v/>
      </c>
      <c r="BR170" s="210" t="str">
        <f t="shared" ca="1" si="197"/>
        <v/>
      </c>
      <c r="BS170" s="208" t="str">
        <f t="shared" ca="1" si="197"/>
        <v/>
      </c>
      <c r="BT170" s="211" t="str">
        <f t="shared" ca="1" si="197"/>
        <v/>
      </c>
      <c r="BU170" s="212" t="str">
        <f t="shared" ca="1" si="197"/>
        <v/>
      </c>
      <c r="BV170" s="208" t="str">
        <f t="shared" ca="1" si="197"/>
        <v/>
      </c>
      <c r="BW170" s="215" t="str">
        <f t="shared" ca="1" si="197"/>
        <v/>
      </c>
      <c r="BX170" s="212" t="str">
        <f t="shared" ca="1" si="176"/>
        <v/>
      </c>
      <c r="BY170" s="208" t="str">
        <f t="shared" ref="BY170:BY209" ca="1" si="198">IF($C170="","",IF(BY$1="","",INDIRECT("'"&amp;BY$1&amp;"'!"&amp;"$"&amp;BY$2&amp;"$"&amp;((BY$3)+(ROW()-ROW(BX$9))))))</f>
        <v/>
      </c>
      <c r="BZ170" s="209" t="str">
        <f t="shared" ref="BZ170:BZ209" ca="1" si="199">IF($C170="","",IF(BZ$1="","",INDIRECT("'"&amp;BZ$1&amp;"'!"&amp;"$"&amp;BZ$2&amp;"$"&amp;((BZ$3)+(ROW()-ROW(BY$9))))))</f>
        <v/>
      </c>
      <c r="CA170" s="210" t="str">
        <f t="shared" ref="CA170:CA209" ca="1" si="200">IF($C170="","",IF(CA$1="","",INDIRECT("'"&amp;CA$1&amp;"'!"&amp;"$"&amp;CA$2&amp;"$"&amp;((CA$3)+(ROW()-ROW(BZ$9))))))</f>
        <v/>
      </c>
      <c r="CB170" s="208" t="str">
        <f t="shared" ref="CB170:CB209" ca="1" si="201">IF($C170="","",IF(CB$1="","",INDIRECT("'"&amp;CB$1&amp;"'!"&amp;"$"&amp;CB$2&amp;"$"&amp;((CB$3)+(ROW()-ROW(CA$9))))))</f>
        <v/>
      </c>
      <c r="CC170" s="211" t="str">
        <f t="shared" ref="CC170:CC209" ca="1" si="202">IF($C170="","",IF(CC$1="","",INDIRECT("'"&amp;CC$1&amp;"'!"&amp;"$"&amp;CC$2&amp;"$"&amp;((CC$3)+(ROW()-ROW(CB$9))))))</f>
        <v/>
      </c>
      <c r="CD170" s="212" t="str">
        <f t="shared" ref="CD170:CD209" ca="1" si="203">IF($C170="","",IF(CD$1="","",INDIRECT("'"&amp;CD$1&amp;"'!"&amp;"$"&amp;CD$2&amp;"$"&amp;((CD$3)+(ROW()-ROW(CC$9))))))</f>
        <v/>
      </c>
      <c r="CE170" s="208" t="str">
        <f t="shared" ref="CE170:CE209" ca="1" si="204">IF($C170="","",IF(CE$1="","",INDIRECT("'"&amp;CE$1&amp;"'!"&amp;"$"&amp;CE$2&amp;"$"&amp;((CE$3)+(ROW()-ROW(CD$9))))))</f>
        <v/>
      </c>
      <c r="CF170" s="209" t="str">
        <f t="shared" ref="CF170:CF209" ca="1" si="205">IF($C170="","",IF(CF$1="","",INDIRECT("'"&amp;CF$1&amp;"'!"&amp;"$"&amp;CF$2&amp;"$"&amp;((CF$3)+(ROW()-ROW(CE$9))))))</f>
        <v/>
      </c>
      <c r="CG170" s="214" t="str">
        <f t="shared" ca="1" si="130"/>
        <v/>
      </c>
      <c r="CH170" s="208" t="str">
        <f t="shared" ca="1" si="139"/>
        <v/>
      </c>
      <c r="CI170" s="209" t="str">
        <f t="shared" ca="1" si="140"/>
        <v/>
      </c>
      <c r="CJ170" s="210" t="str">
        <f t="shared" ca="1" si="141"/>
        <v/>
      </c>
      <c r="CK170" s="208" t="str">
        <f t="shared" ca="1" si="142"/>
        <v/>
      </c>
      <c r="CL170" s="211" t="str">
        <f t="shared" ca="1" si="143"/>
        <v/>
      </c>
      <c r="CM170" s="212" t="str">
        <f t="shared" ca="1" si="144"/>
        <v/>
      </c>
      <c r="CN170" s="208" t="str">
        <f t="shared" ca="1" si="145"/>
        <v/>
      </c>
      <c r="CO170" s="215" t="str">
        <f t="shared" ca="1" si="146"/>
        <v/>
      </c>
      <c r="CP170" s="212" t="str">
        <f t="shared" ca="1" si="131"/>
        <v/>
      </c>
      <c r="CQ170" s="208" t="str">
        <f t="shared" ca="1" si="147"/>
        <v/>
      </c>
      <c r="CR170" s="209" t="str">
        <f t="shared" ca="1" si="148"/>
        <v/>
      </c>
      <c r="CS170" s="210" t="str">
        <f t="shared" ca="1" si="149"/>
        <v/>
      </c>
      <c r="CT170" s="208" t="str">
        <f t="shared" ca="1" si="150"/>
        <v/>
      </c>
      <c r="CU170" s="211" t="str">
        <f t="shared" ca="1" si="151"/>
        <v/>
      </c>
      <c r="CV170" s="212" t="str">
        <f t="shared" ca="1" si="152"/>
        <v/>
      </c>
      <c r="CW170" s="208" t="str">
        <f t="shared" ca="1" si="153"/>
        <v/>
      </c>
      <c r="CX170" s="216" t="str">
        <f t="shared" ca="1" si="154"/>
        <v/>
      </c>
    </row>
    <row r="171" spans="2:102" s="156" customFormat="1" ht="20.100000000000001" customHeight="1">
      <c r="B171" s="239">
        <f t="shared" si="155"/>
        <v>162</v>
      </c>
      <c r="C171" s="200" t="str">
        <f t="shared" ca="1" si="193"/>
        <v/>
      </c>
      <c r="D171" s="201" t="str">
        <f t="shared" ref="D171:D209" ca="1" si="206">IF($C171="","",SUM(M171,V171,AE171,AN171,AW171,BF171,BO171,BX171))</f>
        <v/>
      </c>
      <c r="E171" s="206" t="str">
        <f t="shared" ca="1" si="172"/>
        <v/>
      </c>
      <c r="F171" s="203" t="str">
        <f t="shared" ca="1" si="172"/>
        <v/>
      </c>
      <c r="G171" s="204" t="str">
        <f t="shared" ca="1" si="172"/>
        <v/>
      </c>
      <c r="H171" s="202" t="str">
        <f t="shared" ca="1" si="172"/>
        <v/>
      </c>
      <c r="I171" s="205" t="str">
        <f t="shared" ca="1" si="172"/>
        <v/>
      </c>
      <c r="J171" s="206" t="str">
        <f t="shared" ca="1" si="172"/>
        <v/>
      </c>
      <c r="K171" s="202" t="str">
        <f t="shared" ca="1" si="172"/>
        <v/>
      </c>
      <c r="L171" s="295" t="str">
        <f t="shared" ca="1" si="172"/>
        <v/>
      </c>
      <c r="M171" s="207" t="str">
        <f t="shared" ref="M171:AB171" ca="1" si="207">IF($C171="","",IF(M$1="","",INDIRECT("'"&amp;M$1&amp;"'!"&amp;"$"&amp;M$2&amp;"$"&amp;((M$3)+(ROW()-ROW(L$9))))))</f>
        <v/>
      </c>
      <c r="N171" s="208" t="str">
        <f t="shared" ca="1" si="207"/>
        <v/>
      </c>
      <c r="O171" s="209" t="str">
        <f t="shared" ca="1" si="207"/>
        <v/>
      </c>
      <c r="P171" s="210" t="str">
        <f t="shared" ca="1" si="207"/>
        <v/>
      </c>
      <c r="Q171" s="208" t="str">
        <f t="shared" ca="1" si="207"/>
        <v/>
      </c>
      <c r="R171" s="211" t="str">
        <f t="shared" ca="1" si="207"/>
        <v/>
      </c>
      <c r="S171" s="212" t="str">
        <f t="shared" ca="1" si="207"/>
        <v/>
      </c>
      <c r="T171" s="208" t="str">
        <f t="shared" ca="1" si="207"/>
        <v/>
      </c>
      <c r="U171" s="213" t="str">
        <f t="shared" ca="1" si="207"/>
        <v/>
      </c>
      <c r="V171" s="212" t="str">
        <f t="shared" ca="1" si="207"/>
        <v/>
      </c>
      <c r="W171" s="208" t="str">
        <f t="shared" ca="1" si="207"/>
        <v/>
      </c>
      <c r="X171" s="209" t="str">
        <f t="shared" ca="1" si="207"/>
        <v/>
      </c>
      <c r="Y171" s="210" t="str">
        <f t="shared" ca="1" si="207"/>
        <v/>
      </c>
      <c r="Z171" s="208" t="str">
        <f t="shared" ca="1" si="207"/>
        <v/>
      </c>
      <c r="AA171" s="211" t="str">
        <f t="shared" ca="1" si="207"/>
        <v/>
      </c>
      <c r="AB171" s="212" t="str">
        <f t="shared" ca="1" si="207"/>
        <v/>
      </c>
      <c r="AC171" s="208" t="str">
        <f t="shared" ref="AC171:AQ171" ca="1" si="208">IF($C171="","",IF(AC$1="","",INDIRECT("'"&amp;AC$1&amp;"'!"&amp;"$"&amp;AC$2&amp;"$"&amp;((AC$3)+(ROW()-ROW(AB$9))))))</f>
        <v/>
      </c>
      <c r="AD171" s="209" t="str">
        <f t="shared" ca="1" si="208"/>
        <v/>
      </c>
      <c r="AE171" s="214" t="str">
        <f t="shared" ca="1" si="208"/>
        <v/>
      </c>
      <c r="AF171" s="208" t="str">
        <f t="shared" ca="1" si="208"/>
        <v/>
      </c>
      <c r="AG171" s="209" t="str">
        <f t="shared" ca="1" si="208"/>
        <v/>
      </c>
      <c r="AH171" s="210" t="str">
        <f t="shared" ca="1" si="208"/>
        <v/>
      </c>
      <c r="AI171" s="208" t="str">
        <f t="shared" ca="1" si="208"/>
        <v/>
      </c>
      <c r="AJ171" s="211" t="str">
        <f t="shared" ca="1" si="208"/>
        <v/>
      </c>
      <c r="AK171" s="212" t="str">
        <f t="shared" ca="1" si="208"/>
        <v/>
      </c>
      <c r="AL171" s="208" t="str">
        <f t="shared" ca="1" si="208"/>
        <v/>
      </c>
      <c r="AM171" s="215" t="str">
        <f t="shared" ca="1" si="208"/>
        <v/>
      </c>
      <c r="AN171" s="212" t="str">
        <f t="shared" ca="1" si="208"/>
        <v/>
      </c>
      <c r="AO171" s="208" t="str">
        <f t="shared" ca="1" si="208"/>
        <v/>
      </c>
      <c r="AP171" s="209" t="str">
        <f t="shared" ca="1" si="208"/>
        <v/>
      </c>
      <c r="AQ171" s="210" t="str">
        <f t="shared" ca="1" si="208"/>
        <v/>
      </c>
      <c r="AR171" s="208" t="str">
        <f t="shared" ca="1" si="174"/>
        <v/>
      </c>
      <c r="AS171" s="211" t="str">
        <f t="shared" ref="AS171:BH171" ca="1" si="209">IF($C171="","",IF(AS$1="","",INDIRECT("'"&amp;AS$1&amp;"'!"&amp;"$"&amp;AS$2&amp;"$"&amp;((AS$3)+(ROW()-ROW(AR$9))))))</f>
        <v/>
      </c>
      <c r="AT171" s="212" t="str">
        <f t="shared" ca="1" si="209"/>
        <v/>
      </c>
      <c r="AU171" s="208" t="str">
        <f t="shared" ca="1" si="209"/>
        <v/>
      </c>
      <c r="AV171" s="209" t="str">
        <f t="shared" ca="1" si="209"/>
        <v/>
      </c>
      <c r="AW171" s="214" t="str">
        <f t="shared" ca="1" si="209"/>
        <v/>
      </c>
      <c r="AX171" s="208" t="str">
        <f t="shared" ca="1" si="209"/>
        <v/>
      </c>
      <c r="AY171" s="209" t="str">
        <f t="shared" ca="1" si="209"/>
        <v/>
      </c>
      <c r="AZ171" s="210" t="str">
        <f t="shared" ca="1" si="209"/>
        <v/>
      </c>
      <c r="BA171" s="208" t="str">
        <f t="shared" ca="1" si="209"/>
        <v/>
      </c>
      <c r="BB171" s="211" t="str">
        <f t="shared" ca="1" si="209"/>
        <v/>
      </c>
      <c r="BC171" s="212" t="str">
        <f t="shared" ca="1" si="209"/>
        <v/>
      </c>
      <c r="BD171" s="208" t="str">
        <f t="shared" ca="1" si="209"/>
        <v/>
      </c>
      <c r="BE171" s="215" t="str">
        <f t="shared" ca="1" si="209"/>
        <v/>
      </c>
      <c r="BF171" s="212" t="str">
        <f t="shared" ca="1" si="209"/>
        <v/>
      </c>
      <c r="BG171" s="208" t="str">
        <f t="shared" ca="1" si="209"/>
        <v/>
      </c>
      <c r="BH171" s="209" t="str">
        <f t="shared" ca="1" si="209"/>
        <v/>
      </c>
      <c r="BI171" s="210" t="str">
        <f t="shared" ref="BI171:BR171" ca="1" si="210">IF($C171="","",IF(BI$1="","",INDIRECT("'"&amp;BI$1&amp;"'!"&amp;"$"&amp;BI$2&amp;"$"&amp;((BI$3)+(ROW()-ROW(BH$9))))))</f>
        <v/>
      </c>
      <c r="BJ171" s="208" t="str">
        <f t="shared" ca="1" si="210"/>
        <v/>
      </c>
      <c r="BK171" s="211" t="str">
        <f t="shared" ca="1" si="210"/>
        <v/>
      </c>
      <c r="BL171" s="212" t="str">
        <f t="shared" ca="1" si="210"/>
        <v/>
      </c>
      <c r="BM171" s="208" t="str">
        <f t="shared" ca="1" si="210"/>
        <v/>
      </c>
      <c r="BN171" s="209" t="str">
        <f t="shared" ca="1" si="210"/>
        <v/>
      </c>
      <c r="BO171" s="214" t="str">
        <f t="shared" ca="1" si="210"/>
        <v/>
      </c>
      <c r="BP171" s="208" t="str">
        <f t="shared" ca="1" si="210"/>
        <v/>
      </c>
      <c r="BQ171" s="209" t="str">
        <f t="shared" ca="1" si="210"/>
        <v/>
      </c>
      <c r="BR171" s="210" t="str">
        <f t="shared" ca="1" si="210"/>
        <v/>
      </c>
      <c r="BS171" s="208" t="str">
        <f t="shared" ref="BH171:BW186" ca="1" si="211">IF($C171="","",IF(BS$1="","",INDIRECT("'"&amp;BS$1&amp;"'!"&amp;"$"&amp;BS$2&amp;"$"&amp;((BS$3)+(ROW()-ROW(BR$9))))))</f>
        <v/>
      </c>
      <c r="BT171" s="211" t="str">
        <f t="shared" ca="1" si="211"/>
        <v/>
      </c>
      <c r="BU171" s="212" t="str">
        <f t="shared" ca="1" si="211"/>
        <v/>
      </c>
      <c r="BV171" s="208" t="str">
        <f t="shared" ca="1" si="211"/>
        <v/>
      </c>
      <c r="BW171" s="215" t="str">
        <f t="shared" ca="1" si="211"/>
        <v/>
      </c>
      <c r="BX171" s="212" t="str">
        <f t="shared" ref="BX171:BX187" ca="1" si="212">IF($C171="","",IF(BX$1="","",INDIRECT("'"&amp;BX$1&amp;"'!"&amp;"$"&amp;BX$2&amp;"$"&amp;((BX$3)+(ROW()-ROW(BW$9))))))</f>
        <v/>
      </c>
      <c r="BY171" s="208" t="str">
        <f t="shared" ca="1" si="198"/>
        <v/>
      </c>
      <c r="BZ171" s="209" t="str">
        <f t="shared" ca="1" si="199"/>
        <v/>
      </c>
      <c r="CA171" s="210" t="str">
        <f t="shared" ca="1" si="200"/>
        <v/>
      </c>
      <c r="CB171" s="208" t="str">
        <f t="shared" ca="1" si="201"/>
        <v/>
      </c>
      <c r="CC171" s="211" t="str">
        <f t="shared" ca="1" si="202"/>
        <v/>
      </c>
      <c r="CD171" s="212" t="str">
        <f t="shared" ca="1" si="203"/>
        <v/>
      </c>
      <c r="CE171" s="208" t="str">
        <f t="shared" ca="1" si="204"/>
        <v/>
      </c>
      <c r="CF171" s="209" t="str">
        <f t="shared" ca="1" si="205"/>
        <v/>
      </c>
      <c r="CG171" s="214" t="str">
        <f t="shared" ca="1" si="130"/>
        <v/>
      </c>
      <c r="CH171" s="208" t="str">
        <f t="shared" ca="1" si="139"/>
        <v/>
      </c>
      <c r="CI171" s="209" t="str">
        <f t="shared" ca="1" si="140"/>
        <v/>
      </c>
      <c r="CJ171" s="210" t="str">
        <f t="shared" ca="1" si="141"/>
        <v/>
      </c>
      <c r="CK171" s="208" t="str">
        <f t="shared" ca="1" si="142"/>
        <v/>
      </c>
      <c r="CL171" s="211" t="str">
        <f t="shared" ca="1" si="143"/>
        <v/>
      </c>
      <c r="CM171" s="212" t="str">
        <f t="shared" ca="1" si="144"/>
        <v/>
      </c>
      <c r="CN171" s="208" t="str">
        <f t="shared" ca="1" si="145"/>
        <v/>
      </c>
      <c r="CO171" s="215" t="str">
        <f t="shared" ca="1" si="146"/>
        <v/>
      </c>
      <c r="CP171" s="212" t="str">
        <f t="shared" ca="1" si="131"/>
        <v/>
      </c>
      <c r="CQ171" s="208" t="str">
        <f t="shared" ca="1" si="147"/>
        <v/>
      </c>
      <c r="CR171" s="209" t="str">
        <f t="shared" ca="1" si="148"/>
        <v/>
      </c>
      <c r="CS171" s="210" t="str">
        <f t="shared" ca="1" si="149"/>
        <v/>
      </c>
      <c r="CT171" s="208" t="str">
        <f t="shared" ca="1" si="150"/>
        <v/>
      </c>
      <c r="CU171" s="211" t="str">
        <f t="shared" ca="1" si="151"/>
        <v/>
      </c>
      <c r="CV171" s="212" t="str">
        <f t="shared" ca="1" si="152"/>
        <v/>
      </c>
      <c r="CW171" s="208" t="str">
        <f t="shared" ca="1" si="153"/>
        <v/>
      </c>
      <c r="CX171" s="216" t="str">
        <f t="shared" ca="1" si="154"/>
        <v/>
      </c>
    </row>
    <row r="172" spans="2:102" s="156" customFormat="1" ht="20.100000000000001" customHeight="1">
      <c r="B172" s="239">
        <f t="shared" si="155"/>
        <v>163</v>
      </c>
      <c r="C172" s="200" t="str">
        <f t="shared" ca="1" si="193"/>
        <v/>
      </c>
      <c r="D172" s="201" t="str">
        <f t="shared" ca="1" si="206"/>
        <v/>
      </c>
      <c r="E172" s="206" t="str">
        <f t="shared" ca="1" si="172"/>
        <v/>
      </c>
      <c r="F172" s="203" t="str">
        <f t="shared" ca="1" si="172"/>
        <v/>
      </c>
      <c r="G172" s="204" t="str">
        <f t="shared" ca="1" si="172"/>
        <v/>
      </c>
      <c r="H172" s="202" t="str">
        <f t="shared" ca="1" si="172"/>
        <v/>
      </c>
      <c r="I172" s="205" t="str">
        <f t="shared" ca="1" si="172"/>
        <v/>
      </c>
      <c r="J172" s="206" t="str">
        <f t="shared" ca="1" si="172"/>
        <v/>
      </c>
      <c r="K172" s="202" t="str">
        <f t="shared" ca="1" si="172"/>
        <v/>
      </c>
      <c r="L172" s="295" t="str">
        <f t="shared" ca="1" si="172"/>
        <v/>
      </c>
      <c r="M172" s="207" t="str">
        <f t="shared" ref="M172:AB187" ca="1" si="213">IF($C172="","",IF(M$1="","",INDIRECT("'"&amp;M$1&amp;"'!"&amp;"$"&amp;M$2&amp;"$"&amp;((M$3)+(ROW()-ROW(L$9))))))</f>
        <v/>
      </c>
      <c r="N172" s="208" t="str">
        <f t="shared" ca="1" si="213"/>
        <v/>
      </c>
      <c r="O172" s="209" t="str">
        <f t="shared" ca="1" si="213"/>
        <v/>
      </c>
      <c r="P172" s="210" t="str">
        <f t="shared" ca="1" si="213"/>
        <v/>
      </c>
      <c r="Q172" s="208" t="str">
        <f t="shared" ca="1" si="213"/>
        <v/>
      </c>
      <c r="R172" s="211" t="str">
        <f t="shared" ca="1" si="213"/>
        <v/>
      </c>
      <c r="S172" s="212" t="str">
        <f t="shared" ca="1" si="213"/>
        <v/>
      </c>
      <c r="T172" s="208" t="str">
        <f t="shared" ca="1" si="213"/>
        <v/>
      </c>
      <c r="U172" s="213" t="str">
        <f t="shared" ca="1" si="213"/>
        <v/>
      </c>
      <c r="V172" s="212" t="str">
        <f t="shared" ca="1" si="213"/>
        <v/>
      </c>
      <c r="W172" s="208" t="str">
        <f t="shared" ca="1" si="213"/>
        <v/>
      </c>
      <c r="X172" s="209" t="str">
        <f t="shared" ca="1" si="213"/>
        <v/>
      </c>
      <c r="Y172" s="210" t="str">
        <f t="shared" ca="1" si="213"/>
        <v/>
      </c>
      <c r="Z172" s="208" t="str">
        <f t="shared" ca="1" si="213"/>
        <v/>
      </c>
      <c r="AA172" s="211" t="str">
        <f t="shared" ca="1" si="213"/>
        <v/>
      </c>
      <c r="AB172" s="212" t="str">
        <f t="shared" ca="1" si="213"/>
        <v/>
      </c>
      <c r="AC172" s="208" t="str">
        <f t="shared" ref="AC172:AC188" ca="1" si="214">IF($C172="","",IF(AC$1="","",INDIRECT("'"&amp;AC$1&amp;"'!"&amp;"$"&amp;AC$2&amp;"$"&amp;((AC$3)+(ROW()-ROW(AB$9))))))</f>
        <v/>
      </c>
      <c r="AD172" s="209" t="str">
        <f t="shared" ref="AD172:AD187" ca="1" si="215">IF($C172="","",IF(AD$1="","",INDIRECT("'"&amp;AD$1&amp;"'!"&amp;"$"&amp;AD$2&amp;"$"&amp;((AD$3)+(ROW()-ROW(AC$9))))))</f>
        <v/>
      </c>
      <c r="AE172" s="214" t="str">
        <f t="shared" ref="AE172:AE187" ca="1" si="216">IF($C172="","",IF(AE$1="","",INDIRECT("'"&amp;AE$1&amp;"'!"&amp;"$"&amp;AE$2&amp;"$"&amp;((AE$3)+(ROW()-ROW(AD$9))))))</f>
        <v/>
      </c>
      <c r="AF172" s="208" t="str">
        <f t="shared" ref="AF172:AF187" ca="1" si="217">IF($C172="","",IF(AF$1="","",INDIRECT("'"&amp;AF$1&amp;"'!"&amp;"$"&amp;AF$2&amp;"$"&amp;((AF$3)+(ROW()-ROW(AE$9))))))</f>
        <v/>
      </c>
      <c r="AG172" s="209" t="str">
        <f t="shared" ref="AG172:AG187" ca="1" si="218">IF($C172="","",IF(AG$1="","",INDIRECT("'"&amp;AG$1&amp;"'!"&amp;"$"&amp;AG$2&amp;"$"&amp;((AG$3)+(ROW()-ROW(AF$9))))))</f>
        <v/>
      </c>
      <c r="AH172" s="210" t="str">
        <f t="shared" ref="AH172:AH187" ca="1" si="219">IF($C172="","",IF(AH$1="","",INDIRECT("'"&amp;AH$1&amp;"'!"&amp;"$"&amp;AH$2&amp;"$"&amp;((AH$3)+(ROW()-ROW(AG$9))))))</f>
        <v/>
      </c>
      <c r="AI172" s="208" t="str">
        <f t="shared" ref="AI172:AI187" ca="1" si="220">IF($C172="","",IF(AI$1="","",INDIRECT("'"&amp;AI$1&amp;"'!"&amp;"$"&amp;AI$2&amp;"$"&amp;((AI$3)+(ROW()-ROW(AH$9))))))</f>
        <v/>
      </c>
      <c r="AJ172" s="211" t="str">
        <f t="shared" ref="AJ172:AJ187" ca="1" si="221">IF($C172="","",IF(AJ$1="","",INDIRECT("'"&amp;AJ$1&amp;"'!"&amp;"$"&amp;AJ$2&amp;"$"&amp;((AJ$3)+(ROW()-ROW(AI$9))))))</f>
        <v/>
      </c>
      <c r="AK172" s="212" t="str">
        <f t="shared" ref="AK172:AK187" ca="1" si="222">IF($C172="","",IF(AK$1="","",INDIRECT("'"&amp;AK$1&amp;"'!"&amp;"$"&amp;AK$2&amp;"$"&amp;((AK$3)+(ROW()-ROW(AJ$9))))))</f>
        <v/>
      </c>
      <c r="AL172" s="208" t="str">
        <f t="shared" ref="AL172:AL187" ca="1" si="223">IF($C172="","",IF(AL$1="","",INDIRECT("'"&amp;AL$1&amp;"'!"&amp;"$"&amp;AL$2&amp;"$"&amp;((AL$3)+(ROW()-ROW(AK$9))))))</f>
        <v/>
      </c>
      <c r="AM172" s="215" t="str">
        <f t="shared" ref="AM172:AM187" ca="1" si="224">IF($C172="","",IF(AM$1="","",INDIRECT("'"&amp;AM$1&amp;"'!"&amp;"$"&amp;AM$2&amp;"$"&amp;((AM$3)+(ROW()-ROW(AL$9))))))</f>
        <v/>
      </c>
      <c r="AN172" s="212" t="str">
        <f t="shared" ref="AN172:AN187" ca="1" si="225">IF($C172="","",IF(AN$1="","",INDIRECT("'"&amp;AN$1&amp;"'!"&amp;"$"&amp;AN$2&amp;"$"&amp;((AN$3)+(ROW()-ROW(AM$9))))))</f>
        <v/>
      </c>
      <c r="AO172" s="208" t="str">
        <f t="shared" ref="AO172:AO187" ca="1" si="226">IF($C172="","",IF(AO$1="","",INDIRECT("'"&amp;AO$1&amp;"'!"&amp;"$"&amp;AO$2&amp;"$"&amp;((AO$3)+(ROW()-ROW(AN$9))))))</f>
        <v/>
      </c>
      <c r="AP172" s="209" t="str">
        <f t="shared" ref="AP172:AP187" ca="1" si="227">IF($C172="","",IF(AP$1="","",INDIRECT("'"&amp;AP$1&amp;"'!"&amp;"$"&amp;AP$2&amp;"$"&amp;((AP$3)+(ROW()-ROW(AO$9))))))</f>
        <v/>
      </c>
      <c r="AQ172" s="210" t="str">
        <f t="shared" ref="AQ172:AQ188" ca="1" si="228">IF($C172="","",IF(AQ$1="","",INDIRECT("'"&amp;AQ$1&amp;"'!"&amp;"$"&amp;AQ$2&amp;"$"&amp;((AQ$3)+(ROW()-ROW(AP$9))))))</f>
        <v/>
      </c>
      <c r="AR172" s="208" t="str">
        <f t="shared" ca="1" si="174"/>
        <v/>
      </c>
      <c r="AS172" s="211" t="str">
        <f t="shared" ref="AS172:BF172" ca="1" si="229">IF($C172="","",IF(AS$1="","",INDIRECT("'"&amp;AS$1&amp;"'!"&amp;"$"&amp;AS$2&amp;"$"&amp;((AS$3)+(ROW()-ROW(AR$9))))))</f>
        <v/>
      </c>
      <c r="AT172" s="212" t="str">
        <f t="shared" ca="1" si="229"/>
        <v/>
      </c>
      <c r="AU172" s="208" t="str">
        <f t="shared" ca="1" si="229"/>
        <v/>
      </c>
      <c r="AV172" s="209" t="str">
        <f t="shared" ca="1" si="229"/>
        <v/>
      </c>
      <c r="AW172" s="214" t="str">
        <f t="shared" ca="1" si="229"/>
        <v/>
      </c>
      <c r="AX172" s="208" t="str">
        <f t="shared" ca="1" si="229"/>
        <v/>
      </c>
      <c r="AY172" s="209" t="str">
        <f t="shared" ca="1" si="229"/>
        <v/>
      </c>
      <c r="AZ172" s="210" t="str">
        <f t="shared" ca="1" si="229"/>
        <v/>
      </c>
      <c r="BA172" s="208" t="str">
        <f t="shared" ca="1" si="229"/>
        <v/>
      </c>
      <c r="BB172" s="211" t="str">
        <f t="shared" ca="1" si="229"/>
        <v/>
      </c>
      <c r="BC172" s="212" t="str">
        <f t="shared" ca="1" si="229"/>
        <v/>
      </c>
      <c r="BD172" s="208" t="str">
        <f t="shared" ca="1" si="229"/>
        <v/>
      </c>
      <c r="BE172" s="215" t="str">
        <f t="shared" ca="1" si="229"/>
        <v/>
      </c>
      <c r="BF172" s="212" t="str">
        <f t="shared" ca="1" si="229"/>
        <v/>
      </c>
      <c r="BG172" s="208" t="str">
        <f t="shared" ref="AR172:BG187" ca="1" si="230">IF($C172="","",IF(BG$1="","",INDIRECT("'"&amp;BG$1&amp;"'!"&amp;"$"&amp;BG$2&amp;"$"&amp;((BG$3)+(ROW()-ROW(BF$9))))))</f>
        <v/>
      </c>
      <c r="BH172" s="209" t="str">
        <f t="shared" ca="1" si="211"/>
        <v/>
      </c>
      <c r="BI172" s="210" t="str">
        <f t="shared" ca="1" si="211"/>
        <v/>
      </c>
      <c r="BJ172" s="208" t="str">
        <f t="shared" ca="1" si="211"/>
        <v/>
      </c>
      <c r="BK172" s="211" t="str">
        <f t="shared" ca="1" si="211"/>
        <v/>
      </c>
      <c r="BL172" s="212" t="str">
        <f t="shared" ca="1" si="211"/>
        <v/>
      </c>
      <c r="BM172" s="208" t="str">
        <f t="shared" ca="1" si="211"/>
        <v/>
      </c>
      <c r="BN172" s="209" t="str">
        <f t="shared" ca="1" si="211"/>
        <v/>
      </c>
      <c r="BO172" s="214" t="str">
        <f t="shared" ca="1" si="211"/>
        <v/>
      </c>
      <c r="BP172" s="208" t="str">
        <f t="shared" ca="1" si="211"/>
        <v/>
      </c>
      <c r="BQ172" s="209" t="str">
        <f t="shared" ca="1" si="211"/>
        <v/>
      </c>
      <c r="BR172" s="210" t="str">
        <f t="shared" ca="1" si="211"/>
        <v/>
      </c>
      <c r="BS172" s="208" t="str">
        <f t="shared" ca="1" si="211"/>
        <v/>
      </c>
      <c r="BT172" s="211" t="str">
        <f t="shared" ca="1" si="211"/>
        <v/>
      </c>
      <c r="BU172" s="212" t="str">
        <f t="shared" ca="1" si="211"/>
        <v/>
      </c>
      <c r="BV172" s="208" t="str">
        <f t="shared" ca="1" si="211"/>
        <v/>
      </c>
      <c r="BW172" s="215" t="str">
        <f t="shared" ca="1" si="211"/>
        <v/>
      </c>
      <c r="BX172" s="212" t="str">
        <f t="shared" ca="1" si="212"/>
        <v/>
      </c>
      <c r="BY172" s="208" t="str">
        <f t="shared" ca="1" si="198"/>
        <v/>
      </c>
      <c r="BZ172" s="209" t="str">
        <f t="shared" ca="1" si="199"/>
        <v/>
      </c>
      <c r="CA172" s="210" t="str">
        <f t="shared" ca="1" si="200"/>
        <v/>
      </c>
      <c r="CB172" s="208" t="str">
        <f t="shared" ca="1" si="201"/>
        <v/>
      </c>
      <c r="CC172" s="211" t="str">
        <f t="shared" ca="1" si="202"/>
        <v/>
      </c>
      <c r="CD172" s="212" t="str">
        <f t="shared" ca="1" si="203"/>
        <v/>
      </c>
      <c r="CE172" s="208" t="str">
        <f t="shared" ca="1" si="204"/>
        <v/>
      </c>
      <c r="CF172" s="209" t="str">
        <f t="shared" ca="1" si="205"/>
        <v/>
      </c>
      <c r="CG172" s="214" t="str">
        <f t="shared" ca="1" si="130"/>
        <v/>
      </c>
      <c r="CH172" s="208" t="str">
        <f t="shared" ca="1" si="139"/>
        <v/>
      </c>
      <c r="CI172" s="209" t="str">
        <f t="shared" ca="1" si="140"/>
        <v/>
      </c>
      <c r="CJ172" s="210" t="str">
        <f t="shared" ca="1" si="141"/>
        <v/>
      </c>
      <c r="CK172" s="208" t="str">
        <f t="shared" ca="1" si="142"/>
        <v/>
      </c>
      <c r="CL172" s="211" t="str">
        <f t="shared" ca="1" si="143"/>
        <v/>
      </c>
      <c r="CM172" s="212" t="str">
        <f t="shared" ca="1" si="144"/>
        <v/>
      </c>
      <c r="CN172" s="208" t="str">
        <f t="shared" ca="1" si="145"/>
        <v/>
      </c>
      <c r="CO172" s="215" t="str">
        <f t="shared" ca="1" si="146"/>
        <v/>
      </c>
      <c r="CP172" s="212" t="str">
        <f t="shared" ca="1" si="131"/>
        <v/>
      </c>
      <c r="CQ172" s="208" t="str">
        <f t="shared" ca="1" si="147"/>
        <v/>
      </c>
      <c r="CR172" s="209" t="str">
        <f t="shared" ca="1" si="148"/>
        <v/>
      </c>
      <c r="CS172" s="210" t="str">
        <f t="shared" ca="1" si="149"/>
        <v/>
      </c>
      <c r="CT172" s="208" t="str">
        <f t="shared" ca="1" si="150"/>
        <v/>
      </c>
      <c r="CU172" s="211" t="str">
        <f t="shared" ca="1" si="151"/>
        <v/>
      </c>
      <c r="CV172" s="212" t="str">
        <f t="shared" ca="1" si="152"/>
        <v/>
      </c>
      <c r="CW172" s="208" t="str">
        <f t="shared" ca="1" si="153"/>
        <v/>
      </c>
      <c r="CX172" s="216" t="str">
        <f t="shared" ca="1" si="154"/>
        <v/>
      </c>
    </row>
    <row r="173" spans="2:102" s="156" customFormat="1" ht="20.100000000000001" customHeight="1">
      <c r="B173" s="239">
        <f t="shared" si="155"/>
        <v>164</v>
      </c>
      <c r="C173" s="200" t="str">
        <f t="shared" ca="1" si="193"/>
        <v/>
      </c>
      <c r="D173" s="201" t="str">
        <f t="shared" ca="1" si="206"/>
        <v/>
      </c>
      <c r="E173" s="206" t="str">
        <f t="shared" ca="1" si="172"/>
        <v/>
      </c>
      <c r="F173" s="203" t="str">
        <f t="shared" ca="1" si="172"/>
        <v/>
      </c>
      <c r="G173" s="204" t="str">
        <f t="shared" ca="1" si="172"/>
        <v/>
      </c>
      <c r="H173" s="202" t="str">
        <f t="shared" ca="1" si="172"/>
        <v/>
      </c>
      <c r="I173" s="205" t="str">
        <f t="shared" ca="1" si="172"/>
        <v/>
      </c>
      <c r="J173" s="206" t="str">
        <f t="shared" ca="1" si="172"/>
        <v/>
      </c>
      <c r="K173" s="202" t="str">
        <f t="shared" ca="1" si="172"/>
        <v/>
      </c>
      <c r="L173" s="295" t="str">
        <f t="shared" ca="1" si="172"/>
        <v/>
      </c>
      <c r="M173" s="207" t="str">
        <f t="shared" ca="1" si="213"/>
        <v/>
      </c>
      <c r="N173" s="208" t="str">
        <f t="shared" ca="1" si="213"/>
        <v/>
      </c>
      <c r="O173" s="209" t="str">
        <f t="shared" ca="1" si="213"/>
        <v/>
      </c>
      <c r="P173" s="210" t="str">
        <f t="shared" ca="1" si="213"/>
        <v/>
      </c>
      <c r="Q173" s="208" t="str">
        <f t="shared" ca="1" si="213"/>
        <v/>
      </c>
      <c r="R173" s="211" t="str">
        <f t="shared" ca="1" si="213"/>
        <v/>
      </c>
      <c r="S173" s="212" t="str">
        <f t="shared" ca="1" si="213"/>
        <v/>
      </c>
      <c r="T173" s="208" t="str">
        <f t="shared" ca="1" si="213"/>
        <v/>
      </c>
      <c r="U173" s="213" t="str">
        <f t="shared" ca="1" si="213"/>
        <v/>
      </c>
      <c r="V173" s="212" t="str">
        <f t="shared" ca="1" si="213"/>
        <v/>
      </c>
      <c r="W173" s="208" t="str">
        <f t="shared" ca="1" si="213"/>
        <v/>
      </c>
      <c r="X173" s="209" t="str">
        <f t="shared" ca="1" si="213"/>
        <v/>
      </c>
      <c r="Y173" s="210" t="str">
        <f t="shared" ca="1" si="213"/>
        <v/>
      </c>
      <c r="Z173" s="208" t="str">
        <f t="shared" ca="1" si="213"/>
        <v/>
      </c>
      <c r="AA173" s="211" t="str">
        <f t="shared" ca="1" si="213"/>
        <v/>
      </c>
      <c r="AB173" s="212" t="str">
        <f t="shared" ca="1" si="213"/>
        <v/>
      </c>
      <c r="AC173" s="208" t="str">
        <f t="shared" ca="1" si="214"/>
        <v/>
      </c>
      <c r="AD173" s="209" t="str">
        <f t="shared" ca="1" si="215"/>
        <v/>
      </c>
      <c r="AE173" s="214" t="str">
        <f t="shared" ca="1" si="216"/>
        <v/>
      </c>
      <c r="AF173" s="208" t="str">
        <f t="shared" ca="1" si="217"/>
        <v/>
      </c>
      <c r="AG173" s="209" t="str">
        <f t="shared" ca="1" si="218"/>
        <v/>
      </c>
      <c r="AH173" s="210" t="str">
        <f t="shared" ca="1" si="219"/>
        <v/>
      </c>
      <c r="AI173" s="208" t="str">
        <f t="shared" ca="1" si="220"/>
        <v/>
      </c>
      <c r="AJ173" s="211" t="str">
        <f t="shared" ca="1" si="221"/>
        <v/>
      </c>
      <c r="AK173" s="212" t="str">
        <f t="shared" ca="1" si="222"/>
        <v/>
      </c>
      <c r="AL173" s="208" t="str">
        <f t="shared" ca="1" si="223"/>
        <v/>
      </c>
      <c r="AM173" s="215" t="str">
        <f t="shared" ca="1" si="224"/>
        <v/>
      </c>
      <c r="AN173" s="212" t="str">
        <f t="shared" ca="1" si="225"/>
        <v/>
      </c>
      <c r="AO173" s="208" t="str">
        <f t="shared" ca="1" si="226"/>
        <v/>
      </c>
      <c r="AP173" s="209" t="str">
        <f t="shared" ca="1" si="227"/>
        <v/>
      </c>
      <c r="AQ173" s="210" t="str">
        <f t="shared" ca="1" si="228"/>
        <v/>
      </c>
      <c r="AR173" s="208" t="str">
        <f t="shared" ca="1" si="230"/>
        <v/>
      </c>
      <c r="AS173" s="211" t="str">
        <f t="shared" ca="1" si="230"/>
        <v/>
      </c>
      <c r="AT173" s="212" t="str">
        <f t="shared" ca="1" si="230"/>
        <v/>
      </c>
      <c r="AU173" s="208" t="str">
        <f t="shared" ca="1" si="230"/>
        <v/>
      </c>
      <c r="AV173" s="209" t="str">
        <f t="shared" ca="1" si="230"/>
        <v/>
      </c>
      <c r="AW173" s="214" t="str">
        <f t="shared" ca="1" si="230"/>
        <v/>
      </c>
      <c r="AX173" s="208" t="str">
        <f t="shared" ca="1" si="230"/>
        <v/>
      </c>
      <c r="AY173" s="209" t="str">
        <f t="shared" ca="1" si="230"/>
        <v/>
      </c>
      <c r="AZ173" s="210" t="str">
        <f t="shared" ca="1" si="230"/>
        <v/>
      </c>
      <c r="BA173" s="208" t="str">
        <f t="shared" ca="1" si="230"/>
        <v/>
      </c>
      <c r="BB173" s="211" t="str">
        <f t="shared" ca="1" si="230"/>
        <v/>
      </c>
      <c r="BC173" s="212" t="str">
        <f t="shared" ca="1" si="230"/>
        <v/>
      </c>
      <c r="BD173" s="208" t="str">
        <f t="shared" ca="1" si="230"/>
        <v/>
      </c>
      <c r="BE173" s="215" t="str">
        <f t="shared" ca="1" si="230"/>
        <v/>
      </c>
      <c r="BF173" s="212" t="str">
        <f t="shared" ca="1" si="230"/>
        <v/>
      </c>
      <c r="BG173" s="208" t="str">
        <f t="shared" ca="1" si="230"/>
        <v/>
      </c>
      <c r="BH173" s="209" t="str">
        <f t="shared" ca="1" si="211"/>
        <v/>
      </c>
      <c r="BI173" s="210" t="str">
        <f t="shared" ca="1" si="211"/>
        <v/>
      </c>
      <c r="BJ173" s="208" t="str">
        <f t="shared" ca="1" si="211"/>
        <v/>
      </c>
      <c r="BK173" s="211" t="str">
        <f t="shared" ca="1" si="211"/>
        <v/>
      </c>
      <c r="BL173" s="212" t="str">
        <f t="shared" ca="1" si="211"/>
        <v/>
      </c>
      <c r="BM173" s="208" t="str">
        <f t="shared" ca="1" si="211"/>
        <v/>
      </c>
      <c r="BN173" s="209" t="str">
        <f t="shared" ca="1" si="211"/>
        <v/>
      </c>
      <c r="BO173" s="214" t="str">
        <f t="shared" ca="1" si="211"/>
        <v/>
      </c>
      <c r="BP173" s="208" t="str">
        <f t="shared" ca="1" si="211"/>
        <v/>
      </c>
      <c r="BQ173" s="209" t="str">
        <f t="shared" ca="1" si="211"/>
        <v/>
      </c>
      <c r="BR173" s="210" t="str">
        <f t="shared" ca="1" si="211"/>
        <v/>
      </c>
      <c r="BS173" s="208" t="str">
        <f t="shared" ca="1" si="211"/>
        <v/>
      </c>
      <c r="BT173" s="211" t="str">
        <f t="shared" ca="1" si="211"/>
        <v/>
      </c>
      <c r="BU173" s="212" t="str">
        <f t="shared" ca="1" si="211"/>
        <v/>
      </c>
      <c r="BV173" s="208" t="str">
        <f t="shared" ca="1" si="211"/>
        <v/>
      </c>
      <c r="BW173" s="215" t="str">
        <f t="shared" ca="1" si="211"/>
        <v/>
      </c>
      <c r="BX173" s="212" t="str">
        <f t="shared" ca="1" si="212"/>
        <v/>
      </c>
      <c r="BY173" s="208" t="str">
        <f t="shared" ca="1" si="198"/>
        <v/>
      </c>
      <c r="BZ173" s="209" t="str">
        <f t="shared" ca="1" si="199"/>
        <v/>
      </c>
      <c r="CA173" s="210" t="str">
        <f t="shared" ca="1" si="200"/>
        <v/>
      </c>
      <c r="CB173" s="208" t="str">
        <f t="shared" ca="1" si="201"/>
        <v/>
      </c>
      <c r="CC173" s="211" t="str">
        <f t="shared" ca="1" si="202"/>
        <v/>
      </c>
      <c r="CD173" s="212" t="str">
        <f t="shared" ca="1" si="203"/>
        <v/>
      </c>
      <c r="CE173" s="208" t="str">
        <f t="shared" ca="1" si="204"/>
        <v/>
      </c>
      <c r="CF173" s="209" t="str">
        <f t="shared" ca="1" si="205"/>
        <v/>
      </c>
      <c r="CG173" s="214" t="str">
        <f t="shared" ca="1" si="130"/>
        <v/>
      </c>
      <c r="CH173" s="208" t="str">
        <f t="shared" ca="1" si="139"/>
        <v/>
      </c>
      <c r="CI173" s="209" t="str">
        <f t="shared" ca="1" si="140"/>
        <v/>
      </c>
      <c r="CJ173" s="210" t="str">
        <f t="shared" ca="1" si="141"/>
        <v/>
      </c>
      <c r="CK173" s="208" t="str">
        <f t="shared" ca="1" si="142"/>
        <v/>
      </c>
      <c r="CL173" s="211" t="str">
        <f t="shared" ca="1" si="143"/>
        <v/>
      </c>
      <c r="CM173" s="212" t="str">
        <f t="shared" ca="1" si="144"/>
        <v/>
      </c>
      <c r="CN173" s="208" t="str">
        <f t="shared" ca="1" si="145"/>
        <v/>
      </c>
      <c r="CO173" s="215" t="str">
        <f t="shared" ca="1" si="146"/>
        <v/>
      </c>
      <c r="CP173" s="212" t="str">
        <f t="shared" ca="1" si="131"/>
        <v/>
      </c>
      <c r="CQ173" s="208" t="str">
        <f t="shared" ca="1" si="147"/>
        <v/>
      </c>
      <c r="CR173" s="209" t="str">
        <f t="shared" ca="1" si="148"/>
        <v/>
      </c>
      <c r="CS173" s="210" t="str">
        <f t="shared" ca="1" si="149"/>
        <v/>
      </c>
      <c r="CT173" s="208" t="str">
        <f t="shared" ca="1" si="150"/>
        <v/>
      </c>
      <c r="CU173" s="211" t="str">
        <f t="shared" ca="1" si="151"/>
        <v/>
      </c>
      <c r="CV173" s="212" t="str">
        <f t="shared" ca="1" si="152"/>
        <v/>
      </c>
      <c r="CW173" s="208" t="str">
        <f t="shared" ca="1" si="153"/>
        <v/>
      </c>
      <c r="CX173" s="216" t="str">
        <f t="shared" ca="1" si="154"/>
        <v/>
      </c>
    </row>
    <row r="174" spans="2:102" s="156" customFormat="1" ht="20.100000000000001" customHeight="1">
      <c r="B174" s="239">
        <f t="shared" si="155"/>
        <v>165</v>
      </c>
      <c r="C174" s="200" t="str">
        <f t="shared" ca="1" si="193"/>
        <v/>
      </c>
      <c r="D174" s="201" t="str">
        <f t="shared" ca="1" si="206"/>
        <v/>
      </c>
      <c r="E174" s="206" t="str">
        <f t="shared" ca="1" si="172"/>
        <v/>
      </c>
      <c r="F174" s="203" t="str">
        <f t="shared" ca="1" si="172"/>
        <v/>
      </c>
      <c r="G174" s="204" t="str">
        <f t="shared" ca="1" si="172"/>
        <v/>
      </c>
      <c r="H174" s="202" t="str">
        <f t="shared" ca="1" si="172"/>
        <v/>
      </c>
      <c r="I174" s="205" t="str">
        <f t="shared" ca="1" si="172"/>
        <v/>
      </c>
      <c r="J174" s="206" t="str">
        <f t="shared" ca="1" si="172"/>
        <v/>
      </c>
      <c r="K174" s="202" t="str">
        <f t="shared" ca="1" si="172"/>
        <v/>
      </c>
      <c r="L174" s="295" t="str">
        <f t="shared" ca="1" si="172"/>
        <v/>
      </c>
      <c r="M174" s="207" t="str">
        <f t="shared" ca="1" si="213"/>
        <v/>
      </c>
      <c r="N174" s="208" t="str">
        <f t="shared" ca="1" si="213"/>
        <v/>
      </c>
      <c r="O174" s="209" t="str">
        <f t="shared" ca="1" si="213"/>
        <v/>
      </c>
      <c r="P174" s="210" t="str">
        <f t="shared" ca="1" si="213"/>
        <v/>
      </c>
      <c r="Q174" s="208" t="str">
        <f t="shared" ca="1" si="213"/>
        <v/>
      </c>
      <c r="R174" s="211" t="str">
        <f t="shared" ca="1" si="213"/>
        <v/>
      </c>
      <c r="S174" s="212" t="str">
        <f t="shared" ca="1" si="213"/>
        <v/>
      </c>
      <c r="T174" s="208" t="str">
        <f t="shared" ca="1" si="213"/>
        <v/>
      </c>
      <c r="U174" s="213" t="str">
        <f t="shared" ca="1" si="213"/>
        <v/>
      </c>
      <c r="V174" s="212" t="str">
        <f t="shared" ca="1" si="213"/>
        <v/>
      </c>
      <c r="W174" s="208" t="str">
        <f t="shared" ca="1" si="213"/>
        <v/>
      </c>
      <c r="X174" s="209" t="str">
        <f t="shared" ca="1" si="213"/>
        <v/>
      </c>
      <c r="Y174" s="210" t="str">
        <f t="shared" ca="1" si="213"/>
        <v/>
      </c>
      <c r="Z174" s="208" t="str">
        <f t="shared" ca="1" si="213"/>
        <v/>
      </c>
      <c r="AA174" s="211" t="str">
        <f t="shared" ca="1" si="213"/>
        <v/>
      </c>
      <c r="AB174" s="212" t="str">
        <f t="shared" ca="1" si="213"/>
        <v/>
      </c>
      <c r="AC174" s="208" t="str">
        <f t="shared" ca="1" si="214"/>
        <v/>
      </c>
      <c r="AD174" s="209" t="str">
        <f t="shared" ca="1" si="215"/>
        <v/>
      </c>
      <c r="AE174" s="214" t="str">
        <f t="shared" ca="1" si="216"/>
        <v/>
      </c>
      <c r="AF174" s="208" t="str">
        <f t="shared" ca="1" si="217"/>
        <v/>
      </c>
      <c r="AG174" s="209" t="str">
        <f t="shared" ca="1" si="218"/>
        <v/>
      </c>
      <c r="AH174" s="210" t="str">
        <f t="shared" ca="1" si="219"/>
        <v/>
      </c>
      <c r="AI174" s="208" t="str">
        <f t="shared" ca="1" si="220"/>
        <v/>
      </c>
      <c r="AJ174" s="211" t="str">
        <f t="shared" ca="1" si="221"/>
        <v/>
      </c>
      <c r="AK174" s="212" t="str">
        <f t="shared" ca="1" si="222"/>
        <v/>
      </c>
      <c r="AL174" s="208" t="str">
        <f t="shared" ca="1" si="223"/>
        <v/>
      </c>
      <c r="AM174" s="215" t="str">
        <f t="shared" ca="1" si="224"/>
        <v/>
      </c>
      <c r="AN174" s="212" t="str">
        <f t="shared" ca="1" si="225"/>
        <v/>
      </c>
      <c r="AO174" s="208" t="str">
        <f t="shared" ca="1" si="226"/>
        <v/>
      </c>
      <c r="AP174" s="209" t="str">
        <f t="shared" ca="1" si="227"/>
        <v/>
      </c>
      <c r="AQ174" s="210" t="str">
        <f t="shared" ca="1" si="228"/>
        <v/>
      </c>
      <c r="AR174" s="208" t="str">
        <f t="shared" ca="1" si="230"/>
        <v/>
      </c>
      <c r="AS174" s="211" t="str">
        <f t="shared" ca="1" si="230"/>
        <v/>
      </c>
      <c r="AT174" s="212" t="str">
        <f t="shared" ca="1" si="230"/>
        <v/>
      </c>
      <c r="AU174" s="208" t="str">
        <f t="shared" ca="1" si="230"/>
        <v/>
      </c>
      <c r="AV174" s="209" t="str">
        <f t="shared" ca="1" si="230"/>
        <v/>
      </c>
      <c r="AW174" s="214" t="str">
        <f t="shared" ca="1" si="230"/>
        <v/>
      </c>
      <c r="AX174" s="208" t="str">
        <f t="shared" ca="1" si="230"/>
        <v/>
      </c>
      <c r="AY174" s="209" t="str">
        <f t="shared" ca="1" si="230"/>
        <v/>
      </c>
      <c r="AZ174" s="210" t="str">
        <f t="shared" ca="1" si="230"/>
        <v/>
      </c>
      <c r="BA174" s="208" t="str">
        <f t="shared" ca="1" si="230"/>
        <v/>
      </c>
      <c r="BB174" s="211" t="str">
        <f t="shared" ca="1" si="230"/>
        <v/>
      </c>
      <c r="BC174" s="212" t="str">
        <f t="shared" ca="1" si="230"/>
        <v/>
      </c>
      <c r="BD174" s="208" t="str">
        <f t="shared" ca="1" si="230"/>
        <v/>
      </c>
      <c r="BE174" s="215" t="str">
        <f t="shared" ca="1" si="230"/>
        <v/>
      </c>
      <c r="BF174" s="212" t="str">
        <f t="shared" ca="1" si="230"/>
        <v/>
      </c>
      <c r="BG174" s="208" t="str">
        <f t="shared" ca="1" si="230"/>
        <v/>
      </c>
      <c r="BH174" s="209" t="str">
        <f t="shared" ca="1" si="211"/>
        <v/>
      </c>
      <c r="BI174" s="210" t="str">
        <f t="shared" ca="1" si="211"/>
        <v/>
      </c>
      <c r="BJ174" s="208" t="str">
        <f t="shared" ca="1" si="211"/>
        <v/>
      </c>
      <c r="BK174" s="211" t="str">
        <f t="shared" ca="1" si="211"/>
        <v/>
      </c>
      <c r="BL174" s="212" t="str">
        <f t="shared" ca="1" si="211"/>
        <v/>
      </c>
      <c r="BM174" s="208" t="str">
        <f t="shared" ca="1" si="211"/>
        <v/>
      </c>
      <c r="BN174" s="209" t="str">
        <f t="shared" ca="1" si="211"/>
        <v/>
      </c>
      <c r="BO174" s="214" t="str">
        <f t="shared" ca="1" si="211"/>
        <v/>
      </c>
      <c r="BP174" s="208" t="str">
        <f t="shared" ca="1" si="211"/>
        <v/>
      </c>
      <c r="BQ174" s="209" t="str">
        <f t="shared" ca="1" si="211"/>
        <v/>
      </c>
      <c r="BR174" s="210" t="str">
        <f t="shared" ca="1" si="211"/>
        <v/>
      </c>
      <c r="BS174" s="208" t="str">
        <f t="shared" ca="1" si="211"/>
        <v/>
      </c>
      <c r="BT174" s="211" t="str">
        <f t="shared" ca="1" si="211"/>
        <v/>
      </c>
      <c r="BU174" s="212" t="str">
        <f t="shared" ca="1" si="211"/>
        <v/>
      </c>
      <c r="BV174" s="208" t="str">
        <f t="shared" ca="1" si="211"/>
        <v/>
      </c>
      <c r="BW174" s="215" t="str">
        <f t="shared" ca="1" si="211"/>
        <v/>
      </c>
      <c r="BX174" s="212" t="str">
        <f t="shared" ca="1" si="212"/>
        <v/>
      </c>
      <c r="BY174" s="208" t="str">
        <f t="shared" ca="1" si="198"/>
        <v/>
      </c>
      <c r="BZ174" s="209" t="str">
        <f t="shared" ca="1" si="199"/>
        <v/>
      </c>
      <c r="CA174" s="210" t="str">
        <f t="shared" ca="1" si="200"/>
        <v/>
      </c>
      <c r="CB174" s="208" t="str">
        <f t="shared" ca="1" si="201"/>
        <v/>
      </c>
      <c r="CC174" s="211" t="str">
        <f t="shared" ca="1" si="202"/>
        <v/>
      </c>
      <c r="CD174" s="212" t="str">
        <f t="shared" ca="1" si="203"/>
        <v/>
      </c>
      <c r="CE174" s="208" t="str">
        <f t="shared" ca="1" si="204"/>
        <v/>
      </c>
      <c r="CF174" s="209" t="str">
        <f t="shared" ca="1" si="205"/>
        <v/>
      </c>
      <c r="CG174" s="214" t="str">
        <f t="shared" ca="1" si="130"/>
        <v/>
      </c>
      <c r="CH174" s="208" t="str">
        <f t="shared" ca="1" si="139"/>
        <v/>
      </c>
      <c r="CI174" s="209" t="str">
        <f t="shared" ca="1" si="140"/>
        <v/>
      </c>
      <c r="CJ174" s="210" t="str">
        <f t="shared" ca="1" si="141"/>
        <v/>
      </c>
      <c r="CK174" s="208" t="str">
        <f t="shared" ca="1" si="142"/>
        <v/>
      </c>
      <c r="CL174" s="211" t="str">
        <f t="shared" ca="1" si="143"/>
        <v/>
      </c>
      <c r="CM174" s="212" t="str">
        <f t="shared" ca="1" si="144"/>
        <v/>
      </c>
      <c r="CN174" s="208" t="str">
        <f t="shared" ca="1" si="145"/>
        <v/>
      </c>
      <c r="CO174" s="215" t="str">
        <f t="shared" ca="1" si="146"/>
        <v/>
      </c>
      <c r="CP174" s="212" t="str">
        <f t="shared" ca="1" si="131"/>
        <v/>
      </c>
      <c r="CQ174" s="208" t="str">
        <f t="shared" ca="1" si="147"/>
        <v/>
      </c>
      <c r="CR174" s="209" t="str">
        <f t="shared" ca="1" si="148"/>
        <v/>
      </c>
      <c r="CS174" s="210" t="str">
        <f t="shared" ca="1" si="149"/>
        <v/>
      </c>
      <c r="CT174" s="208" t="str">
        <f t="shared" ca="1" si="150"/>
        <v/>
      </c>
      <c r="CU174" s="211" t="str">
        <f t="shared" ca="1" si="151"/>
        <v/>
      </c>
      <c r="CV174" s="212" t="str">
        <f t="shared" ca="1" si="152"/>
        <v/>
      </c>
      <c r="CW174" s="208" t="str">
        <f t="shared" ca="1" si="153"/>
        <v/>
      </c>
      <c r="CX174" s="216" t="str">
        <f t="shared" ca="1" si="154"/>
        <v/>
      </c>
    </row>
    <row r="175" spans="2:102" s="156" customFormat="1" ht="20.100000000000001" customHeight="1">
      <c r="B175" s="239">
        <f t="shared" si="155"/>
        <v>166</v>
      </c>
      <c r="C175" s="200" t="str">
        <f t="shared" ca="1" si="193"/>
        <v/>
      </c>
      <c r="D175" s="201" t="str">
        <f t="shared" ca="1" si="206"/>
        <v/>
      </c>
      <c r="E175" s="206" t="str">
        <f t="shared" ca="1" si="172"/>
        <v/>
      </c>
      <c r="F175" s="203" t="str">
        <f t="shared" ca="1" si="172"/>
        <v/>
      </c>
      <c r="G175" s="204" t="str">
        <f t="shared" ca="1" si="172"/>
        <v/>
      </c>
      <c r="H175" s="202" t="str">
        <f t="shared" ca="1" si="172"/>
        <v/>
      </c>
      <c r="I175" s="205" t="str">
        <f t="shared" ca="1" si="172"/>
        <v/>
      </c>
      <c r="J175" s="206" t="str">
        <f t="shared" ca="1" si="172"/>
        <v/>
      </c>
      <c r="K175" s="202" t="str">
        <f t="shared" ca="1" si="172"/>
        <v/>
      </c>
      <c r="L175" s="295" t="str">
        <f t="shared" ca="1" si="172"/>
        <v/>
      </c>
      <c r="M175" s="207" t="str">
        <f t="shared" ca="1" si="213"/>
        <v/>
      </c>
      <c r="N175" s="208" t="str">
        <f t="shared" ca="1" si="213"/>
        <v/>
      </c>
      <c r="O175" s="209" t="str">
        <f t="shared" ca="1" si="213"/>
        <v/>
      </c>
      <c r="P175" s="210" t="str">
        <f t="shared" ca="1" si="213"/>
        <v/>
      </c>
      <c r="Q175" s="208" t="str">
        <f t="shared" ca="1" si="213"/>
        <v/>
      </c>
      <c r="R175" s="211" t="str">
        <f t="shared" ca="1" si="213"/>
        <v/>
      </c>
      <c r="S175" s="212" t="str">
        <f t="shared" ca="1" si="213"/>
        <v/>
      </c>
      <c r="T175" s="208" t="str">
        <f t="shared" ca="1" si="213"/>
        <v/>
      </c>
      <c r="U175" s="213" t="str">
        <f t="shared" ca="1" si="213"/>
        <v/>
      </c>
      <c r="V175" s="212" t="str">
        <f t="shared" ca="1" si="213"/>
        <v/>
      </c>
      <c r="W175" s="208" t="str">
        <f t="shared" ca="1" si="213"/>
        <v/>
      </c>
      <c r="X175" s="209" t="str">
        <f t="shared" ca="1" si="213"/>
        <v/>
      </c>
      <c r="Y175" s="210" t="str">
        <f t="shared" ca="1" si="213"/>
        <v/>
      </c>
      <c r="Z175" s="208" t="str">
        <f t="shared" ca="1" si="213"/>
        <v/>
      </c>
      <c r="AA175" s="211" t="str">
        <f t="shared" ca="1" si="213"/>
        <v/>
      </c>
      <c r="AB175" s="212" t="str">
        <f t="shared" ca="1" si="213"/>
        <v/>
      </c>
      <c r="AC175" s="208" t="str">
        <f t="shared" ca="1" si="214"/>
        <v/>
      </c>
      <c r="AD175" s="209" t="str">
        <f t="shared" ca="1" si="215"/>
        <v/>
      </c>
      <c r="AE175" s="214" t="str">
        <f t="shared" ca="1" si="216"/>
        <v/>
      </c>
      <c r="AF175" s="208" t="str">
        <f t="shared" ca="1" si="217"/>
        <v/>
      </c>
      <c r="AG175" s="209" t="str">
        <f t="shared" ca="1" si="218"/>
        <v/>
      </c>
      <c r="AH175" s="210" t="str">
        <f t="shared" ca="1" si="219"/>
        <v/>
      </c>
      <c r="AI175" s="208" t="str">
        <f t="shared" ca="1" si="220"/>
        <v/>
      </c>
      <c r="AJ175" s="211" t="str">
        <f t="shared" ca="1" si="221"/>
        <v/>
      </c>
      <c r="AK175" s="212" t="str">
        <f t="shared" ca="1" si="222"/>
        <v/>
      </c>
      <c r="AL175" s="208" t="str">
        <f t="shared" ca="1" si="223"/>
        <v/>
      </c>
      <c r="AM175" s="215" t="str">
        <f t="shared" ca="1" si="224"/>
        <v/>
      </c>
      <c r="AN175" s="212" t="str">
        <f t="shared" ca="1" si="225"/>
        <v/>
      </c>
      <c r="AO175" s="208" t="str">
        <f t="shared" ca="1" si="226"/>
        <v/>
      </c>
      <c r="AP175" s="209" t="str">
        <f t="shared" ca="1" si="227"/>
        <v/>
      </c>
      <c r="AQ175" s="210" t="str">
        <f t="shared" ca="1" si="228"/>
        <v/>
      </c>
      <c r="AR175" s="208" t="str">
        <f t="shared" ca="1" si="230"/>
        <v/>
      </c>
      <c r="AS175" s="211" t="str">
        <f t="shared" ca="1" si="230"/>
        <v/>
      </c>
      <c r="AT175" s="212" t="str">
        <f t="shared" ca="1" si="230"/>
        <v/>
      </c>
      <c r="AU175" s="208" t="str">
        <f t="shared" ca="1" si="230"/>
        <v/>
      </c>
      <c r="AV175" s="209" t="str">
        <f t="shared" ca="1" si="230"/>
        <v/>
      </c>
      <c r="AW175" s="214" t="str">
        <f t="shared" ca="1" si="230"/>
        <v/>
      </c>
      <c r="AX175" s="208" t="str">
        <f t="shared" ca="1" si="230"/>
        <v/>
      </c>
      <c r="AY175" s="209" t="str">
        <f t="shared" ca="1" si="230"/>
        <v/>
      </c>
      <c r="AZ175" s="210" t="str">
        <f t="shared" ca="1" si="230"/>
        <v/>
      </c>
      <c r="BA175" s="208" t="str">
        <f t="shared" ca="1" si="230"/>
        <v/>
      </c>
      <c r="BB175" s="211" t="str">
        <f t="shared" ca="1" si="230"/>
        <v/>
      </c>
      <c r="BC175" s="212" t="str">
        <f t="shared" ca="1" si="230"/>
        <v/>
      </c>
      <c r="BD175" s="208" t="str">
        <f t="shared" ca="1" si="230"/>
        <v/>
      </c>
      <c r="BE175" s="215" t="str">
        <f t="shared" ca="1" si="230"/>
        <v/>
      </c>
      <c r="BF175" s="212" t="str">
        <f t="shared" ca="1" si="230"/>
        <v/>
      </c>
      <c r="BG175" s="208" t="str">
        <f t="shared" ca="1" si="230"/>
        <v/>
      </c>
      <c r="BH175" s="209" t="str">
        <f t="shared" ca="1" si="211"/>
        <v/>
      </c>
      <c r="BI175" s="210" t="str">
        <f t="shared" ca="1" si="211"/>
        <v/>
      </c>
      <c r="BJ175" s="208" t="str">
        <f t="shared" ca="1" si="211"/>
        <v/>
      </c>
      <c r="BK175" s="211" t="str">
        <f t="shared" ca="1" si="211"/>
        <v/>
      </c>
      <c r="BL175" s="212" t="str">
        <f t="shared" ca="1" si="211"/>
        <v/>
      </c>
      <c r="BM175" s="208" t="str">
        <f t="shared" ca="1" si="211"/>
        <v/>
      </c>
      <c r="BN175" s="209" t="str">
        <f t="shared" ca="1" si="211"/>
        <v/>
      </c>
      <c r="BO175" s="214" t="str">
        <f t="shared" ca="1" si="211"/>
        <v/>
      </c>
      <c r="BP175" s="208" t="str">
        <f t="shared" ca="1" si="211"/>
        <v/>
      </c>
      <c r="BQ175" s="209" t="str">
        <f t="shared" ca="1" si="211"/>
        <v/>
      </c>
      <c r="BR175" s="210" t="str">
        <f t="shared" ca="1" si="211"/>
        <v/>
      </c>
      <c r="BS175" s="208" t="str">
        <f t="shared" ca="1" si="211"/>
        <v/>
      </c>
      <c r="BT175" s="211" t="str">
        <f t="shared" ca="1" si="211"/>
        <v/>
      </c>
      <c r="BU175" s="212" t="str">
        <f t="shared" ca="1" si="211"/>
        <v/>
      </c>
      <c r="BV175" s="208" t="str">
        <f t="shared" ca="1" si="211"/>
        <v/>
      </c>
      <c r="BW175" s="215" t="str">
        <f t="shared" ca="1" si="211"/>
        <v/>
      </c>
      <c r="BX175" s="212" t="str">
        <f t="shared" ca="1" si="212"/>
        <v/>
      </c>
      <c r="BY175" s="208" t="str">
        <f t="shared" ca="1" si="198"/>
        <v/>
      </c>
      <c r="BZ175" s="209" t="str">
        <f t="shared" ca="1" si="199"/>
        <v/>
      </c>
      <c r="CA175" s="210" t="str">
        <f t="shared" ca="1" si="200"/>
        <v/>
      </c>
      <c r="CB175" s="208" t="str">
        <f t="shared" ca="1" si="201"/>
        <v/>
      </c>
      <c r="CC175" s="211" t="str">
        <f t="shared" ca="1" si="202"/>
        <v/>
      </c>
      <c r="CD175" s="212" t="str">
        <f t="shared" ca="1" si="203"/>
        <v/>
      </c>
      <c r="CE175" s="208" t="str">
        <f t="shared" ca="1" si="204"/>
        <v/>
      </c>
      <c r="CF175" s="209" t="str">
        <f t="shared" ca="1" si="205"/>
        <v/>
      </c>
      <c r="CG175" s="214" t="str">
        <f t="shared" ca="1" si="130"/>
        <v/>
      </c>
      <c r="CH175" s="208" t="str">
        <f t="shared" ca="1" si="139"/>
        <v/>
      </c>
      <c r="CI175" s="209" t="str">
        <f t="shared" ca="1" si="140"/>
        <v/>
      </c>
      <c r="CJ175" s="210" t="str">
        <f t="shared" ca="1" si="141"/>
        <v/>
      </c>
      <c r="CK175" s="208" t="str">
        <f t="shared" ca="1" si="142"/>
        <v/>
      </c>
      <c r="CL175" s="211" t="str">
        <f t="shared" ca="1" si="143"/>
        <v/>
      </c>
      <c r="CM175" s="212" t="str">
        <f t="shared" ca="1" si="144"/>
        <v/>
      </c>
      <c r="CN175" s="208" t="str">
        <f t="shared" ca="1" si="145"/>
        <v/>
      </c>
      <c r="CO175" s="215" t="str">
        <f t="shared" ca="1" si="146"/>
        <v/>
      </c>
      <c r="CP175" s="212" t="str">
        <f t="shared" ca="1" si="131"/>
        <v/>
      </c>
      <c r="CQ175" s="208" t="str">
        <f t="shared" ca="1" si="147"/>
        <v/>
      </c>
      <c r="CR175" s="209" t="str">
        <f t="shared" ca="1" si="148"/>
        <v/>
      </c>
      <c r="CS175" s="210" t="str">
        <f t="shared" ca="1" si="149"/>
        <v/>
      </c>
      <c r="CT175" s="208" t="str">
        <f t="shared" ca="1" si="150"/>
        <v/>
      </c>
      <c r="CU175" s="211" t="str">
        <f t="shared" ca="1" si="151"/>
        <v/>
      </c>
      <c r="CV175" s="212" t="str">
        <f t="shared" ca="1" si="152"/>
        <v/>
      </c>
      <c r="CW175" s="208" t="str">
        <f t="shared" ca="1" si="153"/>
        <v/>
      </c>
      <c r="CX175" s="216" t="str">
        <f t="shared" ca="1" si="154"/>
        <v/>
      </c>
    </row>
    <row r="176" spans="2:102" s="156" customFormat="1" ht="20.100000000000001" customHeight="1">
      <c r="B176" s="239">
        <f t="shared" si="155"/>
        <v>167</v>
      </c>
      <c r="C176" s="200" t="str">
        <f t="shared" ca="1" si="193"/>
        <v/>
      </c>
      <c r="D176" s="201" t="str">
        <f t="shared" ca="1" si="206"/>
        <v/>
      </c>
      <c r="E176" s="206" t="str">
        <f t="shared" ca="1" si="172"/>
        <v/>
      </c>
      <c r="F176" s="203" t="str">
        <f t="shared" ca="1" si="172"/>
        <v/>
      </c>
      <c r="G176" s="204" t="str">
        <f t="shared" ca="1" si="172"/>
        <v/>
      </c>
      <c r="H176" s="202" t="str">
        <f t="shared" ca="1" si="172"/>
        <v/>
      </c>
      <c r="I176" s="205" t="str">
        <f t="shared" ca="1" si="172"/>
        <v/>
      </c>
      <c r="J176" s="206" t="str">
        <f t="shared" ca="1" si="172"/>
        <v/>
      </c>
      <c r="K176" s="202" t="str">
        <f t="shared" ca="1" si="172"/>
        <v/>
      </c>
      <c r="L176" s="295" t="str">
        <f t="shared" ca="1" si="172"/>
        <v/>
      </c>
      <c r="M176" s="207" t="str">
        <f t="shared" ca="1" si="213"/>
        <v/>
      </c>
      <c r="N176" s="208" t="str">
        <f t="shared" ca="1" si="213"/>
        <v/>
      </c>
      <c r="O176" s="209" t="str">
        <f t="shared" ca="1" si="213"/>
        <v/>
      </c>
      <c r="P176" s="210" t="str">
        <f t="shared" ca="1" si="213"/>
        <v/>
      </c>
      <c r="Q176" s="208" t="str">
        <f t="shared" ca="1" si="213"/>
        <v/>
      </c>
      <c r="R176" s="211" t="str">
        <f t="shared" ca="1" si="213"/>
        <v/>
      </c>
      <c r="S176" s="212" t="str">
        <f t="shared" ca="1" si="213"/>
        <v/>
      </c>
      <c r="T176" s="208" t="str">
        <f t="shared" ca="1" si="213"/>
        <v/>
      </c>
      <c r="U176" s="213" t="str">
        <f t="shared" ca="1" si="213"/>
        <v/>
      </c>
      <c r="V176" s="212" t="str">
        <f t="shared" ca="1" si="213"/>
        <v/>
      </c>
      <c r="W176" s="208" t="str">
        <f t="shared" ca="1" si="213"/>
        <v/>
      </c>
      <c r="X176" s="209" t="str">
        <f t="shared" ca="1" si="213"/>
        <v/>
      </c>
      <c r="Y176" s="210" t="str">
        <f t="shared" ca="1" si="213"/>
        <v/>
      </c>
      <c r="Z176" s="208" t="str">
        <f t="shared" ca="1" si="213"/>
        <v/>
      </c>
      <c r="AA176" s="211" t="str">
        <f t="shared" ca="1" si="213"/>
        <v/>
      </c>
      <c r="AB176" s="212" t="str">
        <f t="shared" ca="1" si="213"/>
        <v/>
      </c>
      <c r="AC176" s="208" t="str">
        <f t="shared" ca="1" si="214"/>
        <v/>
      </c>
      <c r="AD176" s="209" t="str">
        <f t="shared" ca="1" si="215"/>
        <v/>
      </c>
      <c r="AE176" s="214" t="str">
        <f t="shared" ca="1" si="216"/>
        <v/>
      </c>
      <c r="AF176" s="208" t="str">
        <f t="shared" ca="1" si="217"/>
        <v/>
      </c>
      <c r="AG176" s="209" t="str">
        <f t="shared" ca="1" si="218"/>
        <v/>
      </c>
      <c r="AH176" s="210" t="str">
        <f t="shared" ca="1" si="219"/>
        <v/>
      </c>
      <c r="AI176" s="208" t="str">
        <f t="shared" ca="1" si="220"/>
        <v/>
      </c>
      <c r="AJ176" s="211" t="str">
        <f t="shared" ca="1" si="221"/>
        <v/>
      </c>
      <c r="AK176" s="212" t="str">
        <f t="shared" ca="1" si="222"/>
        <v/>
      </c>
      <c r="AL176" s="208" t="str">
        <f t="shared" ca="1" si="223"/>
        <v/>
      </c>
      <c r="AM176" s="215" t="str">
        <f t="shared" ca="1" si="224"/>
        <v/>
      </c>
      <c r="AN176" s="212" t="str">
        <f t="shared" ca="1" si="225"/>
        <v/>
      </c>
      <c r="AO176" s="208" t="str">
        <f t="shared" ca="1" si="226"/>
        <v/>
      </c>
      <c r="AP176" s="209" t="str">
        <f t="shared" ca="1" si="227"/>
        <v/>
      </c>
      <c r="AQ176" s="210" t="str">
        <f t="shared" ca="1" si="228"/>
        <v/>
      </c>
      <c r="AR176" s="208" t="str">
        <f t="shared" ca="1" si="230"/>
        <v/>
      </c>
      <c r="AS176" s="211" t="str">
        <f t="shared" ca="1" si="230"/>
        <v/>
      </c>
      <c r="AT176" s="212" t="str">
        <f t="shared" ca="1" si="230"/>
        <v/>
      </c>
      <c r="AU176" s="208" t="str">
        <f t="shared" ca="1" si="230"/>
        <v/>
      </c>
      <c r="AV176" s="209" t="str">
        <f t="shared" ca="1" si="230"/>
        <v/>
      </c>
      <c r="AW176" s="214" t="str">
        <f t="shared" ca="1" si="230"/>
        <v/>
      </c>
      <c r="AX176" s="208" t="str">
        <f t="shared" ca="1" si="230"/>
        <v/>
      </c>
      <c r="AY176" s="209" t="str">
        <f t="shared" ca="1" si="230"/>
        <v/>
      </c>
      <c r="AZ176" s="210" t="str">
        <f t="shared" ca="1" si="230"/>
        <v/>
      </c>
      <c r="BA176" s="208" t="str">
        <f t="shared" ca="1" si="230"/>
        <v/>
      </c>
      <c r="BB176" s="211" t="str">
        <f t="shared" ca="1" si="230"/>
        <v/>
      </c>
      <c r="BC176" s="212" t="str">
        <f t="shared" ca="1" si="230"/>
        <v/>
      </c>
      <c r="BD176" s="208" t="str">
        <f t="shared" ca="1" si="230"/>
        <v/>
      </c>
      <c r="BE176" s="215" t="str">
        <f t="shared" ca="1" si="230"/>
        <v/>
      </c>
      <c r="BF176" s="212" t="str">
        <f t="shared" ca="1" si="230"/>
        <v/>
      </c>
      <c r="BG176" s="208" t="str">
        <f t="shared" ca="1" si="230"/>
        <v/>
      </c>
      <c r="BH176" s="209" t="str">
        <f t="shared" ca="1" si="211"/>
        <v/>
      </c>
      <c r="BI176" s="210" t="str">
        <f t="shared" ca="1" si="211"/>
        <v/>
      </c>
      <c r="BJ176" s="208" t="str">
        <f t="shared" ca="1" si="211"/>
        <v/>
      </c>
      <c r="BK176" s="211" t="str">
        <f t="shared" ca="1" si="211"/>
        <v/>
      </c>
      <c r="BL176" s="212" t="str">
        <f t="shared" ca="1" si="211"/>
        <v/>
      </c>
      <c r="BM176" s="208" t="str">
        <f t="shared" ca="1" si="211"/>
        <v/>
      </c>
      <c r="BN176" s="209" t="str">
        <f t="shared" ca="1" si="211"/>
        <v/>
      </c>
      <c r="BO176" s="214" t="str">
        <f t="shared" ca="1" si="211"/>
        <v/>
      </c>
      <c r="BP176" s="208" t="str">
        <f t="shared" ca="1" si="211"/>
        <v/>
      </c>
      <c r="BQ176" s="209" t="str">
        <f t="shared" ca="1" si="211"/>
        <v/>
      </c>
      <c r="BR176" s="210" t="str">
        <f t="shared" ca="1" si="211"/>
        <v/>
      </c>
      <c r="BS176" s="208" t="str">
        <f t="shared" ca="1" si="211"/>
        <v/>
      </c>
      <c r="BT176" s="211" t="str">
        <f t="shared" ca="1" si="211"/>
        <v/>
      </c>
      <c r="BU176" s="212" t="str">
        <f t="shared" ca="1" si="211"/>
        <v/>
      </c>
      <c r="BV176" s="208" t="str">
        <f t="shared" ca="1" si="211"/>
        <v/>
      </c>
      <c r="BW176" s="215" t="str">
        <f t="shared" ca="1" si="211"/>
        <v/>
      </c>
      <c r="BX176" s="212" t="str">
        <f t="shared" ca="1" si="212"/>
        <v/>
      </c>
      <c r="BY176" s="208" t="str">
        <f t="shared" ca="1" si="198"/>
        <v/>
      </c>
      <c r="BZ176" s="209" t="str">
        <f t="shared" ca="1" si="199"/>
        <v/>
      </c>
      <c r="CA176" s="210" t="str">
        <f t="shared" ca="1" si="200"/>
        <v/>
      </c>
      <c r="CB176" s="208" t="str">
        <f t="shared" ca="1" si="201"/>
        <v/>
      </c>
      <c r="CC176" s="211" t="str">
        <f t="shared" ca="1" si="202"/>
        <v/>
      </c>
      <c r="CD176" s="212" t="str">
        <f t="shared" ca="1" si="203"/>
        <v/>
      </c>
      <c r="CE176" s="208" t="str">
        <f t="shared" ca="1" si="204"/>
        <v/>
      </c>
      <c r="CF176" s="209" t="str">
        <f t="shared" ca="1" si="205"/>
        <v/>
      </c>
      <c r="CG176" s="214" t="str">
        <f t="shared" ca="1" si="130"/>
        <v/>
      </c>
      <c r="CH176" s="208" t="str">
        <f t="shared" ca="1" si="139"/>
        <v/>
      </c>
      <c r="CI176" s="209" t="str">
        <f t="shared" ca="1" si="140"/>
        <v/>
      </c>
      <c r="CJ176" s="210" t="str">
        <f t="shared" ca="1" si="141"/>
        <v/>
      </c>
      <c r="CK176" s="208" t="str">
        <f t="shared" ca="1" si="142"/>
        <v/>
      </c>
      <c r="CL176" s="211" t="str">
        <f t="shared" ca="1" si="143"/>
        <v/>
      </c>
      <c r="CM176" s="212" t="str">
        <f t="shared" ca="1" si="144"/>
        <v/>
      </c>
      <c r="CN176" s="208" t="str">
        <f t="shared" ca="1" si="145"/>
        <v/>
      </c>
      <c r="CO176" s="215" t="str">
        <f t="shared" ca="1" si="146"/>
        <v/>
      </c>
      <c r="CP176" s="212" t="str">
        <f t="shared" ca="1" si="131"/>
        <v/>
      </c>
      <c r="CQ176" s="208" t="str">
        <f t="shared" ca="1" si="147"/>
        <v/>
      </c>
      <c r="CR176" s="209" t="str">
        <f t="shared" ca="1" si="148"/>
        <v/>
      </c>
      <c r="CS176" s="210" t="str">
        <f t="shared" ca="1" si="149"/>
        <v/>
      </c>
      <c r="CT176" s="208" t="str">
        <f t="shared" ca="1" si="150"/>
        <v/>
      </c>
      <c r="CU176" s="211" t="str">
        <f t="shared" ca="1" si="151"/>
        <v/>
      </c>
      <c r="CV176" s="212" t="str">
        <f t="shared" ca="1" si="152"/>
        <v/>
      </c>
      <c r="CW176" s="208" t="str">
        <f t="shared" ca="1" si="153"/>
        <v/>
      </c>
      <c r="CX176" s="216" t="str">
        <f t="shared" ca="1" si="154"/>
        <v/>
      </c>
    </row>
    <row r="177" spans="2:102" s="156" customFormat="1" ht="20.100000000000001" customHeight="1">
      <c r="B177" s="239">
        <f t="shared" si="155"/>
        <v>168</v>
      </c>
      <c r="C177" s="200" t="str">
        <f t="shared" ca="1" si="193"/>
        <v/>
      </c>
      <c r="D177" s="201" t="str">
        <f t="shared" ca="1" si="206"/>
        <v/>
      </c>
      <c r="E177" s="206" t="str">
        <f t="shared" ca="1" si="172"/>
        <v/>
      </c>
      <c r="F177" s="203" t="str">
        <f t="shared" ca="1" si="172"/>
        <v/>
      </c>
      <c r="G177" s="204" t="str">
        <f t="shared" ca="1" si="172"/>
        <v/>
      </c>
      <c r="H177" s="202" t="str">
        <f t="shared" ca="1" si="172"/>
        <v/>
      </c>
      <c r="I177" s="205" t="str">
        <f t="shared" ca="1" si="172"/>
        <v/>
      </c>
      <c r="J177" s="206" t="str">
        <f t="shared" ca="1" si="172"/>
        <v/>
      </c>
      <c r="K177" s="202" t="str">
        <f t="shared" ca="1" si="172"/>
        <v/>
      </c>
      <c r="L177" s="295" t="str">
        <f t="shared" ca="1" si="172"/>
        <v/>
      </c>
      <c r="M177" s="207" t="str">
        <f t="shared" ca="1" si="213"/>
        <v/>
      </c>
      <c r="N177" s="208" t="str">
        <f t="shared" ca="1" si="213"/>
        <v/>
      </c>
      <c r="O177" s="209" t="str">
        <f t="shared" ca="1" si="213"/>
        <v/>
      </c>
      <c r="P177" s="210" t="str">
        <f t="shared" ca="1" si="213"/>
        <v/>
      </c>
      <c r="Q177" s="208" t="str">
        <f t="shared" ca="1" si="213"/>
        <v/>
      </c>
      <c r="R177" s="211" t="str">
        <f t="shared" ca="1" si="213"/>
        <v/>
      </c>
      <c r="S177" s="212" t="str">
        <f t="shared" ca="1" si="213"/>
        <v/>
      </c>
      <c r="T177" s="208" t="str">
        <f t="shared" ca="1" si="213"/>
        <v/>
      </c>
      <c r="U177" s="213" t="str">
        <f t="shared" ca="1" si="213"/>
        <v/>
      </c>
      <c r="V177" s="212" t="str">
        <f t="shared" ca="1" si="213"/>
        <v/>
      </c>
      <c r="W177" s="208" t="str">
        <f t="shared" ca="1" si="213"/>
        <v/>
      </c>
      <c r="X177" s="209" t="str">
        <f t="shared" ca="1" si="213"/>
        <v/>
      </c>
      <c r="Y177" s="210" t="str">
        <f t="shared" ca="1" si="213"/>
        <v/>
      </c>
      <c r="Z177" s="208" t="str">
        <f t="shared" ca="1" si="213"/>
        <v/>
      </c>
      <c r="AA177" s="211" t="str">
        <f t="shared" ca="1" si="213"/>
        <v/>
      </c>
      <c r="AB177" s="212" t="str">
        <f t="shared" ca="1" si="213"/>
        <v/>
      </c>
      <c r="AC177" s="208" t="str">
        <f t="shared" ca="1" si="214"/>
        <v/>
      </c>
      <c r="AD177" s="209" t="str">
        <f t="shared" ca="1" si="215"/>
        <v/>
      </c>
      <c r="AE177" s="214" t="str">
        <f t="shared" ca="1" si="216"/>
        <v/>
      </c>
      <c r="AF177" s="208" t="str">
        <f t="shared" ca="1" si="217"/>
        <v/>
      </c>
      <c r="AG177" s="209" t="str">
        <f t="shared" ca="1" si="218"/>
        <v/>
      </c>
      <c r="AH177" s="210" t="str">
        <f t="shared" ca="1" si="219"/>
        <v/>
      </c>
      <c r="AI177" s="208" t="str">
        <f t="shared" ca="1" si="220"/>
        <v/>
      </c>
      <c r="AJ177" s="211" t="str">
        <f t="shared" ca="1" si="221"/>
        <v/>
      </c>
      <c r="AK177" s="212" t="str">
        <f t="shared" ca="1" si="222"/>
        <v/>
      </c>
      <c r="AL177" s="208" t="str">
        <f t="shared" ca="1" si="223"/>
        <v/>
      </c>
      <c r="AM177" s="215" t="str">
        <f t="shared" ca="1" si="224"/>
        <v/>
      </c>
      <c r="AN177" s="212" t="str">
        <f t="shared" ca="1" si="225"/>
        <v/>
      </c>
      <c r="AO177" s="208" t="str">
        <f t="shared" ca="1" si="226"/>
        <v/>
      </c>
      <c r="AP177" s="209" t="str">
        <f t="shared" ca="1" si="227"/>
        <v/>
      </c>
      <c r="AQ177" s="210" t="str">
        <f t="shared" ca="1" si="228"/>
        <v/>
      </c>
      <c r="AR177" s="208" t="str">
        <f t="shared" ca="1" si="230"/>
        <v/>
      </c>
      <c r="AS177" s="211" t="str">
        <f t="shared" ca="1" si="230"/>
        <v/>
      </c>
      <c r="AT177" s="212" t="str">
        <f t="shared" ca="1" si="230"/>
        <v/>
      </c>
      <c r="AU177" s="208" t="str">
        <f t="shared" ca="1" si="230"/>
        <v/>
      </c>
      <c r="AV177" s="209" t="str">
        <f t="shared" ca="1" si="230"/>
        <v/>
      </c>
      <c r="AW177" s="214" t="str">
        <f t="shared" ca="1" si="230"/>
        <v/>
      </c>
      <c r="AX177" s="208" t="str">
        <f t="shared" ca="1" si="230"/>
        <v/>
      </c>
      <c r="AY177" s="209" t="str">
        <f t="shared" ca="1" si="230"/>
        <v/>
      </c>
      <c r="AZ177" s="210" t="str">
        <f t="shared" ca="1" si="230"/>
        <v/>
      </c>
      <c r="BA177" s="208" t="str">
        <f t="shared" ca="1" si="230"/>
        <v/>
      </c>
      <c r="BB177" s="211" t="str">
        <f t="shared" ca="1" si="230"/>
        <v/>
      </c>
      <c r="BC177" s="212" t="str">
        <f t="shared" ca="1" si="230"/>
        <v/>
      </c>
      <c r="BD177" s="208" t="str">
        <f t="shared" ca="1" si="230"/>
        <v/>
      </c>
      <c r="BE177" s="215" t="str">
        <f t="shared" ca="1" si="230"/>
        <v/>
      </c>
      <c r="BF177" s="212" t="str">
        <f t="shared" ca="1" si="230"/>
        <v/>
      </c>
      <c r="BG177" s="208" t="str">
        <f t="shared" ca="1" si="230"/>
        <v/>
      </c>
      <c r="BH177" s="209" t="str">
        <f t="shared" ca="1" si="211"/>
        <v/>
      </c>
      <c r="BI177" s="210" t="str">
        <f t="shared" ca="1" si="211"/>
        <v/>
      </c>
      <c r="BJ177" s="208" t="str">
        <f t="shared" ca="1" si="211"/>
        <v/>
      </c>
      <c r="BK177" s="211" t="str">
        <f t="shared" ca="1" si="211"/>
        <v/>
      </c>
      <c r="BL177" s="212" t="str">
        <f t="shared" ca="1" si="211"/>
        <v/>
      </c>
      <c r="BM177" s="208" t="str">
        <f t="shared" ca="1" si="211"/>
        <v/>
      </c>
      <c r="BN177" s="209" t="str">
        <f t="shared" ca="1" si="211"/>
        <v/>
      </c>
      <c r="BO177" s="214" t="str">
        <f t="shared" ca="1" si="211"/>
        <v/>
      </c>
      <c r="BP177" s="208" t="str">
        <f t="shared" ca="1" si="211"/>
        <v/>
      </c>
      <c r="BQ177" s="209" t="str">
        <f t="shared" ca="1" si="211"/>
        <v/>
      </c>
      <c r="BR177" s="210" t="str">
        <f t="shared" ca="1" si="211"/>
        <v/>
      </c>
      <c r="BS177" s="208" t="str">
        <f t="shared" ca="1" si="211"/>
        <v/>
      </c>
      <c r="BT177" s="211" t="str">
        <f t="shared" ca="1" si="211"/>
        <v/>
      </c>
      <c r="BU177" s="212" t="str">
        <f t="shared" ca="1" si="211"/>
        <v/>
      </c>
      <c r="BV177" s="208" t="str">
        <f t="shared" ca="1" si="211"/>
        <v/>
      </c>
      <c r="BW177" s="215" t="str">
        <f t="shared" ca="1" si="211"/>
        <v/>
      </c>
      <c r="BX177" s="212" t="str">
        <f t="shared" ca="1" si="212"/>
        <v/>
      </c>
      <c r="BY177" s="208" t="str">
        <f t="shared" ca="1" si="198"/>
        <v/>
      </c>
      <c r="BZ177" s="209" t="str">
        <f t="shared" ca="1" si="199"/>
        <v/>
      </c>
      <c r="CA177" s="210" t="str">
        <f t="shared" ca="1" si="200"/>
        <v/>
      </c>
      <c r="CB177" s="208" t="str">
        <f t="shared" ca="1" si="201"/>
        <v/>
      </c>
      <c r="CC177" s="211" t="str">
        <f t="shared" ca="1" si="202"/>
        <v/>
      </c>
      <c r="CD177" s="212" t="str">
        <f t="shared" ca="1" si="203"/>
        <v/>
      </c>
      <c r="CE177" s="208" t="str">
        <f t="shared" ca="1" si="204"/>
        <v/>
      </c>
      <c r="CF177" s="209" t="str">
        <f t="shared" ca="1" si="205"/>
        <v/>
      </c>
      <c r="CG177" s="214" t="str">
        <f t="shared" ca="1" si="130"/>
        <v/>
      </c>
      <c r="CH177" s="208" t="str">
        <f t="shared" ca="1" si="139"/>
        <v/>
      </c>
      <c r="CI177" s="209" t="str">
        <f t="shared" ca="1" si="140"/>
        <v/>
      </c>
      <c r="CJ177" s="210" t="str">
        <f t="shared" ca="1" si="141"/>
        <v/>
      </c>
      <c r="CK177" s="208" t="str">
        <f t="shared" ca="1" si="142"/>
        <v/>
      </c>
      <c r="CL177" s="211" t="str">
        <f t="shared" ca="1" si="143"/>
        <v/>
      </c>
      <c r="CM177" s="212" t="str">
        <f t="shared" ca="1" si="144"/>
        <v/>
      </c>
      <c r="CN177" s="208" t="str">
        <f t="shared" ca="1" si="145"/>
        <v/>
      </c>
      <c r="CO177" s="215" t="str">
        <f t="shared" ca="1" si="146"/>
        <v/>
      </c>
      <c r="CP177" s="212" t="str">
        <f t="shared" ca="1" si="131"/>
        <v/>
      </c>
      <c r="CQ177" s="208" t="str">
        <f t="shared" ca="1" si="147"/>
        <v/>
      </c>
      <c r="CR177" s="209" t="str">
        <f t="shared" ca="1" si="148"/>
        <v/>
      </c>
      <c r="CS177" s="210" t="str">
        <f t="shared" ca="1" si="149"/>
        <v/>
      </c>
      <c r="CT177" s="208" t="str">
        <f t="shared" ca="1" si="150"/>
        <v/>
      </c>
      <c r="CU177" s="211" t="str">
        <f t="shared" ca="1" si="151"/>
        <v/>
      </c>
      <c r="CV177" s="212" t="str">
        <f t="shared" ca="1" si="152"/>
        <v/>
      </c>
      <c r="CW177" s="208" t="str">
        <f t="shared" ca="1" si="153"/>
        <v/>
      </c>
      <c r="CX177" s="216" t="str">
        <f t="shared" ca="1" si="154"/>
        <v/>
      </c>
    </row>
    <row r="178" spans="2:102" s="156" customFormat="1" ht="20.100000000000001" customHeight="1">
      <c r="B178" s="239">
        <f t="shared" si="155"/>
        <v>169</v>
      </c>
      <c r="C178" s="200" t="str">
        <f t="shared" ca="1" si="193"/>
        <v/>
      </c>
      <c r="D178" s="201" t="str">
        <f t="shared" ca="1" si="206"/>
        <v/>
      </c>
      <c r="E178" s="206" t="str">
        <f t="shared" ca="1" si="172"/>
        <v/>
      </c>
      <c r="F178" s="203" t="str">
        <f t="shared" ca="1" si="172"/>
        <v/>
      </c>
      <c r="G178" s="204" t="str">
        <f t="shared" ca="1" si="172"/>
        <v/>
      </c>
      <c r="H178" s="202" t="str">
        <f t="shared" ca="1" si="172"/>
        <v/>
      </c>
      <c r="I178" s="205" t="str">
        <f t="shared" ca="1" si="172"/>
        <v/>
      </c>
      <c r="J178" s="206" t="str">
        <f t="shared" ca="1" si="172"/>
        <v/>
      </c>
      <c r="K178" s="202" t="str">
        <f t="shared" ca="1" si="172"/>
        <v/>
      </c>
      <c r="L178" s="295" t="str">
        <f t="shared" ca="1" si="172"/>
        <v/>
      </c>
      <c r="M178" s="207" t="str">
        <f t="shared" ca="1" si="213"/>
        <v/>
      </c>
      <c r="N178" s="208" t="str">
        <f t="shared" ca="1" si="213"/>
        <v/>
      </c>
      <c r="O178" s="209" t="str">
        <f t="shared" ca="1" si="213"/>
        <v/>
      </c>
      <c r="P178" s="210" t="str">
        <f t="shared" ca="1" si="213"/>
        <v/>
      </c>
      <c r="Q178" s="208" t="str">
        <f t="shared" ca="1" si="213"/>
        <v/>
      </c>
      <c r="R178" s="211" t="str">
        <f t="shared" ca="1" si="213"/>
        <v/>
      </c>
      <c r="S178" s="212" t="str">
        <f t="shared" ca="1" si="213"/>
        <v/>
      </c>
      <c r="T178" s="208" t="str">
        <f t="shared" ca="1" si="213"/>
        <v/>
      </c>
      <c r="U178" s="213" t="str">
        <f t="shared" ca="1" si="213"/>
        <v/>
      </c>
      <c r="V178" s="212" t="str">
        <f t="shared" ca="1" si="213"/>
        <v/>
      </c>
      <c r="W178" s="208" t="str">
        <f t="shared" ca="1" si="213"/>
        <v/>
      </c>
      <c r="X178" s="209" t="str">
        <f t="shared" ca="1" si="213"/>
        <v/>
      </c>
      <c r="Y178" s="210" t="str">
        <f t="shared" ca="1" si="213"/>
        <v/>
      </c>
      <c r="Z178" s="208" t="str">
        <f t="shared" ca="1" si="213"/>
        <v/>
      </c>
      <c r="AA178" s="211" t="str">
        <f t="shared" ca="1" si="213"/>
        <v/>
      </c>
      <c r="AB178" s="212" t="str">
        <f t="shared" ca="1" si="213"/>
        <v/>
      </c>
      <c r="AC178" s="208" t="str">
        <f t="shared" ca="1" si="214"/>
        <v/>
      </c>
      <c r="AD178" s="209" t="str">
        <f t="shared" ca="1" si="215"/>
        <v/>
      </c>
      <c r="AE178" s="214" t="str">
        <f t="shared" ca="1" si="216"/>
        <v/>
      </c>
      <c r="AF178" s="208" t="str">
        <f t="shared" ca="1" si="217"/>
        <v/>
      </c>
      <c r="AG178" s="209" t="str">
        <f t="shared" ca="1" si="218"/>
        <v/>
      </c>
      <c r="AH178" s="210" t="str">
        <f t="shared" ca="1" si="219"/>
        <v/>
      </c>
      <c r="AI178" s="208" t="str">
        <f t="shared" ca="1" si="220"/>
        <v/>
      </c>
      <c r="AJ178" s="211" t="str">
        <f t="shared" ca="1" si="221"/>
        <v/>
      </c>
      <c r="AK178" s="212" t="str">
        <f t="shared" ca="1" si="222"/>
        <v/>
      </c>
      <c r="AL178" s="208" t="str">
        <f t="shared" ca="1" si="223"/>
        <v/>
      </c>
      <c r="AM178" s="215" t="str">
        <f t="shared" ca="1" si="224"/>
        <v/>
      </c>
      <c r="AN178" s="212" t="str">
        <f t="shared" ca="1" si="225"/>
        <v/>
      </c>
      <c r="AO178" s="208" t="str">
        <f t="shared" ca="1" si="226"/>
        <v/>
      </c>
      <c r="AP178" s="209" t="str">
        <f t="shared" ca="1" si="227"/>
        <v/>
      </c>
      <c r="AQ178" s="210" t="str">
        <f t="shared" ca="1" si="228"/>
        <v/>
      </c>
      <c r="AR178" s="208" t="str">
        <f t="shared" ca="1" si="230"/>
        <v/>
      </c>
      <c r="AS178" s="211" t="str">
        <f t="shared" ca="1" si="230"/>
        <v/>
      </c>
      <c r="AT178" s="212" t="str">
        <f t="shared" ca="1" si="230"/>
        <v/>
      </c>
      <c r="AU178" s="208" t="str">
        <f t="shared" ca="1" si="230"/>
        <v/>
      </c>
      <c r="AV178" s="209" t="str">
        <f t="shared" ca="1" si="230"/>
        <v/>
      </c>
      <c r="AW178" s="214" t="str">
        <f t="shared" ca="1" si="230"/>
        <v/>
      </c>
      <c r="AX178" s="208" t="str">
        <f t="shared" ca="1" si="230"/>
        <v/>
      </c>
      <c r="AY178" s="209" t="str">
        <f t="shared" ca="1" si="230"/>
        <v/>
      </c>
      <c r="AZ178" s="210" t="str">
        <f t="shared" ca="1" si="230"/>
        <v/>
      </c>
      <c r="BA178" s="208" t="str">
        <f t="shared" ca="1" si="230"/>
        <v/>
      </c>
      <c r="BB178" s="211" t="str">
        <f t="shared" ca="1" si="230"/>
        <v/>
      </c>
      <c r="BC178" s="212" t="str">
        <f t="shared" ca="1" si="230"/>
        <v/>
      </c>
      <c r="BD178" s="208" t="str">
        <f t="shared" ca="1" si="230"/>
        <v/>
      </c>
      <c r="BE178" s="215" t="str">
        <f t="shared" ca="1" si="230"/>
        <v/>
      </c>
      <c r="BF178" s="212" t="str">
        <f t="shared" ca="1" si="230"/>
        <v/>
      </c>
      <c r="BG178" s="208" t="str">
        <f t="shared" ca="1" si="230"/>
        <v/>
      </c>
      <c r="BH178" s="209" t="str">
        <f t="shared" ca="1" si="211"/>
        <v/>
      </c>
      <c r="BI178" s="210" t="str">
        <f t="shared" ca="1" si="211"/>
        <v/>
      </c>
      <c r="BJ178" s="208" t="str">
        <f t="shared" ca="1" si="211"/>
        <v/>
      </c>
      <c r="BK178" s="211" t="str">
        <f t="shared" ca="1" si="211"/>
        <v/>
      </c>
      <c r="BL178" s="212" t="str">
        <f t="shared" ca="1" si="211"/>
        <v/>
      </c>
      <c r="BM178" s="208" t="str">
        <f t="shared" ca="1" si="211"/>
        <v/>
      </c>
      <c r="BN178" s="209" t="str">
        <f t="shared" ca="1" si="211"/>
        <v/>
      </c>
      <c r="BO178" s="214" t="str">
        <f t="shared" ca="1" si="211"/>
        <v/>
      </c>
      <c r="BP178" s="208" t="str">
        <f t="shared" ca="1" si="211"/>
        <v/>
      </c>
      <c r="BQ178" s="209" t="str">
        <f t="shared" ca="1" si="211"/>
        <v/>
      </c>
      <c r="BR178" s="210" t="str">
        <f t="shared" ca="1" si="211"/>
        <v/>
      </c>
      <c r="BS178" s="208" t="str">
        <f t="shared" ca="1" si="211"/>
        <v/>
      </c>
      <c r="BT178" s="211" t="str">
        <f t="shared" ca="1" si="211"/>
        <v/>
      </c>
      <c r="BU178" s="212" t="str">
        <f t="shared" ca="1" si="211"/>
        <v/>
      </c>
      <c r="BV178" s="208" t="str">
        <f t="shared" ca="1" si="211"/>
        <v/>
      </c>
      <c r="BW178" s="215" t="str">
        <f t="shared" ca="1" si="211"/>
        <v/>
      </c>
      <c r="BX178" s="212" t="str">
        <f t="shared" ca="1" si="212"/>
        <v/>
      </c>
      <c r="BY178" s="208" t="str">
        <f t="shared" ca="1" si="198"/>
        <v/>
      </c>
      <c r="BZ178" s="209" t="str">
        <f t="shared" ca="1" si="199"/>
        <v/>
      </c>
      <c r="CA178" s="210" t="str">
        <f t="shared" ca="1" si="200"/>
        <v/>
      </c>
      <c r="CB178" s="208" t="str">
        <f t="shared" ca="1" si="201"/>
        <v/>
      </c>
      <c r="CC178" s="211" t="str">
        <f t="shared" ca="1" si="202"/>
        <v/>
      </c>
      <c r="CD178" s="212" t="str">
        <f t="shared" ca="1" si="203"/>
        <v/>
      </c>
      <c r="CE178" s="208" t="str">
        <f t="shared" ca="1" si="204"/>
        <v/>
      </c>
      <c r="CF178" s="209" t="str">
        <f t="shared" ca="1" si="205"/>
        <v/>
      </c>
      <c r="CG178" s="214" t="str">
        <f t="shared" ca="1" si="130"/>
        <v/>
      </c>
      <c r="CH178" s="208" t="str">
        <f t="shared" ca="1" si="139"/>
        <v/>
      </c>
      <c r="CI178" s="209" t="str">
        <f t="shared" ca="1" si="140"/>
        <v/>
      </c>
      <c r="CJ178" s="210" t="str">
        <f t="shared" ca="1" si="141"/>
        <v/>
      </c>
      <c r="CK178" s="208" t="str">
        <f t="shared" ca="1" si="142"/>
        <v/>
      </c>
      <c r="CL178" s="211" t="str">
        <f t="shared" ca="1" si="143"/>
        <v/>
      </c>
      <c r="CM178" s="212" t="str">
        <f t="shared" ca="1" si="144"/>
        <v/>
      </c>
      <c r="CN178" s="208" t="str">
        <f t="shared" ca="1" si="145"/>
        <v/>
      </c>
      <c r="CO178" s="215" t="str">
        <f t="shared" ca="1" si="146"/>
        <v/>
      </c>
      <c r="CP178" s="212" t="str">
        <f t="shared" ca="1" si="131"/>
        <v/>
      </c>
      <c r="CQ178" s="208" t="str">
        <f t="shared" ca="1" si="147"/>
        <v/>
      </c>
      <c r="CR178" s="209" t="str">
        <f t="shared" ca="1" si="148"/>
        <v/>
      </c>
      <c r="CS178" s="210" t="str">
        <f t="shared" ca="1" si="149"/>
        <v/>
      </c>
      <c r="CT178" s="208" t="str">
        <f t="shared" ca="1" si="150"/>
        <v/>
      </c>
      <c r="CU178" s="211" t="str">
        <f t="shared" ca="1" si="151"/>
        <v/>
      </c>
      <c r="CV178" s="212" t="str">
        <f t="shared" ca="1" si="152"/>
        <v/>
      </c>
      <c r="CW178" s="208" t="str">
        <f t="shared" ca="1" si="153"/>
        <v/>
      </c>
      <c r="CX178" s="216" t="str">
        <f t="shared" ca="1" si="154"/>
        <v/>
      </c>
    </row>
    <row r="179" spans="2:102" s="156" customFormat="1" ht="20.100000000000001" customHeight="1">
      <c r="B179" s="239">
        <f t="shared" si="155"/>
        <v>170</v>
      </c>
      <c r="C179" s="200" t="str">
        <f t="shared" ca="1" si="193"/>
        <v/>
      </c>
      <c r="D179" s="201" t="str">
        <f t="shared" ca="1" si="206"/>
        <v/>
      </c>
      <c r="E179" s="206" t="str">
        <f t="shared" ca="1" si="172"/>
        <v/>
      </c>
      <c r="F179" s="203" t="str">
        <f t="shared" ca="1" si="172"/>
        <v/>
      </c>
      <c r="G179" s="204" t="str">
        <f t="shared" ca="1" si="172"/>
        <v/>
      </c>
      <c r="H179" s="202" t="str">
        <f t="shared" ca="1" si="172"/>
        <v/>
      </c>
      <c r="I179" s="205" t="str">
        <f t="shared" ca="1" si="172"/>
        <v/>
      </c>
      <c r="J179" s="206" t="str">
        <f t="shared" ca="1" si="172"/>
        <v/>
      </c>
      <c r="K179" s="202" t="str">
        <f t="shared" ca="1" si="172"/>
        <v/>
      </c>
      <c r="L179" s="295" t="str">
        <f t="shared" ca="1" si="172"/>
        <v/>
      </c>
      <c r="M179" s="207" t="str">
        <f t="shared" ca="1" si="213"/>
        <v/>
      </c>
      <c r="N179" s="208" t="str">
        <f t="shared" ca="1" si="213"/>
        <v/>
      </c>
      <c r="O179" s="209" t="str">
        <f t="shared" ca="1" si="213"/>
        <v/>
      </c>
      <c r="P179" s="210" t="str">
        <f t="shared" ca="1" si="213"/>
        <v/>
      </c>
      <c r="Q179" s="208" t="str">
        <f t="shared" ca="1" si="213"/>
        <v/>
      </c>
      <c r="R179" s="211" t="str">
        <f t="shared" ca="1" si="213"/>
        <v/>
      </c>
      <c r="S179" s="212" t="str">
        <f t="shared" ca="1" si="213"/>
        <v/>
      </c>
      <c r="T179" s="208" t="str">
        <f t="shared" ca="1" si="213"/>
        <v/>
      </c>
      <c r="U179" s="213" t="str">
        <f t="shared" ca="1" si="213"/>
        <v/>
      </c>
      <c r="V179" s="212" t="str">
        <f t="shared" ca="1" si="213"/>
        <v/>
      </c>
      <c r="W179" s="208" t="str">
        <f t="shared" ca="1" si="213"/>
        <v/>
      </c>
      <c r="X179" s="209" t="str">
        <f t="shared" ca="1" si="213"/>
        <v/>
      </c>
      <c r="Y179" s="210" t="str">
        <f t="shared" ca="1" si="213"/>
        <v/>
      </c>
      <c r="Z179" s="208" t="str">
        <f t="shared" ca="1" si="213"/>
        <v/>
      </c>
      <c r="AA179" s="211" t="str">
        <f t="shared" ca="1" si="213"/>
        <v/>
      </c>
      <c r="AB179" s="212" t="str">
        <f t="shared" ca="1" si="213"/>
        <v/>
      </c>
      <c r="AC179" s="208" t="str">
        <f t="shared" ca="1" si="214"/>
        <v/>
      </c>
      <c r="AD179" s="209" t="str">
        <f t="shared" ca="1" si="215"/>
        <v/>
      </c>
      <c r="AE179" s="214" t="str">
        <f t="shared" ca="1" si="216"/>
        <v/>
      </c>
      <c r="AF179" s="208" t="str">
        <f t="shared" ca="1" si="217"/>
        <v/>
      </c>
      <c r="AG179" s="209" t="str">
        <f t="shared" ca="1" si="218"/>
        <v/>
      </c>
      <c r="AH179" s="210" t="str">
        <f t="shared" ca="1" si="219"/>
        <v/>
      </c>
      <c r="AI179" s="208" t="str">
        <f t="shared" ca="1" si="220"/>
        <v/>
      </c>
      <c r="AJ179" s="211" t="str">
        <f t="shared" ca="1" si="221"/>
        <v/>
      </c>
      <c r="AK179" s="212" t="str">
        <f t="shared" ca="1" si="222"/>
        <v/>
      </c>
      <c r="AL179" s="208" t="str">
        <f t="shared" ca="1" si="223"/>
        <v/>
      </c>
      <c r="AM179" s="215" t="str">
        <f t="shared" ca="1" si="224"/>
        <v/>
      </c>
      <c r="AN179" s="212" t="str">
        <f t="shared" ca="1" si="225"/>
        <v/>
      </c>
      <c r="AO179" s="208" t="str">
        <f t="shared" ca="1" si="226"/>
        <v/>
      </c>
      <c r="AP179" s="209" t="str">
        <f t="shared" ca="1" si="227"/>
        <v/>
      </c>
      <c r="AQ179" s="210" t="str">
        <f t="shared" ca="1" si="228"/>
        <v/>
      </c>
      <c r="AR179" s="208" t="str">
        <f t="shared" ca="1" si="230"/>
        <v/>
      </c>
      <c r="AS179" s="211" t="str">
        <f t="shared" ca="1" si="230"/>
        <v/>
      </c>
      <c r="AT179" s="212" t="str">
        <f t="shared" ca="1" si="230"/>
        <v/>
      </c>
      <c r="AU179" s="208" t="str">
        <f t="shared" ca="1" si="230"/>
        <v/>
      </c>
      <c r="AV179" s="209" t="str">
        <f t="shared" ca="1" si="230"/>
        <v/>
      </c>
      <c r="AW179" s="214" t="str">
        <f t="shared" ca="1" si="230"/>
        <v/>
      </c>
      <c r="AX179" s="208" t="str">
        <f t="shared" ca="1" si="230"/>
        <v/>
      </c>
      <c r="AY179" s="209" t="str">
        <f t="shared" ca="1" si="230"/>
        <v/>
      </c>
      <c r="AZ179" s="210" t="str">
        <f t="shared" ca="1" si="230"/>
        <v/>
      </c>
      <c r="BA179" s="208" t="str">
        <f t="shared" ca="1" si="230"/>
        <v/>
      </c>
      <c r="BB179" s="211" t="str">
        <f t="shared" ca="1" si="230"/>
        <v/>
      </c>
      <c r="BC179" s="212" t="str">
        <f t="shared" ca="1" si="230"/>
        <v/>
      </c>
      <c r="BD179" s="208" t="str">
        <f t="shared" ca="1" si="230"/>
        <v/>
      </c>
      <c r="BE179" s="215" t="str">
        <f t="shared" ca="1" si="230"/>
        <v/>
      </c>
      <c r="BF179" s="212" t="str">
        <f t="shared" ca="1" si="230"/>
        <v/>
      </c>
      <c r="BG179" s="208" t="str">
        <f t="shared" ca="1" si="230"/>
        <v/>
      </c>
      <c r="BH179" s="209" t="str">
        <f t="shared" ca="1" si="211"/>
        <v/>
      </c>
      <c r="BI179" s="210" t="str">
        <f t="shared" ca="1" si="211"/>
        <v/>
      </c>
      <c r="BJ179" s="208" t="str">
        <f t="shared" ca="1" si="211"/>
        <v/>
      </c>
      <c r="BK179" s="211" t="str">
        <f t="shared" ca="1" si="211"/>
        <v/>
      </c>
      <c r="BL179" s="212" t="str">
        <f t="shared" ca="1" si="211"/>
        <v/>
      </c>
      <c r="BM179" s="208" t="str">
        <f t="shared" ca="1" si="211"/>
        <v/>
      </c>
      <c r="BN179" s="209" t="str">
        <f t="shared" ca="1" si="211"/>
        <v/>
      </c>
      <c r="BO179" s="214" t="str">
        <f t="shared" ca="1" si="211"/>
        <v/>
      </c>
      <c r="BP179" s="208" t="str">
        <f t="shared" ca="1" si="211"/>
        <v/>
      </c>
      <c r="BQ179" s="209" t="str">
        <f t="shared" ca="1" si="211"/>
        <v/>
      </c>
      <c r="BR179" s="210" t="str">
        <f t="shared" ca="1" si="211"/>
        <v/>
      </c>
      <c r="BS179" s="208" t="str">
        <f t="shared" ca="1" si="211"/>
        <v/>
      </c>
      <c r="BT179" s="211" t="str">
        <f t="shared" ca="1" si="211"/>
        <v/>
      </c>
      <c r="BU179" s="212" t="str">
        <f t="shared" ca="1" si="211"/>
        <v/>
      </c>
      <c r="BV179" s="208" t="str">
        <f t="shared" ca="1" si="211"/>
        <v/>
      </c>
      <c r="BW179" s="215" t="str">
        <f t="shared" ca="1" si="211"/>
        <v/>
      </c>
      <c r="BX179" s="212" t="str">
        <f t="shared" ca="1" si="212"/>
        <v/>
      </c>
      <c r="BY179" s="208" t="str">
        <f t="shared" ca="1" si="198"/>
        <v/>
      </c>
      <c r="BZ179" s="209" t="str">
        <f t="shared" ca="1" si="199"/>
        <v/>
      </c>
      <c r="CA179" s="210" t="str">
        <f t="shared" ca="1" si="200"/>
        <v/>
      </c>
      <c r="CB179" s="208" t="str">
        <f t="shared" ca="1" si="201"/>
        <v/>
      </c>
      <c r="CC179" s="211" t="str">
        <f t="shared" ca="1" si="202"/>
        <v/>
      </c>
      <c r="CD179" s="212" t="str">
        <f t="shared" ca="1" si="203"/>
        <v/>
      </c>
      <c r="CE179" s="208" t="str">
        <f t="shared" ca="1" si="204"/>
        <v/>
      </c>
      <c r="CF179" s="209" t="str">
        <f t="shared" ca="1" si="205"/>
        <v/>
      </c>
      <c r="CG179" s="214" t="str">
        <f t="shared" ca="1" si="130"/>
        <v/>
      </c>
      <c r="CH179" s="208" t="str">
        <f t="shared" ca="1" si="139"/>
        <v/>
      </c>
      <c r="CI179" s="209" t="str">
        <f t="shared" ca="1" si="140"/>
        <v/>
      </c>
      <c r="CJ179" s="210" t="str">
        <f t="shared" ca="1" si="141"/>
        <v/>
      </c>
      <c r="CK179" s="208" t="str">
        <f t="shared" ca="1" si="142"/>
        <v/>
      </c>
      <c r="CL179" s="211" t="str">
        <f t="shared" ca="1" si="143"/>
        <v/>
      </c>
      <c r="CM179" s="212" t="str">
        <f t="shared" ca="1" si="144"/>
        <v/>
      </c>
      <c r="CN179" s="208" t="str">
        <f t="shared" ca="1" si="145"/>
        <v/>
      </c>
      <c r="CO179" s="215" t="str">
        <f t="shared" ca="1" si="146"/>
        <v/>
      </c>
      <c r="CP179" s="212" t="str">
        <f t="shared" ca="1" si="131"/>
        <v/>
      </c>
      <c r="CQ179" s="208" t="str">
        <f t="shared" ca="1" si="147"/>
        <v/>
      </c>
      <c r="CR179" s="209" t="str">
        <f t="shared" ca="1" si="148"/>
        <v/>
      </c>
      <c r="CS179" s="210" t="str">
        <f t="shared" ca="1" si="149"/>
        <v/>
      </c>
      <c r="CT179" s="208" t="str">
        <f t="shared" ca="1" si="150"/>
        <v/>
      </c>
      <c r="CU179" s="211" t="str">
        <f t="shared" ca="1" si="151"/>
        <v/>
      </c>
      <c r="CV179" s="212" t="str">
        <f t="shared" ca="1" si="152"/>
        <v/>
      </c>
      <c r="CW179" s="208" t="str">
        <f t="shared" ca="1" si="153"/>
        <v/>
      </c>
      <c r="CX179" s="216" t="str">
        <f t="shared" ca="1" si="154"/>
        <v/>
      </c>
    </row>
    <row r="180" spans="2:102" s="156" customFormat="1" ht="20.100000000000001" customHeight="1">
      <c r="B180" s="239">
        <f t="shared" si="155"/>
        <v>171</v>
      </c>
      <c r="C180" s="200" t="str">
        <f t="shared" ca="1" si="193"/>
        <v/>
      </c>
      <c r="D180" s="201" t="str">
        <f t="shared" ca="1" si="206"/>
        <v/>
      </c>
      <c r="E180" s="206" t="str">
        <f t="shared" ca="1" si="172"/>
        <v/>
      </c>
      <c r="F180" s="203" t="str">
        <f t="shared" ca="1" si="172"/>
        <v/>
      </c>
      <c r="G180" s="204" t="str">
        <f t="shared" ca="1" si="172"/>
        <v/>
      </c>
      <c r="H180" s="202" t="str">
        <f t="shared" ca="1" si="172"/>
        <v/>
      </c>
      <c r="I180" s="205" t="str">
        <f t="shared" ca="1" si="172"/>
        <v/>
      </c>
      <c r="J180" s="206" t="str">
        <f t="shared" ca="1" si="172"/>
        <v/>
      </c>
      <c r="K180" s="202" t="str">
        <f t="shared" ca="1" si="172"/>
        <v/>
      </c>
      <c r="L180" s="295" t="str">
        <f t="shared" ca="1" si="172"/>
        <v/>
      </c>
      <c r="M180" s="207" t="str">
        <f t="shared" ca="1" si="213"/>
        <v/>
      </c>
      <c r="N180" s="208" t="str">
        <f t="shared" ca="1" si="213"/>
        <v/>
      </c>
      <c r="O180" s="209" t="str">
        <f t="shared" ca="1" si="213"/>
        <v/>
      </c>
      <c r="P180" s="210" t="str">
        <f t="shared" ca="1" si="213"/>
        <v/>
      </c>
      <c r="Q180" s="208" t="str">
        <f t="shared" ca="1" si="213"/>
        <v/>
      </c>
      <c r="R180" s="211" t="str">
        <f t="shared" ca="1" si="213"/>
        <v/>
      </c>
      <c r="S180" s="212" t="str">
        <f t="shared" ca="1" si="213"/>
        <v/>
      </c>
      <c r="T180" s="208" t="str">
        <f t="shared" ca="1" si="213"/>
        <v/>
      </c>
      <c r="U180" s="213" t="str">
        <f t="shared" ca="1" si="213"/>
        <v/>
      </c>
      <c r="V180" s="212" t="str">
        <f t="shared" ca="1" si="213"/>
        <v/>
      </c>
      <c r="W180" s="208" t="str">
        <f t="shared" ca="1" si="213"/>
        <v/>
      </c>
      <c r="X180" s="209" t="str">
        <f t="shared" ca="1" si="213"/>
        <v/>
      </c>
      <c r="Y180" s="210" t="str">
        <f t="shared" ca="1" si="213"/>
        <v/>
      </c>
      <c r="Z180" s="208" t="str">
        <f t="shared" ca="1" si="213"/>
        <v/>
      </c>
      <c r="AA180" s="211" t="str">
        <f t="shared" ca="1" si="213"/>
        <v/>
      </c>
      <c r="AB180" s="212" t="str">
        <f t="shared" ca="1" si="213"/>
        <v/>
      </c>
      <c r="AC180" s="208" t="str">
        <f t="shared" ca="1" si="214"/>
        <v/>
      </c>
      <c r="AD180" s="209" t="str">
        <f t="shared" ca="1" si="215"/>
        <v/>
      </c>
      <c r="AE180" s="214" t="str">
        <f t="shared" ca="1" si="216"/>
        <v/>
      </c>
      <c r="AF180" s="208" t="str">
        <f t="shared" ca="1" si="217"/>
        <v/>
      </c>
      <c r="AG180" s="209" t="str">
        <f t="shared" ca="1" si="218"/>
        <v/>
      </c>
      <c r="AH180" s="210" t="str">
        <f t="shared" ca="1" si="219"/>
        <v/>
      </c>
      <c r="AI180" s="208" t="str">
        <f t="shared" ca="1" si="220"/>
        <v/>
      </c>
      <c r="AJ180" s="211" t="str">
        <f t="shared" ca="1" si="221"/>
        <v/>
      </c>
      <c r="AK180" s="212" t="str">
        <f t="shared" ca="1" si="222"/>
        <v/>
      </c>
      <c r="AL180" s="208" t="str">
        <f t="shared" ca="1" si="223"/>
        <v/>
      </c>
      <c r="AM180" s="215" t="str">
        <f t="shared" ca="1" si="224"/>
        <v/>
      </c>
      <c r="AN180" s="212" t="str">
        <f t="shared" ca="1" si="225"/>
        <v/>
      </c>
      <c r="AO180" s="208" t="str">
        <f t="shared" ca="1" si="226"/>
        <v/>
      </c>
      <c r="AP180" s="209" t="str">
        <f t="shared" ca="1" si="227"/>
        <v/>
      </c>
      <c r="AQ180" s="210" t="str">
        <f t="shared" ca="1" si="228"/>
        <v/>
      </c>
      <c r="AR180" s="208" t="str">
        <f t="shared" ca="1" si="230"/>
        <v/>
      </c>
      <c r="AS180" s="211" t="str">
        <f t="shared" ca="1" si="230"/>
        <v/>
      </c>
      <c r="AT180" s="212" t="str">
        <f t="shared" ca="1" si="230"/>
        <v/>
      </c>
      <c r="AU180" s="208" t="str">
        <f t="shared" ca="1" si="230"/>
        <v/>
      </c>
      <c r="AV180" s="209" t="str">
        <f t="shared" ca="1" si="230"/>
        <v/>
      </c>
      <c r="AW180" s="214" t="str">
        <f t="shared" ca="1" si="230"/>
        <v/>
      </c>
      <c r="AX180" s="208" t="str">
        <f t="shared" ca="1" si="230"/>
        <v/>
      </c>
      <c r="AY180" s="209" t="str">
        <f t="shared" ca="1" si="230"/>
        <v/>
      </c>
      <c r="AZ180" s="210" t="str">
        <f t="shared" ca="1" si="230"/>
        <v/>
      </c>
      <c r="BA180" s="208" t="str">
        <f t="shared" ca="1" si="230"/>
        <v/>
      </c>
      <c r="BB180" s="211" t="str">
        <f t="shared" ca="1" si="230"/>
        <v/>
      </c>
      <c r="BC180" s="212" t="str">
        <f t="shared" ca="1" si="230"/>
        <v/>
      </c>
      <c r="BD180" s="208" t="str">
        <f t="shared" ca="1" si="230"/>
        <v/>
      </c>
      <c r="BE180" s="215" t="str">
        <f t="shared" ca="1" si="230"/>
        <v/>
      </c>
      <c r="BF180" s="212" t="str">
        <f t="shared" ca="1" si="230"/>
        <v/>
      </c>
      <c r="BG180" s="208" t="str">
        <f t="shared" ca="1" si="230"/>
        <v/>
      </c>
      <c r="BH180" s="209" t="str">
        <f t="shared" ca="1" si="211"/>
        <v/>
      </c>
      <c r="BI180" s="210" t="str">
        <f t="shared" ca="1" si="211"/>
        <v/>
      </c>
      <c r="BJ180" s="208" t="str">
        <f t="shared" ca="1" si="211"/>
        <v/>
      </c>
      <c r="BK180" s="211" t="str">
        <f t="shared" ca="1" si="211"/>
        <v/>
      </c>
      <c r="BL180" s="212" t="str">
        <f t="shared" ca="1" si="211"/>
        <v/>
      </c>
      <c r="BM180" s="208" t="str">
        <f t="shared" ca="1" si="211"/>
        <v/>
      </c>
      <c r="BN180" s="209" t="str">
        <f t="shared" ca="1" si="211"/>
        <v/>
      </c>
      <c r="BO180" s="214" t="str">
        <f t="shared" ca="1" si="211"/>
        <v/>
      </c>
      <c r="BP180" s="208" t="str">
        <f t="shared" ca="1" si="211"/>
        <v/>
      </c>
      <c r="BQ180" s="209" t="str">
        <f t="shared" ca="1" si="211"/>
        <v/>
      </c>
      <c r="BR180" s="210" t="str">
        <f t="shared" ca="1" si="211"/>
        <v/>
      </c>
      <c r="BS180" s="208" t="str">
        <f t="shared" ca="1" si="211"/>
        <v/>
      </c>
      <c r="BT180" s="211" t="str">
        <f t="shared" ca="1" si="211"/>
        <v/>
      </c>
      <c r="BU180" s="212" t="str">
        <f t="shared" ca="1" si="211"/>
        <v/>
      </c>
      <c r="BV180" s="208" t="str">
        <f t="shared" ca="1" si="211"/>
        <v/>
      </c>
      <c r="BW180" s="215" t="str">
        <f t="shared" ca="1" si="211"/>
        <v/>
      </c>
      <c r="BX180" s="212" t="str">
        <f t="shared" ca="1" si="212"/>
        <v/>
      </c>
      <c r="BY180" s="208" t="str">
        <f t="shared" ca="1" si="198"/>
        <v/>
      </c>
      <c r="BZ180" s="209" t="str">
        <f t="shared" ca="1" si="199"/>
        <v/>
      </c>
      <c r="CA180" s="210" t="str">
        <f t="shared" ca="1" si="200"/>
        <v/>
      </c>
      <c r="CB180" s="208" t="str">
        <f t="shared" ca="1" si="201"/>
        <v/>
      </c>
      <c r="CC180" s="211" t="str">
        <f t="shared" ca="1" si="202"/>
        <v/>
      </c>
      <c r="CD180" s="212" t="str">
        <f t="shared" ca="1" si="203"/>
        <v/>
      </c>
      <c r="CE180" s="208" t="str">
        <f t="shared" ca="1" si="204"/>
        <v/>
      </c>
      <c r="CF180" s="209" t="str">
        <f t="shared" ca="1" si="205"/>
        <v/>
      </c>
      <c r="CG180" s="214" t="str">
        <f t="shared" ca="1" si="130"/>
        <v/>
      </c>
      <c r="CH180" s="208" t="str">
        <f t="shared" ca="1" si="139"/>
        <v/>
      </c>
      <c r="CI180" s="209" t="str">
        <f t="shared" ca="1" si="140"/>
        <v/>
      </c>
      <c r="CJ180" s="210" t="str">
        <f t="shared" ca="1" si="141"/>
        <v/>
      </c>
      <c r="CK180" s="208" t="str">
        <f t="shared" ca="1" si="142"/>
        <v/>
      </c>
      <c r="CL180" s="211" t="str">
        <f t="shared" ca="1" si="143"/>
        <v/>
      </c>
      <c r="CM180" s="212" t="str">
        <f t="shared" ca="1" si="144"/>
        <v/>
      </c>
      <c r="CN180" s="208" t="str">
        <f t="shared" ca="1" si="145"/>
        <v/>
      </c>
      <c r="CO180" s="215" t="str">
        <f t="shared" ca="1" si="146"/>
        <v/>
      </c>
      <c r="CP180" s="212" t="str">
        <f t="shared" ca="1" si="131"/>
        <v/>
      </c>
      <c r="CQ180" s="208" t="str">
        <f t="shared" ca="1" si="147"/>
        <v/>
      </c>
      <c r="CR180" s="209" t="str">
        <f t="shared" ca="1" si="148"/>
        <v/>
      </c>
      <c r="CS180" s="210" t="str">
        <f t="shared" ca="1" si="149"/>
        <v/>
      </c>
      <c r="CT180" s="208" t="str">
        <f t="shared" ca="1" si="150"/>
        <v/>
      </c>
      <c r="CU180" s="211" t="str">
        <f t="shared" ca="1" si="151"/>
        <v/>
      </c>
      <c r="CV180" s="212" t="str">
        <f t="shared" ca="1" si="152"/>
        <v/>
      </c>
      <c r="CW180" s="208" t="str">
        <f t="shared" ca="1" si="153"/>
        <v/>
      </c>
      <c r="CX180" s="216" t="str">
        <f t="shared" ca="1" si="154"/>
        <v/>
      </c>
    </row>
    <row r="181" spans="2:102" s="156" customFormat="1" ht="20.100000000000001" customHeight="1">
      <c r="B181" s="239">
        <f t="shared" si="155"/>
        <v>172</v>
      </c>
      <c r="C181" s="200" t="str">
        <f t="shared" ca="1" si="193"/>
        <v/>
      </c>
      <c r="D181" s="201" t="str">
        <f t="shared" ca="1" si="206"/>
        <v/>
      </c>
      <c r="E181" s="206" t="str">
        <f t="shared" ca="1" si="172"/>
        <v/>
      </c>
      <c r="F181" s="203" t="str">
        <f t="shared" ca="1" si="172"/>
        <v/>
      </c>
      <c r="G181" s="204" t="str">
        <f t="shared" ca="1" si="172"/>
        <v/>
      </c>
      <c r="H181" s="202" t="str">
        <f t="shared" ca="1" si="172"/>
        <v/>
      </c>
      <c r="I181" s="205" t="str">
        <f t="shared" ca="1" si="172"/>
        <v/>
      </c>
      <c r="J181" s="206" t="str">
        <f t="shared" ca="1" si="172"/>
        <v/>
      </c>
      <c r="K181" s="202" t="str">
        <f t="shared" ca="1" si="172"/>
        <v/>
      </c>
      <c r="L181" s="295" t="str">
        <f t="shared" ca="1" si="172"/>
        <v/>
      </c>
      <c r="M181" s="207" t="str">
        <f t="shared" ca="1" si="213"/>
        <v/>
      </c>
      <c r="N181" s="208" t="str">
        <f t="shared" ca="1" si="213"/>
        <v/>
      </c>
      <c r="O181" s="209" t="str">
        <f t="shared" ca="1" si="213"/>
        <v/>
      </c>
      <c r="P181" s="210" t="str">
        <f t="shared" ca="1" si="213"/>
        <v/>
      </c>
      <c r="Q181" s="208" t="str">
        <f t="shared" ca="1" si="213"/>
        <v/>
      </c>
      <c r="R181" s="211" t="str">
        <f t="shared" ca="1" si="213"/>
        <v/>
      </c>
      <c r="S181" s="212" t="str">
        <f t="shared" ca="1" si="213"/>
        <v/>
      </c>
      <c r="T181" s="208" t="str">
        <f t="shared" ca="1" si="213"/>
        <v/>
      </c>
      <c r="U181" s="213" t="str">
        <f t="shared" ca="1" si="213"/>
        <v/>
      </c>
      <c r="V181" s="212" t="str">
        <f t="shared" ca="1" si="213"/>
        <v/>
      </c>
      <c r="W181" s="208" t="str">
        <f t="shared" ca="1" si="213"/>
        <v/>
      </c>
      <c r="X181" s="209" t="str">
        <f t="shared" ca="1" si="213"/>
        <v/>
      </c>
      <c r="Y181" s="210" t="str">
        <f t="shared" ca="1" si="213"/>
        <v/>
      </c>
      <c r="Z181" s="208" t="str">
        <f t="shared" ca="1" si="213"/>
        <v/>
      </c>
      <c r="AA181" s="211" t="str">
        <f t="shared" ca="1" si="213"/>
        <v/>
      </c>
      <c r="AB181" s="212" t="str">
        <f t="shared" ca="1" si="213"/>
        <v/>
      </c>
      <c r="AC181" s="208" t="str">
        <f t="shared" ca="1" si="214"/>
        <v/>
      </c>
      <c r="AD181" s="209" t="str">
        <f t="shared" ca="1" si="215"/>
        <v/>
      </c>
      <c r="AE181" s="214" t="str">
        <f t="shared" ca="1" si="216"/>
        <v/>
      </c>
      <c r="AF181" s="208" t="str">
        <f t="shared" ca="1" si="217"/>
        <v/>
      </c>
      <c r="AG181" s="209" t="str">
        <f t="shared" ca="1" si="218"/>
        <v/>
      </c>
      <c r="AH181" s="210" t="str">
        <f t="shared" ca="1" si="219"/>
        <v/>
      </c>
      <c r="AI181" s="208" t="str">
        <f t="shared" ca="1" si="220"/>
        <v/>
      </c>
      <c r="AJ181" s="211" t="str">
        <f t="shared" ca="1" si="221"/>
        <v/>
      </c>
      <c r="AK181" s="212" t="str">
        <f t="shared" ca="1" si="222"/>
        <v/>
      </c>
      <c r="AL181" s="208" t="str">
        <f t="shared" ca="1" si="223"/>
        <v/>
      </c>
      <c r="AM181" s="215" t="str">
        <f t="shared" ca="1" si="224"/>
        <v/>
      </c>
      <c r="AN181" s="212" t="str">
        <f t="shared" ca="1" si="225"/>
        <v/>
      </c>
      <c r="AO181" s="208" t="str">
        <f t="shared" ca="1" si="226"/>
        <v/>
      </c>
      <c r="AP181" s="209" t="str">
        <f t="shared" ca="1" si="227"/>
        <v/>
      </c>
      <c r="AQ181" s="210" t="str">
        <f t="shared" ca="1" si="228"/>
        <v/>
      </c>
      <c r="AR181" s="208" t="str">
        <f t="shared" ca="1" si="230"/>
        <v/>
      </c>
      <c r="AS181" s="211" t="str">
        <f t="shared" ca="1" si="230"/>
        <v/>
      </c>
      <c r="AT181" s="212" t="str">
        <f t="shared" ca="1" si="230"/>
        <v/>
      </c>
      <c r="AU181" s="208" t="str">
        <f t="shared" ca="1" si="230"/>
        <v/>
      </c>
      <c r="AV181" s="209" t="str">
        <f t="shared" ca="1" si="230"/>
        <v/>
      </c>
      <c r="AW181" s="214" t="str">
        <f t="shared" ca="1" si="230"/>
        <v/>
      </c>
      <c r="AX181" s="208" t="str">
        <f t="shared" ca="1" si="230"/>
        <v/>
      </c>
      <c r="AY181" s="209" t="str">
        <f t="shared" ca="1" si="230"/>
        <v/>
      </c>
      <c r="AZ181" s="210" t="str">
        <f t="shared" ca="1" si="230"/>
        <v/>
      </c>
      <c r="BA181" s="208" t="str">
        <f t="shared" ca="1" si="230"/>
        <v/>
      </c>
      <c r="BB181" s="211" t="str">
        <f t="shared" ca="1" si="230"/>
        <v/>
      </c>
      <c r="BC181" s="212" t="str">
        <f t="shared" ca="1" si="230"/>
        <v/>
      </c>
      <c r="BD181" s="208" t="str">
        <f t="shared" ca="1" si="230"/>
        <v/>
      </c>
      <c r="BE181" s="215" t="str">
        <f t="shared" ca="1" si="230"/>
        <v/>
      </c>
      <c r="BF181" s="212" t="str">
        <f t="shared" ca="1" si="230"/>
        <v/>
      </c>
      <c r="BG181" s="208" t="str">
        <f t="shared" ca="1" si="230"/>
        <v/>
      </c>
      <c r="BH181" s="209" t="str">
        <f t="shared" ca="1" si="211"/>
        <v/>
      </c>
      <c r="BI181" s="210" t="str">
        <f t="shared" ca="1" si="211"/>
        <v/>
      </c>
      <c r="BJ181" s="208" t="str">
        <f t="shared" ca="1" si="211"/>
        <v/>
      </c>
      <c r="BK181" s="211" t="str">
        <f t="shared" ca="1" si="211"/>
        <v/>
      </c>
      <c r="BL181" s="212" t="str">
        <f t="shared" ca="1" si="211"/>
        <v/>
      </c>
      <c r="BM181" s="208" t="str">
        <f t="shared" ca="1" si="211"/>
        <v/>
      </c>
      <c r="BN181" s="209" t="str">
        <f t="shared" ca="1" si="211"/>
        <v/>
      </c>
      <c r="BO181" s="214" t="str">
        <f t="shared" ca="1" si="211"/>
        <v/>
      </c>
      <c r="BP181" s="208" t="str">
        <f t="shared" ca="1" si="211"/>
        <v/>
      </c>
      <c r="BQ181" s="209" t="str">
        <f t="shared" ca="1" si="211"/>
        <v/>
      </c>
      <c r="BR181" s="210" t="str">
        <f t="shared" ca="1" si="211"/>
        <v/>
      </c>
      <c r="BS181" s="208" t="str">
        <f t="shared" ca="1" si="211"/>
        <v/>
      </c>
      <c r="BT181" s="211" t="str">
        <f t="shared" ca="1" si="211"/>
        <v/>
      </c>
      <c r="BU181" s="212" t="str">
        <f t="shared" ca="1" si="211"/>
        <v/>
      </c>
      <c r="BV181" s="208" t="str">
        <f t="shared" ca="1" si="211"/>
        <v/>
      </c>
      <c r="BW181" s="215" t="str">
        <f t="shared" ca="1" si="211"/>
        <v/>
      </c>
      <c r="BX181" s="212" t="str">
        <f t="shared" ca="1" si="212"/>
        <v/>
      </c>
      <c r="BY181" s="208" t="str">
        <f t="shared" ca="1" si="198"/>
        <v/>
      </c>
      <c r="BZ181" s="209" t="str">
        <f t="shared" ca="1" si="199"/>
        <v/>
      </c>
      <c r="CA181" s="210" t="str">
        <f t="shared" ca="1" si="200"/>
        <v/>
      </c>
      <c r="CB181" s="208" t="str">
        <f t="shared" ca="1" si="201"/>
        <v/>
      </c>
      <c r="CC181" s="211" t="str">
        <f t="shared" ca="1" si="202"/>
        <v/>
      </c>
      <c r="CD181" s="212" t="str">
        <f t="shared" ca="1" si="203"/>
        <v/>
      </c>
      <c r="CE181" s="208" t="str">
        <f t="shared" ca="1" si="204"/>
        <v/>
      </c>
      <c r="CF181" s="209" t="str">
        <f t="shared" ca="1" si="205"/>
        <v/>
      </c>
      <c r="CG181" s="214" t="str">
        <f t="shared" ca="1" si="130"/>
        <v/>
      </c>
      <c r="CH181" s="208" t="str">
        <f t="shared" ca="1" si="139"/>
        <v/>
      </c>
      <c r="CI181" s="209" t="str">
        <f t="shared" ca="1" si="140"/>
        <v/>
      </c>
      <c r="CJ181" s="210" t="str">
        <f t="shared" ca="1" si="141"/>
        <v/>
      </c>
      <c r="CK181" s="208" t="str">
        <f t="shared" ca="1" si="142"/>
        <v/>
      </c>
      <c r="CL181" s="211" t="str">
        <f t="shared" ca="1" si="143"/>
        <v/>
      </c>
      <c r="CM181" s="212" t="str">
        <f t="shared" ca="1" si="144"/>
        <v/>
      </c>
      <c r="CN181" s="208" t="str">
        <f t="shared" ca="1" si="145"/>
        <v/>
      </c>
      <c r="CO181" s="215" t="str">
        <f t="shared" ca="1" si="146"/>
        <v/>
      </c>
      <c r="CP181" s="212" t="str">
        <f t="shared" ca="1" si="131"/>
        <v/>
      </c>
      <c r="CQ181" s="208" t="str">
        <f t="shared" ca="1" si="147"/>
        <v/>
      </c>
      <c r="CR181" s="209" t="str">
        <f t="shared" ca="1" si="148"/>
        <v/>
      </c>
      <c r="CS181" s="210" t="str">
        <f t="shared" ca="1" si="149"/>
        <v/>
      </c>
      <c r="CT181" s="208" t="str">
        <f t="shared" ca="1" si="150"/>
        <v/>
      </c>
      <c r="CU181" s="211" t="str">
        <f t="shared" ca="1" si="151"/>
        <v/>
      </c>
      <c r="CV181" s="212" t="str">
        <f t="shared" ca="1" si="152"/>
        <v/>
      </c>
      <c r="CW181" s="208" t="str">
        <f t="shared" ca="1" si="153"/>
        <v/>
      </c>
      <c r="CX181" s="216" t="str">
        <f t="shared" ca="1" si="154"/>
        <v/>
      </c>
    </row>
    <row r="182" spans="2:102" s="156" customFormat="1" ht="20.100000000000001" customHeight="1">
      <c r="B182" s="239">
        <f t="shared" si="155"/>
        <v>173</v>
      </c>
      <c r="C182" s="200" t="str">
        <f t="shared" ca="1" si="193"/>
        <v/>
      </c>
      <c r="D182" s="201" t="str">
        <f t="shared" ca="1" si="206"/>
        <v/>
      </c>
      <c r="E182" s="206" t="str">
        <f t="shared" ca="1" si="172"/>
        <v/>
      </c>
      <c r="F182" s="203" t="str">
        <f t="shared" ca="1" si="172"/>
        <v/>
      </c>
      <c r="G182" s="204" t="str">
        <f t="shared" ca="1" si="172"/>
        <v/>
      </c>
      <c r="H182" s="202" t="str">
        <f t="shared" ca="1" si="172"/>
        <v/>
      </c>
      <c r="I182" s="205" t="str">
        <f t="shared" ca="1" si="172"/>
        <v/>
      </c>
      <c r="J182" s="206" t="str">
        <f t="shared" ca="1" si="172"/>
        <v/>
      </c>
      <c r="K182" s="202" t="str">
        <f t="shared" ca="1" si="172"/>
        <v/>
      </c>
      <c r="L182" s="295" t="str">
        <f t="shared" ca="1" si="172"/>
        <v/>
      </c>
      <c r="M182" s="207" t="str">
        <f t="shared" ca="1" si="213"/>
        <v/>
      </c>
      <c r="N182" s="208" t="str">
        <f t="shared" ca="1" si="213"/>
        <v/>
      </c>
      <c r="O182" s="209" t="str">
        <f t="shared" ca="1" si="213"/>
        <v/>
      </c>
      <c r="P182" s="210" t="str">
        <f t="shared" ca="1" si="213"/>
        <v/>
      </c>
      <c r="Q182" s="208" t="str">
        <f t="shared" ca="1" si="213"/>
        <v/>
      </c>
      <c r="R182" s="211" t="str">
        <f t="shared" ca="1" si="213"/>
        <v/>
      </c>
      <c r="S182" s="212" t="str">
        <f t="shared" ca="1" si="213"/>
        <v/>
      </c>
      <c r="T182" s="208" t="str">
        <f t="shared" ca="1" si="213"/>
        <v/>
      </c>
      <c r="U182" s="213" t="str">
        <f t="shared" ca="1" si="213"/>
        <v/>
      </c>
      <c r="V182" s="212" t="str">
        <f t="shared" ca="1" si="213"/>
        <v/>
      </c>
      <c r="W182" s="208" t="str">
        <f t="shared" ca="1" si="213"/>
        <v/>
      </c>
      <c r="X182" s="209" t="str">
        <f t="shared" ca="1" si="213"/>
        <v/>
      </c>
      <c r="Y182" s="210" t="str">
        <f t="shared" ca="1" si="213"/>
        <v/>
      </c>
      <c r="Z182" s="208" t="str">
        <f t="shared" ca="1" si="213"/>
        <v/>
      </c>
      <c r="AA182" s="211" t="str">
        <f t="shared" ca="1" si="213"/>
        <v/>
      </c>
      <c r="AB182" s="212" t="str">
        <f t="shared" ca="1" si="213"/>
        <v/>
      </c>
      <c r="AC182" s="208" t="str">
        <f t="shared" ca="1" si="214"/>
        <v/>
      </c>
      <c r="AD182" s="209" t="str">
        <f t="shared" ca="1" si="215"/>
        <v/>
      </c>
      <c r="AE182" s="214" t="str">
        <f t="shared" ca="1" si="216"/>
        <v/>
      </c>
      <c r="AF182" s="208" t="str">
        <f t="shared" ca="1" si="217"/>
        <v/>
      </c>
      <c r="AG182" s="209" t="str">
        <f t="shared" ca="1" si="218"/>
        <v/>
      </c>
      <c r="AH182" s="210" t="str">
        <f t="shared" ca="1" si="219"/>
        <v/>
      </c>
      <c r="AI182" s="208" t="str">
        <f t="shared" ca="1" si="220"/>
        <v/>
      </c>
      <c r="AJ182" s="211" t="str">
        <f t="shared" ca="1" si="221"/>
        <v/>
      </c>
      <c r="AK182" s="212" t="str">
        <f t="shared" ca="1" si="222"/>
        <v/>
      </c>
      <c r="AL182" s="208" t="str">
        <f t="shared" ca="1" si="223"/>
        <v/>
      </c>
      <c r="AM182" s="215" t="str">
        <f t="shared" ca="1" si="224"/>
        <v/>
      </c>
      <c r="AN182" s="212" t="str">
        <f t="shared" ca="1" si="225"/>
        <v/>
      </c>
      <c r="AO182" s="208" t="str">
        <f t="shared" ca="1" si="226"/>
        <v/>
      </c>
      <c r="AP182" s="209" t="str">
        <f t="shared" ca="1" si="227"/>
        <v/>
      </c>
      <c r="AQ182" s="210" t="str">
        <f t="shared" ca="1" si="228"/>
        <v/>
      </c>
      <c r="AR182" s="208" t="str">
        <f t="shared" ca="1" si="230"/>
        <v/>
      </c>
      <c r="AS182" s="211" t="str">
        <f t="shared" ca="1" si="230"/>
        <v/>
      </c>
      <c r="AT182" s="212" t="str">
        <f t="shared" ca="1" si="230"/>
        <v/>
      </c>
      <c r="AU182" s="208" t="str">
        <f t="shared" ca="1" si="230"/>
        <v/>
      </c>
      <c r="AV182" s="209" t="str">
        <f t="shared" ca="1" si="230"/>
        <v/>
      </c>
      <c r="AW182" s="214" t="str">
        <f t="shared" ca="1" si="230"/>
        <v/>
      </c>
      <c r="AX182" s="208" t="str">
        <f t="shared" ca="1" si="230"/>
        <v/>
      </c>
      <c r="AY182" s="209" t="str">
        <f t="shared" ca="1" si="230"/>
        <v/>
      </c>
      <c r="AZ182" s="210" t="str">
        <f t="shared" ca="1" si="230"/>
        <v/>
      </c>
      <c r="BA182" s="208" t="str">
        <f t="shared" ca="1" si="230"/>
        <v/>
      </c>
      <c r="BB182" s="211" t="str">
        <f t="shared" ca="1" si="230"/>
        <v/>
      </c>
      <c r="BC182" s="212" t="str">
        <f t="shared" ca="1" si="230"/>
        <v/>
      </c>
      <c r="BD182" s="208" t="str">
        <f t="shared" ca="1" si="230"/>
        <v/>
      </c>
      <c r="BE182" s="215" t="str">
        <f t="shared" ca="1" si="230"/>
        <v/>
      </c>
      <c r="BF182" s="212" t="str">
        <f t="shared" ca="1" si="230"/>
        <v/>
      </c>
      <c r="BG182" s="208" t="str">
        <f t="shared" ca="1" si="230"/>
        <v/>
      </c>
      <c r="BH182" s="209" t="str">
        <f t="shared" ca="1" si="211"/>
        <v/>
      </c>
      <c r="BI182" s="210" t="str">
        <f t="shared" ca="1" si="211"/>
        <v/>
      </c>
      <c r="BJ182" s="208" t="str">
        <f t="shared" ca="1" si="211"/>
        <v/>
      </c>
      <c r="BK182" s="211" t="str">
        <f t="shared" ca="1" si="211"/>
        <v/>
      </c>
      <c r="BL182" s="212" t="str">
        <f t="shared" ca="1" si="211"/>
        <v/>
      </c>
      <c r="BM182" s="208" t="str">
        <f t="shared" ca="1" si="211"/>
        <v/>
      </c>
      <c r="BN182" s="209" t="str">
        <f t="shared" ca="1" si="211"/>
        <v/>
      </c>
      <c r="BO182" s="214" t="str">
        <f t="shared" ca="1" si="211"/>
        <v/>
      </c>
      <c r="BP182" s="208" t="str">
        <f t="shared" ca="1" si="211"/>
        <v/>
      </c>
      <c r="BQ182" s="209" t="str">
        <f t="shared" ca="1" si="211"/>
        <v/>
      </c>
      <c r="BR182" s="210" t="str">
        <f t="shared" ca="1" si="211"/>
        <v/>
      </c>
      <c r="BS182" s="208" t="str">
        <f t="shared" ca="1" si="211"/>
        <v/>
      </c>
      <c r="BT182" s="211" t="str">
        <f t="shared" ca="1" si="211"/>
        <v/>
      </c>
      <c r="BU182" s="212" t="str">
        <f t="shared" ca="1" si="211"/>
        <v/>
      </c>
      <c r="BV182" s="208" t="str">
        <f t="shared" ca="1" si="211"/>
        <v/>
      </c>
      <c r="BW182" s="215" t="str">
        <f t="shared" ca="1" si="211"/>
        <v/>
      </c>
      <c r="BX182" s="212" t="str">
        <f t="shared" ca="1" si="212"/>
        <v/>
      </c>
      <c r="BY182" s="208" t="str">
        <f t="shared" ca="1" si="198"/>
        <v/>
      </c>
      <c r="BZ182" s="209" t="str">
        <f t="shared" ca="1" si="199"/>
        <v/>
      </c>
      <c r="CA182" s="210" t="str">
        <f t="shared" ca="1" si="200"/>
        <v/>
      </c>
      <c r="CB182" s="208" t="str">
        <f t="shared" ca="1" si="201"/>
        <v/>
      </c>
      <c r="CC182" s="211" t="str">
        <f t="shared" ca="1" si="202"/>
        <v/>
      </c>
      <c r="CD182" s="212" t="str">
        <f t="shared" ca="1" si="203"/>
        <v/>
      </c>
      <c r="CE182" s="208" t="str">
        <f t="shared" ca="1" si="204"/>
        <v/>
      </c>
      <c r="CF182" s="209" t="str">
        <f t="shared" ca="1" si="205"/>
        <v/>
      </c>
      <c r="CG182" s="214" t="str">
        <f t="shared" ca="1" si="130"/>
        <v/>
      </c>
      <c r="CH182" s="208" t="str">
        <f t="shared" ca="1" si="139"/>
        <v/>
      </c>
      <c r="CI182" s="209" t="str">
        <f t="shared" ca="1" si="140"/>
        <v/>
      </c>
      <c r="CJ182" s="210" t="str">
        <f t="shared" ca="1" si="141"/>
        <v/>
      </c>
      <c r="CK182" s="208" t="str">
        <f t="shared" ca="1" si="142"/>
        <v/>
      </c>
      <c r="CL182" s="211" t="str">
        <f t="shared" ca="1" si="143"/>
        <v/>
      </c>
      <c r="CM182" s="212" t="str">
        <f t="shared" ca="1" si="144"/>
        <v/>
      </c>
      <c r="CN182" s="208" t="str">
        <f t="shared" ca="1" si="145"/>
        <v/>
      </c>
      <c r="CO182" s="215" t="str">
        <f t="shared" ca="1" si="146"/>
        <v/>
      </c>
      <c r="CP182" s="212" t="str">
        <f t="shared" ca="1" si="131"/>
        <v/>
      </c>
      <c r="CQ182" s="208" t="str">
        <f t="shared" ca="1" si="147"/>
        <v/>
      </c>
      <c r="CR182" s="209" t="str">
        <f t="shared" ca="1" si="148"/>
        <v/>
      </c>
      <c r="CS182" s="210" t="str">
        <f t="shared" ca="1" si="149"/>
        <v/>
      </c>
      <c r="CT182" s="208" t="str">
        <f t="shared" ca="1" si="150"/>
        <v/>
      </c>
      <c r="CU182" s="211" t="str">
        <f t="shared" ca="1" si="151"/>
        <v/>
      </c>
      <c r="CV182" s="212" t="str">
        <f t="shared" ca="1" si="152"/>
        <v/>
      </c>
      <c r="CW182" s="208" t="str">
        <f t="shared" ca="1" si="153"/>
        <v/>
      </c>
      <c r="CX182" s="216" t="str">
        <f t="shared" ca="1" si="154"/>
        <v/>
      </c>
    </row>
    <row r="183" spans="2:102" s="156" customFormat="1" ht="20.100000000000001" customHeight="1">
      <c r="B183" s="239">
        <f t="shared" si="155"/>
        <v>174</v>
      </c>
      <c r="C183" s="200" t="str">
        <f t="shared" ca="1" si="193"/>
        <v/>
      </c>
      <c r="D183" s="201" t="str">
        <f t="shared" ca="1" si="206"/>
        <v/>
      </c>
      <c r="E183" s="206" t="str">
        <f t="shared" ca="1" si="172"/>
        <v/>
      </c>
      <c r="F183" s="203" t="str">
        <f t="shared" ca="1" si="172"/>
        <v/>
      </c>
      <c r="G183" s="204" t="str">
        <f t="shared" ca="1" si="172"/>
        <v/>
      </c>
      <c r="H183" s="202" t="str">
        <f t="shared" ca="1" si="172"/>
        <v/>
      </c>
      <c r="I183" s="205" t="str">
        <f t="shared" ca="1" si="172"/>
        <v/>
      </c>
      <c r="J183" s="206" t="str">
        <f t="shared" ca="1" si="172"/>
        <v/>
      </c>
      <c r="K183" s="202" t="str">
        <f t="shared" ca="1" si="172"/>
        <v/>
      </c>
      <c r="L183" s="295" t="str">
        <f t="shared" ca="1" si="172"/>
        <v/>
      </c>
      <c r="M183" s="207" t="str">
        <f t="shared" ca="1" si="213"/>
        <v/>
      </c>
      <c r="N183" s="208" t="str">
        <f t="shared" ca="1" si="213"/>
        <v/>
      </c>
      <c r="O183" s="209" t="str">
        <f t="shared" ca="1" si="213"/>
        <v/>
      </c>
      <c r="P183" s="210" t="str">
        <f t="shared" ca="1" si="213"/>
        <v/>
      </c>
      <c r="Q183" s="208" t="str">
        <f t="shared" ca="1" si="213"/>
        <v/>
      </c>
      <c r="R183" s="211" t="str">
        <f t="shared" ca="1" si="213"/>
        <v/>
      </c>
      <c r="S183" s="212" t="str">
        <f t="shared" ca="1" si="213"/>
        <v/>
      </c>
      <c r="T183" s="208" t="str">
        <f t="shared" ca="1" si="213"/>
        <v/>
      </c>
      <c r="U183" s="213" t="str">
        <f t="shared" ca="1" si="213"/>
        <v/>
      </c>
      <c r="V183" s="212" t="str">
        <f t="shared" ca="1" si="213"/>
        <v/>
      </c>
      <c r="W183" s="208" t="str">
        <f t="shared" ca="1" si="213"/>
        <v/>
      </c>
      <c r="X183" s="209" t="str">
        <f t="shared" ca="1" si="213"/>
        <v/>
      </c>
      <c r="Y183" s="210" t="str">
        <f t="shared" ca="1" si="213"/>
        <v/>
      </c>
      <c r="Z183" s="208" t="str">
        <f t="shared" ca="1" si="213"/>
        <v/>
      </c>
      <c r="AA183" s="211" t="str">
        <f t="shared" ca="1" si="213"/>
        <v/>
      </c>
      <c r="AB183" s="212" t="str">
        <f t="shared" ca="1" si="213"/>
        <v/>
      </c>
      <c r="AC183" s="208" t="str">
        <f t="shared" ca="1" si="214"/>
        <v/>
      </c>
      <c r="AD183" s="209" t="str">
        <f t="shared" ca="1" si="215"/>
        <v/>
      </c>
      <c r="AE183" s="214" t="str">
        <f t="shared" ca="1" si="216"/>
        <v/>
      </c>
      <c r="AF183" s="208" t="str">
        <f t="shared" ca="1" si="217"/>
        <v/>
      </c>
      <c r="AG183" s="209" t="str">
        <f t="shared" ca="1" si="218"/>
        <v/>
      </c>
      <c r="AH183" s="210" t="str">
        <f t="shared" ca="1" si="219"/>
        <v/>
      </c>
      <c r="AI183" s="208" t="str">
        <f t="shared" ca="1" si="220"/>
        <v/>
      </c>
      <c r="AJ183" s="211" t="str">
        <f t="shared" ca="1" si="221"/>
        <v/>
      </c>
      <c r="AK183" s="212" t="str">
        <f t="shared" ca="1" si="222"/>
        <v/>
      </c>
      <c r="AL183" s="208" t="str">
        <f t="shared" ca="1" si="223"/>
        <v/>
      </c>
      <c r="AM183" s="215" t="str">
        <f t="shared" ca="1" si="224"/>
        <v/>
      </c>
      <c r="AN183" s="212" t="str">
        <f t="shared" ca="1" si="225"/>
        <v/>
      </c>
      <c r="AO183" s="208" t="str">
        <f t="shared" ca="1" si="226"/>
        <v/>
      </c>
      <c r="AP183" s="209" t="str">
        <f t="shared" ca="1" si="227"/>
        <v/>
      </c>
      <c r="AQ183" s="210" t="str">
        <f t="shared" ca="1" si="228"/>
        <v/>
      </c>
      <c r="AR183" s="208" t="str">
        <f t="shared" ca="1" si="230"/>
        <v/>
      </c>
      <c r="AS183" s="211" t="str">
        <f t="shared" ca="1" si="230"/>
        <v/>
      </c>
      <c r="AT183" s="212" t="str">
        <f t="shared" ca="1" si="230"/>
        <v/>
      </c>
      <c r="AU183" s="208" t="str">
        <f t="shared" ca="1" si="230"/>
        <v/>
      </c>
      <c r="AV183" s="209" t="str">
        <f t="shared" ca="1" si="230"/>
        <v/>
      </c>
      <c r="AW183" s="214" t="str">
        <f t="shared" ca="1" si="230"/>
        <v/>
      </c>
      <c r="AX183" s="208" t="str">
        <f t="shared" ca="1" si="230"/>
        <v/>
      </c>
      <c r="AY183" s="209" t="str">
        <f t="shared" ca="1" si="230"/>
        <v/>
      </c>
      <c r="AZ183" s="210" t="str">
        <f t="shared" ca="1" si="230"/>
        <v/>
      </c>
      <c r="BA183" s="208" t="str">
        <f t="shared" ca="1" si="230"/>
        <v/>
      </c>
      <c r="BB183" s="211" t="str">
        <f t="shared" ca="1" si="230"/>
        <v/>
      </c>
      <c r="BC183" s="212" t="str">
        <f t="shared" ca="1" si="230"/>
        <v/>
      </c>
      <c r="BD183" s="208" t="str">
        <f t="shared" ca="1" si="230"/>
        <v/>
      </c>
      <c r="BE183" s="215" t="str">
        <f t="shared" ca="1" si="230"/>
        <v/>
      </c>
      <c r="BF183" s="212" t="str">
        <f t="shared" ca="1" si="230"/>
        <v/>
      </c>
      <c r="BG183" s="208" t="str">
        <f t="shared" ca="1" si="230"/>
        <v/>
      </c>
      <c r="BH183" s="209" t="str">
        <f t="shared" ca="1" si="211"/>
        <v/>
      </c>
      <c r="BI183" s="210" t="str">
        <f t="shared" ca="1" si="211"/>
        <v/>
      </c>
      <c r="BJ183" s="208" t="str">
        <f t="shared" ca="1" si="211"/>
        <v/>
      </c>
      <c r="BK183" s="211" t="str">
        <f t="shared" ca="1" si="211"/>
        <v/>
      </c>
      <c r="BL183" s="212" t="str">
        <f t="shared" ca="1" si="211"/>
        <v/>
      </c>
      <c r="BM183" s="208" t="str">
        <f t="shared" ca="1" si="211"/>
        <v/>
      </c>
      <c r="BN183" s="209" t="str">
        <f t="shared" ca="1" si="211"/>
        <v/>
      </c>
      <c r="BO183" s="214" t="str">
        <f t="shared" ca="1" si="211"/>
        <v/>
      </c>
      <c r="BP183" s="208" t="str">
        <f t="shared" ca="1" si="211"/>
        <v/>
      </c>
      <c r="BQ183" s="209" t="str">
        <f t="shared" ca="1" si="211"/>
        <v/>
      </c>
      <c r="BR183" s="210" t="str">
        <f t="shared" ca="1" si="211"/>
        <v/>
      </c>
      <c r="BS183" s="208" t="str">
        <f t="shared" ca="1" si="211"/>
        <v/>
      </c>
      <c r="BT183" s="211" t="str">
        <f t="shared" ca="1" si="211"/>
        <v/>
      </c>
      <c r="BU183" s="212" t="str">
        <f t="shared" ca="1" si="211"/>
        <v/>
      </c>
      <c r="BV183" s="208" t="str">
        <f t="shared" ca="1" si="211"/>
        <v/>
      </c>
      <c r="BW183" s="215" t="str">
        <f t="shared" ca="1" si="211"/>
        <v/>
      </c>
      <c r="BX183" s="212" t="str">
        <f t="shared" ca="1" si="212"/>
        <v/>
      </c>
      <c r="BY183" s="208" t="str">
        <f t="shared" ca="1" si="198"/>
        <v/>
      </c>
      <c r="BZ183" s="209" t="str">
        <f t="shared" ca="1" si="199"/>
        <v/>
      </c>
      <c r="CA183" s="210" t="str">
        <f t="shared" ca="1" si="200"/>
        <v/>
      </c>
      <c r="CB183" s="208" t="str">
        <f t="shared" ca="1" si="201"/>
        <v/>
      </c>
      <c r="CC183" s="211" t="str">
        <f t="shared" ca="1" si="202"/>
        <v/>
      </c>
      <c r="CD183" s="212" t="str">
        <f t="shared" ca="1" si="203"/>
        <v/>
      </c>
      <c r="CE183" s="208" t="str">
        <f t="shared" ca="1" si="204"/>
        <v/>
      </c>
      <c r="CF183" s="209" t="str">
        <f t="shared" ca="1" si="205"/>
        <v/>
      </c>
      <c r="CG183" s="214" t="str">
        <f t="shared" ca="1" si="130"/>
        <v/>
      </c>
      <c r="CH183" s="208" t="str">
        <f t="shared" ca="1" si="139"/>
        <v/>
      </c>
      <c r="CI183" s="209" t="str">
        <f t="shared" ca="1" si="140"/>
        <v/>
      </c>
      <c r="CJ183" s="210" t="str">
        <f t="shared" ca="1" si="141"/>
        <v/>
      </c>
      <c r="CK183" s="208" t="str">
        <f t="shared" ca="1" si="142"/>
        <v/>
      </c>
      <c r="CL183" s="211" t="str">
        <f t="shared" ca="1" si="143"/>
        <v/>
      </c>
      <c r="CM183" s="212" t="str">
        <f t="shared" ca="1" si="144"/>
        <v/>
      </c>
      <c r="CN183" s="208" t="str">
        <f t="shared" ca="1" si="145"/>
        <v/>
      </c>
      <c r="CO183" s="215" t="str">
        <f t="shared" ca="1" si="146"/>
        <v/>
      </c>
      <c r="CP183" s="212" t="str">
        <f t="shared" ca="1" si="131"/>
        <v/>
      </c>
      <c r="CQ183" s="208" t="str">
        <f t="shared" ca="1" si="147"/>
        <v/>
      </c>
      <c r="CR183" s="209" t="str">
        <f t="shared" ca="1" si="148"/>
        <v/>
      </c>
      <c r="CS183" s="210" t="str">
        <f t="shared" ca="1" si="149"/>
        <v/>
      </c>
      <c r="CT183" s="208" t="str">
        <f t="shared" ca="1" si="150"/>
        <v/>
      </c>
      <c r="CU183" s="211" t="str">
        <f t="shared" ca="1" si="151"/>
        <v/>
      </c>
      <c r="CV183" s="212" t="str">
        <f t="shared" ca="1" si="152"/>
        <v/>
      </c>
      <c r="CW183" s="208" t="str">
        <f t="shared" ca="1" si="153"/>
        <v/>
      </c>
      <c r="CX183" s="216" t="str">
        <f t="shared" ca="1" si="154"/>
        <v/>
      </c>
    </row>
    <row r="184" spans="2:102" s="156" customFormat="1" ht="20.100000000000001" customHeight="1">
      <c r="B184" s="239">
        <f t="shared" si="155"/>
        <v>175</v>
      </c>
      <c r="C184" s="200" t="str">
        <f t="shared" ca="1" si="193"/>
        <v/>
      </c>
      <c r="D184" s="201" t="str">
        <f t="shared" ca="1" si="206"/>
        <v/>
      </c>
      <c r="E184" s="206" t="str">
        <f t="shared" ca="1" si="172"/>
        <v/>
      </c>
      <c r="F184" s="203" t="str">
        <f t="shared" ca="1" si="172"/>
        <v/>
      </c>
      <c r="G184" s="204" t="str">
        <f t="shared" ca="1" si="172"/>
        <v/>
      </c>
      <c r="H184" s="202" t="str">
        <f t="shared" ca="1" si="172"/>
        <v/>
      </c>
      <c r="I184" s="205" t="str">
        <f t="shared" ca="1" si="172"/>
        <v/>
      </c>
      <c r="J184" s="206" t="str">
        <f t="shared" ca="1" si="172"/>
        <v/>
      </c>
      <c r="K184" s="202" t="str">
        <f t="shared" ca="1" si="172"/>
        <v/>
      </c>
      <c r="L184" s="295" t="str">
        <f t="shared" ca="1" si="172"/>
        <v/>
      </c>
      <c r="M184" s="207" t="str">
        <f t="shared" ca="1" si="213"/>
        <v/>
      </c>
      <c r="N184" s="208" t="str">
        <f t="shared" ca="1" si="213"/>
        <v/>
      </c>
      <c r="O184" s="209" t="str">
        <f t="shared" ca="1" si="213"/>
        <v/>
      </c>
      <c r="P184" s="210" t="str">
        <f t="shared" ca="1" si="213"/>
        <v/>
      </c>
      <c r="Q184" s="208" t="str">
        <f t="shared" ca="1" si="213"/>
        <v/>
      </c>
      <c r="R184" s="211" t="str">
        <f t="shared" ca="1" si="213"/>
        <v/>
      </c>
      <c r="S184" s="212" t="str">
        <f t="shared" ca="1" si="213"/>
        <v/>
      </c>
      <c r="T184" s="208" t="str">
        <f t="shared" ca="1" si="213"/>
        <v/>
      </c>
      <c r="U184" s="213" t="str">
        <f t="shared" ca="1" si="213"/>
        <v/>
      </c>
      <c r="V184" s="212" t="str">
        <f t="shared" ca="1" si="213"/>
        <v/>
      </c>
      <c r="W184" s="208" t="str">
        <f t="shared" ca="1" si="213"/>
        <v/>
      </c>
      <c r="X184" s="209" t="str">
        <f t="shared" ca="1" si="213"/>
        <v/>
      </c>
      <c r="Y184" s="210" t="str">
        <f t="shared" ca="1" si="213"/>
        <v/>
      </c>
      <c r="Z184" s="208" t="str">
        <f t="shared" ca="1" si="213"/>
        <v/>
      </c>
      <c r="AA184" s="211" t="str">
        <f t="shared" ca="1" si="213"/>
        <v/>
      </c>
      <c r="AB184" s="212" t="str">
        <f t="shared" ca="1" si="213"/>
        <v/>
      </c>
      <c r="AC184" s="208" t="str">
        <f t="shared" ca="1" si="214"/>
        <v/>
      </c>
      <c r="AD184" s="209" t="str">
        <f t="shared" ca="1" si="215"/>
        <v/>
      </c>
      <c r="AE184" s="214" t="str">
        <f t="shared" ca="1" si="216"/>
        <v/>
      </c>
      <c r="AF184" s="208" t="str">
        <f t="shared" ca="1" si="217"/>
        <v/>
      </c>
      <c r="AG184" s="209" t="str">
        <f t="shared" ca="1" si="218"/>
        <v/>
      </c>
      <c r="AH184" s="210" t="str">
        <f t="shared" ca="1" si="219"/>
        <v/>
      </c>
      <c r="AI184" s="208" t="str">
        <f t="shared" ca="1" si="220"/>
        <v/>
      </c>
      <c r="AJ184" s="211" t="str">
        <f t="shared" ca="1" si="221"/>
        <v/>
      </c>
      <c r="AK184" s="212" t="str">
        <f t="shared" ca="1" si="222"/>
        <v/>
      </c>
      <c r="AL184" s="208" t="str">
        <f t="shared" ca="1" si="223"/>
        <v/>
      </c>
      <c r="AM184" s="215" t="str">
        <f t="shared" ca="1" si="224"/>
        <v/>
      </c>
      <c r="AN184" s="212" t="str">
        <f t="shared" ca="1" si="225"/>
        <v/>
      </c>
      <c r="AO184" s="208" t="str">
        <f t="shared" ca="1" si="226"/>
        <v/>
      </c>
      <c r="AP184" s="209" t="str">
        <f t="shared" ca="1" si="227"/>
        <v/>
      </c>
      <c r="AQ184" s="210" t="str">
        <f t="shared" ca="1" si="228"/>
        <v/>
      </c>
      <c r="AR184" s="208" t="str">
        <f t="shared" ca="1" si="230"/>
        <v/>
      </c>
      <c r="AS184" s="211" t="str">
        <f t="shared" ca="1" si="230"/>
        <v/>
      </c>
      <c r="AT184" s="212" t="str">
        <f t="shared" ca="1" si="230"/>
        <v/>
      </c>
      <c r="AU184" s="208" t="str">
        <f t="shared" ca="1" si="230"/>
        <v/>
      </c>
      <c r="AV184" s="209" t="str">
        <f t="shared" ca="1" si="230"/>
        <v/>
      </c>
      <c r="AW184" s="214" t="str">
        <f t="shared" ca="1" si="230"/>
        <v/>
      </c>
      <c r="AX184" s="208" t="str">
        <f t="shared" ca="1" si="230"/>
        <v/>
      </c>
      <c r="AY184" s="209" t="str">
        <f t="shared" ca="1" si="230"/>
        <v/>
      </c>
      <c r="AZ184" s="210" t="str">
        <f t="shared" ca="1" si="230"/>
        <v/>
      </c>
      <c r="BA184" s="208" t="str">
        <f t="shared" ca="1" si="230"/>
        <v/>
      </c>
      <c r="BB184" s="211" t="str">
        <f t="shared" ca="1" si="230"/>
        <v/>
      </c>
      <c r="BC184" s="212" t="str">
        <f t="shared" ca="1" si="230"/>
        <v/>
      </c>
      <c r="BD184" s="208" t="str">
        <f t="shared" ca="1" si="230"/>
        <v/>
      </c>
      <c r="BE184" s="215" t="str">
        <f t="shared" ca="1" si="230"/>
        <v/>
      </c>
      <c r="BF184" s="212" t="str">
        <f t="shared" ca="1" si="230"/>
        <v/>
      </c>
      <c r="BG184" s="208" t="str">
        <f t="shared" ca="1" si="230"/>
        <v/>
      </c>
      <c r="BH184" s="209" t="str">
        <f t="shared" ca="1" si="211"/>
        <v/>
      </c>
      <c r="BI184" s="210" t="str">
        <f t="shared" ca="1" si="211"/>
        <v/>
      </c>
      <c r="BJ184" s="208" t="str">
        <f t="shared" ca="1" si="211"/>
        <v/>
      </c>
      <c r="BK184" s="211" t="str">
        <f t="shared" ca="1" si="211"/>
        <v/>
      </c>
      <c r="BL184" s="212" t="str">
        <f t="shared" ca="1" si="211"/>
        <v/>
      </c>
      <c r="BM184" s="208" t="str">
        <f t="shared" ca="1" si="211"/>
        <v/>
      </c>
      <c r="BN184" s="209" t="str">
        <f t="shared" ca="1" si="211"/>
        <v/>
      </c>
      <c r="BO184" s="214" t="str">
        <f t="shared" ca="1" si="211"/>
        <v/>
      </c>
      <c r="BP184" s="208" t="str">
        <f t="shared" ca="1" si="211"/>
        <v/>
      </c>
      <c r="BQ184" s="209" t="str">
        <f t="shared" ca="1" si="211"/>
        <v/>
      </c>
      <c r="BR184" s="210" t="str">
        <f t="shared" ca="1" si="211"/>
        <v/>
      </c>
      <c r="BS184" s="208" t="str">
        <f t="shared" ca="1" si="211"/>
        <v/>
      </c>
      <c r="BT184" s="211" t="str">
        <f t="shared" ca="1" si="211"/>
        <v/>
      </c>
      <c r="BU184" s="212" t="str">
        <f t="shared" ca="1" si="211"/>
        <v/>
      </c>
      <c r="BV184" s="208" t="str">
        <f t="shared" ca="1" si="211"/>
        <v/>
      </c>
      <c r="BW184" s="215" t="str">
        <f t="shared" ca="1" si="211"/>
        <v/>
      </c>
      <c r="BX184" s="212" t="str">
        <f t="shared" ca="1" si="212"/>
        <v/>
      </c>
      <c r="BY184" s="208" t="str">
        <f t="shared" ca="1" si="198"/>
        <v/>
      </c>
      <c r="BZ184" s="209" t="str">
        <f t="shared" ca="1" si="199"/>
        <v/>
      </c>
      <c r="CA184" s="210" t="str">
        <f t="shared" ca="1" si="200"/>
        <v/>
      </c>
      <c r="CB184" s="208" t="str">
        <f t="shared" ca="1" si="201"/>
        <v/>
      </c>
      <c r="CC184" s="211" t="str">
        <f t="shared" ca="1" si="202"/>
        <v/>
      </c>
      <c r="CD184" s="212" t="str">
        <f t="shared" ca="1" si="203"/>
        <v/>
      </c>
      <c r="CE184" s="208" t="str">
        <f t="shared" ca="1" si="204"/>
        <v/>
      </c>
      <c r="CF184" s="209" t="str">
        <f t="shared" ca="1" si="205"/>
        <v/>
      </c>
      <c r="CG184" s="214" t="str">
        <f t="shared" ca="1" si="130"/>
        <v/>
      </c>
      <c r="CH184" s="208" t="str">
        <f t="shared" ca="1" si="139"/>
        <v/>
      </c>
      <c r="CI184" s="209" t="str">
        <f t="shared" ca="1" si="140"/>
        <v/>
      </c>
      <c r="CJ184" s="210" t="str">
        <f t="shared" ca="1" si="141"/>
        <v/>
      </c>
      <c r="CK184" s="208" t="str">
        <f t="shared" ca="1" si="142"/>
        <v/>
      </c>
      <c r="CL184" s="211" t="str">
        <f t="shared" ca="1" si="143"/>
        <v/>
      </c>
      <c r="CM184" s="212" t="str">
        <f t="shared" ca="1" si="144"/>
        <v/>
      </c>
      <c r="CN184" s="208" t="str">
        <f t="shared" ca="1" si="145"/>
        <v/>
      </c>
      <c r="CO184" s="215" t="str">
        <f t="shared" ca="1" si="146"/>
        <v/>
      </c>
      <c r="CP184" s="212" t="str">
        <f t="shared" ca="1" si="131"/>
        <v/>
      </c>
      <c r="CQ184" s="208" t="str">
        <f t="shared" ca="1" si="147"/>
        <v/>
      </c>
      <c r="CR184" s="209" t="str">
        <f t="shared" ca="1" si="148"/>
        <v/>
      </c>
      <c r="CS184" s="210" t="str">
        <f t="shared" ca="1" si="149"/>
        <v/>
      </c>
      <c r="CT184" s="208" t="str">
        <f t="shared" ca="1" si="150"/>
        <v/>
      </c>
      <c r="CU184" s="211" t="str">
        <f t="shared" ca="1" si="151"/>
        <v/>
      </c>
      <c r="CV184" s="212" t="str">
        <f t="shared" ca="1" si="152"/>
        <v/>
      </c>
      <c r="CW184" s="208" t="str">
        <f t="shared" ca="1" si="153"/>
        <v/>
      </c>
      <c r="CX184" s="216" t="str">
        <f t="shared" ca="1" si="154"/>
        <v/>
      </c>
    </row>
    <row r="185" spans="2:102" s="156" customFormat="1" ht="20.100000000000001" customHeight="1">
      <c r="B185" s="239">
        <f t="shared" si="155"/>
        <v>176</v>
      </c>
      <c r="C185" s="200" t="str">
        <f t="shared" ca="1" si="193"/>
        <v/>
      </c>
      <c r="D185" s="201" t="str">
        <f t="shared" ca="1" si="206"/>
        <v/>
      </c>
      <c r="E185" s="206" t="str">
        <f t="shared" ca="1" si="172"/>
        <v/>
      </c>
      <c r="F185" s="203" t="str">
        <f t="shared" ca="1" si="172"/>
        <v/>
      </c>
      <c r="G185" s="204" t="str">
        <f t="shared" ca="1" si="172"/>
        <v/>
      </c>
      <c r="H185" s="202" t="str">
        <f t="shared" ref="E185:L209" ca="1" si="231">IF($C185="","",SUMIFS($M185:$CX185,$M$8:$CX$8,H$8,$M$6:$CX$6,H$6))</f>
        <v/>
      </c>
      <c r="I185" s="205" t="str">
        <f t="shared" ca="1" si="231"/>
        <v/>
      </c>
      <c r="J185" s="206" t="str">
        <f t="shared" ca="1" si="231"/>
        <v/>
      </c>
      <c r="K185" s="202" t="str">
        <f t="shared" ca="1" si="231"/>
        <v/>
      </c>
      <c r="L185" s="295" t="str">
        <f t="shared" ca="1" si="231"/>
        <v/>
      </c>
      <c r="M185" s="207" t="str">
        <f t="shared" ca="1" si="213"/>
        <v/>
      </c>
      <c r="N185" s="208" t="str">
        <f t="shared" ca="1" si="213"/>
        <v/>
      </c>
      <c r="O185" s="209" t="str">
        <f t="shared" ca="1" si="213"/>
        <v/>
      </c>
      <c r="P185" s="210" t="str">
        <f t="shared" ca="1" si="213"/>
        <v/>
      </c>
      <c r="Q185" s="208" t="str">
        <f t="shared" ca="1" si="213"/>
        <v/>
      </c>
      <c r="R185" s="211" t="str">
        <f t="shared" ca="1" si="213"/>
        <v/>
      </c>
      <c r="S185" s="212" t="str">
        <f t="shared" ca="1" si="213"/>
        <v/>
      </c>
      <c r="T185" s="208" t="str">
        <f t="shared" ca="1" si="213"/>
        <v/>
      </c>
      <c r="U185" s="213" t="str">
        <f t="shared" ca="1" si="213"/>
        <v/>
      </c>
      <c r="V185" s="212" t="str">
        <f t="shared" ca="1" si="213"/>
        <v/>
      </c>
      <c r="W185" s="208" t="str">
        <f t="shared" ca="1" si="213"/>
        <v/>
      </c>
      <c r="X185" s="209" t="str">
        <f t="shared" ca="1" si="213"/>
        <v/>
      </c>
      <c r="Y185" s="210" t="str">
        <f t="shared" ca="1" si="213"/>
        <v/>
      </c>
      <c r="Z185" s="208" t="str">
        <f t="shared" ca="1" si="213"/>
        <v/>
      </c>
      <c r="AA185" s="211" t="str">
        <f t="shared" ca="1" si="213"/>
        <v/>
      </c>
      <c r="AB185" s="212" t="str">
        <f t="shared" ca="1" si="213"/>
        <v/>
      </c>
      <c r="AC185" s="208" t="str">
        <f t="shared" ca="1" si="214"/>
        <v/>
      </c>
      <c r="AD185" s="209" t="str">
        <f t="shared" ca="1" si="215"/>
        <v/>
      </c>
      <c r="AE185" s="214" t="str">
        <f t="shared" ca="1" si="216"/>
        <v/>
      </c>
      <c r="AF185" s="208" t="str">
        <f t="shared" ca="1" si="217"/>
        <v/>
      </c>
      <c r="AG185" s="209" t="str">
        <f t="shared" ca="1" si="218"/>
        <v/>
      </c>
      <c r="AH185" s="210" t="str">
        <f t="shared" ca="1" si="219"/>
        <v/>
      </c>
      <c r="AI185" s="208" t="str">
        <f t="shared" ca="1" si="220"/>
        <v/>
      </c>
      <c r="AJ185" s="211" t="str">
        <f t="shared" ca="1" si="221"/>
        <v/>
      </c>
      <c r="AK185" s="212" t="str">
        <f t="shared" ca="1" si="222"/>
        <v/>
      </c>
      <c r="AL185" s="208" t="str">
        <f t="shared" ca="1" si="223"/>
        <v/>
      </c>
      <c r="AM185" s="215" t="str">
        <f t="shared" ca="1" si="224"/>
        <v/>
      </c>
      <c r="AN185" s="212" t="str">
        <f t="shared" ca="1" si="225"/>
        <v/>
      </c>
      <c r="AO185" s="208" t="str">
        <f t="shared" ca="1" si="226"/>
        <v/>
      </c>
      <c r="AP185" s="209" t="str">
        <f t="shared" ca="1" si="227"/>
        <v/>
      </c>
      <c r="AQ185" s="210" t="str">
        <f t="shared" ca="1" si="228"/>
        <v/>
      </c>
      <c r="AR185" s="208" t="str">
        <f t="shared" ca="1" si="230"/>
        <v/>
      </c>
      <c r="AS185" s="211" t="str">
        <f t="shared" ca="1" si="230"/>
        <v/>
      </c>
      <c r="AT185" s="212" t="str">
        <f t="shared" ca="1" si="230"/>
        <v/>
      </c>
      <c r="AU185" s="208" t="str">
        <f t="shared" ca="1" si="230"/>
        <v/>
      </c>
      <c r="AV185" s="209" t="str">
        <f t="shared" ca="1" si="230"/>
        <v/>
      </c>
      <c r="AW185" s="214" t="str">
        <f t="shared" ca="1" si="230"/>
        <v/>
      </c>
      <c r="AX185" s="208" t="str">
        <f t="shared" ca="1" si="230"/>
        <v/>
      </c>
      <c r="AY185" s="209" t="str">
        <f t="shared" ca="1" si="230"/>
        <v/>
      </c>
      <c r="AZ185" s="210" t="str">
        <f t="shared" ca="1" si="230"/>
        <v/>
      </c>
      <c r="BA185" s="208" t="str">
        <f t="shared" ca="1" si="230"/>
        <v/>
      </c>
      <c r="BB185" s="211" t="str">
        <f t="shared" ca="1" si="230"/>
        <v/>
      </c>
      <c r="BC185" s="212" t="str">
        <f t="shared" ca="1" si="230"/>
        <v/>
      </c>
      <c r="BD185" s="208" t="str">
        <f t="shared" ca="1" si="230"/>
        <v/>
      </c>
      <c r="BE185" s="215" t="str">
        <f t="shared" ca="1" si="230"/>
        <v/>
      </c>
      <c r="BF185" s="212" t="str">
        <f t="shared" ca="1" si="230"/>
        <v/>
      </c>
      <c r="BG185" s="208" t="str">
        <f t="shared" ca="1" si="230"/>
        <v/>
      </c>
      <c r="BH185" s="209" t="str">
        <f t="shared" ca="1" si="211"/>
        <v/>
      </c>
      <c r="BI185" s="210" t="str">
        <f t="shared" ca="1" si="211"/>
        <v/>
      </c>
      <c r="BJ185" s="208" t="str">
        <f t="shared" ca="1" si="211"/>
        <v/>
      </c>
      <c r="BK185" s="211" t="str">
        <f t="shared" ca="1" si="211"/>
        <v/>
      </c>
      <c r="BL185" s="212" t="str">
        <f t="shared" ca="1" si="211"/>
        <v/>
      </c>
      <c r="BM185" s="208" t="str">
        <f t="shared" ca="1" si="211"/>
        <v/>
      </c>
      <c r="BN185" s="209" t="str">
        <f t="shared" ca="1" si="211"/>
        <v/>
      </c>
      <c r="BO185" s="214" t="str">
        <f t="shared" ca="1" si="211"/>
        <v/>
      </c>
      <c r="BP185" s="208" t="str">
        <f t="shared" ca="1" si="211"/>
        <v/>
      </c>
      <c r="BQ185" s="209" t="str">
        <f t="shared" ca="1" si="211"/>
        <v/>
      </c>
      <c r="BR185" s="210" t="str">
        <f t="shared" ca="1" si="211"/>
        <v/>
      </c>
      <c r="BS185" s="208" t="str">
        <f t="shared" ca="1" si="211"/>
        <v/>
      </c>
      <c r="BT185" s="211" t="str">
        <f t="shared" ca="1" si="211"/>
        <v/>
      </c>
      <c r="BU185" s="212" t="str">
        <f t="shared" ca="1" si="211"/>
        <v/>
      </c>
      <c r="BV185" s="208" t="str">
        <f t="shared" ca="1" si="211"/>
        <v/>
      </c>
      <c r="BW185" s="215" t="str">
        <f t="shared" ca="1" si="211"/>
        <v/>
      </c>
      <c r="BX185" s="212" t="str">
        <f t="shared" ca="1" si="212"/>
        <v/>
      </c>
      <c r="BY185" s="208" t="str">
        <f t="shared" ca="1" si="198"/>
        <v/>
      </c>
      <c r="BZ185" s="209" t="str">
        <f t="shared" ca="1" si="199"/>
        <v/>
      </c>
      <c r="CA185" s="210" t="str">
        <f t="shared" ca="1" si="200"/>
        <v/>
      </c>
      <c r="CB185" s="208" t="str">
        <f t="shared" ca="1" si="201"/>
        <v/>
      </c>
      <c r="CC185" s="211" t="str">
        <f t="shared" ca="1" si="202"/>
        <v/>
      </c>
      <c r="CD185" s="212" t="str">
        <f t="shared" ca="1" si="203"/>
        <v/>
      </c>
      <c r="CE185" s="208" t="str">
        <f t="shared" ca="1" si="204"/>
        <v/>
      </c>
      <c r="CF185" s="209" t="str">
        <f t="shared" ca="1" si="205"/>
        <v/>
      </c>
      <c r="CG185" s="214" t="str">
        <f t="shared" ca="1" si="130"/>
        <v/>
      </c>
      <c r="CH185" s="208" t="str">
        <f t="shared" ca="1" si="139"/>
        <v/>
      </c>
      <c r="CI185" s="209" t="str">
        <f t="shared" ca="1" si="140"/>
        <v/>
      </c>
      <c r="CJ185" s="210" t="str">
        <f t="shared" ca="1" si="141"/>
        <v/>
      </c>
      <c r="CK185" s="208" t="str">
        <f t="shared" ca="1" si="142"/>
        <v/>
      </c>
      <c r="CL185" s="211" t="str">
        <f t="shared" ca="1" si="143"/>
        <v/>
      </c>
      <c r="CM185" s="212" t="str">
        <f t="shared" ca="1" si="144"/>
        <v/>
      </c>
      <c r="CN185" s="208" t="str">
        <f t="shared" ca="1" si="145"/>
        <v/>
      </c>
      <c r="CO185" s="215" t="str">
        <f t="shared" ca="1" si="146"/>
        <v/>
      </c>
      <c r="CP185" s="212" t="str">
        <f t="shared" ca="1" si="131"/>
        <v/>
      </c>
      <c r="CQ185" s="208" t="str">
        <f t="shared" ca="1" si="147"/>
        <v/>
      </c>
      <c r="CR185" s="209" t="str">
        <f t="shared" ca="1" si="148"/>
        <v/>
      </c>
      <c r="CS185" s="210" t="str">
        <f t="shared" ca="1" si="149"/>
        <v/>
      </c>
      <c r="CT185" s="208" t="str">
        <f t="shared" ca="1" si="150"/>
        <v/>
      </c>
      <c r="CU185" s="211" t="str">
        <f t="shared" ca="1" si="151"/>
        <v/>
      </c>
      <c r="CV185" s="212" t="str">
        <f t="shared" ca="1" si="152"/>
        <v/>
      </c>
      <c r="CW185" s="208" t="str">
        <f t="shared" ca="1" si="153"/>
        <v/>
      </c>
      <c r="CX185" s="216" t="str">
        <f t="shared" ca="1" si="154"/>
        <v/>
      </c>
    </row>
    <row r="186" spans="2:102" s="156" customFormat="1" ht="20.100000000000001" customHeight="1">
      <c r="B186" s="239">
        <f t="shared" si="155"/>
        <v>177</v>
      </c>
      <c r="C186" s="200" t="str">
        <f t="shared" ca="1" si="193"/>
        <v/>
      </c>
      <c r="D186" s="201" t="str">
        <f t="shared" ca="1" si="206"/>
        <v/>
      </c>
      <c r="E186" s="206" t="str">
        <f t="shared" ca="1" si="231"/>
        <v/>
      </c>
      <c r="F186" s="203" t="str">
        <f t="shared" ca="1" si="231"/>
        <v/>
      </c>
      <c r="G186" s="204" t="str">
        <f t="shared" ca="1" si="231"/>
        <v/>
      </c>
      <c r="H186" s="202" t="str">
        <f t="shared" ca="1" si="231"/>
        <v/>
      </c>
      <c r="I186" s="205" t="str">
        <f t="shared" ca="1" si="231"/>
        <v/>
      </c>
      <c r="J186" s="206" t="str">
        <f t="shared" ca="1" si="231"/>
        <v/>
      </c>
      <c r="K186" s="202" t="str">
        <f t="shared" ca="1" si="231"/>
        <v/>
      </c>
      <c r="L186" s="295" t="str">
        <f t="shared" ca="1" si="231"/>
        <v/>
      </c>
      <c r="M186" s="207" t="str">
        <f t="shared" ca="1" si="213"/>
        <v/>
      </c>
      <c r="N186" s="208" t="str">
        <f t="shared" ca="1" si="213"/>
        <v/>
      </c>
      <c r="O186" s="209" t="str">
        <f t="shared" ca="1" si="213"/>
        <v/>
      </c>
      <c r="P186" s="210" t="str">
        <f t="shared" ca="1" si="213"/>
        <v/>
      </c>
      <c r="Q186" s="208" t="str">
        <f t="shared" ca="1" si="213"/>
        <v/>
      </c>
      <c r="R186" s="211" t="str">
        <f t="shared" ca="1" si="213"/>
        <v/>
      </c>
      <c r="S186" s="212" t="str">
        <f t="shared" ca="1" si="213"/>
        <v/>
      </c>
      <c r="T186" s="208" t="str">
        <f t="shared" ca="1" si="213"/>
        <v/>
      </c>
      <c r="U186" s="213" t="str">
        <f t="shared" ca="1" si="213"/>
        <v/>
      </c>
      <c r="V186" s="212" t="str">
        <f t="shared" ca="1" si="213"/>
        <v/>
      </c>
      <c r="W186" s="208" t="str">
        <f t="shared" ca="1" si="213"/>
        <v/>
      </c>
      <c r="X186" s="209" t="str">
        <f t="shared" ca="1" si="213"/>
        <v/>
      </c>
      <c r="Y186" s="210" t="str">
        <f t="shared" ca="1" si="213"/>
        <v/>
      </c>
      <c r="Z186" s="208" t="str">
        <f t="shared" ca="1" si="213"/>
        <v/>
      </c>
      <c r="AA186" s="211" t="str">
        <f t="shared" ca="1" si="213"/>
        <v/>
      </c>
      <c r="AB186" s="212" t="str">
        <f t="shared" ca="1" si="213"/>
        <v/>
      </c>
      <c r="AC186" s="208" t="str">
        <f t="shared" ca="1" si="214"/>
        <v/>
      </c>
      <c r="AD186" s="209" t="str">
        <f t="shared" ca="1" si="215"/>
        <v/>
      </c>
      <c r="AE186" s="214" t="str">
        <f t="shared" ca="1" si="216"/>
        <v/>
      </c>
      <c r="AF186" s="208" t="str">
        <f t="shared" ca="1" si="217"/>
        <v/>
      </c>
      <c r="AG186" s="209" t="str">
        <f t="shared" ca="1" si="218"/>
        <v/>
      </c>
      <c r="AH186" s="210" t="str">
        <f t="shared" ca="1" si="219"/>
        <v/>
      </c>
      <c r="AI186" s="208" t="str">
        <f t="shared" ca="1" si="220"/>
        <v/>
      </c>
      <c r="AJ186" s="211" t="str">
        <f t="shared" ca="1" si="221"/>
        <v/>
      </c>
      <c r="AK186" s="212" t="str">
        <f t="shared" ca="1" si="222"/>
        <v/>
      </c>
      <c r="AL186" s="208" t="str">
        <f t="shared" ca="1" si="223"/>
        <v/>
      </c>
      <c r="AM186" s="215" t="str">
        <f t="shared" ca="1" si="224"/>
        <v/>
      </c>
      <c r="AN186" s="212" t="str">
        <f t="shared" ca="1" si="225"/>
        <v/>
      </c>
      <c r="AO186" s="208" t="str">
        <f t="shared" ca="1" si="226"/>
        <v/>
      </c>
      <c r="AP186" s="209" t="str">
        <f t="shared" ca="1" si="227"/>
        <v/>
      </c>
      <c r="AQ186" s="210" t="str">
        <f t="shared" ca="1" si="228"/>
        <v/>
      </c>
      <c r="AR186" s="208" t="str">
        <f t="shared" ca="1" si="230"/>
        <v/>
      </c>
      <c r="AS186" s="211" t="str">
        <f t="shared" ca="1" si="230"/>
        <v/>
      </c>
      <c r="AT186" s="212" t="str">
        <f t="shared" ca="1" si="230"/>
        <v/>
      </c>
      <c r="AU186" s="208" t="str">
        <f t="shared" ca="1" si="230"/>
        <v/>
      </c>
      <c r="AV186" s="209" t="str">
        <f t="shared" ca="1" si="230"/>
        <v/>
      </c>
      <c r="AW186" s="214" t="str">
        <f t="shared" ca="1" si="230"/>
        <v/>
      </c>
      <c r="AX186" s="208" t="str">
        <f t="shared" ca="1" si="230"/>
        <v/>
      </c>
      <c r="AY186" s="209" t="str">
        <f t="shared" ca="1" si="230"/>
        <v/>
      </c>
      <c r="AZ186" s="210" t="str">
        <f t="shared" ca="1" si="230"/>
        <v/>
      </c>
      <c r="BA186" s="208" t="str">
        <f t="shared" ca="1" si="230"/>
        <v/>
      </c>
      <c r="BB186" s="211" t="str">
        <f t="shared" ca="1" si="230"/>
        <v/>
      </c>
      <c r="BC186" s="212" t="str">
        <f t="shared" ca="1" si="230"/>
        <v/>
      </c>
      <c r="BD186" s="208" t="str">
        <f t="shared" ca="1" si="230"/>
        <v/>
      </c>
      <c r="BE186" s="215" t="str">
        <f t="shared" ca="1" si="230"/>
        <v/>
      </c>
      <c r="BF186" s="212" t="str">
        <f t="shared" ca="1" si="230"/>
        <v/>
      </c>
      <c r="BG186" s="208" t="str">
        <f t="shared" ca="1" si="230"/>
        <v/>
      </c>
      <c r="BH186" s="209" t="str">
        <f t="shared" ca="1" si="211"/>
        <v/>
      </c>
      <c r="BI186" s="210" t="str">
        <f t="shared" ca="1" si="211"/>
        <v/>
      </c>
      <c r="BJ186" s="208" t="str">
        <f t="shared" ca="1" si="211"/>
        <v/>
      </c>
      <c r="BK186" s="211" t="str">
        <f t="shared" ca="1" si="211"/>
        <v/>
      </c>
      <c r="BL186" s="212" t="str">
        <f t="shared" ca="1" si="211"/>
        <v/>
      </c>
      <c r="BM186" s="208" t="str">
        <f t="shared" ca="1" si="211"/>
        <v/>
      </c>
      <c r="BN186" s="209" t="str">
        <f t="shared" ca="1" si="211"/>
        <v/>
      </c>
      <c r="BO186" s="214" t="str">
        <f t="shared" ca="1" si="211"/>
        <v/>
      </c>
      <c r="BP186" s="208" t="str">
        <f t="shared" ca="1" si="211"/>
        <v/>
      </c>
      <c r="BQ186" s="209" t="str">
        <f t="shared" ca="1" si="211"/>
        <v/>
      </c>
      <c r="BR186" s="210" t="str">
        <f t="shared" ca="1" si="211"/>
        <v/>
      </c>
      <c r="BS186" s="208" t="str">
        <f t="shared" ca="1" si="211"/>
        <v/>
      </c>
      <c r="BT186" s="211" t="str">
        <f t="shared" ca="1" si="211"/>
        <v/>
      </c>
      <c r="BU186" s="212" t="str">
        <f t="shared" ca="1" si="211"/>
        <v/>
      </c>
      <c r="BV186" s="208" t="str">
        <f t="shared" ca="1" si="211"/>
        <v/>
      </c>
      <c r="BW186" s="215" t="str">
        <f t="shared" ca="1" si="211"/>
        <v/>
      </c>
      <c r="BX186" s="212" t="str">
        <f t="shared" ca="1" si="212"/>
        <v/>
      </c>
      <c r="BY186" s="208" t="str">
        <f t="shared" ca="1" si="198"/>
        <v/>
      </c>
      <c r="BZ186" s="209" t="str">
        <f t="shared" ca="1" si="199"/>
        <v/>
      </c>
      <c r="CA186" s="210" t="str">
        <f t="shared" ca="1" si="200"/>
        <v/>
      </c>
      <c r="CB186" s="208" t="str">
        <f t="shared" ca="1" si="201"/>
        <v/>
      </c>
      <c r="CC186" s="211" t="str">
        <f t="shared" ca="1" si="202"/>
        <v/>
      </c>
      <c r="CD186" s="212" t="str">
        <f t="shared" ca="1" si="203"/>
        <v/>
      </c>
      <c r="CE186" s="208" t="str">
        <f t="shared" ca="1" si="204"/>
        <v/>
      </c>
      <c r="CF186" s="209" t="str">
        <f t="shared" ca="1" si="205"/>
        <v/>
      </c>
      <c r="CG186" s="214" t="str">
        <f t="shared" ref="CG186:CG209" ca="1" si="232">IF($C186="","",IF(CG$1="","",INDIRECT("'"&amp;CG$1&amp;"'!"&amp;"$"&amp;CG$2&amp;"$"&amp;((CG$3)+(ROW()-ROW(BW$9))))))</f>
        <v/>
      </c>
      <c r="CH186" s="208" t="str">
        <f t="shared" ca="1" si="139"/>
        <v/>
      </c>
      <c r="CI186" s="209" t="str">
        <f t="shared" ca="1" si="140"/>
        <v/>
      </c>
      <c r="CJ186" s="210" t="str">
        <f t="shared" ca="1" si="141"/>
        <v/>
      </c>
      <c r="CK186" s="208" t="str">
        <f t="shared" ca="1" si="142"/>
        <v/>
      </c>
      <c r="CL186" s="211" t="str">
        <f t="shared" ca="1" si="143"/>
        <v/>
      </c>
      <c r="CM186" s="212" t="str">
        <f t="shared" ca="1" si="144"/>
        <v/>
      </c>
      <c r="CN186" s="208" t="str">
        <f t="shared" ca="1" si="145"/>
        <v/>
      </c>
      <c r="CO186" s="215" t="str">
        <f t="shared" ca="1" si="146"/>
        <v/>
      </c>
      <c r="CP186" s="212" t="str">
        <f t="shared" ref="CP186:CP209" ca="1" si="233">IF($C186="","",IF(CP$1="","",INDIRECT("'"&amp;CP$1&amp;"'!"&amp;"$"&amp;CP$2&amp;"$"&amp;((CP$3)+(ROW()-ROW(CF$9))))))</f>
        <v/>
      </c>
      <c r="CQ186" s="208" t="str">
        <f t="shared" ca="1" si="147"/>
        <v/>
      </c>
      <c r="CR186" s="209" t="str">
        <f t="shared" ca="1" si="148"/>
        <v/>
      </c>
      <c r="CS186" s="210" t="str">
        <f t="shared" ca="1" si="149"/>
        <v/>
      </c>
      <c r="CT186" s="208" t="str">
        <f t="shared" ca="1" si="150"/>
        <v/>
      </c>
      <c r="CU186" s="211" t="str">
        <f t="shared" ca="1" si="151"/>
        <v/>
      </c>
      <c r="CV186" s="212" t="str">
        <f t="shared" ca="1" si="152"/>
        <v/>
      </c>
      <c r="CW186" s="208" t="str">
        <f t="shared" ca="1" si="153"/>
        <v/>
      </c>
      <c r="CX186" s="216" t="str">
        <f t="shared" ca="1" si="154"/>
        <v/>
      </c>
    </row>
    <row r="187" spans="2:102" s="156" customFormat="1" ht="20.100000000000001" customHeight="1">
      <c r="B187" s="239">
        <f t="shared" si="155"/>
        <v>178</v>
      </c>
      <c r="C187" s="200" t="str">
        <f t="shared" ca="1" si="193"/>
        <v/>
      </c>
      <c r="D187" s="201" t="str">
        <f t="shared" ca="1" si="206"/>
        <v/>
      </c>
      <c r="E187" s="206" t="str">
        <f t="shared" ca="1" si="231"/>
        <v/>
      </c>
      <c r="F187" s="203" t="str">
        <f t="shared" ca="1" si="231"/>
        <v/>
      </c>
      <c r="G187" s="204" t="str">
        <f t="shared" ca="1" si="231"/>
        <v/>
      </c>
      <c r="H187" s="202" t="str">
        <f t="shared" ca="1" si="231"/>
        <v/>
      </c>
      <c r="I187" s="205" t="str">
        <f t="shared" ca="1" si="231"/>
        <v/>
      </c>
      <c r="J187" s="206" t="str">
        <f t="shared" ca="1" si="231"/>
        <v/>
      </c>
      <c r="K187" s="202" t="str">
        <f t="shared" ca="1" si="231"/>
        <v/>
      </c>
      <c r="L187" s="295" t="str">
        <f t="shared" ca="1" si="231"/>
        <v/>
      </c>
      <c r="M187" s="207" t="str">
        <f t="shared" ca="1" si="213"/>
        <v/>
      </c>
      <c r="N187" s="208" t="str">
        <f t="shared" ca="1" si="213"/>
        <v/>
      </c>
      <c r="O187" s="209" t="str">
        <f t="shared" ca="1" si="213"/>
        <v/>
      </c>
      <c r="P187" s="210" t="str">
        <f t="shared" ca="1" si="213"/>
        <v/>
      </c>
      <c r="Q187" s="208" t="str">
        <f t="shared" ca="1" si="213"/>
        <v/>
      </c>
      <c r="R187" s="211" t="str">
        <f t="shared" ca="1" si="213"/>
        <v/>
      </c>
      <c r="S187" s="212" t="str">
        <f t="shared" ca="1" si="213"/>
        <v/>
      </c>
      <c r="T187" s="208" t="str">
        <f t="shared" ca="1" si="213"/>
        <v/>
      </c>
      <c r="U187" s="213" t="str">
        <f t="shared" ca="1" si="213"/>
        <v/>
      </c>
      <c r="V187" s="212" t="str">
        <f t="shared" ca="1" si="213"/>
        <v/>
      </c>
      <c r="W187" s="208" t="str">
        <f t="shared" ca="1" si="213"/>
        <v/>
      </c>
      <c r="X187" s="209" t="str">
        <f t="shared" ca="1" si="213"/>
        <v/>
      </c>
      <c r="Y187" s="210" t="str">
        <f t="shared" ca="1" si="213"/>
        <v/>
      </c>
      <c r="Z187" s="208" t="str">
        <f t="shared" ca="1" si="213"/>
        <v/>
      </c>
      <c r="AA187" s="211" t="str">
        <f t="shared" ca="1" si="213"/>
        <v/>
      </c>
      <c r="AB187" s="212" t="str">
        <f ca="1">IF($C187="","",IF(AB$1="","",INDIRECT("'"&amp;AB$1&amp;"'!"&amp;"$"&amp;AB$2&amp;"$"&amp;((AB$3)+(ROW()-ROW(AA$9))))))</f>
        <v/>
      </c>
      <c r="AC187" s="208" t="str">
        <f t="shared" ca="1" si="214"/>
        <v/>
      </c>
      <c r="AD187" s="209" t="str">
        <f t="shared" ca="1" si="215"/>
        <v/>
      </c>
      <c r="AE187" s="214" t="str">
        <f t="shared" ca="1" si="216"/>
        <v/>
      </c>
      <c r="AF187" s="208" t="str">
        <f t="shared" ca="1" si="217"/>
        <v/>
      </c>
      <c r="AG187" s="209" t="str">
        <f t="shared" ca="1" si="218"/>
        <v/>
      </c>
      <c r="AH187" s="210" t="str">
        <f t="shared" ca="1" si="219"/>
        <v/>
      </c>
      <c r="AI187" s="208" t="str">
        <f t="shared" ca="1" si="220"/>
        <v/>
      </c>
      <c r="AJ187" s="211" t="str">
        <f t="shared" ca="1" si="221"/>
        <v/>
      </c>
      <c r="AK187" s="212" t="str">
        <f t="shared" ca="1" si="222"/>
        <v/>
      </c>
      <c r="AL187" s="208" t="str">
        <f t="shared" ca="1" si="223"/>
        <v/>
      </c>
      <c r="AM187" s="215" t="str">
        <f t="shared" ca="1" si="224"/>
        <v/>
      </c>
      <c r="AN187" s="212" t="str">
        <f t="shared" ca="1" si="225"/>
        <v/>
      </c>
      <c r="AO187" s="208" t="str">
        <f t="shared" ca="1" si="226"/>
        <v/>
      </c>
      <c r="AP187" s="209" t="str">
        <f t="shared" ca="1" si="227"/>
        <v/>
      </c>
      <c r="AQ187" s="210" t="str">
        <f t="shared" ca="1" si="228"/>
        <v/>
      </c>
      <c r="AR187" s="208" t="str">
        <f t="shared" ca="1" si="230"/>
        <v/>
      </c>
      <c r="AS187" s="211" t="str">
        <f t="shared" ca="1" si="230"/>
        <v/>
      </c>
      <c r="AT187" s="212" t="str">
        <f t="shared" ca="1" si="230"/>
        <v/>
      </c>
      <c r="AU187" s="208" t="str">
        <f t="shared" ca="1" si="230"/>
        <v/>
      </c>
      <c r="AV187" s="209" t="str">
        <f t="shared" ca="1" si="230"/>
        <v/>
      </c>
      <c r="AW187" s="214" t="str">
        <f t="shared" ca="1" si="230"/>
        <v/>
      </c>
      <c r="AX187" s="208" t="str">
        <f t="shared" ca="1" si="230"/>
        <v/>
      </c>
      <c r="AY187" s="209" t="str">
        <f t="shared" ca="1" si="230"/>
        <v/>
      </c>
      <c r="AZ187" s="210" t="str">
        <f t="shared" ca="1" si="230"/>
        <v/>
      </c>
      <c r="BA187" s="208" t="str">
        <f t="shared" ca="1" si="230"/>
        <v/>
      </c>
      <c r="BB187" s="211" t="str">
        <f t="shared" ca="1" si="230"/>
        <v/>
      </c>
      <c r="BC187" s="212" t="str">
        <f t="shared" ca="1" si="230"/>
        <v/>
      </c>
      <c r="BD187" s="208" t="str">
        <f t="shared" ca="1" si="230"/>
        <v/>
      </c>
      <c r="BE187" s="215" t="str">
        <f t="shared" ca="1" si="230"/>
        <v/>
      </c>
      <c r="BF187" s="212" t="str">
        <f t="shared" ca="1" si="230"/>
        <v/>
      </c>
      <c r="BG187" s="208" t="str">
        <f t="shared" ca="1" si="230"/>
        <v/>
      </c>
      <c r="BH187" s="209" t="str">
        <f ca="1">IF($C187="","",IF(BH$1="","",INDIRECT("'"&amp;BH$1&amp;"'!"&amp;"$"&amp;BH$2&amp;"$"&amp;((BH$3)+(ROW()-ROW(BG$9))))))</f>
        <v/>
      </c>
      <c r="BI187" s="210" t="str">
        <f t="shared" ref="BI187:BX203" ca="1" si="234">IF($C187="","",IF(BI$1="","",INDIRECT("'"&amp;BI$1&amp;"'!"&amp;"$"&amp;BI$2&amp;"$"&amp;((BI$3)+(ROW()-ROW(BH$9))))))</f>
        <v/>
      </c>
      <c r="BJ187" s="208" t="str">
        <f t="shared" ref="BJ187:BW187" ca="1" si="235">IF($C187="","",IF(BJ$1="","",INDIRECT("'"&amp;BJ$1&amp;"'!"&amp;"$"&amp;BJ$2&amp;"$"&amp;((BJ$3)+(ROW()-ROW(BI$9))))))</f>
        <v/>
      </c>
      <c r="BK187" s="211" t="str">
        <f t="shared" ca="1" si="235"/>
        <v/>
      </c>
      <c r="BL187" s="212" t="str">
        <f t="shared" ca="1" si="235"/>
        <v/>
      </c>
      <c r="BM187" s="208" t="str">
        <f t="shared" ca="1" si="235"/>
        <v/>
      </c>
      <c r="BN187" s="209" t="str">
        <f t="shared" ca="1" si="235"/>
        <v/>
      </c>
      <c r="BO187" s="214" t="str">
        <f t="shared" ca="1" si="235"/>
        <v/>
      </c>
      <c r="BP187" s="208" t="str">
        <f t="shared" ca="1" si="235"/>
        <v/>
      </c>
      <c r="BQ187" s="209" t="str">
        <f t="shared" ca="1" si="235"/>
        <v/>
      </c>
      <c r="BR187" s="210" t="str">
        <f t="shared" ca="1" si="235"/>
        <v/>
      </c>
      <c r="BS187" s="208" t="str">
        <f t="shared" ca="1" si="235"/>
        <v/>
      </c>
      <c r="BT187" s="211" t="str">
        <f t="shared" ca="1" si="235"/>
        <v/>
      </c>
      <c r="BU187" s="212" t="str">
        <f t="shared" ca="1" si="235"/>
        <v/>
      </c>
      <c r="BV187" s="208" t="str">
        <f t="shared" ca="1" si="235"/>
        <v/>
      </c>
      <c r="BW187" s="215" t="str">
        <f t="shared" ca="1" si="235"/>
        <v/>
      </c>
      <c r="BX187" s="212" t="str">
        <f t="shared" ca="1" si="212"/>
        <v/>
      </c>
      <c r="BY187" s="208" t="str">
        <f t="shared" ca="1" si="198"/>
        <v/>
      </c>
      <c r="BZ187" s="209" t="str">
        <f t="shared" ca="1" si="199"/>
        <v/>
      </c>
      <c r="CA187" s="210" t="str">
        <f t="shared" ca="1" si="200"/>
        <v/>
      </c>
      <c r="CB187" s="208" t="str">
        <f t="shared" ca="1" si="201"/>
        <v/>
      </c>
      <c r="CC187" s="211" t="str">
        <f t="shared" ca="1" si="202"/>
        <v/>
      </c>
      <c r="CD187" s="212" t="str">
        <f t="shared" ca="1" si="203"/>
        <v/>
      </c>
      <c r="CE187" s="208" t="str">
        <f t="shared" ca="1" si="204"/>
        <v/>
      </c>
      <c r="CF187" s="209" t="str">
        <f t="shared" ca="1" si="205"/>
        <v/>
      </c>
      <c r="CG187" s="214" t="str">
        <f t="shared" ca="1" si="232"/>
        <v/>
      </c>
      <c r="CH187" s="208" t="str">
        <f t="shared" ca="1" si="139"/>
        <v/>
      </c>
      <c r="CI187" s="209" t="str">
        <f t="shared" ca="1" si="140"/>
        <v/>
      </c>
      <c r="CJ187" s="210" t="str">
        <f t="shared" ca="1" si="141"/>
        <v/>
      </c>
      <c r="CK187" s="208" t="str">
        <f t="shared" ca="1" si="142"/>
        <v/>
      </c>
      <c r="CL187" s="211" t="str">
        <f t="shared" ca="1" si="143"/>
        <v/>
      </c>
      <c r="CM187" s="212" t="str">
        <f t="shared" ca="1" si="144"/>
        <v/>
      </c>
      <c r="CN187" s="208" t="str">
        <f t="shared" ca="1" si="145"/>
        <v/>
      </c>
      <c r="CO187" s="215" t="str">
        <f t="shared" ca="1" si="146"/>
        <v/>
      </c>
      <c r="CP187" s="212" t="str">
        <f t="shared" ca="1" si="233"/>
        <v/>
      </c>
      <c r="CQ187" s="208" t="str">
        <f t="shared" ca="1" si="147"/>
        <v/>
      </c>
      <c r="CR187" s="209" t="str">
        <f t="shared" ca="1" si="148"/>
        <v/>
      </c>
      <c r="CS187" s="210" t="str">
        <f t="shared" ca="1" si="149"/>
        <v/>
      </c>
      <c r="CT187" s="208" t="str">
        <f t="shared" ca="1" si="150"/>
        <v/>
      </c>
      <c r="CU187" s="211" t="str">
        <f t="shared" ca="1" si="151"/>
        <v/>
      </c>
      <c r="CV187" s="212" t="str">
        <f t="shared" ca="1" si="152"/>
        <v/>
      </c>
      <c r="CW187" s="208" t="str">
        <f t="shared" ca="1" si="153"/>
        <v/>
      </c>
      <c r="CX187" s="216" t="str">
        <f t="shared" ca="1" si="154"/>
        <v/>
      </c>
    </row>
    <row r="188" spans="2:102" s="156" customFormat="1" ht="20.100000000000001" customHeight="1">
      <c r="B188" s="239">
        <f t="shared" si="155"/>
        <v>179</v>
      </c>
      <c r="C188" s="200" t="str">
        <f t="shared" ca="1" si="193"/>
        <v/>
      </c>
      <c r="D188" s="201" t="str">
        <f t="shared" ca="1" si="206"/>
        <v/>
      </c>
      <c r="E188" s="206" t="str">
        <f t="shared" ca="1" si="231"/>
        <v/>
      </c>
      <c r="F188" s="203" t="str">
        <f t="shared" ca="1" si="231"/>
        <v/>
      </c>
      <c r="G188" s="204" t="str">
        <f t="shared" ca="1" si="231"/>
        <v/>
      </c>
      <c r="H188" s="202" t="str">
        <f t="shared" ca="1" si="231"/>
        <v/>
      </c>
      <c r="I188" s="205" t="str">
        <f t="shared" ca="1" si="231"/>
        <v/>
      </c>
      <c r="J188" s="206" t="str">
        <f t="shared" ca="1" si="231"/>
        <v/>
      </c>
      <c r="K188" s="202" t="str">
        <f t="shared" ca="1" si="231"/>
        <v/>
      </c>
      <c r="L188" s="295" t="str">
        <f t="shared" ca="1" si="231"/>
        <v/>
      </c>
      <c r="M188" s="207" t="str">
        <f t="shared" ref="M188:AB203" ca="1" si="236">IF($C188="","",IF(M$1="","",INDIRECT("'"&amp;M$1&amp;"'!"&amp;"$"&amp;M$2&amp;"$"&amp;((M$3)+(ROW()-ROW(L$9))))))</f>
        <v/>
      </c>
      <c r="N188" s="208" t="str">
        <f t="shared" ca="1" si="236"/>
        <v/>
      </c>
      <c r="O188" s="209" t="str">
        <f t="shared" ca="1" si="236"/>
        <v/>
      </c>
      <c r="P188" s="210" t="str">
        <f t="shared" ca="1" si="236"/>
        <v/>
      </c>
      <c r="Q188" s="208" t="str">
        <f t="shared" ca="1" si="236"/>
        <v/>
      </c>
      <c r="R188" s="211" t="str">
        <f t="shared" ca="1" si="236"/>
        <v/>
      </c>
      <c r="S188" s="212" t="str">
        <f t="shared" ca="1" si="236"/>
        <v/>
      </c>
      <c r="T188" s="208" t="str">
        <f t="shared" ca="1" si="236"/>
        <v/>
      </c>
      <c r="U188" s="213" t="str">
        <f t="shared" ca="1" si="236"/>
        <v/>
      </c>
      <c r="V188" s="212" t="str">
        <f t="shared" ca="1" si="236"/>
        <v/>
      </c>
      <c r="W188" s="208" t="str">
        <f t="shared" ca="1" si="236"/>
        <v/>
      </c>
      <c r="X188" s="209" t="str">
        <f t="shared" ca="1" si="236"/>
        <v/>
      </c>
      <c r="Y188" s="210" t="str">
        <f t="shared" ca="1" si="236"/>
        <v/>
      </c>
      <c r="Z188" s="208" t="str">
        <f t="shared" ca="1" si="236"/>
        <v/>
      </c>
      <c r="AA188" s="211" t="str">
        <f t="shared" ca="1" si="236"/>
        <v/>
      </c>
      <c r="AB188" s="212" t="str">
        <f t="shared" ca="1" si="236"/>
        <v/>
      </c>
      <c r="AC188" s="208" t="str">
        <f t="shared" ca="1" si="214"/>
        <v/>
      </c>
      <c r="AD188" s="209" t="str">
        <f t="shared" ref="AD188:AP188" ca="1" si="237">IF($C188="","",IF(AD$1="","",INDIRECT("'"&amp;AD$1&amp;"'!"&amp;"$"&amp;AD$2&amp;"$"&amp;((AD$3)+(ROW()-ROW(AC$9))))))</f>
        <v/>
      </c>
      <c r="AE188" s="214" t="str">
        <f t="shared" ca="1" si="237"/>
        <v/>
      </c>
      <c r="AF188" s="208" t="str">
        <f t="shared" ca="1" si="237"/>
        <v/>
      </c>
      <c r="AG188" s="209" t="str">
        <f t="shared" ca="1" si="237"/>
        <v/>
      </c>
      <c r="AH188" s="210" t="str">
        <f t="shared" ca="1" si="237"/>
        <v/>
      </c>
      <c r="AI188" s="208" t="str">
        <f t="shared" ca="1" si="237"/>
        <v/>
      </c>
      <c r="AJ188" s="211" t="str">
        <f t="shared" ca="1" si="237"/>
        <v/>
      </c>
      <c r="AK188" s="212" t="str">
        <f t="shared" ca="1" si="237"/>
        <v/>
      </c>
      <c r="AL188" s="208" t="str">
        <f t="shared" ca="1" si="237"/>
        <v/>
      </c>
      <c r="AM188" s="215" t="str">
        <f t="shared" ca="1" si="237"/>
        <v/>
      </c>
      <c r="AN188" s="212" t="str">
        <f t="shared" ca="1" si="237"/>
        <v/>
      </c>
      <c r="AO188" s="208" t="str">
        <f t="shared" ca="1" si="237"/>
        <v/>
      </c>
      <c r="AP188" s="209" t="str">
        <f t="shared" ca="1" si="237"/>
        <v/>
      </c>
      <c r="AQ188" s="210" t="str">
        <f t="shared" ca="1" si="228"/>
        <v/>
      </c>
      <c r="AR188" s="208" t="str">
        <f ca="1">IF($C188="","",IF(AR$1="","",INDIRECT("'"&amp;AR$1&amp;"'!"&amp;"$"&amp;AR$2&amp;"$"&amp;((AR$3)+(ROW()-ROW(AQ$9))))))</f>
        <v/>
      </c>
      <c r="AS188" s="211" t="str">
        <f t="shared" ref="AS188:BH203" ca="1" si="238">IF($C188="","",IF(AS$1="","",INDIRECT("'"&amp;AS$1&amp;"'!"&amp;"$"&amp;AS$2&amp;"$"&amp;((AS$3)+(ROW()-ROW(AR$9))))))</f>
        <v/>
      </c>
      <c r="AT188" s="212" t="str">
        <f t="shared" ca="1" si="238"/>
        <v/>
      </c>
      <c r="AU188" s="208" t="str">
        <f t="shared" ca="1" si="238"/>
        <v/>
      </c>
      <c r="AV188" s="209" t="str">
        <f t="shared" ca="1" si="238"/>
        <v/>
      </c>
      <c r="AW188" s="214" t="str">
        <f t="shared" ca="1" si="238"/>
        <v/>
      </c>
      <c r="AX188" s="208" t="str">
        <f t="shared" ca="1" si="238"/>
        <v/>
      </c>
      <c r="AY188" s="209" t="str">
        <f t="shared" ca="1" si="238"/>
        <v/>
      </c>
      <c r="AZ188" s="210" t="str">
        <f t="shared" ca="1" si="238"/>
        <v/>
      </c>
      <c r="BA188" s="208" t="str">
        <f t="shared" ca="1" si="238"/>
        <v/>
      </c>
      <c r="BB188" s="211" t="str">
        <f t="shared" ca="1" si="238"/>
        <v/>
      </c>
      <c r="BC188" s="212" t="str">
        <f t="shared" ca="1" si="238"/>
        <v/>
      </c>
      <c r="BD188" s="208" t="str">
        <f t="shared" ca="1" si="238"/>
        <v/>
      </c>
      <c r="BE188" s="215" t="str">
        <f t="shared" ca="1" si="238"/>
        <v/>
      </c>
      <c r="BF188" s="212" t="str">
        <f t="shared" ca="1" si="238"/>
        <v/>
      </c>
      <c r="BG188" s="208" t="str">
        <f t="shared" ca="1" si="238"/>
        <v/>
      </c>
      <c r="BH188" s="209" t="str">
        <f t="shared" ca="1" si="238"/>
        <v/>
      </c>
      <c r="BI188" s="210" t="str">
        <f t="shared" ca="1" si="234"/>
        <v/>
      </c>
      <c r="BJ188" s="208" t="str">
        <f t="shared" ca="1" si="234"/>
        <v/>
      </c>
      <c r="BK188" s="211" t="str">
        <f t="shared" ca="1" si="234"/>
        <v/>
      </c>
      <c r="BL188" s="212" t="str">
        <f t="shared" ca="1" si="234"/>
        <v/>
      </c>
      <c r="BM188" s="208" t="str">
        <f t="shared" ca="1" si="234"/>
        <v/>
      </c>
      <c r="BN188" s="209" t="str">
        <f t="shared" ca="1" si="234"/>
        <v/>
      </c>
      <c r="BO188" s="214" t="str">
        <f t="shared" ca="1" si="234"/>
        <v/>
      </c>
      <c r="BP188" s="208" t="str">
        <f t="shared" ca="1" si="234"/>
        <v/>
      </c>
      <c r="BQ188" s="209" t="str">
        <f t="shared" ca="1" si="234"/>
        <v/>
      </c>
      <c r="BR188" s="210" t="str">
        <f t="shared" ca="1" si="234"/>
        <v/>
      </c>
      <c r="BS188" s="208" t="str">
        <f t="shared" ca="1" si="234"/>
        <v/>
      </c>
      <c r="BT188" s="211" t="str">
        <f t="shared" ca="1" si="234"/>
        <v/>
      </c>
      <c r="BU188" s="212" t="str">
        <f t="shared" ca="1" si="234"/>
        <v/>
      </c>
      <c r="BV188" s="208" t="str">
        <f t="shared" ca="1" si="234"/>
        <v/>
      </c>
      <c r="BW188" s="215" t="str">
        <f t="shared" ca="1" si="234"/>
        <v/>
      </c>
      <c r="BX188" s="212" t="str">
        <f t="shared" ca="1" si="234"/>
        <v/>
      </c>
      <c r="BY188" s="208" t="str">
        <f t="shared" ca="1" si="198"/>
        <v/>
      </c>
      <c r="BZ188" s="209" t="str">
        <f t="shared" ca="1" si="199"/>
        <v/>
      </c>
      <c r="CA188" s="210" t="str">
        <f t="shared" ca="1" si="200"/>
        <v/>
      </c>
      <c r="CB188" s="208" t="str">
        <f t="shared" ca="1" si="201"/>
        <v/>
      </c>
      <c r="CC188" s="211" t="str">
        <f t="shared" ca="1" si="202"/>
        <v/>
      </c>
      <c r="CD188" s="212" t="str">
        <f t="shared" ca="1" si="203"/>
        <v/>
      </c>
      <c r="CE188" s="208" t="str">
        <f t="shared" ca="1" si="204"/>
        <v/>
      </c>
      <c r="CF188" s="209" t="str">
        <f t="shared" ca="1" si="205"/>
        <v/>
      </c>
      <c r="CG188" s="214" t="str">
        <f t="shared" ca="1" si="232"/>
        <v/>
      </c>
      <c r="CH188" s="208" t="str">
        <f t="shared" ca="1" si="139"/>
        <v/>
      </c>
      <c r="CI188" s="209" t="str">
        <f t="shared" ca="1" si="140"/>
        <v/>
      </c>
      <c r="CJ188" s="210" t="str">
        <f t="shared" ca="1" si="141"/>
        <v/>
      </c>
      <c r="CK188" s="208" t="str">
        <f t="shared" ca="1" si="142"/>
        <v/>
      </c>
      <c r="CL188" s="211" t="str">
        <f t="shared" ca="1" si="143"/>
        <v/>
      </c>
      <c r="CM188" s="212" t="str">
        <f t="shared" ca="1" si="144"/>
        <v/>
      </c>
      <c r="CN188" s="208" t="str">
        <f t="shared" ca="1" si="145"/>
        <v/>
      </c>
      <c r="CO188" s="215" t="str">
        <f t="shared" ca="1" si="146"/>
        <v/>
      </c>
      <c r="CP188" s="212" t="str">
        <f t="shared" ca="1" si="233"/>
        <v/>
      </c>
      <c r="CQ188" s="208" t="str">
        <f t="shared" ca="1" si="147"/>
        <v/>
      </c>
      <c r="CR188" s="209" t="str">
        <f t="shared" ca="1" si="148"/>
        <v/>
      </c>
      <c r="CS188" s="210" t="str">
        <f t="shared" ca="1" si="149"/>
        <v/>
      </c>
      <c r="CT188" s="208" t="str">
        <f t="shared" ca="1" si="150"/>
        <v/>
      </c>
      <c r="CU188" s="211" t="str">
        <f t="shared" ca="1" si="151"/>
        <v/>
      </c>
      <c r="CV188" s="212" t="str">
        <f t="shared" ca="1" si="152"/>
        <v/>
      </c>
      <c r="CW188" s="208" t="str">
        <f t="shared" ca="1" si="153"/>
        <v/>
      </c>
      <c r="CX188" s="216" t="str">
        <f t="shared" ca="1" si="154"/>
        <v/>
      </c>
    </row>
    <row r="189" spans="2:102" s="156" customFormat="1" ht="20.100000000000001" customHeight="1">
      <c r="B189" s="239">
        <f t="shared" si="155"/>
        <v>180</v>
      </c>
      <c r="C189" s="200" t="str">
        <f t="shared" ca="1" si="193"/>
        <v/>
      </c>
      <c r="D189" s="201" t="str">
        <f t="shared" ca="1" si="206"/>
        <v/>
      </c>
      <c r="E189" s="206" t="str">
        <f t="shared" ca="1" si="231"/>
        <v/>
      </c>
      <c r="F189" s="203" t="str">
        <f t="shared" ca="1" si="231"/>
        <v/>
      </c>
      <c r="G189" s="204" t="str">
        <f t="shared" ca="1" si="231"/>
        <v/>
      </c>
      <c r="H189" s="202" t="str">
        <f t="shared" ca="1" si="231"/>
        <v/>
      </c>
      <c r="I189" s="205" t="str">
        <f t="shared" ca="1" si="231"/>
        <v/>
      </c>
      <c r="J189" s="206" t="str">
        <f t="shared" ca="1" si="231"/>
        <v/>
      </c>
      <c r="K189" s="202" t="str">
        <f t="shared" ca="1" si="231"/>
        <v/>
      </c>
      <c r="L189" s="295" t="str">
        <f t="shared" ca="1" si="231"/>
        <v/>
      </c>
      <c r="M189" s="207" t="str">
        <f t="shared" ca="1" si="236"/>
        <v/>
      </c>
      <c r="N189" s="208" t="str">
        <f t="shared" ca="1" si="236"/>
        <v/>
      </c>
      <c r="O189" s="209" t="str">
        <f t="shared" ca="1" si="236"/>
        <v/>
      </c>
      <c r="P189" s="210" t="str">
        <f t="shared" ca="1" si="236"/>
        <v/>
      </c>
      <c r="Q189" s="208" t="str">
        <f t="shared" ca="1" si="236"/>
        <v/>
      </c>
      <c r="R189" s="211" t="str">
        <f t="shared" ca="1" si="236"/>
        <v/>
      </c>
      <c r="S189" s="212" t="str">
        <f t="shared" ca="1" si="236"/>
        <v/>
      </c>
      <c r="T189" s="208" t="str">
        <f t="shared" ca="1" si="236"/>
        <v/>
      </c>
      <c r="U189" s="213" t="str">
        <f t="shared" ca="1" si="236"/>
        <v/>
      </c>
      <c r="V189" s="212" t="str">
        <f t="shared" ca="1" si="236"/>
        <v/>
      </c>
      <c r="W189" s="208" t="str">
        <f t="shared" ca="1" si="236"/>
        <v/>
      </c>
      <c r="X189" s="209" t="str">
        <f t="shared" ca="1" si="236"/>
        <v/>
      </c>
      <c r="Y189" s="210" t="str">
        <f t="shared" ca="1" si="236"/>
        <v/>
      </c>
      <c r="Z189" s="208" t="str">
        <f t="shared" ca="1" si="236"/>
        <v/>
      </c>
      <c r="AA189" s="211" t="str">
        <f t="shared" ca="1" si="236"/>
        <v/>
      </c>
      <c r="AB189" s="212" t="str">
        <f t="shared" ca="1" si="236"/>
        <v/>
      </c>
      <c r="AC189" s="208" t="str">
        <f t="shared" ref="AC189:AR204" ca="1" si="239">IF($C189="","",IF(AC$1="","",INDIRECT("'"&amp;AC$1&amp;"'!"&amp;"$"&amp;AC$2&amp;"$"&amp;((AC$3)+(ROW()-ROW(AB$9))))))</f>
        <v/>
      </c>
      <c r="AD189" s="209" t="str">
        <f t="shared" ca="1" si="239"/>
        <v/>
      </c>
      <c r="AE189" s="214" t="str">
        <f t="shared" ca="1" si="239"/>
        <v/>
      </c>
      <c r="AF189" s="208" t="str">
        <f t="shared" ca="1" si="239"/>
        <v/>
      </c>
      <c r="AG189" s="209" t="str">
        <f t="shared" ca="1" si="239"/>
        <v/>
      </c>
      <c r="AH189" s="210" t="str">
        <f t="shared" ca="1" si="239"/>
        <v/>
      </c>
      <c r="AI189" s="208" t="str">
        <f t="shared" ca="1" si="239"/>
        <v/>
      </c>
      <c r="AJ189" s="211" t="str">
        <f t="shared" ca="1" si="239"/>
        <v/>
      </c>
      <c r="AK189" s="212" t="str">
        <f t="shared" ca="1" si="239"/>
        <v/>
      </c>
      <c r="AL189" s="208" t="str">
        <f t="shared" ca="1" si="239"/>
        <v/>
      </c>
      <c r="AM189" s="215" t="str">
        <f t="shared" ca="1" si="239"/>
        <v/>
      </c>
      <c r="AN189" s="212" t="str">
        <f t="shared" ca="1" si="239"/>
        <v/>
      </c>
      <c r="AO189" s="208" t="str">
        <f t="shared" ca="1" si="239"/>
        <v/>
      </c>
      <c r="AP189" s="209" t="str">
        <f t="shared" ca="1" si="239"/>
        <v/>
      </c>
      <c r="AQ189" s="210" t="str">
        <f t="shared" ca="1" si="239"/>
        <v/>
      </c>
      <c r="AR189" s="208" t="str">
        <f t="shared" ca="1" si="239"/>
        <v/>
      </c>
      <c r="AS189" s="211" t="str">
        <f t="shared" ca="1" si="238"/>
        <v/>
      </c>
      <c r="AT189" s="212" t="str">
        <f t="shared" ca="1" si="238"/>
        <v/>
      </c>
      <c r="AU189" s="208" t="str">
        <f t="shared" ca="1" si="238"/>
        <v/>
      </c>
      <c r="AV189" s="209" t="str">
        <f t="shared" ca="1" si="238"/>
        <v/>
      </c>
      <c r="AW189" s="214" t="str">
        <f t="shared" ca="1" si="238"/>
        <v/>
      </c>
      <c r="AX189" s="208" t="str">
        <f t="shared" ca="1" si="238"/>
        <v/>
      </c>
      <c r="AY189" s="209" t="str">
        <f t="shared" ca="1" si="238"/>
        <v/>
      </c>
      <c r="AZ189" s="210" t="str">
        <f t="shared" ca="1" si="238"/>
        <v/>
      </c>
      <c r="BA189" s="208" t="str">
        <f t="shared" ca="1" si="238"/>
        <v/>
      </c>
      <c r="BB189" s="211" t="str">
        <f t="shared" ca="1" si="238"/>
        <v/>
      </c>
      <c r="BC189" s="212" t="str">
        <f t="shared" ca="1" si="238"/>
        <v/>
      </c>
      <c r="BD189" s="208" t="str">
        <f t="shared" ca="1" si="238"/>
        <v/>
      </c>
      <c r="BE189" s="215" t="str">
        <f t="shared" ca="1" si="238"/>
        <v/>
      </c>
      <c r="BF189" s="212" t="str">
        <f t="shared" ca="1" si="238"/>
        <v/>
      </c>
      <c r="BG189" s="208" t="str">
        <f t="shared" ca="1" si="238"/>
        <v/>
      </c>
      <c r="BH189" s="209" t="str">
        <f t="shared" ca="1" si="238"/>
        <v/>
      </c>
      <c r="BI189" s="210" t="str">
        <f t="shared" ca="1" si="234"/>
        <v/>
      </c>
      <c r="BJ189" s="208" t="str">
        <f t="shared" ca="1" si="234"/>
        <v/>
      </c>
      <c r="BK189" s="211" t="str">
        <f t="shared" ca="1" si="234"/>
        <v/>
      </c>
      <c r="BL189" s="212" t="str">
        <f t="shared" ca="1" si="234"/>
        <v/>
      </c>
      <c r="BM189" s="208" t="str">
        <f t="shared" ca="1" si="234"/>
        <v/>
      </c>
      <c r="BN189" s="209" t="str">
        <f t="shared" ca="1" si="234"/>
        <v/>
      </c>
      <c r="BO189" s="214" t="str">
        <f t="shared" ca="1" si="234"/>
        <v/>
      </c>
      <c r="BP189" s="208" t="str">
        <f t="shared" ca="1" si="234"/>
        <v/>
      </c>
      <c r="BQ189" s="209" t="str">
        <f t="shared" ca="1" si="234"/>
        <v/>
      </c>
      <c r="BR189" s="210" t="str">
        <f t="shared" ca="1" si="234"/>
        <v/>
      </c>
      <c r="BS189" s="208" t="str">
        <f t="shared" ca="1" si="234"/>
        <v/>
      </c>
      <c r="BT189" s="211" t="str">
        <f t="shared" ca="1" si="234"/>
        <v/>
      </c>
      <c r="BU189" s="212" t="str">
        <f t="shared" ca="1" si="234"/>
        <v/>
      </c>
      <c r="BV189" s="208" t="str">
        <f t="shared" ca="1" si="234"/>
        <v/>
      </c>
      <c r="BW189" s="215" t="str">
        <f t="shared" ca="1" si="234"/>
        <v/>
      </c>
      <c r="BX189" s="212" t="str">
        <f t="shared" ca="1" si="234"/>
        <v/>
      </c>
      <c r="BY189" s="208" t="str">
        <f t="shared" ca="1" si="198"/>
        <v/>
      </c>
      <c r="BZ189" s="209" t="str">
        <f t="shared" ca="1" si="199"/>
        <v/>
      </c>
      <c r="CA189" s="210" t="str">
        <f t="shared" ca="1" si="200"/>
        <v/>
      </c>
      <c r="CB189" s="208" t="str">
        <f t="shared" ca="1" si="201"/>
        <v/>
      </c>
      <c r="CC189" s="211" t="str">
        <f t="shared" ca="1" si="202"/>
        <v/>
      </c>
      <c r="CD189" s="212" t="str">
        <f t="shared" ca="1" si="203"/>
        <v/>
      </c>
      <c r="CE189" s="208" t="str">
        <f t="shared" ca="1" si="204"/>
        <v/>
      </c>
      <c r="CF189" s="209" t="str">
        <f t="shared" ca="1" si="205"/>
        <v/>
      </c>
      <c r="CG189" s="214" t="str">
        <f t="shared" ca="1" si="232"/>
        <v/>
      </c>
      <c r="CH189" s="208" t="str">
        <f t="shared" ca="1" si="139"/>
        <v/>
      </c>
      <c r="CI189" s="209" t="str">
        <f t="shared" ca="1" si="140"/>
        <v/>
      </c>
      <c r="CJ189" s="210" t="str">
        <f t="shared" ca="1" si="141"/>
        <v/>
      </c>
      <c r="CK189" s="208" t="str">
        <f t="shared" ca="1" si="142"/>
        <v/>
      </c>
      <c r="CL189" s="211" t="str">
        <f t="shared" ca="1" si="143"/>
        <v/>
      </c>
      <c r="CM189" s="212" t="str">
        <f t="shared" ca="1" si="144"/>
        <v/>
      </c>
      <c r="CN189" s="208" t="str">
        <f t="shared" ca="1" si="145"/>
        <v/>
      </c>
      <c r="CO189" s="215" t="str">
        <f t="shared" ca="1" si="146"/>
        <v/>
      </c>
      <c r="CP189" s="212" t="str">
        <f t="shared" ca="1" si="233"/>
        <v/>
      </c>
      <c r="CQ189" s="208" t="str">
        <f t="shared" ca="1" si="147"/>
        <v/>
      </c>
      <c r="CR189" s="209" t="str">
        <f t="shared" ca="1" si="148"/>
        <v/>
      </c>
      <c r="CS189" s="210" t="str">
        <f t="shared" ca="1" si="149"/>
        <v/>
      </c>
      <c r="CT189" s="208" t="str">
        <f t="shared" ca="1" si="150"/>
        <v/>
      </c>
      <c r="CU189" s="211" t="str">
        <f t="shared" ca="1" si="151"/>
        <v/>
      </c>
      <c r="CV189" s="212" t="str">
        <f t="shared" ca="1" si="152"/>
        <v/>
      </c>
      <c r="CW189" s="208" t="str">
        <f t="shared" ca="1" si="153"/>
        <v/>
      </c>
      <c r="CX189" s="216" t="str">
        <f t="shared" ca="1" si="154"/>
        <v/>
      </c>
    </row>
    <row r="190" spans="2:102" s="156" customFormat="1" ht="20.100000000000001" customHeight="1">
      <c r="B190" s="239">
        <f t="shared" si="155"/>
        <v>181</v>
      </c>
      <c r="C190" s="200" t="str">
        <f t="shared" ca="1" si="193"/>
        <v/>
      </c>
      <c r="D190" s="201" t="str">
        <f t="shared" ca="1" si="206"/>
        <v/>
      </c>
      <c r="E190" s="206" t="str">
        <f t="shared" ca="1" si="231"/>
        <v/>
      </c>
      <c r="F190" s="203" t="str">
        <f t="shared" ca="1" si="231"/>
        <v/>
      </c>
      <c r="G190" s="204" t="str">
        <f t="shared" ca="1" si="231"/>
        <v/>
      </c>
      <c r="H190" s="202" t="str">
        <f t="shared" ca="1" si="231"/>
        <v/>
      </c>
      <c r="I190" s="205" t="str">
        <f t="shared" ca="1" si="231"/>
        <v/>
      </c>
      <c r="J190" s="206" t="str">
        <f t="shared" ca="1" si="231"/>
        <v/>
      </c>
      <c r="K190" s="202" t="str">
        <f t="shared" ca="1" si="231"/>
        <v/>
      </c>
      <c r="L190" s="295" t="str">
        <f t="shared" ca="1" si="231"/>
        <v/>
      </c>
      <c r="M190" s="207" t="str">
        <f t="shared" ca="1" si="236"/>
        <v/>
      </c>
      <c r="N190" s="208" t="str">
        <f t="shared" ca="1" si="236"/>
        <v/>
      </c>
      <c r="O190" s="209" t="str">
        <f t="shared" ca="1" si="236"/>
        <v/>
      </c>
      <c r="P190" s="210" t="str">
        <f t="shared" ca="1" si="236"/>
        <v/>
      </c>
      <c r="Q190" s="208" t="str">
        <f t="shared" ca="1" si="236"/>
        <v/>
      </c>
      <c r="R190" s="211" t="str">
        <f t="shared" ca="1" si="236"/>
        <v/>
      </c>
      <c r="S190" s="212" t="str">
        <f t="shared" ca="1" si="236"/>
        <v/>
      </c>
      <c r="T190" s="208" t="str">
        <f t="shared" ca="1" si="236"/>
        <v/>
      </c>
      <c r="U190" s="213" t="str">
        <f t="shared" ca="1" si="236"/>
        <v/>
      </c>
      <c r="V190" s="212" t="str">
        <f t="shared" ca="1" si="236"/>
        <v/>
      </c>
      <c r="W190" s="208" t="str">
        <f t="shared" ca="1" si="236"/>
        <v/>
      </c>
      <c r="X190" s="209" t="str">
        <f t="shared" ca="1" si="236"/>
        <v/>
      </c>
      <c r="Y190" s="210" t="str">
        <f t="shared" ca="1" si="236"/>
        <v/>
      </c>
      <c r="Z190" s="208" t="str">
        <f t="shared" ca="1" si="236"/>
        <v/>
      </c>
      <c r="AA190" s="211" t="str">
        <f t="shared" ca="1" si="236"/>
        <v/>
      </c>
      <c r="AB190" s="212" t="str">
        <f t="shared" ca="1" si="236"/>
        <v/>
      </c>
      <c r="AC190" s="208" t="str">
        <f t="shared" ca="1" si="239"/>
        <v/>
      </c>
      <c r="AD190" s="209" t="str">
        <f t="shared" ca="1" si="239"/>
        <v/>
      </c>
      <c r="AE190" s="214" t="str">
        <f t="shared" ca="1" si="239"/>
        <v/>
      </c>
      <c r="AF190" s="208" t="str">
        <f t="shared" ca="1" si="239"/>
        <v/>
      </c>
      <c r="AG190" s="209" t="str">
        <f t="shared" ca="1" si="239"/>
        <v/>
      </c>
      <c r="AH190" s="210" t="str">
        <f t="shared" ca="1" si="239"/>
        <v/>
      </c>
      <c r="AI190" s="208" t="str">
        <f t="shared" ca="1" si="239"/>
        <v/>
      </c>
      <c r="AJ190" s="211" t="str">
        <f t="shared" ca="1" si="239"/>
        <v/>
      </c>
      <c r="AK190" s="212" t="str">
        <f t="shared" ca="1" si="239"/>
        <v/>
      </c>
      <c r="AL190" s="208" t="str">
        <f t="shared" ca="1" si="239"/>
        <v/>
      </c>
      <c r="AM190" s="215" t="str">
        <f t="shared" ca="1" si="239"/>
        <v/>
      </c>
      <c r="AN190" s="212" t="str">
        <f t="shared" ca="1" si="239"/>
        <v/>
      </c>
      <c r="AO190" s="208" t="str">
        <f t="shared" ca="1" si="239"/>
        <v/>
      </c>
      <c r="AP190" s="209" t="str">
        <f t="shared" ca="1" si="239"/>
        <v/>
      </c>
      <c r="AQ190" s="210" t="str">
        <f t="shared" ca="1" si="239"/>
        <v/>
      </c>
      <c r="AR190" s="208" t="str">
        <f t="shared" ca="1" si="239"/>
        <v/>
      </c>
      <c r="AS190" s="211" t="str">
        <f t="shared" ca="1" si="238"/>
        <v/>
      </c>
      <c r="AT190" s="212" t="str">
        <f t="shared" ca="1" si="238"/>
        <v/>
      </c>
      <c r="AU190" s="208" t="str">
        <f t="shared" ca="1" si="238"/>
        <v/>
      </c>
      <c r="AV190" s="209" t="str">
        <f t="shared" ca="1" si="238"/>
        <v/>
      </c>
      <c r="AW190" s="214" t="str">
        <f t="shared" ca="1" si="238"/>
        <v/>
      </c>
      <c r="AX190" s="208" t="str">
        <f t="shared" ca="1" si="238"/>
        <v/>
      </c>
      <c r="AY190" s="209" t="str">
        <f t="shared" ca="1" si="238"/>
        <v/>
      </c>
      <c r="AZ190" s="210" t="str">
        <f t="shared" ca="1" si="238"/>
        <v/>
      </c>
      <c r="BA190" s="208" t="str">
        <f t="shared" ca="1" si="238"/>
        <v/>
      </c>
      <c r="BB190" s="211" t="str">
        <f t="shared" ca="1" si="238"/>
        <v/>
      </c>
      <c r="BC190" s="212" t="str">
        <f t="shared" ca="1" si="238"/>
        <v/>
      </c>
      <c r="BD190" s="208" t="str">
        <f t="shared" ca="1" si="238"/>
        <v/>
      </c>
      <c r="BE190" s="215" t="str">
        <f t="shared" ca="1" si="238"/>
        <v/>
      </c>
      <c r="BF190" s="212" t="str">
        <f t="shared" ca="1" si="238"/>
        <v/>
      </c>
      <c r="BG190" s="208" t="str">
        <f t="shared" ca="1" si="238"/>
        <v/>
      </c>
      <c r="BH190" s="209" t="str">
        <f t="shared" ca="1" si="238"/>
        <v/>
      </c>
      <c r="BI190" s="210" t="str">
        <f t="shared" ca="1" si="234"/>
        <v/>
      </c>
      <c r="BJ190" s="208" t="str">
        <f t="shared" ca="1" si="234"/>
        <v/>
      </c>
      <c r="BK190" s="211" t="str">
        <f t="shared" ca="1" si="234"/>
        <v/>
      </c>
      <c r="BL190" s="212" t="str">
        <f t="shared" ca="1" si="234"/>
        <v/>
      </c>
      <c r="BM190" s="208" t="str">
        <f t="shared" ca="1" si="234"/>
        <v/>
      </c>
      <c r="BN190" s="209" t="str">
        <f t="shared" ca="1" si="234"/>
        <v/>
      </c>
      <c r="BO190" s="214" t="str">
        <f t="shared" ca="1" si="234"/>
        <v/>
      </c>
      <c r="BP190" s="208" t="str">
        <f t="shared" ca="1" si="234"/>
        <v/>
      </c>
      <c r="BQ190" s="209" t="str">
        <f t="shared" ca="1" si="234"/>
        <v/>
      </c>
      <c r="BR190" s="210" t="str">
        <f t="shared" ca="1" si="234"/>
        <v/>
      </c>
      <c r="BS190" s="208" t="str">
        <f t="shared" ca="1" si="234"/>
        <v/>
      </c>
      <c r="BT190" s="211" t="str">
        <f t="shared" ca="1" si="234"/>
        <v/>
      </c>
      <c r="BU190" s="212" t="str">
        <f t="shared" ca="1" si="234"/>
        <v/>
      </c>
      <c r="BV190" s="208" t="str">
        <f t="shared" ca="1" si="234"/>
        <v/>
      </c>
      <c r="BW190" s="215" t="str">
        <f t="shared" ca="1" si="234"/>
        <v/>
      </c>
      <c r="BX190" s="212" t="str">
        <f t="shared" ca="1" si="234"/>
        <v/>
      </c>
      <c r="BY190" s="208" t="str">
        <f t="shared" ca="1" si="198"/>
        <v/>
      </c>
      <c r="BZ190" s="209" t="str">
        <f t="shared" ca="1" si="199"/>
        <v/>
      </c>
      <c r="CA190" s="210" t="str">
        <f t="shared" ca="1" si="200"/>
        <v/>
      </c>
      <c r="CB190" s="208" t="str">
        <f t="shared" ca="1" si="201"/>
        <v/>
      </c>
      <c r="CC190" s="211" t="str">
        <f t="shared" ca="1" si="202"/>
        <v/>
      </c>
      <c r="CD190" s="212" t="str">
        <f t="shared" ca="1" si="203"/>
        <v/>
      </c>
      <c r="CE190" s="208" t="str">
        <f t="shared" ca="1" si="204"/>
        <v/>
      </c>
      <c r="CF190" s="209" t="str">
        <f t="shared" ca="1" si="205"/>
        <v/>
      </c>
      <c r="CG190" s="214" t="str">
        <f t="shared" ca="1" si="232"/>
        <v/>
      </c>
      <c r="CH190" s="208" t="str">
        <f t="shared" ca="1" si="139"/>
        <v/>
      </c>
      <c r="CI190" s="209" t="str">
        <f t="shared" ca="1" si="140"/>
        <v/>
      </c>
      <c r="CJ190" s="210" t="str">
        <f t="shared" ca="1" si="141"/>
        <v/>
      </c>
      <c r="CK190" s="208" t="str">
        <f t="shared" ca="1" si="142"/>
        <v/>
      </c>
      <c r="CL190" s="211" t="str">
        <f t="shared" ca="1" si="143"/>
        <v/>
      </c>
      <c r="CM190" s="212" t="str">
        <f t="shared" ca="1" si="144"/>
        <v/>
      </c>
      <c r="CN190" s="208" t="str">
        <f t="shared" ca="1" si="145"/>
        <v/>
      </c>
      <c r="CO190" s="215" t="str">
        <f t="shared" ca="1" si="146"/>
        <v/>
      </c>
      <c r="CP190" s="212" t="str">
        <f t="shared" ca="1" si="233"/>
        <v/>
      </c>
      <c r="CQ190" s="208" t="str">
        <f t="shared" ca="1" si="147"/>
        <v/>
      </c>
      <c r="CR190" s="209" t="str">
        <f t="shared" ca="1" si="148"/>
        <v/>
      </c>
      <c r="CS190" s="210" t="str">
        <f t="shared" ca="1" si="149"/>
        <v/>
      </c>
      <c r="CT190" s="208" t="str">
        <f t="shared" ca="1" si="150"/>
        <v/>
      </c>
      <c r="CU190" s="211" t="str">
        <f t="shared" ca="1" si="151"/>
        <v/>
      </c>
      <c r="CV190" s="212" t="str">
        <f t="shared" ca="1" si="152"/>
        <v/>
      </c>
      <c r="CW190" s="208" t="str">
        <f t="shared" ca="1" si="153"/>
        <v/>
      </c>
      <c r="CX190" s="216" t="str">
        <f t="shared" ca="1" si="154"/>
        <v/>
      </c>
    </row>
    <row r="191" spans="2:102" s="156" customFormat="1" ht="20.100000000000001" customHeight="1">
      <c r="B191" s="239">
        <f t="shared" si="155"/>
        <v>182</v>
      </c>
      <c r="C191" s="200" t="str">
        <f t="shared" ca="1" si="193"/>
        <v/>
      </c>
      <c r="D191" s="201" t="str">
        <f t="shared" ca="1" si="206"/>
        <v/>
      </c>
      <c r="E191" s="206" t="str">
        <f t="shared" ca="1" si="231"/>
        <v/>
      </c>
      <c r="F191" s="203" t="str">
        <f t="shared" ca="1" si="231"/>
        <v/>
      </c>
      <c r="G191" s="204" t="str">
        <f t="shared" ca="1" si="231"/>
        <v/>
      </c>
      <c r="H191" s="202" t="str">
        <f t="shared" ca="1" si="231"/>
        <v/>
      </c>
      <c r="I191" s="205" t="str">
        <f t="shared" ca="1" si="231"/>
        <v/>
      </c>
      <c r="J191" s="206" t="str">
        <f t="shared" ca="1" si="231"/>
        <v/>
      </c>
      <c r="K191" s="202" t="str">
        <f t="shared" ca="1" si="231"/>
        <v/>
      </c>
      <c r="L191" s="295" t="str">
        <f t="shared" ca="1" si="231"/>
        <v/>
      </c>
      <c r="M191" s="207" t="str">
        <f t="shared" ca="1" si="236"/>
        <v/>
      </c>
      <c r="N191" s="208" t="str">
        <f t="shared" ca="1" si="236"/>
        <v/>
      </c>
      <c r="O191" s="209" t="str">
        <f t="shared" ca="1" si="236"/>
        <v/>
      </c>
      <c r="P191" s="210" t="str">
        <f t="shared" ca="1" si="236"/>
        <v/>
      </c>
      <c r="Q191" s="208" t="str">
        <f t="shared" ca="1" si="236"/>
        <v/>
      </c>
      <c r="R191" s="211" t="str">
        <f t="shared" ca="1" si="236"/>
        <v/>
      </c>
      <c r="S191" s="212" t="str">
        <f t="shared" ca="1" si="236"/>
        <v/>
      </c>
      <c r="T191" s="208" t="str">
        <f t="shared" ca="1" si="236"/>
        <v/>
      </c>
      <c r="U191" s="213" t="str">
        <f t="shared" ca="1" si="236"/>
        <v/>
      </c>
      <c r="V191" s="212" t="str">
        <f t="shared" ca="1" si="236"/>
        <v/>
      </c>
      <c r="W191" s="208" t="str">
        <f t="shared" ca="1" si="236"/>
        <v/>
      </c>
      <c r="X191" s="209" t="str">
        <f t="shared" ca="1" si="236"/>
        <v/>
      </c>
      <c r="Y191" s="210" t="str">
        <f t="shared" ca="1" si="236"/>
        <v/>
      </c>
      <c r="Z191" s="208" t="str">
        <f t="shared" ca="1" si="236"/>
        <v/>
      </c>
      <c r="AA191" s="211" t="str">
        <f t="shared" ca="1" si="236"/>
        <v/>
      </c>
      <c r="AB191" s="212" t="str">
        <f t="shared" ca="1" si="236"/>
        <v/>
      </c>
      <c r="AC191" s="208" t="str">
        <f t="shared" ca="1" si="239"/>
        <v/>
      </c>
      <c r="AD191" s="209" t="str">
        <f t="shared" ca="1" si="239"/>
        <v/>
      </c>
      <c r="AE191" s="214" t="str">
        <f t="shared" ca="1" si="239"/>
        <v/>
      </c>
      <c r="AF191" s="208" t="str">
        <f t="shared" ca="1" si="239"/>
        <v/>
      </c>
      <c r="AG191" s="209" t="str">
        <f t="shared" ca="1" si="239"/>
        <v/>
      </c>
      <c r="AH191" s="210" t="str">
        <f t="shared" ca="1" si="239"/>
        <v/>
      </c>
      <c r="AI191" s="208" t="str">
        <f t="shared" ca="1" si="239"/>
        <v/>
      </c>
      <c r="AJ191" s="211" t="str">
        <f t="shared" ca="1" si="239"/>
        <v/>
      </c>
      <c r="AK191" s="212" t="str">
        <f t="shared" ca="1" si="239"/>
        <v/>
      </c>
      <c r="AL191" s="208" t="str">
        <f t="shared" ca="1" si="239"/>
        <v/>
      </c>
      <c r="AM191" s="215" t="str">
        <f t="shared" ca="1" si="239"/>
        <v/>
      </c>
      <c r="AN191" s="212" t="str">
        <f t="shared" ca="1" si="239"/>
        <v/>
      </c>
      <c r="AO191" s="208" t="str">
        <f t="shared" ca="1" si="239"/>
        <v/>
      </c>
      <c r="AP191" s="209" t="str">
        <f t="shared" ca="1" si="239"/>
        <v/>
      </c>
      <c r="AQ191" s="210" t="str">
        <f t="shared" ca="1" si="239"/>
        <v/>
      </c>
      <c r="AR191" s="208" t="str">
        <f t="shared" ca="1" si="239"/>
        <v/>
      </c>
      <c r="AS191" s="211" t="str">
        <f t="shared" ca="1" si="238"/>
        <v/>
      </c>
      <c r="AT191" s="212" t="str">
        <f t="shared" ca="1" si="238"/>
        <v/>
      </c>
      <c r="AU191" s="208" t="str">
        <f t="shared" ca="1" si="238"/>
        <v/>
      </c>
      <c r="AV191" s="209" t="str">
        <f t="shared" ca="1" si="238"/>
        <v/>
      </c>
      <c r="AW191" s="214" t="str">
        <f t="shared" ca="1" si="238"/>
        <v/>
      </c>
      <c r="AX191" s="208" t="str">
        <f t="shared" ca="1" si="238"/>
        <v/>
      </c>
      <c r="AY191" s="209" t="str">
        <f t="shared" ca="1" si="238"/>
        <v/>
      </c>
      <c r="AZ191" s="210" t="str">
        <f t="shared" ca="1" si="238"/>
        <v/>
      </c>
      <c r="BA191" s="208" t="str">
        <f t="shared" ca="1" si="238"/>
        <v/>
      </c>
      <c r="BB191" s="211" t="str">
        <f t="shared" ca="1" si="238"/>
        <v/>
      </c>
      <c r="BC191" s="212" t="str">
        <f t="shared" ca="1" si="238"/>
        <v/>
      </c>
      <c r="BD191" s="208" t="str">
        <f t="shared" ca="1" si="238"/>
        <v/>
      </c>
      <c r="BE191" s="215" t="str">
        <f t="shared" ca="1" si="238"/>
        <v/>
      </c>
      <c r="BF191" s="212" t="str">
        <f t="shared" ca="1" si="238"/>
        <v/>
      </c>
      <c r="BG191" s="208" t="str">
        <f t="shared" ca="1" si="238"/>
        <v/>
      </c>
      <c r="BH191" s="209" t="str">
        <f t="shared" ca="1" si="238"/>
        <v/>
      </c>
      <c r="BI191" s="210" t="str">
        <f t="shared" ca="1" si="234"/>
        <v/>
      </c>
      <c r="BJ191" s="208" t="str">
        <f t="shared" ca="1" si="234"/>
        <v/>
      </c>
      <c r="BK191" s="211" t="str">
        <f t="shared" ca="1" si="234"/>
        <v/>
      </c>
      <c r="BL191" s="212" t="str">
        <f t="shared" ca="1" si="234"/>
        <v/>
      </c>
      <c r="BM191" s="208" t="str">
        <f t="shared" ca="1" si="234"/>
        <v/>
      </c>
      <c r="BN191" s="209" t="str">
        <f t="shared" ca="1" si="234"/>
        <v/>
      </c>
      <c r="BO191" s="214" t="str">
        <f t="shared" ca="1" si="234"/>
        <v/>
      </c>
      <c r="BP191" s="208" t="str">
        <f t="shared" ca="1" si="234"/>
        <v/>
      </c>
      <c r="BQ191" s="209" t="str">
        <f t="shared" ca="1" si="234"/>
        <v/>
      </c>
      <c r="BR191" s="210" t="str">
        <f t="shared" ca="1" si="234"/>
        <v/>
      </c>
      <c r="BS191" s="208" t="str">
        <f t="shared" ca="1" si="234"/>
        <v/>
      </c>
      <c r="BT191" s="211" t="str">
        <f t="shared" ca="1" si="234"/>
        <v/>
      </c>
      <c r="BU191" s="212" t="str">
        <f t="shared" ca="1" si="234"/>
        <v/>
      </c>
      <c r="BV191" s="208" t="str">
        <f t="shared" ca="1" si="234"/>
        <v/>
      </c>
      <c r="BW191" s="215" t="str">
        <f t="shared" ca="1" si="234"/>
        <v/>
      </c>
      <c r="BX191" s="212" t="str">
        <f t="shared" ca="1" si="234"/>
        <v/>
      </c>
      <c r="BY191" s="208" t="str">
        <f t="shared" ca="1" si="198"/>
        <v/>
      </c>
      <c r="BZ191" s="209" t="str">
        <f t="shared" ca="1" si="199"/>
        <v/>
      </c>
      <c r="CA191" s="210" t="str">
        <f t="shared" ca="1" si="200"/>
        <v/>
      </c>
      <c r="CB191" s="208" t="str">
        <f t="shared" ca="1" si="201"/>
        <v/>
      </c>
      <c r="CC191" s="211" t="str">
        <f t="shared" ca="1" si="202"/>
        <v/>
      </c>
      <c r="CD191" s="212" t="str">
        <f t="shared" ca="1" si="203"/>
        <v/>
      </c>
      <c r="CE191" s="208" t="str">
        <f t="shared" ca="1" si="204"/>
        <v/>
      </c>
      <c r="CF191" s="209" t="str">
        <f t="shared" ca="1" si="205"/>
        <v/>
      </c>
      <c r="CG191" s="214" t="str">
        <f t="shared" ca="1" si="232"/>
        <v/>
      </c>
      <c r="CH191" s="208" t="str">
        <f t="shared" ca="1" si="139"/>
        <v/>
      </c>
      <c r="CI191" s="209" t="str">
        <f t="shared" ca="1" si="140"/>
        <v/>
      </c>
      <c r="CJ191" s="210" t="str">
        <f t="shared" ca="1" si="141"/>
        <v/>
      </c>
      <c r="CK191" s="208" t="str">
        <f t="shared" ca="1" si="142"/>
        <v/>
      </c>
      <c r="CL191" s="211" t="str">
        <f t="shared" ca="1" si="143"/>
        <v/>
      </c>
      <c r="CM191" s="212" t="str">
        <f t="shared" ca="1" si="144"/>
        <v/>
      </c>
      <c r="CN191" s="208" t="str">
        <f t="shared" ca="1" si="145"/>
        <v/>
      </c>
      <c r="CO191" s="215" t="str">
        <f t="shared" ca="1" si="146"/>
        <v/>
      </c>
      <c r="CP191" s="212" t="str">
        <f t="shared" ca="1" si="233"/>
        <v/>
      </c>
      <c r="CQ191" s="208" t="str">
        <f t="shared" ca="1" si="147"/>
        <v/>
      </c>
      <c r="CR191" s="209" t="str">
        <f t="shared" ca="1" si="148"/>
        <v/>
      </c>
      <c r="CS191" s="210" t="str">
        <f t="shared" ca="1" si="149"/>
        <v/>
      </c>
      <c r="CT191" s="208" t="str">
        <f t="shared" ca="1" si="150"/>
        <v/>
      </c>
      <c r="CU191" s="211" t="str">
        <f t="shared" ca="1" si="151"/>
        <v/>
      </c>
      <c r="CV191" s="212" t="str">
        <f t="shared" ca="1" si="152"/>
        <v/>
      </c>
      <c r="CW191" s="208" t="str">
        <f t="shared" ca="1" si="153"/>
        <v/>
      </c>
      <c r="CX191" s="216" t="str">
        <f t="shared" ca="1" si="154"/>
        <v/>
      </c>
    </row>
    <row r="192" spans="2:102" s="156" customFormat="1" ht="20.100000000000001" customHeight="1">
      <c r="B192" s="239">
        <f t="shared" si="155"/>
        <v>183</v>
      </c>
      <c r="C192" s="200" t="str">
        <f t="shared" ca="1" si="193"/>
        <v/>
      </c>
      <c r="D192" s="201" t="str">
        <f t="shared" ca="1" si="206"/>
        <v/>
      </c>
      <c r="E192" s="206" t="str">
        <f t="shared" ca="1" si="231"/>
        <v/>
      </c>
      <c r="F192" s="203" t="str">
        <f t="shared" ca="1" si="231"/>
        <v/>
      </c>
      <c r="G192" s="204" t="str">
        <f t="shared" ca="1" si="231"/>
        <v/>
      </c>
      <c r="H192" s="202" t="str">
        <f t="shared" ca="1" si="231"/>
        <v/>
      </c>
      <c r="I192" s="205" t="str">
        <f t="shared" ca="1" si="231"/>
        <v/>
      </c>
      <c r="J192" s="206" t="str">
        <f t="shared" ca="1" si="231"/>
        <v/>
      </c>
      <c r="K192" s="202" t="str">
        <f t="shared" ca="1" si="231"/>
        <v/>
      </c>
      <c r="L192" s="295" t="str">
        <f t="shared" ca="1" si="231"/>
        <v/>
      </c>
      <c r="M192" s="207" t="str">
        <f t="shared" ca="1" si="236"/>
        <v/>
      </c>
      <c r="N192" s="208" t="str">
        <f t="shared" ca="1" si="236"/>
        <v/>
      </c>
      <c r="O192" s="209" t="str">
        <f t="shared" ca="1" si="236"/>
        <v/>
      </c>
      <c r="P192" s="210" t="str">
        <f t="shared" ca="1" si="236"/>
        <v/>
      </c>
      <c r="Q192" s="208" t="str">
        <f t="shared" ca="1" si="236"/>
        <v/>
      </c>
      <c r="R192" s="211" t="str">
        <f t="shared" ca="1" si="236"/>
        <v/>
      </c>
      <c r="S192" s="212" t="str">
        <f t="shared" ca="1" si="236"/>
        <v/>
      </c>
      <c r="T192" s="208" t="str">
        <f t="shared" ca="1" si="236"/>
        <v/>
      </c>
      <c r="U192" s="213" t="str">
        <f t="shared" ca="1" si="236"/>
        <v/>
      </c>
      <c r="V192" s="212" t="str">
        <f t="shared" ca="1" si="236"/>
        <v/>
      </c>
      <c r="W192" s="208" t="str">
        <f t="shared" ca="1" si="236"/>
        <v/>
      </c>
      <c r="X192" s="209" t="str">
        <f t="shared" ca="1" si="236"/>
        <v/>
      </c>
      <c r="Y192" s="210" t="str">
        <f t="shared" ca="1" si="236"/>
        <v/>
      </c>
      <c r="Z192" s="208" t="str">
        <f t="shared" ca="1" si="236"/>
        <v/>
      </c>
      <c r="AA192" s="211" t="str">
        <f t="shared" ca="1" si="236"/>
        <v/>
      </c>
      <c r="AB192" s="212" t="str">
        <f t="shared" ca="1" si="236"/>
        <v/>
      </c>
      <c r="AC192" s="208" t="str">
        <f t="shared" ca="1" si="239"/>
        <v/>
      </c>
      <c r="AD192" s="209" t="str">
        <f t="shared" ca="1" si="239"/>
        <v/>
      </c>
      <c r="AE192" s="214" t="str">
        <f t="shared" ca="1" si="239"/>
        <v/>
      </c>
      <c r="AF192" s="208" t="str">
        <f t="shared" ca="1" si="239"/>
        <v/>
      </c>
      <c r="AG192" s="209" t="str">
        <f t="shared" ca="1" si="239"/>
        <v/>
      </c>
      <c r="AH192" s="210" t="str">
        <f t="shared" ca="1" si="239"/>
        <v/>
      </c>
      <c r="AI192" s="208" t="str">
        <f t="shared" ca="1" si="239"/>
        <v/>
      </c>
      <c r="AJ192" s="211" t="str">
        <f t="shared" ca="1" si="239"/>
        <v/>
      </c>
      <c r="AK192" s="212" t="str">
        <f t="shared" ca="1" si="239"/>
        <v/>
      </c>
      <c r="AL192" s="208" t="str">
        <f t="shared" ca="1" si="239"/>
        <v/>
      </c>
      <c r="AM192" s="215" t="str">
        <f t="shared" ca="1" si="239"/>
        <v/>
      </c>
      <c r="AN192" s="212" t="str">
        <f t="shared" ca="1" si="239"/>
        <v/>
      </c>
      <c r="AO192" s="208" t="str">
        <f t="shared" ca="1" si="239"/>
        <v/>
      </c>
      <c r="AP192" s="209" t="str">
        <f t="shared" ca="1" si="239"/>
        <v/>
      </c>
      <c r="AQ192" s="210" t="str">
        <f t="shared" ca="1" si="239"/>
        <v/>
      </c>
      <c r="AR192" s="208" t="str">
        <f t="shared" ca="1" si="239"/>
        <v/>
      </c>
      <c r="AS192" s="211" t="str">
        <f t="shared" ca="1" si="238"/>
        <v/>
      </c>
      <c r="AT192" s="212" t="str">
        <f t="shared" ca="1" si="238"/>
        <v/>
      </c>
      <c r="AU192" s="208" t="str">
        <f t="shared" ca="1" si="238"/>
        <v/>
      </c>
      <c r="AV192" s="209" t="str">
        <f t="shared" ca="1" si="238"/>
        <v/>
      </c>
      <c r="AW192" s="214" t="str">
        <f t="shared" ca="1" si="238"/>
        <v/>
      </c>
      <c r="AX192" s="208" t="str">
        <f t="shared" ca="1" si="238"/>
        <v/>
      </c>
      <c r="AY192" s="209" t="str">
        <f t="shared" ca="1" si="238"/>
        <v/>
      </c>
      <c r="AZ192" s="210" t="str">
        <f t="shared" ca="1" si="238"/>
        <v/>
      </c>
      <c r="BA192" s="208" t="str">
        <f t="shared" ca="1" si="238"/>
        <v/>
      </c>
      <c r="BB192" s="211" t="str">
        <f t="shared" ca="1" si="238"/>
        <v/>
      </c>
      <c r="BC192" s="212" t="str">
        <f t="shared" ca="1" si="238"/>
        <v/>
      </c>
      <c r="BD192" s="208" t="str">
        <f t="shared" ca="1" si="238"/>
        <v/>
      </c>
      <c r="BE192" s="215" t="str">
        <f t="shared" ca="1" si="238"/>
        <v/>
      </c>
      <c r="BF192" s="212" t="str">
        <f t="shared" ca="1" si="238"/>
        <v/>
      </c>
      <c r="BG192" s="208" t="str">
        <f t="shared" ca="1" si="238"/>
        <v/>
      </c>
      <c r="BH192" s="209" t="str">
        <f t="shared" ca="1" si="238"/>
        <v/>
      </c>
      <c r="BI192" s="210" t="str">
        <f t="shared" ca="1" si="234"/>
        <v/>
      </c>
      <c r="BJ192" s="208" t="str">
        <f t="shared" ca="1" si="234"/>
        <v/>
      </c>
      <c r="BK192" s="211" t="str">
        <f t="shared" ca="1" si="234"/>
        <v/>
      </c>
      <c r="BL192" s="212" t="str">
        <f t="shared" ca="1" si="234"/>
        <v/>
      </c>
      <c r="BM192" s="208" t="str">
        <f t="shared" ca="1" si="234"/>
        <v/>
      </c>
      <c r="BN192" s="209" t="str">
        <f t="shared" ca="1" si="234"/>
        <v/>
      </c>
      <c r="BO192" s="214" t="str">
        <f t="shared" ca="1" si="234"/>
        <v/>
      </c>
      <c r="BP192" s="208" t="str">
        <f t="shared" ca="1" si="234"/>
        <v/>
      </c>
      <c r="BQ192" s="209" t="str">
        <f t="shared" ca="1" si="234"/>
        <v/>
      </c>
      <c r="BR192" s="210" t="str">
        <f t="shared" ca="1" si="234"/>
        <v/>
      </c>
      <c r="BS192" s="208" t="str">
        <f t="shared" ca="1" si="234"/>
        <v/>
      </c>
      <c r="BT192" s="211" t="str">
        <f t="shared" ca="1" si="234"/>
        <v/>
      </c>
      <c r="BU192" s="212" t="str">
        <f t="shared" ca="1" si="234"/>
        <v/>
      </c>
      <c r="BV192" s="208" t="str">
        <f t="shared" ca="1" si="234"/>
        <v/>
      </c>
      <c r="BW192" s="215" t="str">
        <f t="shared" ca="1" si="234"/>
        <v/>
      </c>
      <c r="BX192" s="212" t="str">
        <f t="shared" ca="1" si="234"/>
        <v/>
      </c>
      <c r="BY192" s="208" t="str">
        <f t="shared" ca="1" si="198"/>
        <v/>
      </c>
      <c r="BZ192" s="209" t="str">
        <f t="shared" ca="1" si="199"/>
        <v/>
      </c>
      <c r="CA192" s="210" t="str">
        <f t="shared" ca="1" si="200"/>
        <v/>
      </c>
      <c r="CB192" s="208" t="str">
        <f t="shared" ca="1" si="201"/>
        <v/>
      </c>
      <c r="CC192" s="211" t="str">
        <f t="shared" ca="1" si="202"/>
        <v/>
      </c>
      <c r="CD192" s="212" t="str">
        <f t="shared" ca="1" si="203"/>
        <v/>
      </c>
      <c r="CE192" s="208" t="str">
        <f t="shared" ca="1" si="204"/>
        <v/>
      </c>
      <c r="CF192" s="209" t="str">
        <f t="shared" ca="1" si="205"/>
        <v/>
      </c>
      <c r="CG192" s="214" t="str">
        <f t="shared" ca="1" si="232"/>
        <v/>
      </c>
      <c r="CH192" s="208" t="str">
        <f t="shared" ca="1" si="139"/>
        <v/>
      </c>
      <c r="CI192" s="209" t="str">
        <f t="shared" ca="1" si="140"/>
        <v/>
      </c>
      <c r="CJ192" s="210" t="str">
        <f t="shared" ca="1" si="141"/>
        <v/>
      </c>
      <c r="CK192" s="208" t="str">
        <f t="shared" ca="1" si="142"/>
        <v/>
      </c>
      <c r="CL192" s="211" t="str">
        <f t="shared" ca="1" si="143"/>
        <v/>
      </c>
      <c r="CM192" s="212" t="str">
        <f t="shared" ca="1" si="144"/>
        <v/>
      </c>
      <c r="CN192" s="208" t="str">
        <f t="shared" ca="1" si="145"/>
        <v/>
      </c>
      <c r="CO192" s="215" t="str">
        <f t="shared" ca="1" si="146"/>
        <v/>
      </c>
      <c r="CP192" s="212" t="str">
        <f t="shared" ca="1" si="233"/>
        <v/>
      </c>
      <c r="CQ192" s="208" t="str">
        <f t="shared" ca="1" si="147"/>
        <v/>
      </c>
      <c r="CR192" s="209" t="str">
        <f t="shared" ca="1" si="148"/>
        <v/>
      </c>
      <c r="CS192" s="210" t="str">
        <f t="shared" ca="1" si="149"/>
        <v/>
      </c>
      <c r="CT192" s="208" t="str">
        <f t="shared" ca="1" si="150"/>
        <v/>
      </c>
      <c r="CU192" s="211" t="str">
        <f t="shared" ca="1" si="151"/>
        <v/>
      </c>
      <c r="CV192" s="212" t="str">
        <f t="shared" ca="1" si="152"/>
        <v/>
      </c>
      <c r="CW192" s="208" t="str">
        <f t="shared" ca="1" si="153"/>
        <v/>
      </c>
      <c r="CX192" s="216" t="str">
        <f t="shared" ca="1" si="154"/>
        <v/>
      </c>
    </row>
    <row r="193" spans="2:102" s="156" customFormat="1" ht="20.100000000000001" customHeight="1">
      <c r="B193" s="239">
        <f t="shared" si="155"/>
        <v>184</v>
      </c>
      <c r="C193" s="200" t="str">
        <f t="shared" ca="1" si="193"/>
        <v/>
      </c>
      <c r="D193" s="201" t="str">
        <f t="shared" ca="1" si="206"/>
        <v/>
      </c>
      <c r="E193" s="206" t="str">
        <f t="shared" ca="1" si="231"/>
        <v/>
      </c>
      <c r="F193" s="203" t="str">
        <f t="shared" ca="1" si="231"/>
        <v/>
      </c>
      <c r="G193" s="204" t="str">
        <f t="shared" ca="1" si="231"/>
        <v/>
      </c>
      <c r="H193" s="202" t="str">
        <f t="shared" ca="1" si="231"/>
        <v/>
      </c>
      <c r="I193" s="205" t="str">
        <f t="shared" ca="1" si="231"/>
        <v/>
      </c>
      <c r="J193" s="206" t="str">
        <f t="shared" ca="1" si="231"/>
        <v/>
      </c>
      <c r="K193" s="202" t="str">
        <f t="shared" ca="1" si="231"/>
        <v/>
      </c>
      <c r="L193" s="295" t="str">
        <f t="shared" ca="1" si="231"/>
        <v/>
      </c>
      <c r="M193" s="207" t="str">
        <f t="shared" ca="1" si="236"/>
        <v/>
      </c>
      <c r="N193" s="208" t="str">
        <f t="shared" ca="1" si="236"/>
        <v/>
      </c>
      <c r="O193" s="209" t="str">
        <f t="shared" ca="1" si="236"/>
        <v/>
      </c>
      <c r="P193" s="210" t="str">
        <f t="shared" ca="1" si="236"/>
        <v/>
      </c>
      <c r="Q193" s="208" t="str">
        <f t="shared" ca="1" si="236"/>
        <v/>
      </c>
      <c r="R193" s="211" t="str">
        <f t="shared" ca="1" si="236"/>
        <v/>
      </c>
      <c r="S193" s="212" t="str">
        <f t="shared" ca="1" si="236"/>
        <v/>
      </c>
      <c r="T193" s="208" t="str">
        <f t="shared" ca="1" si="236"/>
        <v/>
      </c>
      <c r="U193" s="213" t="str">
        <f t="shared" ca="1" si="236"/>
        <v/>
      </c>
      <c r="V193" s="212" t="str">
        <f t="shared" ca="1" si="236"/>
        <v/>
      </c>
      <c r="W193" s="208" t="str">
        <f t="shared" ca="1" si="236"/>
        <v/>
      </c>
      <c r="X193" s="209" t="str">
        <f t="shared" ca="1" si="236"/>
        <v/>
      </c>
      <c r="Y193" s="210" t="str">
        <f t="shared" ca="1" si="236"/>
        <v/>
      </c>
      <c r="Z193" s="208" t="str">
        <f t="shared" ca="1" si="236"/>
        <v/>
      </c>
      <c r="AA193" s="211" t="str">
        <f t="shared" ca="1" si="236"/>
        <v/>
      </c>
      <c r="AB193" s="212" t="str">
        <f t="shared" ca="1" si="236"/>
        <v/>
      </c>
      <c r="AC193" s="208" t="str">
        <f t="shared" ca="1" si="239"/>
        <v/>
      </c>
      <c r="AD193" s="209" t="str">
        <f t="shared" ca="1" si="239"/>
        <v/>
      </c>
      <c r="AE193" s="214" t="str">
        <f t="shared" ca="1" si="239"/>
        <v/>
      </c>
      <c r="AF193" s="208" t="str">
        <f t="shared" ca="1" si="239"/>
        <v/>
      </c>
      <c r="AG193" s="209" t="str">
        <f t="shared" ca="1" si="239"/>
        <v/>
      </c>
      <c r="AH193" s="210" t="str">
        <f t="shared" ca="1" si="239"/>
        <v/>
      </c>
      <c r="AI193" s="208" t="str">
        <f t="shared" ca="1" si="239"/>
        <v/>
      </c>
      <c r="AJ193" s="211" t="str">
        <f t="shared" ca="1" si="239"/>
        <v/>
      </c>
      <c r="AK193" s="212" t="str">
        <f t="shared" ca="1" si="239"/>
        <v/>
      </c>
      <c r="AL193" s="208" t="str">
        <f t="shared" ca="1" si="239"/>
        <v/>
      </c>
      <c r="AM193" s="215" t="str">
        <f t="shared" ca="1" si="239"/>
        <v/>
      </c>
      <c r="AN193" s="212" t="str">
        <f t="shared" ca="1" si="239"/>
        <v/>
      </c>
      <c r="AO193" s="208" t="str">
        <f t="shared" ca="1" si="239"/>
        <v/>
      </c>
      <c r="AP193" s="209" t="str">
        <f t="shared" ca="1" si="239"/>
        <v/>
      </c>
      <c r="AQ193" s="210" t="str">
        <f t="shared" ca="1" si="239"/>
        <v/>
      </c>
      <c r="AR193" s="208" t="str">
        <f t="shared" ca="1" si="239"/>
        <v/>
      </c>
      <c r="AS193" s="211" t="str">
        <f t="shared" ca="1" si="238"/>
        <v/>
      </c>
      <c r="AT193" s="212" t="str">
        <f t="shared" ca="1" si="238"/>
        <v/>
      </c>
      <c r="AU193" s="208" t="str">
        <f t="shared" ca="1" si="238"/>
        <v/>
      </c>
      <c r="AV193" s="209" t="str">
        <f t="shared" ca="1" si="238"/>
        <v/>
      </c>
      <c r="AW193" s="214" t="str">
        <f t="shared" ca="1" si="238"/>
        <v/>
      </c>
      <c r="AX193" s="208" t="str">
        <f t="shared" ca="1" si="238"/>
        <v/>
      </c>
      <c r="AY193" s="209" t="str">
        <f t="shared" ca="1" si="238"/>
        <v/>
      </c>
      <c r="AZ193" s="210" t="str">
        <f t="shared" ca="1" si="238"/>
        <v/>
      </c>
      <c r="BA193" s="208" t="str">
        <f t="shared" ca="1" si="238"/>
        <v/>
      </c>
      <c r="BB193" s="211" t="str">
        <f t="shared" ca="1" si="238"/>
        <v/>
      </c>
      <c r="BC193" s="212" t="str">
        <f t="shared" ca="1" si="238"/>
        <v/>
      </c>
      <c r="BD193" s="208" t="str">
        <f t="shared" ca="1" si="238"/>
        <v/>
      </c>
      <c r="BE193" s="215" t="str">
        <f t="shared" ca="1" si="238"/>
        <v/>
      </c>
      <c r="BF193" s="212" t="str">
        <f t="shared" ca="1" si="238"/>
        <v/>
      </c>
      <c r="BG193" s="208" t="str">
        <f t="shared" ca="1" si="238"/>
        <v/>
      </c>
      <c r="BH193" s="209" t="str">
        <f t="shared" ca="1" si="238"/>
        <v/>
      </c>
      <c r="BI193" s="210" t="str">
        <f t="shared" ca="1" si="234"/>
        <v/>
      </c>
      <c r="BJ193" s="208" t="str">
        <f t="shared" ca="1" si="234"/>
        <v/>
      </c>
      <c r="BK193" s="211" t="str">
        <f t="shared" ca="1" si="234"/>
        <v/>
      </c>
      <c r="BL193" s="212" t="str">
        <f t="shared" ca="1" si="234"/>
        <v/>
      </c>
      <c r="BM193" s="208" t="str">
        <f t="shared" ca="1" si="234"/>
        <v/>
      </c>
      <c r="BN193" s="209" t="str">
        <f t="shared" ca="1" si="234"/>
        <v/>
      </c>
      <c r="BO193" s="214" t="str">
        <f t="shared" ca="1" si="234"/>
        <v/>
      </c>
      <c r="BP193" s="208" t="str">
        <f t="shared" ca="1" si="234"/>
        <v/>
      </c>
      <c r="BQ193" s="209" t="str">
        <f t="shared" ca="1" si="234"/>
        <v/>
      </c>
      <c r="BR193" s="210" t="str">
        <f t="shared" ca="1" si="234"/>
        <v/>
      </c>
      <c r="BS193" s="208" t="str">
        <f t="shared" ca="1" si="234"/>
        <v/>
      </c>
      <c r="BT193" s="211" t="str">
        <f t="shared" ca="1" si="234"/>
        <v/>
      </c>
      <c r="BU193" s="212" t="str">
        <f t="shared" ca="1" si="234"/>
        <v/>
      </c>
      <c r="BV193" s="208" t="str">
        <f t="shared" ca="1" si="234"/>
        <v/>
      </c>
      <c r="BW193" s="215" t="str">
        <f t="shared" ca="1" si="234"/>
        <v/>
      </c>
      <c r="BX193" s="212" t="str">
        <f t="shared" ca="1" si="234"/>
        <v/>
      </c>
      <c r="BY193" s="208" t="str">
        <f t="shared" ca="1" si="198"/>
        <v/>
      </c>
      <c r="BZ193" s="209" t="str">
        <f t="shared" ca="1" si="199"/>
        <v/>
      </c>
      <c r="CA193" s="210" t="str">
        <f t="shared" ca="1" si="200"/>
        <v/>
      </c>
      <c r="CB193" s="208" t="str">
        <f t="shared" ca="1" si="201"/>
        <v/>
      </c>
      <c r="CC193" s="211" t="str">
        <f t="shared" ca="1" si="202"/>
        <v/>
      </c>
      <c r="CD193" s="212" t="str">
        <f t="shared" ca="1" si="203"/>
        <v/>
      </c>
      <c r="CE193" s="208" t="str">
        <f t="shared" ca="1" si="204"/>
        <v/>
      </c>
      <c r="CF193" s="209" t="str">
        <f t="shared" ca="1" si="205"/>
        <v/>
      </c>
      <c r="CG193" s="214" t="str">
        <f t="shared" ca="1" si="232"/>
        <v/>
      </c>
      <c r="CH193" s="208" t="str">
        <f t="shared" ca="1" si="139"/>
        <v/>
      </c>
      <c r="CI193" s="209" t="str">
        <f t="shared" ca="1" si="140"/>
        <v/>
      </c>
      <c r="CJ193" s="210" t="str">
        <f t="shared" ca="1" si="141"/>
        <v/>
      </c>
      <c r="CK193" s="208" t="str">
        <f t="shared" ca="1" si="142"/>
        <v/>
      </c>
      <c r="CL193" s="211" t="str">
        <f t="shared" ca="1" si="143"/>
        <v/>
      </c>
      <c r="CM193" s="212" t="str">
        <f t="shared" ca="1" si="144"/>
        <v/>
      </c>
      <c r="CN193" s="208" t="str">
        <f t="shared" ca="1" si="145"/>
        <v/>
      </c>
      <c r="CO193" s="215" t="str">
        <f t="shared" ca="1" si="146"/>
        <v/>
      </c>
      <c r="CP193" s="212" t="str">
        <f t="shared" ca="1" si="233"/>
        <v/>
      </c>
      <c r="CQ193" s="208" t="str">
        <f t="shared" ca="1" si="147"/>
        <v/>
      </c>
      <c r="CR193" s="209" t="str">
        <f t="shared" ca="1" si="148"/>
        <v/>
      </c>
      <c r="CS193" s="210" t="str">
        <f t="shared" ca="1" si="149"/>
        <v/>
      </c>
      <c r="CT193" s="208" t="str">
        <f t="shared" ca="1" si="150"/>
        <v/>
      </c>
      <c r="CU193" s="211" t="str">
        <f t="shared" ca="1" si="151"/>
        <v/>
      </c>
      <c r="CV193" s="212" t="str">
        <f t="shared" ca="1" si="152"/>
        <v/>
      </c>
      <c r="CW193" s="208" t="str">
        <f t="shared" ca="1" si="153"/>
        <v/>
      </c>
      <c r="CX193" s="216" t="str">
        <f t="shared" ca="1" si="154"/>
        <v/>
      </c>
    </row>
    <row r="194" spans="2:102" s="156" customFormat="1" ht="20.100000000000001" customHeight="1">
      <c r="B194" s="239">
        <f t="shared" si="155"/>
        <v>185</v>
      </c>
      <c r="C194" s="200" t="str">
        <f t="shared" ca="1" si="193"/>
        <v/>
      </c>
      <c r="D194" s="201" t="str">
        <f t="shared" ca="1" si="206"/>
        <v/>
      </c>
      <c r="E194" s="206" t="str">
        <f t="shared" ca="1" si="231"/>
        <v/>
      </c>
      <c r="F194" s="203" t="str">
        <f t="shared" ca="1" si="231"/>
        <v/>
      </c>
      <c r="G194" s="204" t="str">
        <f t="shared" ca="1" si="231"/>
        <v/>
      </c>
      <c r="H194" s="202" t="str">
        <f t="shared" ca="1" si="231"/>
        <v/>
      </c>
      <c r="I194" s="205" t="str">
        <f t="shared" ca="1" si="231"/>
        <v/>
      </c>
      <c r="J194" s="206" t="str">
        <f t="shared" ca="1" si="231"/>
        <v/>
      </c>
      <c r="K194" s="202" t="str">
        <f t="shared" ca="1" si="231"/>
        <v/>
      </c>
      <c r="L194" s="295" t="str">
        <f t="shared" ca="1" si="231"/>
        <v/>
      </c>
      <c r="M194" s="207" t="str">
        <f t="shared" ca="1" si="236"/>
        <v/>
      </c>
      <c r="N194" s="208" t="str">
        <f t="shared" ca="1" si="236"/>
        <v/>
      </c>
      <c r="O194" s="209" t="str">
        <f t="shared" ca="1" si="236"/>
        <v/>
      </c>
      <c r="P194" s="210" t="str">
        <f t="shared" ca="1" si="236"/>
        <v/>
      </c>
      <c r="Q194" s="208" t="str">
        <f t="shared" ca="1" si="236"/>
        <v/>
      </c>
      <c r="R194" s="211" t="str">
        <f t="shared" ca="1" si="236"/>
        <v/>
      </c>
      <c r="S194" s="212" t="str">
        <f t="shared" ca="1" si="236"/>
        <v/>
      </c>
      <c r="T194" s="208" t="str">
        <f t="shared" ca="1" si="236"/>
        <v/>
      </c>
      <c r="U194" s="213" t="str">
        <f t="shared" ca="1" si="236"/>
        <v/>
      </c>
      <c r="V194" s="212" t="str">
        <f t="shared" ca="1" si="236"/>
        <v/>
      </c>
      <c r="W194" s="208" t="str">
        <f t="shared" ca="1" si="236"/>
        <v/>
      </c>
      <c r="X194" s="209" t="str">
        <f t="shared" ca="1" si="236"/>
        <v/>
      </c>
      <c r="Y194" s="210" t="str">
        <f t="shared" ca="1" si="236"/>
        <v/>
      </c>
      <c r="Z194" s="208" t="str">
        <f t="shared" ca="1" si="236"/>
        <v/>
      </c>
      <c r="AA194" s="211" t="str">
        <f t="shared" ca="1" si="236"/>
        <v/>
      </c>
      <c r="AB194" s="212" t="str">
        <f t="shared" ca="1" si="236"/>
        <v/>
      </c>
      <c r="AC194" s="208" t="str">
        <f t="shared" ca="1" si="239"/>
        <v/>
      </c>
      <c r="AD194" s="209" t="str">
        <f t="shared" ca="1" si="239"/>
        <v/>
      </c>
      <c r="AE194" s="214" t="str">
        <f t="shared" ca="1" si="239"/>
        <v/>
      </c>
      <c r="AF194" s="208" t="str">
        <f t="shared" ca="1" si="239"/>
        <v/>
      </c>
      <c r="AG194" s="209" t="str">
        <f t="shared" ca="1" si="239"/>
        <v/>
      </c>
      <c r="AH194" s="210" t="str">
        <f t="shared" ca="1" si="239"/>
        <v/>
      </c>
      <c r="AI194" s="208" t="str">
        <f t="shared" ca="1" si="239"/>
        <v/>
      </c>
      <c r="AJ194" s="211" t="str">
        <f t="shared" ca="1" si="239"/>
        <v/>
      </c>
      <c r="AK194" s="212" t="str">
        <f t="shared" ca="1" si="239"/>
        <v/>
      </c>
      <c r="AL194" s="208" t="str">
        <f t="shared" ca="1" si="239"/>
        <v/>
      </c>
      <c r="AM194" s="215" t="str">
        <f t="shared" ca="1" si="239"/>
        <v/>
      </c>
      <c r="AN194" s="212" t="str">
        <f t="shared" ca="1" si="239"/>
        <v/>
      </c>
      <c r="AO194" s="208" t="str">
        <f t="shared" ca="1" si="239"/>
        <v/>
      </c>
      <c r="AP194" s="209" t="str">
        <f t="shared" ca="1" si="239"/>
        <v/>
      </c>
      <c r="AQ194" s="210" t="str">
        <f t="shared" ca="1" si="239"/>
        <v/>
      </c>
      <c r="AR194" s="208" t="str">
        <f t="shared" ca="1" si="239"/>
        <v/>
      </c>
      <c r="AS194" s="211" t="str">
        <f t="shared" ca="1" si="238"/>
        <v/>
      </c>
      <c r="AT194" s="212" t="str">
        <f t="shared" ca="1" si="238"/>
        <v/>
      </c>
      <c r="AU194" s="208" t="str">
        <f t="shared" ca="1" si="238"/>
        <v/>
      </c>
      <c r="AV194" s="209" t="str">
        <f t="shared" ca="1" si="238"/>
        <v/>
      </c>
      <c r="AW194" s="214" t="str">
        <f t="shared" ca="1" si="238"/>
        <v/>
      </c>
      <c r="AX194" s="208" t="str">
        <f t="shared" ca="1" si="238"/>
        <v/>
      </c>
      <c r="AY194" s="209" t="str">
        <f t="shared" ca="1" si="238"/>
        <v/>
      </c>
      <c r="AZ194" s="210" t="str">
        <f t="shared" ca="1" si="238"/>
        <v/>
      </c>
      <c r="BA194" s="208" t="str">
        <f t="shared" ca="1" si="238"/>
        <v/>
      </c>
      <c r="BB194" s="211" t="str">
        <f t="shared" ca="1" si="238"/>
        <v/>
      </c>
      <c r="BC194" s="212" t="str">
        <f t="shared" ca="1" si="238"/>
        <v/>
      </c>
      <c r="BD194" s="208" t="str">
        <f t="shared" ca="1" si="238"/>
        <v/>
      </c>
      <c r="BE194" s="215" t="str">
        <f t="shared" ca="1" si="238"/>
        <v/>
      </c>
      <c r="BF194" s="212" t="str">
        <f t="shared" ca="1" si="238"/>
        <v/>
      </c>
      <c r="BG194" s="208" t="str">
        <f t="shared" ca="1" si="238"/>
        <v/>
      </c>
      <c r="BH194" s="209" t="str">
        <f t="shared" ca="1" si="238"/>
        <v/>
      </c>
      <c r="BI194" s="210" t="str">
        <f t="shared" ca="1" si="234"/>
        <v/>
      </c>
      <c r="BJ194" s="208" t="str">
        <f t="shared" ca="1" si="234"/>
        <v/>
      </c>
      <c r="BK194" s="211" t="str">
        <f t="shared" ca="1" si="234"/>
        <v/>
      </c>
      <c r="BL194" s="212" t="str">
        <f t="shared" ca="1" si="234"/>
        <v/>
      </c>
      <c r="BM194" s="208" t="str">
        <f t="shared" ca="1" si="234"/>
        <v/>
      </c>
      <c r="BN194" s="209" t="str">
        <f t="shared" ca="1" si="234"/>
        <v/>
      </c>
      <c r="BO194" s="214" t="str">
        <f t="shared" ca="1" si="234"/>
        <v/>
      </c>
      <c r="BP194" s="208" t="str">
        <f t="shared" ca="1" si="234"/>
        <v/>
      </c>
      <c r="BQ194" s="209" t="str">
        <f t="shared" ca="1" si="234"/>
        <v/>
      </c>
      <c r="BR194" s="210" t="str">
        <f t="shared" ca="1" si="234"/>
        <v/>
      </c>
      <c r="BS194" s="208" t="str">
        <f t="shared" ca="1" si="234"/>
        <v/>
      </c>
      <c r="BT194" s="211" t="str">
        <f t="shared" ca="1" si="234"/>
        <v/>
      </c>
      <c r="BU194" s="212" t="str">
        <f t="shared" ca="1" si="234"/>
        <v/>
      </c>
      <c r="BV194" s="208" t="str">
        <f t="shared" ca="1" si="234"/>
        <v/>
      </c>
      <c r="BW194" s="215" t="str">
        <f t="shared" ca="1" si="234"/>
        <v/>
      </c>
      <c r="BX194" s="212" t="str">
        <f t="shared" ca="1" si="234"/>
        <v/>
      </c>
      <c r="BY194" s="208" t="str">
        <f t="shared" ca="1" si="198"/>
        <v/>
      </c>
      <c r="BZ194" s="209" t="str">
        <f t="shared" ca="1" si="199"/>
        <v/>
      </c>
      <c r="CA194" s="210" t="str">
        <f t="shared" ca="1" si="200"/>
        <v/>
      </c>
      <c r="CB194" s="208" t="str">
        <f t="shared" ca="1" si="201"/>
        <v/>
      </c>
      <c r="CC194" s="211" t="str">
        <f t="shared" ca="1" si="202"/>
        <v/>
      </c>
      <c r="CD194" s="212" t="str">
        <f t="shared" ca="1" si="203"/>
        <v/>
      </c>
      <c r="CE194" s="208" t="str">
        <f t="shared" ca="1" si="204"/>
        <v/>
      </c>
      <c r="CF194" s="209" t="str">
        <f t="shared" ca="1" si="205"/>
        <v/>
      </c>
      <c r="CG194" s="214" t="str">
        <f t="shared" ca="1" si="232"/>
        <v/>
      </c>
      <c r="CH194" s="208" t="str">
        <f t="shared" ca="1" si="139"/>
        <v/>
      </c>
      <c r="CI194" s="209" t="str">
        <f t="shared" ca="1" si="140"/>
        <v/>
      </c>
      <c r="CJ194" s="210" t="str">
        <f t="shared" ca="1" si="141"/>
        <v/>
      </c>
      <c r="CK194" s="208" t="str">
        <f t="shared" ca="1" si="142"/>
        <v/>
      </c>
      <c r="CL194" s="211" t="str">
        <f t="shared" ca="1" si="143"/>
        <v/>
      </c>
      <c r="CM194" s="212" t="str">
        <f t="shared" ca="1" si="144"/>
        <v/>
      </c>
      <c r="CN194" s="208" t="str">
        <f t="shared" ca="1" si="145"/>
        <v/>
      </c>
      <c r="CO194" s="215" t="str">
        <f t="shared" ca="1" si="146"/>
        <v/>
      </c>
      <c r="CP194" s="212" t="str">
        <f t="shared" ca="1" si="233"/>
        <v/>
      </c>
      <c r="CQ194" s="208" t="str">
        <f t="shared" ca="1" si="147"/>
        <v/>
      </c>
      <c r="CR194" s="209" t="str">
        <f t="shared" ca="1" si="148"/>
        <v/>
      </c>
      <c r="CS194" s="210" t="str">
        <f t="shared" ca="1" si="149"/>
        <v/>
      </c>
      <c r="CT194" s="208" t="str">
        <f t="shared" ca="1" si="150"/>
        <v/>
      </c>
      <c r="CU194" s="211" t="str">
        <f t="shared" ca="1" si="151"/>
        <v/>
      </c>
      <c r="CV194" s="212" t="str">
        <f t="shared" ca="1" si="152"/>
        <v/>
      </c>
      <c r="CW194" s="208" t="str">
        <f t="shared" ca="1" si="153"/>
        <v/>
      </c>
      <c r="CX194" s="216" t="str">
        <f t="shared" ca="1" si="154"/>
        <v/>
      </c>
    </row>
    <row r="195" spans="2:102" s="156" customFormat="1" ht="20.100000000000001" customHeight="1">
      <c r="B195" s="239">
        <f t="shared" si="155"/>
        <v>186</v>
      </c>
      <c r="C195" s="200" t="str">
        <f t="shared" ca="1" si="193"/>
        <v/>
      </c>
      <c r="D195" s="201" t="str">
        <f t="shared" ca="1" si="206"/>
        <v/>
      </c>
      <c r="E195" s="206" t="str">
        <f t="shared" ca="1" si="231"/>
        <v/>
      </c>
      <c r="F195" s="203" t="str">
        <f t="shared" ca="1" si="231"/>
        <v/>
      </c>
      <c r="G195" s="204" t="str">
        <f t="shared" ca="1" si="231"/>
        <v/>
      </c>
      <c r="H195" s="202" t="str">
        <f t="shared" ca="1" si="231"/>
        <v/>
      </c>
      <c r="I195" s="205" t="str">
        <f t="shared" ca="1" si="231"/>
        <v/>
      </c>
      <c r="J195" s="206" t="str">
        <f t="shared" ca="1" si="231"/>
        <v/>
      </c>
      <c r="K195" s="202" t="str">
        <f t="shared" ca="1" si="231"/>
        <v/>
      </c>
      <c r="L195" s="295" t="str">
        <f t="shared" ca="1" si="231"/>
        <v/>
      </c>
      <c r="M195" s="207" t="str">
        <f t="shared" ca="1" si="236"/>
        <v/>
      </c>
      <c r="N195" s="208" t="str">
        <f t="shared" ca="1" si="236"/>
        <v/>
      </c>
      <c r="O195" s="209" t="str">
        <f t="shared" ca="1" si="236"/>
        <v/>
      </c>
      <c r="P195" s="210" t="str">
        <f t="shared" ca="1" si="236"/>
        <v/>
      </c>
      <c r="Q195" s="208" t="str">
        <f t="shared" ca="1" si="236"/>
        <v/>
      </c>
      <c r="R195" s="211" t="str">
        <f t="shared" ca="1" si="236"/>
        <v/>
      </c>
      <c r="S195" s="212" t="str">
        <f t="shared" ca="1" si="236"/>
        <v/>
      </c>
      <c r="T195" s="208" t="str">
        <f t="shared" ca="1" si="236"/>
        <v/>
      </c>
      <c r="U195" s="213" t="str">
        <f t="shared" ca="1" si="236"/>
        <v/>
      </c>
      <c r="V195" s="212" t="str">
        <f t="shared" ca="1" si="236"/>
        <v/>
      </c>
      <c r="W195" s="208" t="str">
        <f t="shared" ca="1" si="236"/>
        <v/>
      </c>
      <c r="X195" s="209" t="str">
        <f t="shared" ca="1" si="236"/>
        <v/>
      </c>
      <c r="Y195" s="210" t="str">
        <f t="shared" ca="1" si="236"/>
        <v/>
      </c>
      <c r="Z195" s="208" t="str">
        <f t="shared" ca="1" si="236"/>
        <v/>
      </c>
      <c r="AA195" s="211" t="str">
        <f t="shared" ca="1" si="236"/>
        <v/>
      </c>
      <c r="AB195" s="212" t="str">
        <f t="shared" ca="1" si="236"/>
        <v/>
      </c>
      <c r="AC195" s="208" t="str">
        <f t="shared" ca="1" si="239"/>
        <v/>
      </c>
      <c r="AD195" s="209" t="str">
        <f t="shared" ca="1" si="239"/>
        <v/>
      </c>
      <c r="AE195" s="214" t="str">
        <f t="shared" ca="1" si="239"/>
        <v/>
      </c>
      <c r="AF195" s="208" t="str">
        <f t="shared" ca="1" si="239"/>
        <v/>
      </c>
      <c r="AG195" s="209" t="str">
        <f t="shared" ca="1" si="239"/>
        <v/>
      </c>
      <c r="AH195" s="210" t="str">
        <f t="shared" ca="1" si="239"/>
        <v/>
      </c>
      <c r="AI195" s="208" t="str">
        <f t="shared" ca="1" si="239"/>
        <v/>
      </c>
      <c r="AJ195" s="211" t="str">
        <f t="shared" ca="1" si="239"/>
        <v/>
      </c>
      <c r="AK195" s="212" t="str">
        <f t="shared" ca="1" si="239"/>
        <v/>
      </c>
      <c r="AL195" s="208" t="str">
        <f t="shared" ca="1" si="239"/>
        <v/>
      </c>
      <c r="AM195" s="215" t="str">
        <f t="shared" ca="1" si="239"/>
        <v/>
      </c>
      <c r="AN195" s="212" t="str">
        <f t="shared" ca="1" si="239"/>
        <v/>
      </c>
      <c r="AO195" s="208" t="str">
        <f t="shared" ca="1" si="239"/>
        <v/>
      </c>
      <c r="AP195" s="209" t="str">
        <f t="shared" ca="1" si="239"/>
        <v/>
      </c>
      <c r="AQ195" s="210" t="str">
        <f t="shared" ca="1" si="239"/>
        <v/>
      </c>
      <c r="AR195" s="208" t="str">
        <f t="shared" ca="1" si="239"/>
        <v/>
      </c>
      <c r="AS195" s="211" t="str">
        <f t="shared" ca="1" si="238"/>
        <v/>
      </c>
      <c r="AT195" s="212" t="str">
        <f t="shared" ca="1" si="238"/>
        <v/>
      </c>
      <c r="AU195" s="208" t="str">
        <f t="shared" ca="1" si="238"/>
        <v/>
      </c>
      <c r="AV195" s="209" t="str">
        <f t="shared" ca="1" si="238"/>
        <v/>
      </c>
      <c r="AW195" s="214" t="str">
        <f t="shared" ca="1" si="238"/>
        <v/>
      </c>
      <c r="AX195" s="208" t="str">
        <f t="shared" ca="1" si="238"/>
        <v/>
      </c>
      <c r="AY195" s="209" t="str">
        <f t="shared" ca="1" si="238"/>
        <v/>
      </c>
      <c r="AZ195" s="210" t="str">
        <f t="shared" ca="1" si="238"/>
        <v/>
      </c>
      <c r="BA195" s="208" t="str">
        <f t="shared" ca="1" si="238"/>
        <v/>
      </c>
      <c r="BB195" s="211" t="str">
        <f t="shared" ca="1" si="238"/>
        <v/>
      </c>
      <c r="BC195" s="212" t="str">
        <f t="shared" ca="1" si="238"/>
        <v/>
      </c>
      <c r="BD195" s="208" t="str">
        <f t="shared" ca="1" si="238"/>
        <v/>
      </c>
      <c r="BE195" s="215" t="str">
        <f t="shared" ca="1" si="238"/>
        <v/>
      </c>
      <c r="BF195" s="212" t="str">
        <f t="shared" ca="1" si="238"/>
        <v/>
      </c>
      <c r="BG195" s="208" t="str">
        <f t="shared" ca="1" si="238"/>
        <v/>
      </c>
      <c r="BH195" s="209" t="str">
        <f t="shared" ca="1" si="238"/>
        <v/>
      </c>
      <c r="BI195" s="210" t="str">
        <f t="shared" ca="1" si="234"/>
        <v/>
      </c>
      <c r="BJ195" s="208" t="str">
        <f t="shared" ca="1" si="234"/>
        <v/>
      </c>
      <c r="BK195" s="211" t="str">
        <f t="shared" ca="1" si="234"/>
        <v/>
      </c>
      <c r="BL195" s="212" t="str">
        <f t="shared" ca="1" si="234"/>
        <v/>
      </c>
      <c r="BM195" s="208" t="str">
        <f t="shared" ca="1" si="234"/>
        <v/>
      </c>
      <c r="BN195" s="209" t="str">
        <f t="shared" ca="1" si="234"/>
        <v/>
      </c>
      <c r="BO195" s="214" t="str">
        <f t="shared" ca="1" si="234"/>
        <v/>
      </c>
      <c r="BP195" s="208" t="str">
        <f t="shared" ca="1" si="234"/>
        <v/>
      </c>
      <c r="BQ195" s="209" t="str">
        <f t="shared" ca="1" si="234"/>
        <v/>
      </c>
      <c r="BR195" s="210" t="str">
        <f t="shared" ca="1" si="234"/>
        <v/>
      </c>
      <c r="BS195" s="208" t="str">
        <f t="shared" ca="1" si="234"/>
        <v/>
      </c>
      <c r="BT195" s="211" t="str">
        <f t="shared" ca="1" si="234"/>
        <v/>
      </c>
      <c r="BU195" s="212" t="str">
        <f t="shared" ca="1" si="234"/>
        <v/>
      </c>
      <c r="BV195" s="208" t="str">
        <f t="shared" ca="1" si="234"/>
        <v/>
      </c>
      <c r="BW195" s="215" t="str">
        <f t="shared" ca="1" si="234"/>
        <v/>
      </c>
      <c r="BX195" s="212" t="str">
        <f t="shared" ca="1" si="234"/>
        <v/>
      </c>
      <c r="BY195" s="208" t="str">
        <f t="shared" ca="1" si="198"/>
        <v/>
      </c>
      <c r="BZ195" s="209" t="str">
        <f t="shared" ca="1" si="199"/>
        <v/>
      </c>
      <c r="CA195" s="210" t="str">
        <f t="shared" ca="1" si="200"/>
        <v/>
      </c>
      <c r="CB195" s="208" t="str">
        <f t="shared" ca="1" si="201"/>
        <v/>
      </c>
      <c r="CC195" s="211" t="str">
        <f t="shared" ca="1" si="202"/>
        <v/>
      </c>
      <c r="CD195" s="212" t="str">
        <f t="shared" ca="1" si="203"/>
        <v/>
      </c>
      <c r="CE195" s="208" t="str">
        <f t="shared" ca="1" si="204"/>
        <v/>
      </c>
      <c r="CF195" s="209" t="str">
        <f t="shared" ca="1" si="205"/>
        <v/>
      </c>
      <c r="CG195" s="214" t="str">
        <f t="shared" ca="1" si="232"/>
        <v/>
      </c>
      <c r="CH195" s="208" t="str">
        <f t="shared" ca="1" si="139"/>
        <v/>
      </c>
      <c r="CI195" s="209" t="str">
        <f t="shared" ca="1" si="140"/>
        <v/>
      </c>
      <c r="CJ195" s="210" t="str">
        <f t="shared" ca="1" si="141"/>
        <v/>
      </c>
      <c r="CK195" s="208" t="str">
        <f t="shared" ca="1" si="142"/>
        <v/>
      </c>
      <c r="CL195" s="211" t="str">
        <f t="shared" ca="1" si="143"/>
        <v/>
      </c>
      <c r="CM195" s="212" t="str">
        <f t="shared" ca="1" si="144"/>
        <v/>
      </c>
      <c r="CN195" s="208" t="str">
        <f t="shared" ca="1" si="145"/>
        <v/>
      </c>
      <c r="CO195" s="215" t="str">
        <f t="shared" ca="1" si="146"/>
        <v/>
      </c>
      <c r="CP195" s="212" t="str">
        <f t="shared" ca="1" si="233"/>
        <v/>
      </c>
      <c r="CQ195" s="208" t="str">
        <f t="shared" ca="1" si="147"/>
        <v/>
      </c>
      <c r="CR195" s="209" t="str">
        <f t="shared" ca="1" si="148"/>
        <v/>
      </c>
      <c r="CS195" s="210" t="str">
        <f t="shared" ca="1" si="149"/>
        <v/>
      </c>
      <c r="CT195" s="208" t="str">
        <f t="shared" ca="1" si="150"/>
        <v/>
      </c>
      <c r="CU195" s="211" t="str">
        <f t="shared" ca="1" si="151"/>
        <v/>
      </c>
      <c r="CV195" s="212" t="str">
        <f t="shared" ca="1" si="152"/>
        <v/>
      </c>
      <c r="CW195" s="208" t="str">
        <f t="shared" ca="1" si="153"/>
        <v/>
      </c>
      <c r="CX195" s="216" t="str">
        <f t="shared" ca="1" si="154"/>
        <v/>
      </c>
    </row>
    <row r="196" spans="2:102" s="156" customFormat="1" ht="20.100000000000001" customHeight="1">
      <c r="B196" s="239">
        <f t="shared" si="155"/>
        <v>187</v>
      </c>
      <c r="C196" s="200" t="str">
        <f t="shared" ca="1" si="193"/>
        <v/>
      </c>
      <c r="D196" s="201" t="str">
        <f t="shared" ca="1" si="206"/>
        <v/>
      </c>
      <c r="E196" s="206" t="str">
        <f t="shared" ca="1" si="231"/>
        <v/>
      </c>
      <c r="F196" s="203" t="str">
        <f t="shared" ca="1" si="231"/>
        <v/>
      </c>
      <c r="G196" s="204" t="str">
        <f t="shared" ca="1" si="231"/>
        <v/>
      </c>
      <c r="H196" s="202" t="str">
        <f t="shared" ca="1" si="231"/>
        <v/>
      </c>
      <c r="I196" s="205" t="str">
        <f t="shared" ca="1" si="231"/>
        <v/>
      </c>
      <c r="J196" s="206" t="str">
        <f t="shared" ca="1" si="231"/>
        <v/>
      </c>
      <c r="K196" s="202" t="str">
        <f t="shared" ca="1" si="231"/>
        <v/>
      </c>
      <c r="L196" s="295" t="str">
        <f t="shared" ca="1" si="231"/>
        <v/>
      </c>
      <c r="M196" s="207" t="str">
        <f t="shared" ca="1" si="236"/>
        <v/>
      </c>
      <c r="N196" s="208" t="str">
        <f t="shared" ca="1" si="236"/>
        <v/>
      </c>
      <c r="O196" s="209" t="str">
        <f t="shared" ca="1" si="236"/>
        <v/>
      </c>
      <c r="P196" s="210" t="str">
        <f t="shared" ca="1" si="236"/>
        <v/>
      </c>
      <c r="Q196" s="208" t="str">
        <f t="shared" ca="1" si="236"/>
        <v/>
      </c>
      <c r="R196" s="211" t="str">
        <f t="shared" ca="1" si="236"/>
        <v/>
      </c>
      <c r="S196" s="212" t="str">
        <f t="shared" ca="1" si="236"/>
        <v/>
      </c>
      <c r="T196" s="208" t="str">
        <f t="shared" ca="1" si="236"/>
        <v/>
      </c>
      <c r="U196" s="213" t="str">
        <f t="shared" ca="1" si="236"/>
        <v/>
      </c>
      <c r="V196" s="212" t="str">
        <f t="shared" ca="1" si="236"/>
        <v/>
      </c>
      <c r="W196" s="208" t="str">
        <f t="shared" ca="1" si="236"/>
        <v/>
      </c>
      <c r="X196" s="209" t="str">
        <f t="shared" ca="1" si="236"/>
        <v/>
      </c>
      <c r="Y196" s="210" t="str">
        <f t="shared" ca="1" si="236"/>
        <v/>
      </c>
      <c r="Z196" s="208" t="str">
        <f t="shared" ca="1" si="236"/>
        <v/>
      </c>
      <c r="AA196" s="211" t="str">
        <f t="shared" ca="1" si="236"/>
        <v/>
      </c>
      <c r="AB196" s="212" t="str">
        <f t="shared" ca="1" si="236"/>
        <v/>
      </c>
      <c r="AC196" s="208" t="str">
        <f t="shared" ca="1" si="239"/>
        <v/>
      </c>
      <c r="AD196" s="209" t="str">
        <f t="shared" ca="1" si="239"/>
        <v/>
      </c>
      <c r="AE196" s="214" t="str">
        <f t="shared" ca="1" si="239"/>
        <v/>
      </c>
      <c r="AF196" s="208" t="str">
        <f t="shared" ca="1" si="239"/>
        <v/>
      </c>
      <c r="AG196" s="209" t="str">
        <f t="shared" ca="1" si="239"/>
        <v/>
      </c>
      <c r="AH196" s="210" t="str">
        <f t="shared" ca="1" si="239"/>
        <v/>
      </c>
      <c r="AI196" s="208" t="str">
        <f t="shared" ca="1" si="239"/>
        <v/>
      </c>
      <c r="AJ196" s="211" t="str">
        <f t="shared" ca="1" si="239"/>
        <v/>
      </c>
      <c r="AK196" s="212" t="str">
        <f t="shared" ca="1" si="239"/>
        <v/>
      </c>
      <c r="AL196" s="208" t="str">
        <f t="shared" ca="1" si="239"/>
        <v/>
      </c>
      <c r="AM196" s="215" t="str">
        <f t="shared" ca="1" si="239"/>
        <v/>
      </c>
      <c r="AN196" s="212" t="str">
        <f t="shared" ca="1" si="239"/>
        <v/>
      </c>
      <c r="AO196" s="208" t="str">
        <f t="shared" ca="1" si="239"/>
        <v/>
      </c>
      <c r="AP196" s="209" t="str">
        <f t="shared" ca="1" si="239"/>
        <v/>
      </c>
      <c r="AQ196" s="210" t="str">
        <f t="shared" ca="1" si="239"/>
        <v/>
      </c>
      <c r="AR196" s="208" t="str">
        <f t="shared" ca="1" si="239"/>
        <v/>
      </c>
      <c r="AS196" s="211" t="str">
        <f t="shared" ca="1" si="238"/>
        <v/>
      </c>
      <c r="AT196" s="212" t="str">
        <f t="shared" ca="1" si="238"/>
        <v/>
      </c>
      <c r="AU196" s="208" t="str">
        <f t="shared" ca="1" si="238"/>
        <v/>
      </c>
      <c r="AV196" s="209" t="str">
        <f t="shared" ca="1" si="238"/>
        <v/>
      </c>
      <c r="AW196" s="214" t="str">
        <f t="shared" ca="1" si="238"/>
        <v/>
      </c>
      <c r="AX196" s="208" t="str">
        <f t="shared" ca="1" si="238"/>
        <v/>
      </c>
      <c r="AY196" s="209" t="str">
        <f t="shared" ca="1" si="238"/>
        <v/>
      </c>
      <c r="AZ196" s="210" t="str">
        <f t="shared" ca="1" si="238"/>
        <v/>
      </c>
      <c r="BA196" s="208" t="str">
        <f t="shared" ca="1" si="238"/>
        <v/>
      </c>
      <c r="BB196" s="211" t="str">
        <f t="shared" ca="1" si="238"/>
        <v/>
      </c>
      <c r="BC196" s="212" t="str">
        <f t="shared" ca="1" si="238"/>
        <v/>
      </c>
      <c r="BD196" s="208" t="str">
        <f t="shared" ca="1" si="238"/>
        <v/>
      </c>
      <c r="BE196" s="215" t="str">
        <f t="shared" ca="1" si="238"/>
        <v/>
      </c>
      <c r="BF196" s="212" t="str">
        <f t="shared" ca="1" si="238"/>
        <v/>
      </c>
      <c r="BG196" s="208" t="str">
        <f t="shared" ca="1" si="238"/>
        <v/>
      </c>
      <c r="BH196" s="209" t="str">
        <f t="shared" ca="1" si="238"/>
        <v/>
      </c>
      <c r="BI196" s="210" t="str">
        <f t="shared" ca="1" si="234"/>
        <v/>
      </c>
      <c r="BJ196" s="208" t="str">
        <f t="shared" ca="1" si="234"/>
        <v/>
      </c>
      <c r="BK196" s="211" t="str">
        <f t="shared" ca="1" si="234"/>
        <v/>
      </c>
      <c r="BL196" s="212" t="str">
        <f t="shared" ca="1" si="234"/>
        <v/>
      </c>
      <c r="BM196" s="208" t="str">
        <f t="shared" ca="1" si="234"/>
        <v/>
      </c>
      <c r="BN196" s="209" t="str">
        <f t="shared" ca="1" si="234"/>
        <v/>
      </c>
      <c r="BO196" s="214" t="str">
        <f t="shared" ca="1" si="234"/>
        <v/>
      </c>
      <c r="BP196" s="208" t="str">
        <f t="shared" ca="1" si="234"/>
        <v/>
      </c>
      <c r="BQ196" s="209" t="str">
        <f t="shared" ca="1" si="234"/>
        <v/>
      </c>
      <c r="BR196" s="210" t="str">
        <f t="shared" ca="1" si="234"/>
        <v/>
      </c>
      <c r="BS196" s="208" t="str">
        <f t="shared" ca="1" si="234"/>
        <v/>
      </c>
      <c r="BT196" s="211" t="str">
        <f t="shared" ca="1" si="234"/>
        <v/>
      </c>
      <c r="BU196" s="212" t="str">
        <f t="shared" ca="1" si="234"/>
        <v/>
      </c>
      <c r="BV196" s="208" t="str">
        <f t="shared" ca="1" si="234"/>
        <v/>
      </c>
      <c r="BW196" s="215" t="str">
        <f t="shared" ca="1" si="234"/>
        <v/>
      </c>
      <c r="BX196" s="212" t="str">
        <f t="shared" ca="1" si="234"/>
        <v/>
      </c>
      <c r="BY196" s="208" t="str">
        <f t="shared" ca="1" si="198"/>
        <v/>
      </c>
      <c r="BZ196" s="209" t="str">
        <f t="shared" ca="1" si="199"/>
        <v/>
      </c>
      <c r="CA196" s="210" t="str">
        <f t="shared" ca="1" si="200"/>
        <v/>
      </c>
      <c r="CB196" s="208" t="str">
        <f t="shared" ca="1" si="201"/>
        <v/>
      </c>
      <c r="CC196" s="211" t="str">
        <f t="shared" ca="1" si="202"/>
        <v/>
      </c>
      <c r="CD196" s="212" t="str">
        <f t="shared" ca="1" si="203"/>
        <v/>
      </c>
      <c r="CE196" s="208" t="str">
        <f t="shared" ca="1" si="204"/>
        <v/>
      </c>
      <c r="CF196" s="209" t="str">
        <f t="shared" ca="1" si="205"/>
        <v/>
      </c>
      <c r="CG196" s="214" t="str">
        <f t="shared" ca="1" si="232"/>
        <v/>
      </c>
      <c r="CH196" s="208" t="str">
        <f t="shared" ca="1" si="139"/>
        <v/>
      </c>
      <c r="CI196" s="209" t="str">
        <f t="shared" ca="1" si="140"/>
        <v/>
      </c>
      <c r="CJ196" s="210" t="str">
        <f t="shared" ca="1" si="141"/>
        <v/>
      </c>
      <c r="CK196" s="208" t="str">
        <f t="shared" ca="1" si="142"/>
        <v/>
      </c>
      <c r="CL196" s="211" t="str">
        <f t="shared" ca="1" si="143"/>
        <v/>
      </c>
      <c r="CM196" s="212" t="str">
        <f t="shared" ca="1" si="144"/>
        <v/>
      </c>
      <c r="CN196" s="208" t="str">
        <f t="shared" ca="1" si="145"/>
        <v/>
      </c>
      <c r="CO196" s="215" t="str">
        <f t="shared" ca="1" si="146"/>
        <v/>
      </c>
      <c r="CP196" s="212" t="str">
        <f t="shared" ca="1" si="233"/>
        <v/>
      </c>
      <c r="CQ196" s="208" t="str">
        <f t="shared" ca="1" si="147"/>
        <v/>
      </c>
      <c r="CR196" s="209" t="str">
        <f t="shared" ca="1" si="148"/>
        <v/>
      </c>
      <c r="CS196" s="210" t="str">
        <f t="shared" ca="1" si="149"/>
        <v/>
      </c>
      <c r="CT196" s="208" t="str">
        <f t="shared" ca="1" si="150"/>
        <v/>
      </c>
      <c r="CU196" s="211" t="str">
        <f t="shared" ca="1" si="151"/>
        <v/>
      </c>
      <c r="CV196" s="212" t="str">
        <f t="shared" ca="1" si="152"/>
        <v/>
      </c>
      <c r="CW196" s="208" t="str">
        <f t="shared" ca="1" si="153"/>
        <v/>
      </c>
      <c r="CX196" s="216" t="str">
        <f t="shared" ca="1" si="154"/>
        <v/>
      </c>
    </row>
    <row r="197" spans="2:102" s="156" customFormat="1" ht="20.100000000000001" customHeight="1">
      <c r="B197" s="239">
        <f t="shared" si="155"/>
        <v>188</v>
      </c>
      <c r="C197" s="200" t="str">
        <f t="shared" ca="1" si="193"/>
        <v/>
      </c>
      <c r="D197" s="201" t="str">
        <f t="shared" ca="1" si="206"/>
        <v/>
      </c>
      <c r="E197" s="206" t="str">
        <f t="shared" ca="1" si="231"/>
        <v/>
      </c>
      <c r="F197" s="203" t="str">
        <f t="shared" ca="1" si="231"/>
        <v/>
      </c>
      <c r="G197" s="204" t="str">
        <f t="shared" ca="1" si="231"/>
        <v/>
      </c>
      <c r="H197" s="202" t="str">
        <f t="shared" ca="1" si="231"/>
        <v/>
      </c>
      <c r="I197" s="205" t="str">
        <f t="shared" ca="1" si="231"/>
        <v/>
      </c>
      <c r="J197" s="206" t="str">
        <f t="shared" ca="1" si="231"/>
        <v/>
      </c>
      <c r="K197" s="202" t="str">
        <f t="shared" ca="1" si="231"/>
        <v/>
      </c>
      <c r="L197" s="295" t="str">
        <f t="shared" ca="1" si="231"/>
        <v/>
      </c>
      <c r="M197" s="207" t="str">
        <f t="shared" ca="1" si="236"/>
        <v/>
      </c>
      <c r="N197" s="208" t="str">
        <f t="shared" ca="1" si="236"/>
        <v/>
      </c>
      <c r="O197" s="209" t="str">
        <f t="shared" ca="1" si="236"/>
        <v/>
      </c>
      <c r="P197" s="210" t="str">
        <f t="shared" ca="1" si="236"/>
        <v/>
      </c>
      <c r="Q197" s="208" t="str">
        <f t="shared" ca="1" si="236"/>
        <v/>
      </c>
      <c r="R197" s="211" t="str">
        <f t="shared" ca="1" si="236"/>
        <v/>
      </c>
      <c r="S197" s="212" t="str">
        <f t="shared" ca="1" si="236"/>
        <v/>
      </c>
      <c r="T197" s="208" t="str">
        <f t="shared" ca="1" si="236"/>
        <v/>
      </c>
      <c r="U197" s="213" t="str">
        <f t="shared" ca="1" si="236"/>
        <v/>
      </c>
      <c r="V197" s="212" t="str">
        <f t="shared" ca="1" si="236"/>
        <v/>
      </c>
      <c r="W197" s="208" t="str">
        <f t="shared" ca="1" si="236"/>
        <v/>
      </c>
      <c r="X197" s="209" t="str">
        <f t="shared" ca="1" si="236"/>
        <v/>
      </c>
      <c r="Y197" s="210" t="str">
        <f t="shared" ca="1" si="236"/>
        <v/>
      </c>
      <c r="Z197" s="208" t="str">
        <f t="shared" ca="1" si="236"/>
        <v/>
      </c>
      <c r="AA197" s="211" t="str">
        <f t="shared" ca="1" si="236"/>
        <v/>
      </c>
      <c r="AB197" s="212" t="str">
        <f t="shared" ca="1" si="236"/>
        <v/>
      </c>
      <c r="AC197" s="208" t="str">
        <f t="shared" ca="1" si="239"/>
        <v/>
      </c>
      <c r="AD197" s="209" t="str">
        <f t="shared" ca="1" si="239"/>
        <v/>
      </c>
      <c r="AE197" s="214" t="str">
        <f t="shared" ca="1" si="239"/>
        <v/>
      </c>
      <c r="AF197" s="208" t="str">
        <f t="shared" ca="1" si="239"/>
        <v/>
      </c>
      <c r="AG197" s="209" t="str">
        <f t="shared" ca="1" si="239"/>
        <v/>
      </c>
      <c r="AH197" s="210" t="str">
        <f t="shared" ca="1" si="239"/>
        <v/>
      </c>
      <c r="AI197" s="208" t="str">
        <f t="shared" ca="1" si="239"/>
        <v/>
      </c>
      <c r="AJ197" s="211" t="str">
        <f t="shared" ca="1" si="239"/>
        <v/>
      </c>
      <c r="AK197" s="212" t="str">
        <f t="shared" ca="1" si="239"/>
        <v/>
      </c>
      <c r="AL197" s="208" t="str">
        <f t="shared" ca="1" si="239"/>
        <v/>
      </c>
      <c r="AM197" s="215" t="str">
        <f t="shared" ca="1" si="239"/>
        <v/>
      </c>
      <c r="AN197" s="212" t="str">
        <f t="shared" ca="1" si="239"/>
        <v/>
      </c>
      <c r="AO197" s="208" t="str">
        <f t="shared" ca="1" si="239"/>
        <v/>
      </c>
      <c r="AP197" s="209" t="str">
        <f t="shared" ca="1" si="239"/>
        <v/>
      </c>
      <c r="AQ197" s="210" t="str">
        <f t="shared" ca="1" si="239"/>
        <v/>
      </c>
      <c r="AR197" s="208" t="str">
        <f t="shared" ca="1" si="239"/>
        <v/>
      </c>
      <c r="AS197" s="211" t="str">
        <f t="shared" ca="1" si="238"/>
        <v/>
      </c>
      <c r="AT197" s="212" t="str">
        <f t="shared" ca="1" si="238"/>
        <v/>
      </c>
      <c r="AU197" s="208" t="str">
        <f t="shared" ca="1" si="238"/>
        <v/>
      </c>
      <c r="AV197" s="209" t="str">
        <f t="shared" ca="1" si="238"/>
        <v/>
      </c>
      <c r="AW197" s="214" t="str">
        <f t="shared" ca="1" si="238"/>
        <v/>
      </c>
      <c r="AX197" s="208" t="str">
        <f t="shared" ca="1" si="238"/>
        <v/>
      </c>
      <c r="AY197" s="209" t="str">
        <f t="shared" ca="1" si="238"/>
        <v/>
      </c>
      <c r="AZ197" s="210" t="str">
        <f t="shared" ca="1" si="238"/>
        <v/>
      </c>
      <c r="BA197" s="208" t="str">
        <f t="shared" ca="1" si="238"/>
        <v/>
      </c>
      <c r="BB197" s="211" t="str">
        <f t="shared" ca="1" si="238"/>
        <v/>
      </c>
      <c r="BC197" s="212" t="str">
        <f t="shared" ca="1" si="238"/>
        <v/>
      </c>
      <c r="BD197" s="208" t="str">
        <f t="shared" ca="1" si="238"/>
        <v/>
      </c>
      <c r="BE197" s="215" t="str">
        <f t="shared" ca="1" si="238"/>
        <v/>
      </c>
      <c r="BF197" s="212" t="str">
        <f t="shared" ca="1" si="238"/>
        <v/>
      </c>
      <c r="BG197" s="208" t="str">
        <f t="shared" ca="1" si="238"/>
        <v/>
      </c>
      <c r="BH197" s="209" t="str">
        <f t="shared" ca="1" si="238"/>
        <v/>
      </c>
      <c r="BI197" s="210" t="str">
        <f t="shared" ca="1" si="234"/>
        <v/>
      </c>
      <c r="BJ197" s="208" t="str">
        <f t="shared" ca="1" si="234"/>
        <v/>
      </c>
      <c r="BK197" s="211" t="str">
        <f t="shared" ca="1" si="234"/>
        <v/>
      </c>
      <c r="BL197" s="212" t="str">
        <f t="shared" ca="1" si="234"/>
        <v/>
      </c>
      <c r="BM197" s="208" t="str">
        <f t="shared" ca="1" si="234"/>
        <v/>
      </c>
      <c r="BN197" s="209" t="str">
        <f t="shared" ca="1" si="234"/>
        <v/>
      </c>
      <c r="BO197" s="214" t="str">
        <f t="shared" ca="1" si="234"/>
        <v/>
      </c>
      <c r="BP197" s="208" t="str">
        <f t="shared" ca="1" si="234"/>
        <v/>
      </c>
      <c r="BQ197" s="209" t="str">
        <f t="shared" ca="1" si="234"/>
        <v/>
      </c>
      <c r="BR197" s="210" t="str">
        <f t="shared" ca="1" si="234"/>
        <v/>
      </c>
      <c r="BS197" s="208" t="str">
        <f t="shared" ca="1" si="234"/>
        <v/>
      </c>
      <c r="BT197" s="211" t="str">
        <f t="shared" ca="1" si="234"/>
        <v/>
      </c>
      <c r="BU197" s="212" t="str">
        <f t="shared" ca="1" si="234"/>
        <v/>
      </c>
      <c r="BV197" s="208" t="str">
        <f t="shared" ca="1" si="234"/>
        <v/>
      </c>
      <c r="BW197" s="215" t="str">
        <f t="shared" ca="1" si="234"/>
        <v/>
      </c>
      <c r="BX197" s="212" t="str">
        <f t="shared" ca="1" si="234"/>
        <v/>
      </c>
      <c r="BY197" s="208" t="str">
        <f t="shared" ca="1" si="198"/>
        <v/>
      </c>
      <c r="BZ197" s="209" t="str">
        <f t="shared" ca="1" si="199"/>
        <v/>
      </c>
      <c r="CA197" s="210" t="str">
        <f t="shared" ca="1" si="200"/>
        <v/>
      </c>
      <c r="CB197" s="208" t="str">
        <f t="shared" ca="1" si="201"/>
        <v/>
      </c>
      <c r="CC197" s="211" t="str">
        <f t="shared" ca="1" si="202"/>
        <v/>
      </c>
      <c r="CD197" s="212" t="str">
        <f t="shared" ca="1" si="203"/>
        <v/>
      </c>
      <c r="CE197" s="208" t="str">
        <f t="shared" ca="1" si="204"/>
        <v/>
      </c>
      <c r="CF197" s="209" t="str">
        <f t="shared" ca="1" si="205"/>
        <v/>
      </c>
      <c r="CG197" s="214" t="str">
        <f t="shared" ca="1" si="232"/>
        <v/>
      </c>
      <c r="CH197" s="208" t="str">
        <f t="shared" ca="1" si="139"/>
        <v/>
      </c>
      <c r="CI197" s="209" t="str">
        <f t="shared" ca="1" si="140"/>
        <v/>
      </c>
      <c r="CJ197" s="210" t="str">
        <f t="shared" ca="1" si="141"/>
        <v/>
      </c>
      <c r="CK197" s="208" t="str">
        <f t="shared" ca="1" si="142"/>
        <v/>
      </c>
      <c r="CL197" s="211" t="str">
        <f t="shared" ca="1" si="143"/>
        <v/>
      </c>
      <c r="CM197" s="212" t="str">
        <f t="shared" ca="1" si="144"/>
        <v/>
      </c>
      <c r="CN197" s="208" t="str">
        <f t="shared" ca="1" si="145"/>
        <v/>
      </c>
      <c r="CO197" s="215" t="str">
        <f t="shared" ca="1" si="146"/>
        <v/>
      </c>
      <c r="CP197" s="212" t="str">
        <f t="shared" ca="1" si="233"/>
        <v/>
      </c>
      <c r="CQ197" s="208" t="str">
        <f t="shared" ca="1" si="147"/>
        <v/>
      </c>
      <c r="CR197" s="209" t="str">
        <f t="shared" ca="1" si="148"/>
        <v/>
      </c>
      <c r="CS197" s="210" t="str">
        <f t="shared" ca="1" si="149"/>
        <v/>
      </c>
      <c r="CT197" s="208" t="str">
        <f t="shared" ca="1" si="150"/>
        <v/>
      </c>
      <c r="CU197" s="211" t="str">
        <f t="shared" ca="1" si="151"/>
        <v/>
      </c>
      <c r="CV197" s="212" t="str">
        <f t="shared" ca="1" si="152"/>
        <v/>
      </c>
      <c r="CW197" s="208" t="str">
        <f t="shared" ca="1" si="153"/>
        <v/>
      </c>
      <c r="CX197" s="216" t="str">
        <f t="shared" ca="1" si="154"/>
        <v/>
      </c>
    </row>
    <row r="198" spans="2:102" s="156" customFormat="1" ht="20.100000000000001" customHeight="1">
      <c r="B198" s="239">
        <f t="shared" si="155"/>
        <v>189</v>
      </c>
      <c r="C198" s="200" t="str">
        <f t="shared" ca="1" si="193"/>
        <v/>
      </c>
      <c r="D198" s="201" t="str">
        <f t="shared" ca="1" si="206"/>
        <v/>
      </c>
      <c r="E198" s="206" t="str">
        <f t="shared" ca="1" si="231"/>
        <v/>
      </c>
      <c r="F198" s="203" t="str">
        <f t="shared" ca="1" si="231"/>
        <v/>
      </c>
      <c r="G198" s="204" t="str">
        <f t="shared" ca="1" si="231"/>
        <v/>
      </c>
      <c r="H198" s="202" t="str">
        <f t="shared" ca="1" si="231"/>
        <v/>
      </c>
      <c r="I198" s="205" t="str">
        <f t="shared" ca="1" si="231"/>
        <v/>
      </c>
      <c r="J198" s="206" t="str">
        <f t="shared" ca="1" si="231"/>
        <v/>
      </c>
      <c r="K198" s="202" t="str">
        <f t="shared" ca="1" si="231"/>
        <v/>
      </c>
      <c r="L198" s="295" t="str">
        <f t="shared" ca="1" si="231"/>
        <v/>
      </c>
      <c r="M198" s="207" t="str">
        <f t="shared" ca="1" si="236"/>
        <v/>
      </c>
      <c r="N198" s="208" t="str">
        <f t="shared" ca="1" si="236"/>
        <v/>
      </c>
      <c r="O198" s="209" t="str">
        <f t="shared" ca="1" si="236"/>
        <v/>
      </c>
      <c r="P198" s="210" t="str">
        <f t="shared" ca="1" si="236"/>
        <v/>
      </c>
      <c r="Q198" s="208" t="str">
        <f t="shared" ca="1" si="236"/>
        <v/>
      </c>
      <c r="R198" s="211" t="str">
        <f t="shared" ca="1" si="236"/>
        <v/>
      </c>
      <c r="S198" s="212" t="str">
        <f t="shared" ca="1" si="236"/>
        <v/>
      </c>
      <c r="T198" s="208" t="str">
        <f t="shared" ca="1" si="236"/>
        <v/>
      </c>
      <c r="U198" s="213" t="str">
        <f t="shared" ca="1" si="236"/>
        <v/>
      </c>
      <c r="V198" s="212" t="str">
        <f t="shared" ca="1" si="236"/>
        <v/>
      </c>
      <c r="W198" s="208" t="str">
        <f t="shared" ca="1" si="236"/>
        <v/>
      </c>
      <c r="X198" s="209" t="str">
        <f t="shared" ca="1" si="236"/>
        <v/>
      </c>
      <c r="Y198" s="210" t="str">
        <f t="shared" ca="1" si="236"/>
        <v/>
      </c>
      <c r="Z198" s="208" t="str">
        <f t="shared" ca="1" si="236"/>
        <v/>
      </c>
      <c r="AA198" s="211" t="str">
        <f t="shared" ca="1" si="236"/>
        <v/>
      </c>
      <c r="AB198" s="212" t="str">
        <f t="shared" ca="1" si="236"/>
        <v/>
      </c>
      <c r="AC198" s="208" t="str">
        <f t="shared" ca="1" si="239"/>
        <v/>
      </c>
      <c r="AD198" s="209" t="str">
        <f t="shared" ca="1" si="239"/>
        <v/>
      </c>
      <c r="AE198" s="214" t="str">
        <f t="shared" ca="1" si="239"/>
        <v/>
      </c>
      <c r="AF198" s="208" t="str">
        <f t="shared" ca="1" si="239"/>
        <v/>
      </c>
      <c r="AG198" s="209" t="str">
        <f t="shared" ca="1" si="239"/>
        <v/>
      </c>
      <c r="AH198" s="210" t="str">
        <f t="shared" ca="1" si="239"/>
        <v/>
      </c>
      <c r="AI198" s="208" t="str">
        <f t="shared" ca="1" si="239"/>
        <v/>
      </c>
      <c r="AJ198" s="211" t="str">
        <f t="shared" ca="1" si="239"/>
        <v/>
      </c>
      <c r="AK198" s="212" t="str">
        <f t="shared" ca="1" si="239"/>
        <v/>
      </c>
      <c r="AL198" s="208" t="str">
        <f t="shared" ca="1" si="239"/>
        <v/>
      </c>
      <c r="AM198" s="215" t="str">
        <f t="shared" ca="1" si="239"/>
        <v/>
      </c>
      <c r="AN198" s="212" t="str">
        <f t="shared" ca="1" si="239"/>
        <v/>
      </c>
      <c r="AO198" s="208" t="str">
        <f t="shared" ca="1" si="239"/>
        <v/>
      </c>
      <c r="AP198" s="209" t="str">
        <f t="shared" ca="1" si="239"/>
        <v/>
      </c>
      <c r="AQ198" s="210" t="str">
        <f t="shared" ca="1" si="239"/>
        <v/>
      </c>
      <c r="AR198" s="208" t="str">
        <f t="shared" ca="1" si="239"/>
        <v/>
      </c>
      <c r="AS198" s="211" t="str">
        <f t="shared" ca="1" si="238"/>
        <v/>
      </c>
      <c r="AT198" s="212" t="str">
        <f t="shared" ca="1" si="238"/>
        <v/>
      </c>
      <c r="AU198" s="208" t="str">
        <f t="shared" ca="1" si="238"/>
        <v/>
      </c>
      <c r="AV198" s="209" t="str">
        <f t="shared" ca="1" si="238"/>
        <v/>
      </c>
      <c r="AW198" s="214" t="str">
        <f t="shared" ca="1" si="238"/>
        <v/>
      </c>
      <c r="AX198" s="208" t="str">
        <f t="shared" ca="1" si="238"/>
        <v/>
      </c>
      <c r="AY198" s="209" t="str">
        <f t="shared" ca="1" si="238"/>
        <v/>
      </c>
      <c r="AZ198" s="210" t="str">
        <f t="shared" ca="1" si="238"/>
        <v/>
      </c>
      <c r="BA198" s="208" t="str">
        <f t="shared" ca="1" si="238"/>
        <v/>
      </c>
      <c r="BB198" s="211" t="str">
        <f t="shared" ca="1" si="238"/>
        <v/>
      </c>
      <c r="BC198" s="212" t="str">
        <f t="shared" ca="1" si="238"/>
        <v/>
      </c>
      <c r="BD198" s="208" t="str">
        <f t="shared" ca="1" si="238"/>
        <v/>
      </c>
      <c r="BE198" s="215" t="str">
        <f t="shared" ca="1" si="238"/>
        <v/>
      </c>
      <c r="BF198" s="212" t="str">
        <f t="shared" ca="1" si="238"/>
        <v/>
      </c>
      <c r="BG198" s="208" t="str">
        <f t="shared" ca="1" si="238"/>
        <v/>
      </c>
      <c r="BH198" s="209" t="str">
        <f t="shared" ca="1" si="238"/>
        <v/>
      </c>
      <c r="BI198" s="210" t="str">
        <f t="shared" ca="1" si="234"/>
        <v/>
      </c>
      <c r="BJ198" s="208" t="str">
        <f t="shared" ca="1" si="234"/>
        <v/>
      </c>
      <c r="BK198" s="211" t="str">
        <f t="shared" ca="1" si="234"/>
        <v/>
      </c>
      <c r="BL198" s="212" t="str">
        <f t="shared" ca="1" si="234"/>
        <v/>
      </c>
      <c r="BM198" s="208" t="str">
        <f t="shared" ca="1" si="234"/>
        <v/>
      </c>
      <c r="BN198" s="209" t="str">
        <f t="shared" ca="1" si="234"/>
        <v/>
      </c>
      <c r="BO198" s="214" t="str">
        <f t="shared" ca="1" si="234"/>
        <v/>
      </c>
      <c r="BP198" s="208" t="str">
        <f t="shared" ca="1" si="234"/>
        <v/>
      </c>
      <c r="BQ198" s="209" t="str">
        <f t="shared" ca="1" si="234"/>
        <v/>
      </c>
      <c r="BR198" s="210" t="str">
        <f t="shared" ca="1" si="234"/>
        <v/>
      </c>
      <c r="BS198" s="208" t="str">
        <f t="shared" ca="1" si="234"/>
        <v/>
      </c>
      <c r="BT198" s="211" t="str">
        <f t="shared" ca="1" si="234"/>
        <v/>
      </c>
      <c r="BU198" s="212" t="str">
        <f t="shared" ca="1" si="234"/>
        <v/>
      </c>
      <c r="BV198" s="208" t="str">
        <f t="shared" ca="1" si="234"/>
        <v/>
      </c>
      <c r="BW198" s="215" t="str">
        <f t="shared" ca="1" si="234"/>
        <v/>
      </c>
      <c r="BX198" s="212" t="str">
        <f t="shared" ca="1" si="234"/>
        <v/>
      </c>
      <c r="BY198" s="208" t="str">
        <f t="shared" ca="1" si="198"/>
        <v/>
      </c>
      <c r="BZ198" s="209" t="str">
        <f t="shared" ca="1" si="199"/>
        <v/>
      </c>
      <c r="CA198" s="210" t="str">
        <f t="shared" ca="1" si="200"/>
        <v/>
      </c>
      <c r="CB198" s="208" t="str">
        <f t="shared" ca="1" si="201"/>
        <v/>
      </c>
      <c r="CC198" s="211" t="str">
        <f t="shared" ca="1" si="202"/>
        <v/>
      </c>
      <c r="CD198" s="212" t="str">
        <f t="shared" ca="1" si="203"/>
        <v/>
      </c>
      <c r="CE198" s="208" t="str">
        <f t="shared" ca="1" si="204"/>
        <v/>
      </c>
      <c r="CF198" s="209" t="str">
        <f t="shared" ca="1" si="205"/>
        <v/>
      </c>
      <c r="CG198" s="214" t="str">
        <f t="shared" ca="1" si="232"/>
        <v/>
      </c>
      <c r="CH198" s="208" t="str">
        <f t="shared" ca="1" si="139"/>
        <v/>
      </c>
      <c r="CI198" s="209" t="str">
        <f t="shared" ca="1" si="140"/>
        <v/>
      </c>
      <c r="CJ198" s="210" t="str">
        <f t="shared" ca="1" si="141"/>
        <v/>
      </c>
      <c r="CK198" s="208" t="str">
        <f t="shared" ca="1" si="142"/>
        <v/>
      </c>
      <c r="CL198" s="211" t="str">
        <f t="shared" ca="1" si="143"/>
        <v/>
      </c>
      <c r="CM198" s="212" t="str">
        <f t="shared" ca="1" si="144"/>
        <v/>
      </c>
      <c r="CN198" s="208" t="str">
        <f t="shared" ca="1" si="145"/>
        <v/>
      </c>
      <c r="CO198" s="215" t="str">
        <f t="shared" ca="1" si="146"/>
        <v/>
      </c>
      <c r="CP198" s="212" t="str">
        <f t="shared" ca="1" si="233"/>
        <v/>
      </c>
      <c r="CQ198" s="208" t="str">
        <f t="shared" ca="1" si="147"/>
        <v/>
      </c>
      <c r="CR198" s="209" t="str">
        <f t="shared" ca="1" si="148"/>
        <v/>
      </c>
      <c r="CS198" s="210" t="str">
        <f t="shared" ca="1" si="149"/>
        <v/>
      </c>
      <c r="CT198" s="208" t="str">
        <f t="shared" ca="1" si="150"/>
        <v/>
      </c>
      <c r="CU198" s="211" t="str">
        <f t="shared" ca="1" si="151"/>
        <v/>
      </c>
      <c r="CV198" s="212" t="str">
        <f t="shared" ca="1" si="152"/>
        <v/>
      </c>
      <c r="CW198" s="208" t="str">
        <f t="shared" ca="1" si="153"/>
        <v/>
      </c>
      <c r="CX198" s="216" t="str">
        <f t="shared" ca="1" si="154"/>
        <v/>
      </c>
    </row>
    <row r="199" spans="2:102" s="156" customFormat="1" ht="20.100000000000001" customHeight="1">
      <c r="B199" s="239">
        <f t="shared" si="155"/>
        <v>190</v>
      </c>
      <c r="C199" s="200" t="str">
        <f t="shared" ca="1" si="193"/>
        <v/>
      </c>
      <c r="D199" s="201" t="str">
        <f t="shared" ca="1" si="206"/>
        <v/>
      </c>
      <c r="E199" s="206" t="str">
        <f t="shared" ca="1" si="231"/>
        <v/>
      </c>
      <c r="F199" s="203" t="str">
        <f t="shared" ca="1" si="231"/>
        <v/>
      </c>
      <c r="G199" s="204" t="str">
        <f t="shared" ca="1" si="231"/>
        <v/>
      </c>
      <c r="H199" s="202" t="str">
        <f t="shared" ca="1" si="231"/>
        <v/>
      </c>
      <c r="I199" s="205" t="str">
        <f t="shared" ca="1" si="231"/>
        <v/>
      </c>
      <c r="J199" s="206" t="str">
        <f t="shared" ca="1" si="231"/>
        <v/>
      </c>
      <c r="K199" s="202" t="str">
        <f t="shared" ca="1" si="231"/>
        <v/>
      </c>
      <c r="L199" s="295" t="str">
        <f t="shared" ca="1" si="231"/>
        <v/>
      </c>
      <c r="M199" s="207" t="str">
        <f t="shared" ca="1" si="236"/>
        <v/>
      </c>
      <c r="N199" s="208" t="str">
        <f t="shared" ca="1" si="236"/>
        <v/>
      </c>
      <c r="O199" s="209" t="str">
        <f t="shared" ca="1" si="236"/>
        <v/>
      </c>
      <c r="P199" s="210" t="str">
        <f t="shared" ca="1" si="236"/>
        <v/>
      </c>
      <c r="Q199" s="208" t="str">
        <f t="shared" ca="1" si="236"/>
        <v/>
      </c>
      <c r="R199" s="211" t="str">
        <f t="shared" ca="1" si="236"/>
        <v/>
      </c>
      <c r="S199" s="212" t="str">
        <f t="shared" ca="1" si="236"/>
        <v/>
      </c>
      <c r="T199" s="208" t="str">
        <f t="shared" ca="1" si="236"/>
        <v/>
      </c>
      <c r="U199" s="213" t="str">
        <f t="shared" ca="1" si="236"/>
        <v/>
      </c>
      <c r="V199" s="212" t="str">
        <f t="shared" ca="1" si="236"/>
        <v/>
      </c>
      <c r="W199" s="208" t="str">
        <f t="shared" ca="1" si="236"/>
        <v/>
      </c>
      <c r="X199" s="209" t="str">
        <f t="shared" ca="1" si="236"/>
        <v/>
      </c>
      <c r="Y199" s="210" t="str">
        <f t="shared" ca="1" si="236"/>
        <v/>
      </c>
      <c r="Z199" s="208" t="str">
        <f t="shared" ca="1" si="236"/>
        <v/>
      </c>
      <c r="AA199" s="211" t="str">
        <f t="shared" ca="1" si="236"/>
        <v/>
      </c>
      <c r="AB199" s="212" t="str">
        <f t="shared" ca="1" si="236"/>
        <v/>
      </c>
      <c r="AC199" s="208" t="str">
        <f t="shared" ca="1" si="239"/>
        <v/>
      </c>
      <c r="AD199" s="209" t="str">
        <f t="shared" ca="1" si="239"/>
        <v/>
      </c>
      <c r="AE199" s="214" t="str">
        <f t="shared" ca="1" si="239"/>
        <v/>
      </c>
      <c r="AF199" s="208" t="str">
        <f t="shared" ca="1" si="239"/>
        <v/>
      </c>
      <c r="AG199" s="209" t="str">
        <f t="shared" ca="1" si="239"/>
        <v/>
      </c>
      <c r="AH199" s="210" t="str">
        <f t="shared" ca="1" si="239"/>
        <v/>
      </c>
      <c r="AI199" s="208" t="str">
        <f t="shared" ca="1" si="239"/>
        <v/>
      </c>
      <c r="AJ199" s="211" t="str">
        <f t="shared" ca="1" si="239"/>
        <v/>
      </c>
      <c r="AK199" s="212" t="str">
        <f t="shared" ca="1" si="239"/>
        <v/>
      </c>
      <c r="AL199" s="208" t="str">
        <f t="shared" ca="1" si="239"/>
        <v/>
      </c>
      <c r="AM199" s="215" t="str">
        <f t="shared" ca="1" si="239"/>
        <v/>
      </c>
      <c r="AN199" s="212" t="str">
        <f t="shared" ca="1" si="239"/>
        <v/>
      </c>
      <c r="AO199" s="208" t="str">
        <f t="shared" ca="1" si="239"/>
        <v/>
      </c>
      <c r="AP199" s="209" t="str">
        <f t="shared" ca="1" si="239"/>
        <v/>
      </c>
      <c r="AQ199" s="210" t="str">
        <f t="shared" ca="1" si="239"/>
        <v/>
      </c>
      <c r="AR199" s="208" t="str">
        <f t="shared" ca="1" si="239"/>
        <v/>
      </c>
      <c r="AS199" s="211" t="str">
        <f t="shared" ca="1" si="238"/>
        <v/>
      </c>
      <c r="AT199" s="212" t="str">
        <f t="shared" ca="1" si="238"/>
        <v/>
      </c>
      <c r="AU199" s="208" t="str">
        <f t="shared" ca="1" si="238"/>
        <v/>
      </c>
      <c r="AV199" s="209" t="str">
        <f t="shared" ca="1" si="238"/>
        <v/>
      </c>
      <c r="AW199" s="214" t="str">
        <f t="shared" ca="1" si="238"/>
        <v/>
      </c>
      <c r="AX199" s="208" t="str">
        <f t="shared" ca="1" si="238"/>
        <v/>
      </c>
      <c r="AY199" s="209" t="str">
        <f t="shared" ca="1" si="238"/>
        <v/>
      </c>
      <c r="AZ199" s="210" t="str">
        <f t="shared" ca="1" si="238"/>
        <v/>
      </c>
      <c r="BA199" s="208" t="str">
        <f t="shared" ca="1" si="238"/>
        <v/>
      </c>
      <c r="BB199" s="211" t="str">
        <f t="shared" ca="1" si="238"/>
        <v/>
      </c>
      <c r="BC199" s="212" t="str">
        <f t="shared" ca="1" si="238"/>
        <v/>
      </c>
      <c r="BD199" s="208" t="str">
        <f t="shared" ca="1" si="238"/>
        <v/>
      </c>
      <c r="BE199" s="215" t="str">
        <f t="shared" ca="1" si="238"/>
        <v/>
      </c>
      <c r="BF199" s="212" t="str">
        <f t="shared" ca="1" si="238"/>
        <v/>
      </c>
      <c r="BG199" s="208" t="str">
        <f t="shared" ca="1" si="238"/>
        <v/>
      </c>
      <c r="BH199" s="209" t="str">
        <f t="shared" ca="1" si="238"/>
        <v/>
      </c>
      <c r="BI199" s="210" t="str">
        <f t="shared" ca="1" si="234"/>
        <v/>
      </c>
      <c r="BJ199" s="208" t="str">
        <f t="shared" ca="1" si="234"/>
        <v/>
      </c>
      <c r="BK199" s="211" t="str">
        <f t="shared" ca="1" si="234"/>
        <v/>
      </c>
      <c r="BL199" s="212" t="str">
        <f t="shared" ca="1" si="234"/>
        <v/>
      </c>
      <c r="BM199" s="208" t="str">
        <f t="shared" ca="1" si="234"/>
        <v/>
      </c>
      <c r="BN199" s="209" t="str">
        <f t="shared" ca="1" si="234"/>
        <v/>
      </c>
      <c r="BO199" s="214" t="str">
        <f t="shared" ca="1" si="234"/>
        <v/>
      </c>
      <c r="BP199" s="208" t="str">
        <f t="shared" ca="1" si="234"/>
        <v/>
      </c>
      <c r="BQ199" s="209" t="str">
        <f t="shared" ca="1" si="234"/>
        <v/>
      </c>
      <c r="BR199" s="210" t="str">
        <f t="shared" ca="1" si="234"/>
        <v/>
      </c>
      <c r="BS199" s="208" t="str">
        <f t="shared" ca="1" si="234"/>
        <v/>
      </c>
      <c r="BT199" s="211" t="str">
        <f t="shared" ca="1" si="234"/>
        <v/>
      </c>
      <c r="BU199" s="212" t="str">
        <f t="shared" ca="1" si="234"/>
        <v/>
      </c>
      <c r="BV199" s="208" t="str">
        <f t="shared" ca="1" si="234"/>
        <v/>
      </c>
      <c r="BW199" s="215" t="str">
        <f t="shared" ca="1" si="234"/>
        <v/>
      </c>
      <c r="BX199" s="212" t="str">
        <f t="shared" ca="1" si="234"/>
        <v/>
      </c>
      <c r="BY199" s="208" t="str">
        <f t="shared" ca="1" si="198"/>
        <v/>
      </c>
      <c r="BZ199" s="209" t="str">
        <f t="shared" ca="1" si="199"/>
        <v/>
      </c>
      <c r="CA199" s="210" t="str">
        <f t="shared" ca="1" si="200"/>
        <v/>
      </c>
      <c r="CB199" s="208" t="str">
        <f t="shared" ca="1" si="201"/>
        <v/>
      </c>
      <c r="CC199" s="211" t="str">
        <f t="shared" ca="1" si="202"/>
        <v/>
      </c>
      <c r="CD199" s="212" t="str">
        <f t="shared" ca="1" si="203"/>
        <v/>
      </c>
      <c r="CE199" s="208" t="str">
        <f t="shared" ca="1" si="204"/>
        <v/>
      </c>
      <c r="CF199" s="209" t="str">
        <f t="shared" ca="1" si="205"/>
        <v/>
      </c>
      <c r="CG199" s="214" t="str">
        <f t="shared" ca="1" si="232"/>
        <v/>
      </c>
      <c r="CH199" s="208" t="str">
        <f t="shared" ca="1" si="139"/>
        <v/>
      </c>
      <c r="CI199" s="209" t="str">
        <f t="shared" ca="1" si="140"/>
        <v/>
      </c>
      <c r="CJ199" s="210" t="str">
        <f t="shared" ca="1" si="141"/>
        <v/>
      </c>
      <c r="CK199" s="208" t="str">
        <f t="shared" ca="1" si="142"/>
        <v/>
      </c>
      <c r="CL199" s="211" t="str">
        <f t="shared" ca="1" si="143"/>
        <v/>
      </c>
      <c r="CM199" s="212" t="str">
        <f t="shared" ca="1" si="144"/>
        <v/>
      </c>
      <c r="CN199" s="208" t="str">
        <f t="shared" ca="1" si="145"/>
        <v/>
      </c>
      <c r="CO199" s="215" t="str">
        <f t="shared" ca="1" si="146"/>
        <v/>
      </c>
      <c r="CP199" s="212" t="str">
        <f t="shared" ca="1" si="233"/>
        <v/>
      </c>
      <c r="CQ199" s="208" t="str">
        <f t="shared" ca="1" si="147"/>
        <v/>
      </c>
      <c r="CR199" s="209" t="str">
        <f t="shared" ca="1" si="148"/>
        <v/>
      </c>
      <c r="CS199" s="210" t="str">
        <f t="shared" ca="1" si="149"/>
        <v/>
      </c>
      <c r="CT199" s="208" t="str">
        <f t="shared" ca="1" si="150"/>
        <v/>
      </c>
      <c r="CU199" s="211" t="str">
        <f t="shared" ca="1" si="151"/>
        <v/>
      </c>
      <c r="CV199" s="212" t="str">
        <f t="shared" ca="1" si="152"/>
        <v/>
      </c>
      <c r="CW199" s="208" t="str">
        <f t="shared" ca="1" si="153"/>
        <v/>
      </c>
      <c r="CX199" s="216" t="str">
        <f t="shared" ca="1" si="154"/>
        <v/>
      </c>
    </row>
    <row r="200" spans="2:102" s="156" customFormat="1" ht="20.100000000000001" customHeight="1">
      <c r="B200" s="239">
        <f t="shared" si="155"/>
        <v>191</v>
      </c>
      <c r="C200" s="200" t="str">
        <f t="shared" ca="1" si="193"/>
        <v/>
      </c>
      <c r="D200" s="201" t="str">
        <f t="shared" ca="1" si="206"/>
        <v/>
      </c>
      <c r="E200" s="206" t="str">
        <f t="shared" ca="1" si="231"/>
        <v/>
      </c>
      <c r="F200" s="203" t="str">
        <f t="shared" ca="1" si="231"/>
        <v/>
      </c>
      <c r="G200" s="204" t="str">
        <f t="shared" ca="1" si="231"/>
        <v/>
      </c>
      <c r="H200" s="202" t="str">
        <f t="shared" ca="1" si="231"/>
        <v/>
      </c>
      <c r="I200" s="205" t="str">
        <f t="shared" ca="1" si="231"/>
        <v/>
      </c>
      <c r="J200" s="206" t="str">
        <f t="shared" ca="1" si="231"/>
        <v/>
      </c>
      <c r="K200" s="202" t="str">
        <f t="shared" ca="1" si="231"/>
        <v/>
      </c>
      <c r="L200" s="295" t="str">
        <f t="shared" ca="1" si="231"/>
        <v/>
      </c>
      <c r="M200" s="207" t="str">
        <f t="shared" ca="1" si="236"/>
        <v/>
      </c>
      <c r="N200" s="208" t="str">
        <f t="shared" ca="1" si="236"/>
        <v/>
      </c>
      <c r="O200" s="209" t="str">
        <f t="shared" ca="1" si="236"/>
        <v/>
      </c>
      <c r="P200" s="210" t="str">
        <f t="shared" ca="1" si="236"/>
        <v/>
      </c>
      <c r="Q200" s="208" t="str">
        <f t="shared" ca="1" si="236"/>
        <v/>
      </c>
      <c r="R200" s="211" t="str">
        <f t="shared" ca="1" si="236"/>
        <v/>
      </c>
      <c r="S200" s="212" t="str">
        <f t="shared" ca="1" si="236"/>
        <v/>
      </c>
      <c r="T200" s="208" t="str">
        <f t="shared" ca="1" si="236"/>
        <v/>
      </c>
      <c r="U200" s="213" t="str">
        <f t="shared" ca="1" si="236"/>
        <v/>
      </c>
      <c r="V200" s="212" t="str">
        <f t="shared" ca="1" si="236"/>
        <v/>
      </c>
      <c r="W200" s="208" t="str">
        <f t="shared" ca="1" si="236"/>
        <v/>
      </c>
      <c r="X200" s="209" t="str">
        <f t="shared" ca="1" si="236"/>
        <v/>
      </c>
      <c r="Y200" s="210" t="str">
        <f t="shared" ca="1" si="236"/>
        <v/>
      </c>
      <c r="Z200" s="208" t="str">
        <f t="shared" ca="1" si="236"/>
        <v/>
      </c>
      <c r="AA200" s="211" t="str">
        <f t="shared" ca="1" si="236"/>
        <v/>
      </c>
      <c r="AB200" s="212" t="str">
        <f t="shared" ca="1" si="236"/>
        <v/>
      </c>
      <c r="AC200" s="208" t="str">
        <f t="shared" ca="1" si="239"/>
        <v/>
      </c>
      <c r="AD200" s="209" t="str">
        <f t="shared" ca="1" si="239"/>
        <v/>
      </c>
      <c r="AE200" s="214" t="str">
        <f t="shared" ca="1" si="239"/>
        <v/>
      </c>
      <c r="AF200" s="208" t="str">
        <f t="shared" ca="1" si="239"/>
        <v/>
      </c>
      <c r="AG200" s="209" t="str">
        <f t="shared" ca="1" si="239"/>
        <v/>
      </c>
      <c r="AH200" s="210" t="str">
        <f t="shared" ca="1" si="239"/>
        <v/>
      </c>
      <c r="AI200" s="208" t="str">
        <f t="shared" ca="1" si="239"/>
        <v/>
      </c>
      <c r="AJ200" s="211" t="str">
        <f t="shared" ca="1" si="239"/>
        <v/>
      </c>
      <c r="AK200" s="212" t="str">
        <f t="shared" ca="1" si="239"/>
        <v/>
      </c>
      <c r="AL200" s="208" t="str">
        <f t="shared" ca="1" si="239"/>
        <v/>
      </c>
      <c r="AM200" s="215" t="str">
        <f t="shared" ca="1" si="239"/>
        <v/>
      </c>
      <c r="AN200" s="212" t="str">
        <f t="shared" ca="1" si="239"/>
        <v/>
      </c>
      <c r="AO200" s="208" t="str">
        <f t="shared" ca="1" si="239"/>
        <v/>
      </c>
      <c r="AP200" s="209" t="str">
        <f t="shared" ca="1" si="239"/>
        <v/>
      </c>
      <c r="AQ200" s="210" t="str">
        <f t="shared" ca="1" si="239"/>
        <v/>
      </c>
      <c r="AR200" s="208" t="str">
        <f t="shared" ca="1" si="239"/>
        <v/>
      </c>
      <c r="AS200" s="211" t="str">
        <f t="shared" ca="1" si="238"/>
        <v/>
      </c>
      <c r="AT200" s="212" t="str">
        <f t="shared" ca="1" si="238"/>
        <v/>
      </c>
      <c r="AU200" s="208" t="str">
        <f t="shared" ca="1" si="238"/>
        <v/>
      </c>
      <c r="AV200" s="209" t="str">
        <f t="shared" ca="1" si="238"/>
        <v/>
      </c>
      <c r="AW200" s="214" t="str">
        <f t="shared" ca="1" si="238"/>
        <v/>
      </c>
      <c r="AX200" s="208" t="str">
        <f t="shared" ca="1" si="238"/>
        <v/>
      </c>
      <c r="AY200" s="209" t="str">
        <f t="shared" ca="1" si="238"/>
        <v/>
      </c>
      <c r="AZ200" s="210" t="str">
        <f t="shared" ca="1" si="238"/>
        <v/>
      </c>
      <c r="BA200" s="208" t="str">
        <f t="shared" ca="1" si="238"/>
        <v/>
      </c>
      <c r="BB200" s="211" t="str">
        <f t="shared" ca="1" si="238"/>
        <v/>
      </c>
      <c r="BC200" s="212" t="str">
        <f t="shared" ca="1" si="238"/>
        <v/>
      </c>
      <c r="BD200" s="208" t="str">
        <f t="shared" ca="1" si="238"/>
        <v/>
      </c>
      <c r="BE200" s="215" t="str">
        <f t="shared" ca="1" si="238"/>
        <v/>
      </c>
      <c r="BF200" s="212" t="str">
        <f t="shared" ca="1" si="238"/>
        <v/>
      </c>
      <c r="BG200" s="208" t="str">
        <f t="shared" ca="1" si="238"/>
        <v/>
      </c>
      <c r="BH200" s="209" t="str">
        <f t="shared" ca="1" si="238"/>
        <v/>
      </c>
      <c r="BI200" s="210" t="str">
        <f t="shared" ca="1" si="234"/>
        <v/>
      </c>
      <c r="BJ200" s="208" t="str">
        <f t="shared" ca="1" si="234"/>
        <v/>
      </c>
      <c r="BK200" s="211" t="str">
        <f t="shared" ca="1" si="234"/>
        <v/>
      </c>
      <c r="BL200" s="212" t="str">
        <f t="shared" ca="1" si="234"/>
        <v/>
      </c>
      <c r="BM200" s="208" t="str">
        <f t="shared" ca="1" si="234"/>
        <v/>
      </c>
      <c r="BN200" s="209" t="str">
        <f t="shared" ca="1" si="234"/>
        <v/>
      </c>
      <c r="BO200" s="214" t="str">
        <f t="shared" ca="1" si="234"/>
        <v/>
      </c>
      <c r="BP200" s="208" t="str">
        <f t="shared" ca="1" si="234"/>
        <v/>
      </c>
      <c r="BQ200" s="209" t="str">
        <f t="shared" ca="1" si="234"/>
        <v/>
      </c>
      <c r="BR200" s="210" t="str">
        <f t="shared" ca="1" si="234"/>
        <v/>
      </c>
      <c r="BS200" s="208" t="str">
        <f t="shared" ca="1" si="234"/>
        <v/>
      </c>
      <c r="BT200" s="211" t="str">
        <f t="shared" ca="1" si="234"/>
        <v/>
      </c>
      <c r="BU200" s="212" t="str">
        <f t="shared" ca="1" si="234"/>
        <v/>
      </c>
      <c r="BV200" s="208" t="str">
        <f t="shared" ca="1" si="234"/>
        <v/>
      </c>
      <c r="BW200" s="215" t="str">
        <f t="shared" ca="1" si="234"/>
        <v/>
      </c>
      <c r="BX200" s="212" t="str">
        <f t="shared" ca="1" si="234"/>
        <v/>
      </c>
      <c r="BY200" s="208" t="str">
        <f t="shared" ca="1" si="198"/>
        <v/>
      </c>
      <c r="BZ200" s="209" t="str">
        <f t="shared" ca="1" si="199"/>
        <v/>
      </c>
      <c r="CA200" s="210" t="str">
        <f t="shared" ca="1" si="200"/>
        <v/>
      </c>
      <c r="CB200" s="208" t="str">
        <f t="shared" ca="1" si="201"/>
        <v/>
      </c>
      <c r="CC200" s="211" t="str">
        <f t="shared" ca="1" si="202"/>
        <v/>
      </c>
      <c r="CD200" s="212" t="str">
        <f t="shared" ca="1" si="203"/>
        <v/>
      </c>
      <c r="CE200" s="208" t="str">
        <f t="shared" ca="1" si="204"/>
        <v/>
      </c>
      <c r="CF200" s="209" t="str">
        <f t="shared" ca="1" si="205"/>
        <v/>
      </c>
      <c r="CG200" s="214" t="str">
        <f t="shared" ca="1" si="232"/>
        <v/>
      </c>
      <c r="CH200" s="208" t="str">
        <f t="shared" ca="1" si="139"/>
        <v/>
      </c>
      <c r="CI200" s="209" t="str">
        <f t="shared" ca="1" si="140"/>
        <v/>
      </c>
      <c r="CJ200" s="210" t="str">
        <f t="shared" ca="1" si="141"/>
        <v/>
      </c>
      <c r="CK200" s="208" t="str">
        <f t="shared" ca="1" si="142"/>
        <v/>
      </c>
      <c r="CL200" s="211" t="str">
        <f t="shared" ca="1" si="143"/>
        <v/>
      </c>
      <c r="CM200" s="212" t="str">
        <f t="shared" ca="1" si="144"/>
        <v/>
      </c>
      <c r="CN200" s="208" t="str">
        <f t="shared" ca="1" si="145"/>
        <v/>
      </c>
      <c r="CO200" s="215" t="str">
        <f t="shared" ca="1" si="146"/>
        <v/>
      </c>
      <c r="CP200" s="212" t="str">
        <f t="shared" ca="1" si="233"/>
        <v/>
      </c>
      <c r="CQ200" s="208" t="str">
        <f t="shared" ca="1" si="147"/>
        <v/>
      </c>
      <c r="CR200" s="209" t="str">
        <f t="shared" ca="1" si="148"/>
        <v/>
      </c>
      <c r="CS200" s="210" t="str">
        <f t="shared" ca="1" si="149"/>
        <v/>
      </c>
      <c r="CT200" s="208" t="str">
        <f t="shared" ca="1" si="150"/>
        <v/>
      </c>
      <c r="CU200" s="211" t="str">
        <f t="shared" ca="1" si="151"/>
        <v/>
      </c>
      <c r="CV200" s="212" t="str">
        <f t="shared" ca="1" si="152"/>
        <v/>
      </c>
      <c r="CW200" s="208" t="str">
        <f t="shared" ca="1" si="153"/>
        <v/>
      </c>
      <c r="CX200" s="216" t="str">
        <f t="shared" ca="1" si="154"/>
        <v/>
      </c>
    </row>
    <row r="201" spans="2:102" s="156" customFormat="1" ht="20.100000000000001" customHeight="1">
      <c r="B201" s="239">
        <f t="shared" si="155"/>
        <v>192</v>
      </c>
      <c r="C201" s="200" t="str">
        <f t="shared" ca="1" si="193"/>
        <v/>
      </c>
      <c r="D201" s="201" t="str">
        <f t="shared" ca="1" si="206"/>
        <v/>
      </c>
      <c r="E201" s="206" t="str">
        <f t="shared" ca="1" si="231"/>
        <v/>
      </c>
      <c r="F201" s="203" t="str">
        <f t="shared" ca="1" si="231"/>
        <v/>
      </c>
      <c r="G201" s="204" t="str">
        <f t="shared" ca="1" si="231"/>
        <v/>
      </c>
      <c r="H201" s="202" t="str">
        <f t="shared" ca="1" si="231"/>
        <v/>
      </c>
      <c r="I201" s="205" t="str">
        <f t="shared" ca="1" si="231"/>
        <v/>
      </c>
      <c r="J201" s="206" t="str">
        <f t="shared" ca="1" si="231"/>
        <v/>
      </c>
      <c r="K201" s="202" t="str">
        <f t="shared" ca="1" si="231"/>
        <v/>
      </c>
      <c r="L201" s="295" t="str">
        <f t="shared" ca="1" si="231"/>
        <v/>
      </c>
      <c r="M201" s="207" t="str">
        <f t="shared" ca="1" si="236"/>
        <v/>
      </c>
      <c r="N201" s="208" t="str">
        <f t="shared" ca="1" si="236"/>
        <v/>
      </c>
      <c r="O201" s="209" t="str">
        <f t="shared" ca="1" si="236"/>
        <v/>
      </c>
      <c r="P201" s="210" t="str">
        <f t="shared" ca="1" si="236"/>
        <v/>
      </c>
      <c r="Q201" s="208" t="str">
        <f t="shared" ca="1" si="236"/>
        <v/>
      </c>
      <c r="R201" s="211" t="str">
        <f t="shared" ca="1" si="236"/>
        <v/>
      </c>
      <c r="S201" s="212" t="str">
        <f t="shared" ca="1" si="236"/>
        <v/>
      </c>
      <c r="T201" s="208" t="str">
        <f t="shared" ca="1" si="236"/>
        <v/>
      </c>
      <c r="U201" s="213" t="str">
        <f t="shared" ca="1" si="236"/>
        <v/>
      </c>
      <c r="V201" s="212" t="str">
        <f t="shared" ca="1" si="236"/>
        <v/>
      </c>
      <c r="W201" s="208" t="str">
        <f t="shared" ca="1" si="236"/>
        <v/>
      </c>
      <c r="X201" s="209" t="str">
        <f t="shared" ca="1" si="236"/>
        <v/>
      </c>
      <c r="Y201" s="210" t="str">
        <f t="shared" ca="1" si="236"/>
        <v/>
      </c>
      <c r="Z201" s="208" t="str">
        <f t="shared" ca="1" si="236"/>
        <v/>
      </c>
      <c r="AA201" s="211" t="str">
        <f t="shared" ca="1" si="236"/>
        <v/>
      </c>
      <c r="AB201" s="212" t="str">
        <f t="shared" ca="1" si="236"/>
        <v/>
      </c>
      <c r="AC201" s="208" t="str">
        <f t="shared" ca="1" si="239"/>
        <v/>
      </c>
      <c r="AD201" s="209" t="str">
        <f t="shared" ca="1" si="239"/>
        <v/>
      </c>
      <c r="AE201" s="214" t="str">
        <f t="shared" ca="1" si="239"/>
        <v/>
      </c>
      <c r="AF201" s="208" t="str">
        <f t="shared" ca="1" si="239"/>
        <v/>
      </c>
      <c r="AG201" s="209" t="str">
        <f t="shared" ca="1" si="239"/>
        <v/>
      </c>
      <c r="AH201" s="210" t="str">
        <f t="shared" ca="1" si="239"/>
        <v/>
      </c>
      <c r="AI201" s="208" t="str">
        <f t="shared" ca="1" si="239"/>
        <v/>
      </c>
      <c r="AJ201" s="211" t="str">
        <f t="shared" ca="1" si="239"/>
        <v/>
      </c>
      <c r="AK201" s="212" t="str">
        <f t="shared" ca="1" si="239"/>
        <v/>
      </c>
      <c r="AL201" s="208" t="str">
        <f t="shared" ca="1" si="239"/>
        <v/>
      </c>
      <c r="AM201" s="215" t="str">
        <f t="shared" ca="1" si="239"/>
        <v/>
      </c>
      <c r="AN201" s="212" t="str">
        <f t="shared" ca="1" si="239"/>
        <v/>
      </c>
      <c r="AO201" s="208" t="str">
        <f t="shared" ca="1" si="239"/>
        <v/>
      </c>
      <c r="AP201" s="209" t="str">
        <f t="shared" ca="1" si="239"/>
        <v/>
      </c>
      <c r="AQ201" s="210" t="str">
        <f t="shared" ca="1" si="239"/>
        <v/>
      </c>
      <c r="AR201" s="208" t="str">
        <f t="shared" ca="1" si="239"/>
        <v/>
      </c>
      <c r="AS201" s="211" t="str">
        <f t="shared" ca="1" si="238"/>
        <v/>
      </c>
      <c r="AT201" s="212" t="str">
        <f t="shared" ca="1" si="238"/>
        <v/>
      </c>
      <c r="AU201" s="208" t="str">
        <f t="shared" ca="1" si="238"/>
        <v/>
      </c>
      <c r="AV201" s="209" t="str">
        <f t="shared" ca="1" si="238"/>
        <v/>
      </c>
      <c r="AW201" s="214" t="str">
        <f t="shared" ca="1" si="238"/>
        <v/>
      </c>
      <c r="AX201" s="208" t="str">
        <f t="shared" ca="1" si="238"/>
        <v/>
      </c>
      <c r="AY201" s="209" t="str">
        <f t="shared" ca="1" si="238"/>
        <v/>
      </c>
      <c r="AZ201" s="210" t="str">
        <f t="shared" ca="1" si="238"/>
        <v/>
      </c>
      <c r="BA201" s="208" t="str">
        <f t="shared" ca="1" si="238"/>
        <v/>
      </c>
      <c r="BB201" s="211" t="str">
        <f t="shared" ca="1" si="238"/>
        <v/>
      </c>
      <c r="BC201" s="212" t="str">
        <f t="shared" ca="1" si="238"/>
        <v/>
      </c>
      <c r="BD201" s="208" t="str">
        <f t="shared" ca="1" si="238"/>
        <v/>
      </c>
      <c r="BE201" s="215" t="str">
        <f t="shared" ca="1" si="238"/>
        <v/>
      </c>
      <c r="BF201" s="212" t="str">
        <f t="shared" ca="1" si="238"/>
        <v/>
      </c>
      <c r="BG201" s="208" t="str">
        <f t="shared" ca="1" si="238"/>
        <v/>
      </c>
      <c r="BH201" s="209" t="str">
        <f t="shared" ca="1" si="238"/>
        <v/>
      </c>
      <c r="BI201" s="210" t="str">
        <f t="shared" ca="1" si="234"/>
        <v/>
      </c>
      <c r="BJ201" s="208" t="str">
        <f t="shared" ca="1" si="234"/>
        <v/>
      </c>
      <c r="BK201" s="211" t="str">
        <f t="shared" ca="1" si="234"/>
        <v/>
      </c>
      <c r="BL201" s="212" t="str">
        <f t="shared" ca="1" si="234"/>
        <v/>
      </c>
      <c r="BM201" s="208" t="str">
        <f t="shared" ca="1" si="234"/>
        <v/>
      </c>
      <c r="BN201" s="209" t="str">
        <f t="shared" ca="1" si="234"/>
        <v/>
      </c>
      <c r="BO201" s="214" t="str">
        <f t="shared" ca="1" si="234"/>
        <v/>
      </c>
      <c r="BP201" s="208" t="str">
        <f t="shared" ca="1" si="234"/>
        <v/>
      </c>
      <c r="BQ201" s="209" t="str">
        <f t="shared" ca="1" si="234"/>
        <v/>
      </c>
      <c r="BR201" s="210" t="str">
        <f t="shared" ca="1" si="234"/>
        <v/>
      </c>
      <c r="BS201" s="208" t="str">
        <f t="shared" ca="1" si="234"/>
        <v/>
      </c>
      <c r="BT201" s="211" t="str">
        <f t="shared" ca="1" si="234"/>
        <v/>
      </c>
      <c r="BU201" s="212" t="str">
        <f t="shared" ca="1" si="234"/>
        <v/>
      </c>
      <c r="BV201" s="208" t="str">
        <f t="shared" ca="1" si="234"/>
        <v/>
      </c>
      <c r="BW201" s="215" t="str">
        <f t="shared" ca="1" si="234"/>
        <v/>
      </c>
      <c r="BX201" s="212" t="str">
        <f t="shared" ca="1" si="234"/>
        <v/>
      </c>
      <c r="BY201" s="208" t="str">
        <f t="shared" ca="1" si="198"/>
        <v/>
      </c>
      <c r="BZ201" s="209" t="str">
        <f t="shared" ca="1" si="199"/>
        <v/>
      </c>
      <c r="CA201" s="210" t="str">
        <f t="shared" ca="1" si="200"/>
        <v/>
      </c>
      <c r="CB201" s="208" t="str">
        <f t="shared" ca="1" si="201"/>
        <v/>
      </c>
      <c r="CC201" s="211" t="str">
        <f t="shared" ca="1" si="202"/>
        <v/>
      </c>
      <c r="CD201" s="212" t="str">
        <f t="shared" ca="1" si="203"/>
        <v/>
      </c>
      <c r="CE201" s="208" t="str">
        <f t="shared" ca="1" si="204"/>
        <v/>
      </c>
      <c r="CF201" s="209" t="str">
        <f t="shared" ca="1" si="205"/>
        <v/>
      </c>
      <c r="CG201" s="214" t="str">
        <f t="shared" ca="1" si="232"/>
        <v/>
      </c>
      <c r="CH201" s="208" t="str">
        <f t="shared" ca="1" si="139"/>
        <v/>
      </c>
      <c r="CI201" s="209" t="str">
        <f t="shared" ca="1" si="140"/>
        <v/>
      </c>
      <c r="CJ201" s="210" t="str">
        <f t="shared" ca="1" si="141"/>
        <v/>
      </c>
      <c r="CK201" s="208" t="str">
        <f t="shared" ca="1" si="142"/>
        <v/>
      </c>
      <c r="CL201" s="211" t="str">
        <f t="shared" ca="1" si="143"/>
        <v/>
      </c>
      <c r="CM201" s="212" t="str">
        <f t="shared" ca="1" si="144"/>
        <v/>
      </c>
      <c r="CN201" s="208" t="str">
        <f t="shared" ca="1" si="145"/>
        <v/>
      </c>
      <c r="CO201" s="215" t="str">
        <f t="shared" ca="1" si="146"/>
        <v/>
      </c>
      <c r="CP201" s="212" t="str">
        <f t="shared" ca="1" si="233"/>
        <v/>
      </c>
      <c r="CQ201" s="208" t="str">
        <f t="shared" ca="1" si="147"/>
        <v/>
      </c>
      <c r="CR201" s="209" t="str">
        <f t="shared" ca="1" si="148"/>
        <v/>
      </c>
      <c r="CS201" s="210" t="str">
        <f t="shared" ca="1" si="149"/>
        <v/>
      </c>
      <c r="CT201" s="208" t="str">
        <f t="shared" ca="1" si="150"/>
        <v/>
      </c>
      <c r="CU201" s="211" t="str">
        <f t="shared" ca="1" si="151"/>
        <v/>
      </c>
      <c r="CV201" s="212" t="str">
        <f t="shared" ca="1" si="152"/>
        <v/>
      </c>
      <c r="CW201" s="208" t="str">
        <f t="shared" ca="1" si="153"/>
        <v/>
      </c>
      <c r="CX201" s="216" t="str">
        <f t="shared" ca="1" si="154"/>
        <v/>
      </c>
    </row>
    <row r="202" spans="2:102" s="156" customFormat="1" ht="20.100000000000001" customHeight="1">
      <c r="B202" s="239">
        <f t="shared" si="155"/>
        <v>193</v>
      </c>
      <c r="C202" s="200" t="str">
        <f t="shared" ref="C202:C209" ca="1" si="240">IFERROR(INDEX(validTestCategories,ROW()-ROW(B$9),1),"")</f>
        <v/>
      </c>
      <c r="D202" s="201" t="str">
        <f t="shared" ca="1" si="206"/>
        <v/>
      </c>
      <c r="E202" s="206" t="str">
        <f t="shared" ca="1" si="231"/>
        <v/>
      </c>
      <c r="F202" s="203" t="str">
        <f t="shared" ca="1" si="231"/>
        <v/>
      </c>
      <c r="G202" s="204" t="str">
        <f t="shared" ca="1" si="231"/>
        <v/>
      </c>
      <c r="H202" s="202" t="str">
        <f t="shared" ca="1" si="231"/>
        <v/>
      </c>
      <c r="I202" s="205" t="str">
        <f t="shared" ca="1" si="231"/>
        <v/>
      </c>
      <c r="J202" s="206" t="str">
        <f t="shared" ca="1" si="231"/>
        <v/>
      </c>
      <c r="K202" s="202" t="str">
        <f t="shared" ca="1" si="231"/>
        <v/>
      </c>
      <c r="L202" s="295" t="str">
        <f t="shared" ca="1" si="231"/>
        <v/>
      </c>
      <c r="M202" s="207" t="str">
        <f t="shared" ca="1" si="236"/>
        <v/>
      </c>
      <c r="N202" s="208" t="str">
        <f t="shared" ca="1" si="236"/>
        <v/>
      </c>
      <c r="O202" s="209" t="str">
        <f t="shared" ca="1" si="236"/>
        <v/>
      </c>
      <c r="P202" s="210" t="str">
        <f t="shared" ca="1" si="236"/>
        <v/>
      </c>
      <c r="Q202" s="208" t="str">
        <f t="shared" ca="1" si="236"/>
        <v/>
      </c>
      <c r="R202" s="211" t="str">
        <f t="shared" ca="1" si="236"/>
        <v/>
      </c>
      <c r="S202" s="212" t="str">
        <f t="shared" ca="1" si="236"/>
        <v/>
      </c>
      <c r="T202" s="208" t="str">
        <f t="shared" ca="1" si="236"/>
        <v/>
      </c>
      <c r="U202" s="213" t="str">
        <f t="shared" ca="1" si="236"/>
        <v/>
      </c>
      <c r="V202" s="212" t="str">
        <f t="shared" ca="1" si="236"/>
        <v/>
      </c>
      <c r="W202" s="208" t="str">
        <f t="shared" ca="1" si="236"/>
        <v/>
      </c>
      <c r="X202" s="209" t="str">
        <f t="shared" ca="1" si="236"/>
        <v/>
      </c>
      <c r="Y202" s="210" t="str">
        <f t="shared" ca="1" si="236"/>
        <v/>
      </c>
      <c r="Z202" s="208" t="str">
        <f t="shared" ca="1" si="236"/>
        <v/>
      </c>
      <c r="AA202" s="211" t="str">
        <f t="shared" ca="1" si="236"/>
        <v/>
      </c>
      <c r="AB202" s="212" t="str">
        <f t="shared" ca="1" si="236"/>
        <v/>
      </c>
      <c r="AC202" s="208" t="str">
        <f t="shared" ca="1" si="239"/>
        <v/>
      </c>
      <c r="AD202" s="209" t="str">
        <f t="shared" ca="1" si="239"/>
        <v/>
      </c>
      <c r="AE202" s="214" t="str">
        <f t="shared" ca="1" si="239"/>
        <v/>
      </c>
      <c r="AF202" s="208" t="str">
        <f t="shared" ca="1" si="239"/>
        <v/>
      </c>
      <c r="AG202" s="209" t="str">
        <f t="shared" ca="1" si="239"/>
        <v/>
      </c>
      <c r="AH202" s="210" t="str">
        <f t="shared" ca="1" si="239"/>
        <v/>
      </c>
      <c r="AI202" s="208" t="str">
        <f t="shared" ca="1" si="239"/>
        <v/>
      </c>
      <c r="AJ202" s="211" t="str">
        <f t="shared" ca="1" si="239"/>
        <v/>
      </c>
      <c r="AK202" s="212" t="str">
        <f t="shared" ca="1" si="239"/>
        <v/>
      </c>
      <c r="AL202" s="208" t="str">
        <f t="shared" ca="1" si="239"/>
        <v/>
      </c>
      <c r="AM202" s="215" t="str">
        <f t="shared" ca="1" si="239"/>
        <v/>
      </c>
      <c r="AN202" s="212" t="str">
        <f t="shared" ca="1" si="239"/>
        <v/>
      </c>
      <c r="AO202" s="208" t="str">
        <f t="shared" ca="1" si="239"/>
        <v/>
      </c>
      <c r="AP202" s="209" t="str">
        <f t="shared" ca="1" si="239"/>
        <v/>
      </c>
      <c r="AQ202" s="210" t="str">
        <f t="shared" ca="1" si="239"/>
        <v/>
      </c>
      <c r="AR202" s="208" t="str">
        <f t="shared" ca="1" si="239"/>
        <v/>
      </c>
      <c r="AS202" s="211" t="str">
        <f t="shared" ca="1" si="238"/>
        <v/>
      </c>
      <c r="AT202" s="212" t="str">
        <f t="shared" ca="1" si="238"/>
        <v/>
      </c>
      <c r="AU202" s="208" t="str">
        <f t="shared" ca="1" si="238"/>
        <v/>
      </c>
      <c r="AV202" s="209" t="str">
        <f t="shared" ca="1" si="238"/>
        <v/>
      </c>
      <c r="AW202" s="214" t="str">
        <f t="shared" ca="1" si="238"/>
        <v/>
      </c>
      <c r="AX202" s="208" t="str">
        <f t="shared" ca="1" si="238"/>
        <v/>
      </c>
      <c r="AY202" s="209" t="str">
        <f t="shared" ca="1" si="238"/>
        <v/>
      </c>
      <c r="AZ202" s="210" t="str">
        <f t="shared" ca="1" si="238"/>
        <v/>
      </c>
      <c r="BA202" s="208" t="str">
        <f t="shared" ca="1" si="238"/>
        <v/>
      </c>
      <c r="BB202" s="211" t="str">
        <f t="shared" ca="1" si="238"/>
        <v/>
      </c>
      <c r="BC202" s="212" t="str">
        <f t="shared" ca="1" si="238"/>
        <v/>
      </c>
      <c r="BD202" s="208" t="str">
        <f t="shared" ca="1" si="238"/>
        <v/>
      </c>
      <c r="BE202" s="215" t="str">
        <f t="shared" ca="1" si="238"/>
        <v/>
      </c>
      <c r="BF202" s="212" t="str">
        <f t="shared" ca="1" si="238"/>
        <v/>
      </c>
      <c r="BG202" s="208" t="str">
        <f t="shared" ca="1" si="238"/>
        <v/>
      </c>
      <c r="BH202" s="209" t="str">
        <f t="shared" ca="1" si="238"/>
        <v/>
      </c>
      <c r="BI202" s="210" t="str">
        <f t="shared" ca="1" si="234"/>
        <v/>
      </c>
      <c r="BJ202" s="208" t="str">
        <f t="shared" ca="1" si="234"/>
        <v/>
      </c>
      <c r="BK202" s="211" t="str">
        <f t="shared" ca="1" si="234"/>
        <v/>
      </c>
      <c r="BL202" s="212" t="str">
        <f t="shared" ca="1" si="234"/>
        <v/>
      </c>
      <c r="BM202" s="208" t="str">
        <f t="shared" ca="1" si="234"/>
        <v/>
      </c>
      <c r="BN202" s="209" t="str">
        <f t="shared" ca="1" si="234"/>
        <v/>
      </c>
      <c r="BO202" s="214" t="str">
        <f t="shared" ca="1" si="234"/>
        <v/>
      </c>
      <c r="BP202" s="208" t="str">
        <f t="shared" ca="1" si="234"/>
        <v/>
      </c>
      <c r="BQ202" s="209" t="str">
        <f t="shared" ca="1" si="234"/>
        <v/>
      </c>
      <c r="BR202" s="210" t="str">
        <f t="shared" ca="1" si="234"/>
        <v/>
      </c>
      <c r="BS202" s="208" t="str">
        <f t="shared" ca="1" si="234"/>
        <v/>
      </c>
      <c r="BT202" s="211" t="str">
        <f t="shared" ca="1" si="234"/>
        <v/>
      </c>
      <c r="BU202" s="212" t="str">
        <f t="shared" ca="1" si="234"/>
        <v/>
      </c>
      <c r="BV202" s="208" t="str">
        <f t="shared" ca="1" si="234"/>
        <v/>
      </c>
      <c r="BW202" s="215" t="str">
        <f t="shared" ca="1" si="234"/>
        <v/>
      </c>
      <c r="BX202" s="212" t="str">
        <f t="shared" ca="1" si="234"/>
        <v/>
      </c>
      <c r="BY202" s="208" t="str">
        <f t="shared" ca="1" si="198"/>
        <v/>
      </c>
      <c r="BZ202" s="209" t="str">
        <f t="shared" ca="1" si="199"/>
        <v/>
      </c>
      <c r="CA202" s="210" t="str">
        <f t="shared" ca="1" si="200"/>
        <v/>
      </c>
      <c r="CB202" s="208" t="str">
        <f t="shared" ca="1" si="201"/>
        <v/>
      </c>
      <c r="CC202" s="211" t="str">
        <f t="shared" ca="1" si="202"/>
        <v/>
      </c>
      <c r="CD202" s="212" t="str">
        <f t="shared" ca="1" si="203"/>
        <v/>
      </c>
      <c r="CE202" s="208" t="str">
        <f t="shared" ca="1" si="204"/>
        <v/>
      </c>
      <c r="CF202" s="209" t="str">
        <f t="shared" ca="1" si="205"/>
        <v/>
      </c>
      <c r="CG202" s="214" t="str">
        <f t="shared" ca="1" si="232"/>
        <v/>
      </c>
      <c r="CH202" s="208" t="str">
        <f t="shared" ref="CH202:CH209" ca="1" si="241">IF($C202="","",IF(CH$1="","",INDIRECT("'"&amp;CH$1&amp;"'!"&amp;"$"&amp;CH$2&amp;"$"&amp;((CH$3)+(ROW()-ROW(CG$9))))))</f>
        <v/>
      </c>
      <c r="CI202" s="209" t="str">
        <f t="shared" ref="CI202:CI209" ca="1" si="242">IF($C202="","",IF(CI$1="","",INDIRECT("'"&amp;CI$1&amp;"'!"&amp;"$"&amp;CI$2&amp;"$"&amp;((CI$3)+(ROW()-ROW(CH$9))))))</f>
        <v/>
      </c>
      <c r="CJ202" s="210" t="str">
        <f t="shared" ref="CJ202:CJ209" ca="1" si="243">IF($C202="","",IF(CJ$1="","",INDIRECT("'"&amp;CJ$1&amp;"'!"&amp;"$"&amp;CJ$2&amp;"$"&amp;((CJ$3)+(ROW()-ROW(CI$9))))))</f>
        <v/>
      </c>
      <c r="CK202" s="208" t="str">
        <f t="shared" ref="CK202:CK209" ca="1" si="244">IF($C202="","",IF(CK$1="","",INDIRECT("'"&amp;CK$1&amp;"'!"&amp;"$"&amp;CK$2&amp;"$"&amp;((CK$3)+(ROW()-ROW(CJ$9))))))</f>
        <v/>
      </c>
      <c r="CL202" s="211" t="str">
        <f t="shared" ref="CL202:CL209" ca="1" si="245">IF($C202="","",IF(CL$1="","",INDIRECT("'"&amp;CL$1&amp;"'!"&amp;"$"&amp;CL$2&amp;"$"&amp;((CL$3)+(ROW()-ROW(CK$9))))))</f>
        <v/>
      </c>
      <c r="CM202" s="212" t="str">
        <f t="shared" ref="CM202:CM209" ca="1" si="246">IF($C202="","",IF(CM$1="","",INDIRECT("'"&amp;CM$1&amp;"'!"&amp;"$"&amp;CM$2&amp;"$"&amp;((CM$3)+(ROW()-ROW(CL$9))))))</f>
        <v/>
      </c>
      <c r="CN202" s="208" t="str">
        <f t="shared" ref="CN202:CN209" ca="1" si="247">IF($C202="","",IF(CN$1="","",INDIRECT("'"&amp;CN$1&amp;"'!"&amp;"$"&amp;CN$2&amp;"$"&amp;((CN$3)+(ROW()-ROW(CM$9))))))</f>
        <v/>
      </c>
      <c r="CO202" s="215" t="str">
        <f t="shared" ref="CO202:CO209" ca="1" si="248">IF($C202="","",IF(CO$1="","",INDIRECT("'"&amp;CO$1&amp;"'!"&amp;"$"&amp;CO$2&amp;"$"&amp;((CO$3)+(ROW()-ROW(CN$9))))))</f>
        <v/>
      </c>
      <c r="CP202" s="212" t="str">
        <f t="shared" ca="1" si="233"/>
        <v/>
      </c>
      <c r="CQ202" s="208" t="str">
        <f t="shared" ref="CQ202:CQ209" ca="1" si="249">IF($C202="","",IF(CQ$1="","",INDIRECT("'"&amp;CQ$1&amp;"'!"&amp;"$"&amp;CQ$2&amp;"$"&amp;((CQ$3)+(ROW()-ROW(CP$9))))))</f>
        <v/>
      </c>
      <c r="CR202" s="209" t="str">
        <f t="shared" ref="CR202:CR209" ca="1" si="250">IF($C202="","",IF(CR$1="","",INDIRECT("'"&amp;CR$1&amp;"'!"&amp;"$"&amp;CR$2&amp;"$"&amp;((CR$3)+(ROW()-ROW(CQ$9))))))</f>
        <v/>
      </c>
      <c r="CS202" s="210" t="str">
        <f t="shared" ref="CS202:CS209" ca="1" si="251">IF($C202="","",IF(CS$1="","",INDIRECT("'"&amp;CS$1&amp;"'!"&amp;"$"&amp;CS$2&amp;"$"&amp;((CS$3)+(ROW()-ROW(CR$9))))))</f>
        <v/>
      </c>
      <c r="CT202" s="208" t="str">
        <f t="shared" ref="CT202:CT209" ca="1" si="252">IF($C202="","",IF(CT$1="","",INDIRECT("'"&amp;CT$1&amp;"'!"&amp;"$"&amp;CT$2&amp;"$"&amp;((CT$3)+(ROW()-ROW(CS$9))))))</f>
        <v/>
      </c>
      <c r="CU202" s="211" t="str">
        <f t="shared" ref="CU202:CU209" ca="1" si="253">IF($C202="","",IF(CU$1="","",INDIRECT("'"&amp;CU$1&amp;"'!"&amp;"$"&amp;CU$2&amp;"$"&amp;((CU$3)+(ROW()-ROW(CT$9))))))</f>
        <v/>
      </c>
      <c r="CV202" s="212" t="str">
        <f t="shared" ref="CV202:CV209" ca="1" si="254">IF($C202="","",IF(CV$1="","",INDIRECT("'"&amp;CV$1&amp;"'!"&amp;"$"&amp;CV$2&amp;"$"&amp;((CV$3)+(ROW()-ROW(CU$9))))))</f>
        <v/>
      </c>
      <c r="CW202" s="208" t="str">
        <f t="shared" ref="CW202:CW209" ca="1" si="255">IF($C202="","",IF(CW$1="","",INDIRECT("'"&amp;CW$1&amp;"'!"&amp;"$"&amp;CW$2&amp;"$"&amp;((CW$3)+(ROW()-ROW(CV$9))))))</f>
        <v/>
      </c>
      <c r="CX202" s="216" t="str">
        <f t="shared" ref="CX202:CX209" ca="1" si="256">IF($C202="","",IF(CX$1="","",INDIRECT("'"&amp;CX$1&amp;"'!"&amp;"$"&amp;CX$2&amp;"$"&amp;((CX$3)+(ROW()-ROW(CW$9))))))</f>
        <v/>
      </c>
    </row>
    <row r="203" spans="2:102" s="156" customFormat="1" ht="20.100000000000001" customHeight="1">
      <c r="B203" s="239">
        <f t="shared" ref="B203:B209" si="257">ROW()-ROW(B$9)</f>
        <v>194</v>
      </c>
      <c r="C203" s="200" t="str">
        <f t="shared" ca="1" si="240"/>
        <v/>
      </c>
      <c r="D203" s="201" t="str">
        <f t="shared" ca="1" si="206"/>
        <v/>
      </c>
      <c r="E203" s="206" t="str">
        <f t="shared" ca="1" si="231"/>
        <v/>
      </c>
      <c r="F203" s="203" t="str">
        <f t="shared" ca="1" si="231"/>
        <v/>
      </c>
      <c r="G203" s="204" t="str">
        <f t="shared" ca="1" si="231"/>
        <v/>
      </c>
      <c r="H203" s="202" t="str">
        <f t="shared" ca="1" si="231"/>
        <v/>
      </c>
      <c r="I203" s="205" t="str">
        <f t="shared" ca="1" si="231"/>
        <v/>
      </c>
      <c r="J203" s="206" t="str">
        <f t="shared" ca="1" si="231"/>
        <v/>
      </c>
      <c r="K203" s="202" t="str">
        <f t="shared" ca="1" si="231"/>
        <v/>
      </c>
      <c r="L203" s="295" t="str">
        <f t="shared" ca="1" si="231"/>
        <v/>
      </c>
      <c r="M203" s="207" t="str">
        <f t="shared" ca="1" si="236"/>
        <v/>
      </c>
      <c r="N203" s="208" t="str">
        <f t="shared" ca="1" si="236"/>
        <v/>
      </c>
      <c r="O203" s="209" t="str">
        <f t="shared" ca="1" si="236"/>
        <v/>
      </c>
      <c r="P203" s="210" t="str">
        <f t="shared" ca="1" si="236"/>
        <v/>
      </c>
      <c r="Q203" s="208" t="str">
        <f t="shared" ca="1" si="236"/>
        <v/>
      </c>
      <c r="R203" s="211" t="str">
        <f t="shared" ca="1" si="236"/>
        <v/>
      </c>
      <c r="S203" s="212" t="str">
        <f t="shared" ca="1" si="236"/>
        <v/>
      </c>
      <c r="T203" s="208" t="str">
        <f t="shared" ca="1" si="236"/>
        <v/>
      </c>
      <c r="U203" s="213" t="str">
        <f t="shared" ca="1" si="236"/>
        <v/>
      </c>
      <c r="V203" s="212" t="str">
        <f t="shared" ca="1" si="236"/>
        <v/>
      </c>
      <c r="W203" s="208" t="str">
        <f t="shared" ca="1" si="236"/>
        <v/>
      </c>
      <c r="X203" s="209" t="str">
        <f t="shared" ca="1" si="236"/>
        <v/>
      </c>
      <c r="Y203" s="210" t="str">
        <f t="shared" ca="1" si="236"/>
        <v/>
      </c>
      <c r="Z203" s="208" t="str">
        <f t="shared" ca="1" si="236"/>
        <v/>
      </c>
      <c r="AA203" s="211" t="str">
        <f t="shared" ca="1" si="236"/>
        <v/>
      </c>
      <c r="AB203" s="212" t="str">
        <f t="shared" ref="AB203:AB209" ca="1" si="258">IF($C203="","",IF(AB$1="","",INDIRECT("'"&amp;AB$1&amp;"'!"&amp;"$"&amp;AB$2&amp;"$"&amp;((AB$3)+(ROW()-ROW(AA$9))))))</f>
        <v/>
      </c>
      <c r="AC203" s="208" t="str">
        <f t="shared" ca="1" si="239"/>
        <v/>
      </c>
      <c r="AD203" s="209" t="str">
        <f t="shared" ca="1" si="239"/>
        <v/>
      </c>
      <c r="AE203" s="214" t="str">
        <f t="shared" ca="1" si="239"/>
        <v/>
      </c>
      <c r="AF203" s="208" t="str">
        <f t="shared" ca="1" si="239"/>
        <v/>
      </c>
      <c r="AG203" s="209" t="str">
        <f t="shared" ca="1" si="239"/>
        <v/>
      </c>
      <c r="AH203" s="210" t="str">
        <f t="shared" ca="1" si="239"/>
        <v/>
      </c>
      <c r="AI203" s="208" t="str">
        <f t="shared" ca="1" si="239"/>
        <v/>
      </c>
      <c r="AJ203" s="211" t="str">
        <f t="shared" ca="1" si="239"/>
        <v/>
      </c>
      <c r="AK203" s="212" t="str">
        <f t="shared" ca="1" si="239"/>
        <v/>
      </c>
      <c r="AL203" s="208" t="str">
        <f t="shared" ca="1" si="239"/>
        <v/>
      </c>
      <c r="AM203" s="215" t="str">
        <f t="shared" ca="1" si="239"/>
        <v/>
      </c>
      <c r="AN203" s="212" t="str">
        <f t="shared" ca="1" si="239"/>
        <v/>
      </c>
      <c r="AO203" s="208" t="str">
        <f t="shared" ca="1" si="239"/>
        <v/>
      </c>
      <c r="AP203" s="209" t="str">
        <f t="shared" ca="1" si="239"/>
        <v/>
      </c>
      <c r="AQ203" s="210" t="str">
        <f t="shared" ca="1" si="239"/>
        <v/>
      </c>
      <c r="AR203" s="208" t="str">
        <f t="shared" ca="1" si="239"/>
        <v/>
      </c>
      <c r="AS203" s="211" t="str">
        <f t="shared" ca="1" si="238"/>
        <v/>
      </c>
      <c r="AT203" s="212" t="str">
        <f t="shared" ca="1" si="238"/>
        <v/>
      </c>
      <c r="AU203" s="208" t="str">
        <f t="shared" ca="1" si="238"/>
        <v/>
      </c>
      <c r="AV203" s="209" t="str">
        <f t="shared" ca="1" si="238"/>
        <v/>
      </c>
      <c r="AW203" s="214" t="str">
        <f t="shared" ca="1" si="238"/>
        <v/>
      </c>
      <c r="AX203" s="208" t="str">
        <f t="shared" ca="1" si="238"/>
        <v/>
      </c>
      <c r="AY203" s="209" t="str">
        <f t="shared" ca="1" si="238"/>
        <v/>
      </c>
      <c r="AZ203" s="210" t="str">
        <f t="shared" ca="1" si="238"/>
        <v/>
      </c>
      <c r="BA203" s="208" t="str">
        <f t="shared" ca="1" si="238"/>
        <v/>
      </c>
      <c r="BB203" s="211" t="str">
        <f t="shared" ca="1" si="238"/>
        <v/>
      </c>
      <c r="BC203" s="212" t="str">
        <f t="shared" ca="1" si="238"/>
        <v/>
      </c>
      <c r="BD203" s="208" t="str">
        <f t="shared" ca="1" si="238"/>
        <v/>
      </c>
      <c r="BE203" s="215" t="str">
        <f t="shared" ca="1" si="238"/>
        <v/>
      </c>
      <c r="BF203" s="212" t="str">
        <f t="shared" ca="1" si="238"/>
        <v/>
      </c>
      <c r="BG203" s="208" t="str">
        <f t="shared" ca="1" si="238"/>
        <v/>
      </c>
      <c r="BH203" s="209" t="str">
        <f t="shared" ref="BH203:BH209" ca="1" si="259">IF($C203="","",IF(BH$1="","",INDIRECT("'"&amp;BH$1&amp;"'!"&amp;"$"&amp;BH$2&amp;"$"&amp;((BH$3)+(ROW()-ROW(BG$9))))))</f>
        <v/>
      </c>
      <c r="BI203" s="210" t="str">
        <f t="shared" ca="1" si="234"/>
        <v/>
      </c>
      <c r="BJ203" s="208" t="str">
        <f t="shared" ca="1" si="234"/>
        <v/>
      </c>
      <c r="BK203" s="211" t="str">
        <f t="shared" ca="1" si="234"/>
        <v/>
      </c>
      <c r="BL203" s="212" t="str">
        <f t="shared" ca="1" si="234"/>
        <v/>
      </c>
      <c r="BM203" s="208" t="str">
        <f t="shared" ca="1" si="234"/>
        <v/>
      </c>
      <c r="BN203" s="209" t="str">
        <f t="shared" ca="1" si="234"/>
        <v/>
      </c>
      <c r="BO203" s="214" t="str">
        <f t="shared" ca="1" si="234"/>
        <v/>
      </c>
      <c r="BP203" s="208" t="str">
        <f t="shared" ca="1" si="234"/>
        <v/>
      </c>
      <c r="BQ203" s="209" t="str">
        <f t="shared" ca="1" si="234"/>
        <v/>
      </c>
      <c r="BR203" s="210" t="str">
        <f t="shared" ca="1" si="234"/>
        <v/>
      </c>
      <c r="BS203" s="208" t="str">
        <f t="shared" ca="1" si="234"/>
        <v/>
      </c>
      <c r="BT203" s="211" t="str">
        <f t="shared" ca="1" si="234"/>
        <v/>
      </c>
      <c r="BU203" s="212" t="str">
        <f t="shared" ca="1" si="234"/>
        <v/>
      </c>
      <c r="BV203" s="208" t="str">
        <f t="shared" ca="1" si="234"/>
        <v/>
      </c>
      <c r="BW203" s="215" t="str">
        <f t="shared" ref="BW203:BX207" ca="1" si="260">IF($C203="","",IF(BW$1="","",INDIRECT("'"&amp;BW$1&amp;"'!"&amp;"$"&amp;BW$2&amp;"$"&amp;((BW$3)+(ROW()-ROW(BV$9))))))</f>
        <v/>
      </c>
      <c r="BX203" s="212" t="str">
        <f t="shared" ca="1" si="260"/>
        <v/>
      </c>
      <c r="BY203" s="208" t="str">
        <f t="shared" ca="1" si="198"/>
        <v/>
      </c>
      <c r="BZ203" s="209" t="str">
        <f t="shared" ca="1" si="199"/>
        <v/>
      </c>
      <c r="CA203" s="210" t="str">
        <f t="shared" ca="1" si="200"/>
        <v/>
      </c>
      <c r="CB203" s="208" t="str">
        <f t="shared" ca="1" si="201"/>
        <v/>
      </c>
      <c r="CC203" s="211" t="str">
        <f t="shared" ca="1" si="202"/>
        <v/>
      </c>
      <c r="CD203" s="212" t="str">
        <f t="shared" ca="1" si="203"/>
        <v/>
      </c>
      <c r="CE203" s="208" t="str">
        <f t="shared" ca="1" si="204"/>
        <v/>
      </c>
      <c r="CF203" s="209" t="str">
        <f t="shared" ca="1" si="205"/>
        <v/>
      </c>
      <c r="CG203" s="214" t="str">
        <f t="shared" ca="1" si="232"/>
        <v/>
      </c>
      <c r="CH203" s="208" t="str">
        <f t="shared" ca="1" si="241"/>
        <v/>
      </c>
      <c r="CI203" s="209" t="str">
        <f t="shared" ca="1" si="242"/>
        <v/>
      </c>
      <c r="CJ203" s="210" t="str">
        <f t="shared" ca="1" si="243"/>
        <v/>
      </c>
      <c r="CK203" s="208" t="str">
        <f t="shared" ca="1" si="244"/>
        <v/>
      </c>
      <c r="CL203" s="211" t="str">
        <f t="shared" ca="1" si="245"/>
        <v/>
      </c>
      <c r="CM203" s="212" t="str">
        <f t="shared" ca="1" si="246"/>
        <v/>
      </c>
      <c r="CN203" s="208" t="str">
        <f t="shared" ca="1" si="247"/>
        <v/>
      </c>
      <c r="CO203" s="215" t="str">
        <f t="shared" ca="1" si="248"/>
        <v/>
      </c>
      <c r="CP203" s="212" t="str">
        <f t="shared" ca="1" si="233"/>
        <v/>
      </c>
      <c r="CQ203" s="208" t="str">
        <f t="shared" ca="1" si="249"/>
        <v/>
      </c>
      <c r="CR203" s="209" t="str">
        <f t="shared" ca="1" si="250"/>
        <v/>
      </c>
      <c r="CS203" s="210" t="str">
        <f t="shared" ca="1" si="251"/>
        <v/>
      </c>
      <c r="CT203" s="208" t="str">
        <f t="shared" ca="1" si="252"/>
        <v/>
      </c>
      <c r="CU203" s="211" t="str">
        <f t="shared" ca="1" si="253"/>
        <v/>
      </c>
      <c r="CV203" s="212" t="str">
        <f t="shared" ca="1" si="254"/>
        <v/>
      </c>
      <c r="CW203" s="208" t="str">
        <f t="shared" ca="1" si="255"/>
        <v/>
      </c>
      <c r="CX203" s="216" t="str">
        <f t="shared" ca="1" si="256"/>
        <v/>
      </c>
    </row>
    <row r="204" spans="2:102" s="156" customFormat="1" ht="20.100000000000001" customHeight="1">
      <c r="B204" s="239">
        <f t="shared" si="257"/>
        <v>195</v>
      </c>
      <c r="C204" s="200" t="str">
        <f t="shared" ca="1" si="240"/>
        <v/>
      </c>
      <c r="D204" s="201" t="str">
        <f t="shared" ca="1" si="206"/>
        <v/>
      </c>
      <c r="E204" s="206" t="str">
        <f t="shared" ca="1" si="231"/>
        <v/>
      </c>
      <c r="F204" s="203" t="str">
        <f t="shared" ca="1" si="231"/>
        <v/>
      </c>
      <c r="G204" s="204" t="str">
        <f t="shared" ca="1" si="231"/>
        <v/>
      </c>
      <c r="H204" s="202" t="str">
        <f t="shared" ca="1" si="231"/>
        <v/>
      </c>
      <c r="I204" s="205" t="str">
        <f t="shared" ca="1" si="231"/>
        <v/>
      </c>
      <c r="J204" s="206" t="str">
        <f t="shared" ca="1" si="231"/>
        <v/>
      </c>
      <c r="K204" s="202" t="str">
        <f t="shared" ca="1" si="231"/>
        <v/>
      </c>
      <c r="L204" s="295" t="str">
        <f t="shared" ca="1" si="231"/>
        <v/>
      </c>
      <c r="M204" s="207" t="str">
        <f t="shared" ref="M204:AA204" ca="1" si="261">IF($C204="","",IF(M$1="","",INDIRECT("'"&amp;M$1&amp;"'!"&amp;"$"&amp;M$2&amp;"$"&amp;((M$3)+(ROW()-ROW(L$9))))))</f>
        <v/>
      </c>
      <c r="N204" s="208" t="str">
        <f t="shared" ca="1" si="261"/>
        <v/>
      </c>
      <c r="O204" s="209" t="str">
        <f t="shared" ca="1" si="261"/>
        <v/>
      </c>
      <c r="P204" s="210" t="str">
        <f t="shared" ca="1" si="261"/>
        <v/>
      </c>
      <c r="Q204" s="208" t="str">
        <f t="shared" ca="1" si="261"/>
        <v/>
      </c>
      <c r="R204" s="211" t="str">
        <f t="shared" ca="1" si="261"/>
        <v/>
      </c>
      <c r="S204" s="212" t="str">
        <f t="shared" ca="1" si="261"/>
        <v/>
      </c>
      <c r="T204" s="208" t="str">
        <f t="shared" ca="1" si="261"/>
        <v/>
      </c>
      <c r="U204" s="213" t="str">
        <f t="shared" ca="1" si="261"/>
        <v/>
      </c>
      <c r="V204" s="212" t="str">
        <f t="shared" ca="1" si="261"/>
        <v/>
      </c>
      <c r="W204" s="208" t="str">
        <f t="shared" ca="1" si="261"/>
        <v/>
      </c>
      <c r="X204" s="209" t="str">
        <f t="shared" ca="1" si="261"/>
        <v/>
      </c>
      <c r="Y204" s="210" t="str">
        <f t="shared" ca="1" si="261"/>
        <v/>
      </c>
      <c r="Z204" s="208" t="str">
        <f t="shared" ca="1" si="261"/>
        <v/>
      </c>
      <c r="AA204" s="211" t="str">
        <f t="shared" ca="1" si="261"/>
        <v/>
      </c>
      <c r="AB204" s="212" t="str">
        <f t="shared" ca="1" si="258"/>
        <v/>
      </c>
      <c r="AC204" s="208" t="str">
        <f t="shared" ca="1" si="239"/>
        <v/>
      </c>
      <c r="AD204" s="209" t="str">
        <f t="shared" ca="1" si="239"/>
        <v/>
      </c>
      <c r="AE204" s="214" t="str">
        <f t="shared" ca="1" si="239"/>
        <v/>
      </c>
      <c r="AF204" s="208" t="str">
        <f t="shared" ca="1" si="239"/>
        <v/>
      </c>
      <c r="AG204" s="209" t="str">
        <f t="shared" ca="1" si="239"/>
        <v/>
      </c>
      <c r="AH204" s="210" t="str">
        <f t="shared" ca="1" si="239"/>
        <v/>
      </c>
      <c r="AI204" s="208" t="str">
        <f t="shared" ca="1" si="239"/>
        <v/>
      </c>
      <c r="AJ204" s="211" t="str">
        <f t="shared" ca="1" si="239"/>
        <v/>
      </c>
      <c r="AK204" s="212" t="str">
        <f t="shared" ca="1" si="239"/>
        <v/>
      </c>
      <c r="AL204" s="208" t="str">
        <f t="shared" ca="1" si="239"/>
        <v/>
      </c>
      <c r="AM204" s="215" t="str">
        <f t="shared" ca="1" si="239"/>
        <v/>
      </c>
      <c r="AN204" s="212" t="str">
        <f t="shared" ca="1" si="239"/>
        <v/>
      </c>
      <c r="AO204" s="208" t="str">
        <f t="shared" ca="1" si="239"/>
        <v/>
      </c>
      <c r="AP204" s="209" t="str">
        <f t="shared" ca="1" si="239"/>
        <v/>
      </c>
      <c r="AQ204" s="210" t="str">
        <f t="shared" ca="1" si="239"/>
        <v/>
      </c>
      <c r="AR204" s="208" t="str">
        <f t="shared" ref="AR204:BG204" ca="1" si="262">IF($C204="","",IF(AR$1="","",INDIRECT("'"&amp;AR$1&amp;"'!"&amp;"$"&amp;AR$2&amp;"$"&amp;((AR$3)+(ROW()-ROW(AQ$9))))))</f>
        <v/>
      </c>
      <c r="AS204" s="211" t="str">
        <f t="shared" ca="1" si="262"/>
        <v/>
      </c>
      <c r="AT204" s="212" t="str">
        <f t="shared" ca="1" si="262"/>
        <v/>
      </c>
      <c r="AU204" s="208" t="str">
        <f t="shared" ca="1" si="262"/>
        <v/>
      </c>
      <c r="AV204" s="209" t="str">
        <f t="shared" ca="1" si="262"/>
        <v/>
      </c>
      <c r="AW204" s="214" t="str">
        <f t="shared" ca="1" si="262"/>
        <v/>
      </c>
      <c r="AX204" s="208" t="str">
        <f t="shared" ca="1" si="262"/>
        <v/>
      </c>
      <c r="AY204" s="209" t="str">
        <f t="shared" ca="1" si="262"/>
        <v/>
      </c>
      <c r="AZ204" s="210" t="str">
        <f t="shared" ca="1" si="262"/>
        <v/>
      </c>
      <c r="BA204" s="208" t="str">
        <f t="shared" ca="1" si="262"/>
        <v/>
      </c>
      <c r="BB204" s="211" t="str">
        <f t="shared" ca="1" si="262"/>
        <v/>
      </c>
      <c r="BC204" s="212" t="str">
        <f t="shared" ca="1" si="262"/>
        <v/>
      </c>
      <c r="BD204" s="208" t="str">
        <f t="shared" ca="1" si="262"/>
        <v/>
      </c>
      <c r="BE204" s="215" t="str">
        <f t="shared" ca="1" si="262"/>
        <v/>
      </c>
      <c r="BF204" s="212" t="str">
        <f t="shared" ca="1" si="262"/>
        <v/>
      </c>
      <c r="BG204" s="208" t="str">
        <f t="shared" ca="1" si="262"/>
        <v/>
      </c>
      <c r="BH204" s="209" t="str">
        <f t="shared" ca="1" si="259"/>
        <v/>
      </c>
      <c r="BI204" s="210" t="str">
        <f t="shared" ref="BI204:BV204" ca="1" si="263">IF($C204="","",IF(BI$1="","",INDIRECT("'"&amp;BI$1&amp;"'!"&amp;"$"&amp;BI$2&amp;"$"&amp;((BI$3)+(ROW()-ROW(BH$9))))))</f>
        <v/>
      </c>
      <c r="BJ204" s="208" t="str">
        <f t="shared" ca="1" si="263"/>
        <v/>
      </c>
      <c r="BK204" s="211" t="str">
        <f t="shared" ca="1" si="263"/>
        <v/>
      </c>
      <c r="BL204" s="212" t="str">
        <f t="shared" ca="1" si="263"/>
        <v/>
      </c>
      <c r="BM204" s="208" t="str">
        <f t="shared" ca="1" si="263"/>
        <v/>
      </c>
      <c r="BN204" s="209" t="str">
        <f t="shared" ca="1" si="263"/>
        <v/>
      </c>
      <c r="BO204" s="214" t="str">
        <f t="shared" ca="1" si="263"/>
        <v/>
      </c>
      <c r="BP204" s="208" t="str">
        <f t="shared" ca="1" si="263"/>
        <v/>
      </c>
      <c r="BQ204" s="209" t="str">
        <f t="shared" ca="1" si="263"/>
        <v/>
      </c>
      <c r="BR204" s="210" t="str">
        <f t="shared" ca="1" si="263"/>
        <v/>
      </c>
      <c r="BS204" s="208" t="str">
        <f t="shared" ca="1" si="263"/>
        <v/>
      </c>
      <c r="BT204" s="211" t="str">
        <f t="shared" ca="1" si="263"/>
        <v/>
      </c>
      <c r="BU204" s="212" t="str">
        <f t="shared" ca="1" si="263"/>
        <v/>
      </c>
      <c r="BV204" s="208" t="str">
        <f t="shared" ca="1" si="263"/>
        <v/>
      </c>
      <c r="BW204" s="215" t="str">
        <f t="shared" ca="1" si="260"/>
        <v/>
      </c>
      <c r="BX204" s="212" t="str">
        <f t="shared" ca="1" si="260"/>
        <v/>
      </c>
      <c r="BY204" s="208" t="str">
        <f t="shared" ca="1" si="198"/>
        <v/>
      </c>
      <c r="BZ204" s="209" t="str">
        <f t="shared" ca="1" si="199"/>
        <v/>
      </c>
      <c r="CA204" s="210" t="str">
        <f t="shared" ca="1" si="200"/>
        <v/>
      </c>
      <c r="CB204" s="208" t="str">
        <f t="shared" ca="1" si="201"/>
        <v/>
      </c>
      <c r="CC204" s="211" t="str">
        <f t="shared" ca="1" si="202"/>
        <v/>
      </c>
      <c r="CD204" s="212" t="str">
        <f t="shared" ca="1" si="203"/>
        <v/>
      </c>
      <c r="CE204" s="208" t="str">
        <f t="shared" ca="1" si="204"/>
        <v/>
      </c>
      <c r="CF204" s="209" t="str">
        <f t="shared" ca="1" si="205"/>
        <v/>
      </c>
      <c r="CG204" s="214" t="str">
        <f t="shared" ca="1" si="232"/>
        <v/>
      </c>
      <c r="CH204" s="208" t="str">
        <f t="shared" ca="1" si="241"/>
        <v/>
      </c>
      <c r="CI204" s="209" t="str">
        <f t="shared" ca="1" si="242"/>
        <v/>
      </c>
      <c r="CJ204" s="210" t="str">
        <f t="shared" ca="1" si="243"/>
        <v/>
      </c>
      <c r="CK204" s="208" t="str">
        <f t="shared" ca="1" si="244"/>
        <v/>
      </c>
      <c r="CL204" s="211" t="str">
        <f t="shared" ca="1" si="245"/>
        <v/>
      </c>
      <c r="CM204" s="212" t="str">
        <f t="shared" ca="1" si="246"/>
        <v/>
      </c>
      <c r="CN204" s="208" t="str">
        <f t="shared" ca="1" si="247"/>
        <v/>
      </c>
      <c r="CO204" s="215" t="str">
        <f t="shared" ca="1" si="248"/>
        <v/>
      </c>
      <c r="CP204" s="212" t="str">
        <f t="shared" ca="1" si="233"/>
        <v/>
      </c>
      <c r="CQ204" s="208" t="str">
        <f t="shared" ca="1" si="249"/>
        <v/>
      </c>
      <c r="CR204" s="209" t="str">
        <f t="shared" ca="1" si="250"/>
        <v/>
      </c>
      <c r="CS204" s="210" t="str">
        <f t="shared" ca="1" si="251"/>
        <v/>
      </c>
      <c r="CT204" s="208" t="str">
        <f t="shared" ca="1" si="252"/>
        <v/>
      </c>
      <c r="CU204" s="211" t="str">
        <f t="shared" ca="1" si="253"/>
        <v/>
      </c>
      <c r="CV204" s="212" t="str">
        <f t="shared" ca="1" si="254"/>
        <v/>
      </c>
      <c r="CW204" s="208" t="str">
        <f t="shared" ca="1" si="255"/>
        <v/>
      </c>
      <c r="CX204" s="216" t="str">
        <f t="shared" ca="1" si="256"/>
        <v/>
      </c>
    </row>
    <row r="205" spans="2:102" s="156" customFormat="1" ht="20.100000000000001" customHeight="1">
      <c r="B205" s="239">
        <f t="shared" si="257"/>
        <v>196</v>
      </c>
      <c r="C205" s="200" t="str">
        <f t="shared" ca="1" si="240"/>
        <v/>
      </c>
      <c r="D205" s="201" t="str">
        <f t="shared" ca="1" si="206"/>
        <v/>
      </c>
      <c r="E205" s="206" t="str">
        <f t="shared" ca="1" si="231"/>
        <v/>
      </c>
      <c r="F205" s="203" t="str">
        <f t="shared" ca="1" si="231"/>
        <v/>
      </c>
      <c r="G205" s="204" t="str">
        <f t="shared" ca="1" si="231"/>
        <v/>
      </c>
      <c r="H205" s="202" t="str">
        <f t="shared" ca="1" si="231"/>
        <v/>
      </c>
      <c r="I205" s="205" t="str">
        <f t="shared" ca="1" si="231"/>
        <v/>
      </c>
      <c r="J205" s="206" t="str">
        <f t="shared" ca="1" si="231"/>
        <v/>
      </c>
      <c r="K205" s="202" t="str">
        <f t="shared" ca="1" si="231"/>
        <v/>
      </c>
      <c r="L205" s="295" t="str">
        <f t="shared" ca="1" si="231"/>
        <v/>
      </c>
      <c r="M205" s="207" t="str">
        <f t="shared" ref="M205:AA205" ca="1" si="264">IF($C205="","",IF(M$1="","",INDIRECT("'"&amp;M$1&amp;"'!"&amp;"$"&amp;M$2&amp;"$"&amp;((M$3)+(ROW()-ROW(L$9))))))</f>
        <v/>
      </c>
      <c r="N205" s="208" t="str">
        <f t="shared" ca="1" si="264"/>
        <v/>
      </c>
      <c r="O205" s="209" t="str">
        <f t="shared" ca="1" si="264"/>
        <v/>
      </c>
      <c r="P205" s="210" t="str">
        <f t="shared" ca="1" si="264"/>
        <v/>
      </c>
      <c r="Q205" s="208" t="str">
        <f t="shared" ca="1" si="264"/>
        <v/>
      </c>
      <c r="R205" s="211" t="str">
        <f t="shared" ca="1" si="264"/>
        <v/>
      </c>
      <c r="S205" s="212" t="str">
        <f t="shared" ca="1" si="264"/>
        <v/>
      </c>
      <c r="T205" s="208" t="str">
        <f t="shared" ca="1" si="264"/>
        <v/>
      </c>
      <c r="U205" s="213" t="str">
        <f t="shared" ca="1" si="264"/>
        <v/>
      </c>
      <c r="V205" s="212" t="str">
        <f t="shared" ca="1" si="264"/>
        <v/>
      </c>
      <c r="W205" s="208" t="str">
        <f t="shared" ca="1" si="264"/>
        <v/>
      </c>
      <c r="X205" s="209" t="str">
        <f t="shared" ca="1" si="264"/>
        <v/>
      </c>
      <c r="Y205" s="210" t="str">
        <f t="shared" ca="1" si="264"/>
        <v/>
      </c>
      <c r="Z205" s="208" t="str">
        <f t="shared" ca="1" si="264"/>
        <v/>
      </c>
      <c r="AA205" s="211" t="str">
        <f t="shared" ca="1" si="264"/>
        <v/>
      </c>
      <c r="AB205" s="212" t="str">
        <f t="shared" ca="1" si="258"/>
        <v/>
      </c>
      <c r="AC205" s="208" t="str">
        <f t="shared" ref="AC205:AQ205" ca="1" si="265">IF($C205="","",IF(AC$1="","",INDIRECT("'"&amp;AC$1&amp;"'!"&amp;"$"&amp;AC$2&amp;"$"&amp;((AC$3)+(ROW()-ROW(AB$9))))))</f>
        <v/>
      </c>
      <c r="AD205" s="209" t="str">
        <f t="shared" ca="1" si="265"/>
        <v/>
      </c>
      <c r="AE205" s="214" t="str">
        <f t="shared" ca="1" si="265"/>
        <v/>
      </c>
      <c r="AF205" s="208" t="str">
        <f t="shared" ca="1" si="265"/>
        <v/>
      </c>
      <c r="AG205" s="209" t="str">
        <f t="shared" ca="1" si="265"/>
        <v/>
      </c>
      <c r="AH205" s="210" t="str">
        <f t="shared" ca="1" si="265"/>
        <v/>
      </c>
      <c r="AI205" s="208" t="str">
        <f t="shared" ca="1" si="265"/>
        <v/>
      </c>
      <c r="AJ205" s="211" t="str">
        <f t="shared" ca="1" si="265"/>
        <v/>
      </c>
      <c r="AK205" s="212" t="str">
        <f t="shared" ca="1" si="265"/>
        <v/>
      </c>
      <c r="AL205" s="208" t="str">
        <f t="shared" ca="1" si="265"/>
        <v/>
      </c>
      <c r="AM205" s="215" t="str">
        <f t="shared" ca="1" si="265"/>
        <v/>
      </c>
      <c r="AN205" s="212" t="str">
        <f t="shared" ca="1" si="265"/>
        <v/>
      </c>
      <c r="AO205" s="208" t="str">
        <f t="shared" ca="1" si="265"/>
        <v/>
      </c>
      <c r="AP205" s="209" t="str">
        <f t="shared" ca="1" si="265"/>
        <v/>
      </c>
      <c r="AQ205" s="210" t="str">
        <f t="shared" ca="1" si="265"/>
        <v/>
      </c>
      <c r="AR205" s="208" t="str">
        <f t="shared" ref="AR205:BG205" ca="1" si="266">IF($C205="","",IF(AR$1="","",INDIRECT("'"&amp;AR$1&amp;"'!"&amp;"$"&amp;AR$2&amp;"$"&amp;((AR$3)+(ROW()-ROW(AQ$9))))))</f>
        <v/>
      </c>
      <c r="AS205" s="211" t="str">
        <f t="shared" ca="1" si="266"/>
        <v/>
      </c>
      <c r="AT205" s="212" t="str">
        <f t="shared" ca="1" si="266"/>
        <v/>
      </c>
      <c r="AU205" s="208" t="str">
        <f t="shared" ca="1" si="266"/>
        <v/>
      </c>
      <c r="AV205" s="209" t="str">
        <f t="shared" ca="1" si="266"/>
        <v/>
      </c>
      <c r="AW205" s="214" t="str">
        <f t="shared" ca="1" si="266"/>
        <v/>
      </c>
      <c r="AX205" s="208" t="str">
        <f t="shared" ca="1" si="266"/>
        <v/>
      </c>
      <c r="AY205" s="209" t="str">
        <f t="shared" ca="1" si="266"/>
        <v/>
      </c>
      <c r="AZ205" s="210" t="str">
        <f t="shared" ca="1" si="266"/>
        <v/>
      </c>
      <c r="BA205" s="208" t="str">
        <f t="shared" ca="1" si="266"/>
        <v/>
      </c>
      <c r="BB205" s="211" t="str">
        <f t="shared" ca="1" si="266"/>
        <v/>
      </c>
      <c r="BC205" s="212" t="str">
        <f t="shared" ca="1" si="266"/>
        <v/>
      </c>
      <c r="BD205" s="208" t="str">
        <f t="shared" ca="1" si="266"/>
        <v/>
      </c>
      <c r="BE205" s="215" t="str">
        <f t="shared" ca="1" si="266"/>
        <v/>
      </c>
      <c r="BF205" s="212" t="str">
        <f t="shared" ca="1" si="266"/>
        <v/>
      </c>
      <c r="BG205" s="208" t="str">
        <f t="shared" ca="1" si="266"/>
        <v/>
      </c>
      <c r="BH205" s="209" t="str">
        <f t="shared" ca="1" si="259"/>
        <v/>
      </c>
      <c r="BI205" s="210" t="str">
        <f t="shared" ref="BI205:BV205" ca="1" si="267">IF($C205="","",IF(BI$1="","",INDIRECT("'"&amp;BI$1&amp;"'!"&amp;"$"&amp;BI$2&amp;"$"&amp;((BI$3)+(ROW()-ROW(BH$9))))))</f>
        <v/>
      </c>
      <c r="BJ205" s="208" t="str">
        <f t="shared" ca="1" si="267"/>
        <v/>
      </c>
      <c r="BK205" s="211" t="str">
        <f t="shared" ca="1" si="267"/>
        <v/>
      </c>
      <c r="BL205" s="212" t="str">
        <f t="shared" ca="1" si="267"/>
        <v/>
      </c>
      <c r="BM205" s="208" t="str">
        <f t="shared" ca="1" si="267"/>
        <v/>
      </c>
      <c r="BN205" s="209" t="str">
        <f t="shared" ca="1" si="267"/>
        <v/>
      </c>
      <c r="BO205" s="214" t="str">
        <f t="shared" ca="1" si="267"/>
        <v/>
      </c>
      <c r="BP205" s="208" t="str">
        <f t="shared" ca="1" si="267"/>
        <v/>
      </c>
      <c r="BQ205" s="209" t="str">
        <f t="shared" ca="1" si="267"/>
        <v/>
      </c>
      <c r="BR205" s="210" t="str">
        <f t="shared" ca="1" si="267"/>
        <v/>
      </c>
      <c r="BS205" s="208" t="str">
        <f t="shared" ca="1" si="267"/>
        <v/>
      </c>
      <c r="BT205" s="211" t="str">
        <f t="shared" ca="1" si="267"/>
        <v/>
      </c>
      <c r="BU205" s="212" t="str">
        <f t="shared" ca="1" si="267"/>
        <v/>
      </c>
      <c r="BV205" s="208" t="str">
        <f t="shared" ca="1" si="267"/>
        <v/>
      </c>
      <c r="BW205" s="215" t="str">
        <f t="shared" ca="1" si="260"/>
        <v/>
      </c>
      <c r="BX205" s="212" t="str">
        <f t="shared" ca="1" si="260"/>
        <v/>
      </c>
      <c r="BY205" s="208" t="str">
        <f t="shared" ca="1" si="198"/>
        <v/>
      </c>
      <c r="BZ205" s="209" t="str">
        <f t="shared" ca="1" si="199"/>
        <v/>
      </c>
      <c r="CA205" s="210" t="str">
        <f t="shared" ca="1" si="200"/>
        <v/>
      </c>
      <c r="CB205" s="208" t="str">
        <f t="shared" ca="1" si="201"/>
        <v/>
      </c>
      <c r="CC205" s="211" t="str">
        <f t="shared" ca="1" si="202"/>
        <v/>
      </c>
      <c r="CD205" s="212" t="str">
        <f t="shared" ca="1" si="203"/>
        <v/>
      </c>
      <c r="CE205" s="208" t="str">
        <f t="shared" ca="1" si="204"/>
        <v/>
      </c>
      <c r="CF205" s="209" t="str">
        <f t="shared" ca="1" si="205"/>
        <v/>
      </c>
      <c r="CG205" s="214" t="str">
        <f t="shared" ca="1" si="232"/>
        <v/>
      </c>
      <c r="CH205" s="208" t="str">
        <f t="shared" ca="1" si="241"/>
        <v/>
      </c>
      <c r="CI205" s="209" t="str">
        <f t="shared" ca="1" si="242"/>
        <v/>
      </c>
      <c r="CJ205" s="210" t="str">
        <f t="shared" ca="1" si="243"/>
        <v/>
      </c>
      <c r="CK205" s="208" t="str">
        <f t="shared" ca="1" si="244"/>
        <v/>
      </c>
      <c r="CL205" s="211" t="str">
        <f t="shared" ca="1" si="245"/>
        <v/>
      </c>
      <c r="CM205" s="212" t="str">
        <f t="shared" ca="1" si="246"/>
        <v/>
      </c>
      <c r="CN205" s="208" t="str">
        <f t="shared" ca="1" si="247"/>
        <v/>
      </c>
      <c r="CO205" s="215" t="str">
        <f t="shared" ca="1" si="248"/>
        <v/>
      </c>
      <c r="CP205" s="212" t="str">
        <f t="shared" ca="1" si="233"/>
        <v/>
      </c>
      <c r="CQ205" s="208" t="str">
        <f t="shared" ca="1" si="249"/>
        <v/>
      </c>
      <c r="CR205" s="209" t="str">
        <f t="shared" ca="1" si="250"/>
        <v/>
      </c>
      <c r="CS205" s="210" t="str">
        <f t="shared" ca="1" si="251"/>
        <v/>
      </c>
      <c r="CT205" s="208" t="str">
        <f t="shared" ca="1" si="252"/>
        <v/>
      </c>
      <c r="CU205" s="211" t="str">
        <f t="shared" ca="1" si="253"/>
        <v/>
      </c>
      <c r="CV205" s="212" t="str">
        <f t="shared" ca="1" si="254"/>
        <v/>
      </c>
      <c r="CW205" s="208" t="str">
        <f t="shared" ca="1" si="255"/>
        <v/>
      </c>
      <c r="CX205" s="216" t="str">
        <f t="shared" ca="1" si="256"/>
        <v/>
      </c>
    </row>
    <row r="206" spans="2:102" s="156" customFormat="1" ht="20.100000000000001" customHeight="1">
      <c r="B206" s="239">
        <f t="shared" si="257"/>
        <v>197</v>
      </c>
      <c r="C206" s="200" t="str">
        <f t="shared" ca="1" si="240"/>
        <v/>
      </c>
      <c r="D206" s="201" t="str">
        <f t="shared" ca="1" si="206"/>
        <v/>
      </c>
      <c r="E206" s="206" t="str">
        <f t="shared" ca="1" si="231"/>
        <v/>
      </c>
      <c r="F206" s="203" t="str">
        <f t="shared" ca="1" si="231"/>
        <v/>
      </c>
      <c r="G206" s="204" t="str">
        <f t="shared" ca="1" si="231"/>
        <v/>
      </c>
      <c r="H206" s="202" t="str">
        <f t="shared" ca="1" si="231"/>
        <v/>
      </c>
      <c r="I206" s="205" t="str">
        <f t="shared" ca="1" si="231"/>
        <v/>
      </c>
      <c r="J206" s="206" t="str">
        <f t="shared" ca="1" si="231"/>
        <v/>
      </c>
      <c r="K206" s="202" t="str">
        <f t="shared" ca="1" si="231"/>
        <v/>
      </c>
      <c r="L206" s="295" t="str">
        <f t="shared" ca="1" si="231"/>
        <v/>
      </c>
      <c r="M206" s="207" t="str">
        <f t="shared" ref="M206:AA206" ca="1" si="268">IF($C206="","",IF(M$1="","",INDIRECT("'"&amp;M$1&amp;"'!"&amp;"$"&amp;M$2&amp;"$"&amp;((M$3)+(ROW()-ROW(L$9))))))</f>
        <v/>
      </c>
      <c r="N206" s="208" t="str">
        <f t="shared" ca="1" si="268"/>
        <v/>
      </c>
      <c r="O206" s="209" t="str">
        <f t="shared" ca="1" si="268"/>
        <v/>
      </c>
      <c r="P206" s="210" t="str">
        <f t="shared" ca="1" si="268"/>
        <v/>
      </c>
      <c r="Q206" s="208" t="str">
        <f t="shared" ca="1" si="268"/>
        <v/>
      </c>
      <c r="R206" s="211" t="str">
        <f t="shared" ca="1" si="268"/>
        <v/>
      </c>
      <c r="S206" s="212" t="str">
        <f t="shared" ca="1" si="268"/>
        <v/>
      </c>
      <c r="T206" s="208" t="str">
        <f t="shared" ca="1" si="268"/>
        <v/>
      </c>
      <c r="U206" s="213" t="str">
        <f t="shared" ca="1" si="268"/>
        <v/>
      </c>
      <c r="V206" s="212" t="str">
        <f t="shared" ca="1" si="268"/>
        <v/>
      </c>
      <c r="W206" s="208" t="str">
        <f t="shared" ca="1" si="268"/>
        <v/>
      </c>
      <c r="X206" s="209" t="str">
        <f t="shared" ca="1" si="268"/>
        <v/>
      </c>
      <c r="Y206" s="210" t="str">
        <f t="shared" ca="1" si="268"/>
        <v/>
      </c>
      <c r="Z206" s="208" t="str">
        <f t="shared" ca="1" si="268"/>
        <v/>
      </c>
      <c r="AA206" s="211" t="str">
        <f t="shared" ca="1" si="268"/>
        <v/>
      </c>
      <c r="AB206" s="212" t="str">
        <f t="shared" ca="1" si="258"/>
        <v/>
      </c>
      <c r="AC206" s="208" t="str">
        <f t="shared" ref="AC206:AQ206" ca="1" si="269">IF($C206="","",IF(AC$1="","",INDIRECT("'"&amp;AC$1&amp;"'!"&amp;"$"&amp;AC$2&amp;"$"&amp;((AC$3)+(ROW()-ROW(AB$9))))))</f>
        <v/>
      </c>
      <c r="AD206" s="209" t="str">
        <f t="shared" ca="1" si="269"/>
        <v/>
      </c>
      <c r="AE206" s="214" t="str">
        <f t="shared" ca="1" si="269"/>
        <v/>
      </c>
      <c r="AF206" s="208" t="str">
        <f t="shared" ca="1" si="269"/>
        <v/>
      </c>
      <c r="AG206" s="209" t="str">
        <f t="shared" ca="1" si="269"/>
        <v/>
      </c>
      <c r="AH206" s="210" t="str">
        <f t="shared" ca="1" si="269"/>
        <v/>
      </c>
      <c r="AI206" s="208" t="str">
        <f t="shared" ca="1" si="269"/>
        <v/>
      </c>
      <c r="AJ206" s="211" t="str">
        <f t="shared" ca="1" si="269"/>
        <v/>
      </c>
      <c r="AK206" s="212" t="str">
        <f t="shared" ca="1" si="269"/>
        <v/>
      </c>
      <c r="AL206" s="208" t="str">
        <f t="shared" ca="1" si="269"/>
        <v/>
      </c>
      <c r="AM206" s="215" t="str">
        <f t="shared" ca="1" si="269"/>
        <v/>
      </c>
      <c r="AN206" s="212" t="str">
        <f t="shared" ca="1" si="269"/>
        <v/>
      </c>
      <c r="AO206" s="208" t="str">
        <f t="shared" ca="1" si="269"/>
        <v/>
      </c>
      <c r="AP206" s="209" t="str">
        <f t="shared" ca="1" si="269"/>
        <v/>
      </c>
      <c r="AQ206" s="210" t="str">
        <f t="shared" ca="1" si="269"/>
        <v/>
      </c>
      <c r="AR206" s="208" t="str">
        <f t="shared" ref="AR206:BG206" ca="1" si="270">IF($C206="","",IF(AR$1="","",INDIRECT("'"&amp;AR$1&amp;"'!"&amp;"$"&amp;AR$2&amp;"$"&amp;((AR$3)+(ROW()-ROW(AQ$9))))))</f>
        <v/>
      </c>
      <c r="AS206" s="211" t="str">
        <f t="shared" ca="1" si="270"/>
        <v/>
      </c>
      <c r="AT206" s="212" t="str">
        <f t="shared" ca="1" si="270"/>
        <v/>
      </c>
      <c r="AU206" s="208" t="str">
        <f t="shared" ca="1" si="270"/>
        <v/>
      </c>
      <c r="AV206" s="209" t="str">
        <f t="shared" ca="1" si="270"/>
        <v/>
      </c>
      <c r="AW206" s="214" t="str">
        <f t="shared" ca="1" si="270"/>
        <v/>
      </c>
      <c r="AX206" s="208" t="str">
        <f t="shared" ca="1" si="270"/>
        <v/>
      </c>
      <c r="AY206" s="209" t="str">
        <f t="shared" ca="1" si="270"/>
        <v/>
      </c>
      <c r="AZ206" s="210" t="str">
        <f t="shared" ca="1" si="270"/>
        <v/>
      </c>
      <c r="BA206" s="208" t="str">
        <f t="shared" ca="1" si="270"/>
        <v/>
      </c>
      <c r="BB206" s="211" t="str">
        <f t="shared" ca="1" si="270"/>
        <v/>
      </c>
      <c r="BC206" s="212" t="str">
        <f t="shared" ca="1" si="270"/>
        <v/>
      </c>
      <c r="BD206" s="208" t="str">
        <f t="shared" ca="1" si="270"/>
        <v/>
      </c>
      <c r="BE206" s="215" t="str">
        <f t="shared" ca="1" si="270"/>
        <v/>
      </c>
      <c r="BF206" s="212" t="str">
        <f t="shared" ca="1" si="270"/>
        <v/>
      </c>
      <c r="BG206" s="208" t="str">
        <f t="shared" ca="1" si="270"/>
        <v/>
      </c>
      <c r="BH206" s="209" t="str">
        <f t="shared" ca="1" si="259"/>
        <v/>
      </c>
      <c r="BI206" s="210" t="str">
        <f t="shared" ref="BI206:BV206" ca="1" si="271">IF($C206="","",IF(BI$1="","",INDIRECT("'"&amp;BI$1&amp;"'!"&amp;"$"&amp;BI$2&amp;"$"&amp;((BI$3)+(ROW()-ROW(BH$9))))))</f>
        <v/>
      </c>
      <c r="BJ206" s="208" t="str">
        <f t="shared" ca="1" si="271"/>
        <v/>
      </c>
      <c r="BK206" s="211" t="str">
        <f t="shared" ca="1" si="271"/>
        <v/>
      </c>
      <c r="BL206" s="212" t="str">
        <f t="shared" ca="1" si="271"/>
        <v/>
      </c>
      <c r="BM206" s="208" t="str">
        <f t="shared" ca="1" si="271"/>
        <v/>
      </c>
      <c r="BN206" s="209" t="str">
        <f t="shared" ca="1" si="271"/>
        <v/>
      </c>
      <c r="BO206" s="214" t="str">
        <f t="shared" ca="1" si="271"/>
        <v/>
      </c>
      <c r="BP206" s="208" t="str">
        <f t="shared" ca="1" si="271"/>
        <v/>
      </c>
      <c r="BQ206" s="209" t="str">
        <f t="shared" ca="1" si="271"/>
        <v/>
      </c>
      <c r="BR206" s="210" t="str">
        <f t="shared" ca="1" si="271"/>
        <v/>
      </c>
      <c r="BS206" s="208" t="str">
        <f t="shared" ca="1" si="271"/>
        <v/>
      </c>
      <c r="BT206" s="211" t="str">
        <f t="shared" ca="1" si="271"/>
        <v/>
      </c>
      <c r="BU206" s="212" t="str">
        <f t="shared" ca="1" si="271"/>
        <v/>
      </c>
      <c r="BV206" s="208" t="str">
        <f t="shared" ca="1" si="271"/>
        <v/>
      </c>
      <c r="BW206" s="215" t="str">
        <f t="shared" ca="1" si="260"/>
        <v/>
      </c>
      <c r="BX206" s="212" t="str">
        <f t="shared" ca="1" si="260"/>
        <v/>
      </c>
      <c r="BY206" s="208" t="str">
        <f t="shared" ca="1" si="198"/>
        <v/>
      </c>
      <c r="BZ206" s="209" t="str">
        <f t="shared" ca="1" si="199"/>
        <v/>
      </c>
      <c r="CA206" s="210" t="str">
        <f t="shared" ca="1" si="200"/>
        <v/>
      </c>
      <c r="CB206" s="208" t="str">
        <f t="shared" ca="1" si="201"/>
        <v/>
      </c>
      <c r="CC206" s="211" t="str">
        <f t="shared" ca="1" si="202"/>
        <v/>
      </c>
      <c r="CD206" s="212" t="str">
        <f t="shared" ca="1" si="203"/>
        <v/>
      </c>
      <c r="CE206" s="208" t="str">
        <f t="shared" ca="1" si="204"/>
        <v/>
      </c>
      <c r="CF206" s="209" t="str">
        <f t="shared" ca="1" si="205"/>
        <v/>
      </c>
      <c r="CG206" s="214" t="str">
        <f t="shared" ca="1" si="232"/>
        <v/>
      </c>
      <c r="CH206" s="208" t="str">
        <f t="shared" ca="1" si="241"/>
        <v/>
      </c>
      <c r="CI206" s="209" t="str">
        <f t="shared" ca="1" si="242"/>
        <v/>
      </c>
      <c r="CJ206" s="210" t="str">
        <f t="shared" ca="1" si="243"/>
        <v/>
      </c>
      <c r="CK206" s="208" t="str">
        <f t="shared" ca="1" si="244"/>
        <v/>
      </c>
      <c r="CL206" s="211" t="str">
        <f t="shared" ca="1" si="245"/>
        <v/>
      </c>
      <c r="CM206" s="212" t="str">
        <f t="shared" ca="1" si="246"/>
        <v/>
      </c>
      <c r="CN206" s="208" t="str">
        <f t="shared" ca="1" si="247"/>
        <v/>
      </c>
      <c r="CO206" s="215" t="str">
        <f t="shared" ca="1" si="248"/>
        <v/>
      </c>
      <c r="CP206" s="212" t="str">
        <f t="shared" ca="1" si="233"/>
        <v/>
      </c>
      <c r="CQ206" s="208" t="str">
        <f t="shared" ca="1" si="249"/>
        <v/>
      </c>
      <c r="CR206" s="209" t="str">
        <f t="shared" ca="1" si="250"/>
        <v/>
      </c>
      <c r="CS206" s="210" t="str">
        <f t="shared" ca="1" si="251"/>
        <v/>
      </c>
      <c r="CT206" s="208" t="str">
        <f t="shared" ca="1" si="252"/>
        <v/>
      </c>
      <c r="CU206" s="211" t="str">
        <f t="shared" ca="1" si="253"/>
        <v/>
      </c>
      <c r="CV206" s="212" t="str">
        <f t="shared" ca="1" si="254"/>
        <v/>
      </c>
      <c r="CW206" s="208" t="str">
        <f t="shared" ca="1" si="255"/>
        <v/>
      </c>
      <c r="CX206" s="216" t="str">
        <f t="shared" ca="1" si="256"/>
        <v/>
      </c>
    </row>
    <row r="207" spans="2:102" s="156" customFormat="1" ht="20.100000000000001" customHeight="1">
      <c r="B207" s="239">
        <f t="shared" si="257"/>
        <v>198</v>
      </c>
      <c r="C207" s="200" t="str">
        <f t="shared" ca="1" si="240"/>
        <v/>
      </c>
      <c r="D207" s="201" t="str">
        <f t="shared" ca="1" si="206"/>
        <v/>
      </c>
      <c r="E207" s="206" t="str">
        <f t="shared" ca="1" si="231"/>
        <v/>
      </c>
      <c r="F207" s="203" t="str">
        <f t="shared" ca="1" si="231"/>
        <v/>
      </c>
      <c r="G207" s="204" t="str">
        <f t="shared" ca="1" si="231"/>
        <v/>
      </c>
      <c r="H207" s="202" t="str">
        <f t="shared" ca="1" si="231"/>
        <v/>
      </c>
      <c r="I207" s="205" t="str">
        <f t="shared" ca="1" si="231"/>
        <v/>
      </c>
      <c r="J207" s="206" t="str">
        <f t="shared" ca="1" si="231"/>
        <v/>
      </c>
      <c r="K207" s="202" t="str">
        <f t="shared" ca="1" si="231"/>
        <v/>
      </c>
      <c r="L207" s="295" t="str">
        <f t="shared" ca="1" si="231"/>
        <v/>
      </c>
      <c r="M207" s="207" t="str">
        <f t="shared" ref="M207:AA207" ca="1" si="272">IF($C207="","",IF(M$1="","",INDIRECT("'"&amp;M$1&amp;"'!"&amp;"$"&amp;M$2&amp;"$"&amp;((M$3)+(ROW()-ROW(L$9))))))</f>
        <v/>
      </c>
      <c r="N207" s="208" t="str">
        <f t="shared" ca="1" si="272"/>
        <v/>
      </c>
      <c r="O207" s="209" t="str">
        <f t="shared" ca="1" si="272"/>
        <v/>
      </c>
      <c r="P207" s="210" t="str">
        <f t="shared" ca="1" si="272"/>
        <v/>
      </c>
      <c r="Q207" s="208" t="str">
        <f t="shared" ca="1" si="272"/>
        <v/>
      </c>
      <c r="R207" s="211" t="str">
        <f t="shared" ca="1" si="272"/>
        <v/>
      </c>
      <c r="S207" s="212" t="str">
        <f t="shared" ca="1" si="272"/>
        <v/>
      </c>
      <c r="T207" s="208" t="str">
        <f t="shared" ca="1" si="272"/>
        <v/>
      </c>
      <c r="U207" s="213" t="str">
        <f t="shared" ca="1" si="272"/>
        <v/>
      </c>
      <c r="V207" s="212" t="str">
        <f t="shared" ca="1" si="272"/>
        <v/>
      </c>
      <c r="W207" s="208" t="str">
        <f t="shared" ca="1" si="272"/>
        <v/>
      </c>
      <c r="X207" s="209" t="str">
        <f t="shared" ca="1" si="272"/>
        <v/>
      </c>
      <c r="Y207" s="210" t="str">
        <f t="shared" ca="1" si="272"/>
        <v/>
      </c>
      <c r="Z207" s="208" t="str">
        <f t="shared" ca="1" si="272"/>
        <v/>
      </c>
      <c r="AA207" s="211" t="str">
        <f t="shared" ca="1" si="272"/>
        <v/>
      </c>
      <c r="AB207" s="212" t="str">
        <f t="shared" ca="1" si="258"/>
        <v/>
      </c>
      <c r="AC207" s="208" t="str">
        <f t="shared" ref="AC207:AQ207" ca="1" si="273">IF($C207="","",IF(AC$1="","",INDIRECT("'"&amp;AC$1&amp;"'!"&amp;"$"&amp;AC$2&amp;"$"&amp;((AC$3)+(ROW()-ROW(AB$9))))))</f>
        <v/>
      </c>
      <c r="AD207" s="209" t="str">
        <f t="shared" ca="1" si="273"/>
        <v/>
      </c>
      <c r="AE207" s="214" t="str">
        <f t="shared" ca="1" si="273"/>
        <v/>
      </c>
      <c r="AF207" s="208" t="str">
        <f t="shared" ca="1" si="273"/>
        <v/>
      </c>
      <c r="AG207" s="209" t="str">
        <f t="shared" ca="1" si="273"/>
        <v/>
      </c>
      <c r="AH207" s="210" t="str">
        <f t="shared" ca="1" si="273"/>
        <v/>
      </c>
      <c r="AI207" s="208" t="str">
        <f t="shared" ca="1" si="273"/>
        <v/>
      </c>
      <c r="AJ207" s="211" t="str">
        <f t="shared" ca="1" si="273"/>
        <v/>
      </c>
      <c r="AK207" s="212" t="str">
        <f t="shared" ca="1" si="273"/>
        <v/>
      </c>
      <c r="AL207" s="208" t="str">
        <f t="shared" ca="1" si="273"/>
        <v/>
      </c>
      <c r="AM207" s="215" t="str">
        <f t="shared" ca="1" si="273"/>
        <v/>
      </c>
      <c r="AN207" s="212" t="str">
        <f t="shared" ca="1" si="273"/>
        <v/>
      </c>
      <c r="AO207" s="208" t="str">
        <f t="shared" ca="1" si="273"/>
        <v/>
      </c>
      <c r="AP207" s="209" t="str">
        <f t="shared" ca="1" si="273"/>
        <v/>
      </c>
      <c r="AQ207" s="210" t="str">
        <f t="shared" ca="1" si="273"/>
        <v/>
      </c>
      <c r="AR207" s="208" t="str">
        <f t="shared" ref="AR207:BG207" ca="1" si="274">IF($C207="","",IF(AR$1="","",INDIRECT("'"&amp;AR$1&amp;"'!"&amp;"$"&amp;AR$2&amp;"$"&amp;((AR$3)+(ROW()-ROW(AQ$9))))))</f>
        <v/>
      </c>
      <c r="AS207" s="211" t="str">
        <f t="shared" ca="1" si="274"/>
        <v/>
      </c>
      <c r="AT207" s="212" t="str">
        <f t="shared" ca="1" si="274"/>
        <v/>
      </c>
      <c r="AU207" s="208" t="str">
        <f t="shared" ca="1" si="274"/>
        <v/>
      </c>
      <c r="AV207" s="209" t="str">
        <f t="shared" ca="1" si="274"/>
        <v/>
      </c>
      <c r="AW207" s="214" t="str">
        <f t="shared" ca="1" si="274"/>
        <v/>
      </c>
      <c r="AX207" s="208" t="str">
        <f t="shared" ca="1" si="274"/>
        <v/>
      </c>
      <c r="AY207" s="209" t="str">
        <f t="shared" ca="1" si="274"/>
        <v/>
      </c>
      <c r="AZ207" s="210" t="str">
        <f t="shared" ca="1" si="274"/>
        <v/>
      </c>
      <c r="BA207" s="208" t="str">
        <f t="shared" ca="1" si="274"/>
        <v/>
      </c>
      <c r="BB207" s="211" t="str">
        <f t="shared" ca="1" si="274"/>
        <v/>
      </c>
      <c r="BC207" s="212" t="str">
        <f t="shared" ca="1" si="274"/>
        <v/>
      </c>
      <c r="BD207" s="208" t="str">
        <f t="shared" ca="1" si="274"/>
        <v/>
      </c>
      <c r="BE207" s="215" t="str">
        <f t="shared" ca="1" si="274"/>
        <v/>
      </c>
      <c r="BF207" s="212" t="str">
        <f t="shared" ca="1" si="274"/>
        <v/>
      </c>
      <c r="BG207" s="208" t="str">
        <f t="shared" ca="1" si="274"/>
        <v/>
      </c>
      <c r="BH207" s="209" t="str">
        <f t="shared" ca="1" si="259"/>
        <v/>
      </c>
      <c r="BI207" s="210" t="str">
        <f t="shared" ref="BI207:BV207" ca="1" si="275">IF($C207="","",IF(BI$1="","",INDIRECT("'"&amp;BI$1&amp;"'!"&amp;"$"&amp;BI$2&amp;"$"&amp;((BI$3)+(ROW()-ROW(BH$9))))))</f>
        <v/>
      </c>
      <c r="BJ207" s="208" t="str">
        <f t="shared" ca="1" si="275"/>
        <v/>
      </c>
      <c r="BK207" s="211" t="str">
        <f t="shared" ca="1" si="275"/>
        <v/>
      </c>
      <c r="BL207" s="212" t="str">
        <f t="shared" ca="1" si="275"/>
        <v/>
      </c>
      <c r="BM207" s="208" t="str">
        <f t="shared" ca="1" si="275"/>
        <v/>
      </c>
      <c r="BN207" s="209" t="str">
        <f t="shared" ca="1" si="275"/>
        <v/>
      </c>
      <c r="BO207" s="214" t="str">
        <f t="shared" ca="1" si="275"/>
        <v/>
      </c>
      <c r="BP207" s="208" t="str">
        <f t="shared" ca="1" si="275"/>
        <v/>
      </c>
      <c r="BQ207" s="209" t="str">
        <f t="shared" ca="1" si="275"/>
        <v/>
      </c>
      <c r="BR207" s="210" t="str">
        <f t="shared" ca="1" si="275"/>
        <v/>
      </c>
      <c r="BS207" s="208" t="str">
        <f t="shared" ca="1" si="275"/>
        <v/>
      </c>
      <c r="BT207" s="211" t="str">
        <f t="shared" ca="1" si="275"/>
        <v/>
      </c>
      <c r="BU207" s="212" t="str">
        <f t="shared" ca="1" si="275"/>
        <v/>
      </c>
      <c r="BV207" s="208" t="str">
        <f t="shared" ca="1" si="275"/>
        <v/>
      </c>
      <c r="BW207" s="215" t="str">
        <f t="shared" ca="1" si="260"/>
        <v/>
      </c>
      <c r="BX207" s="212" t="str">
        <f t="shared" ca="1" si="260"/>
        <v/>
      </c>
      <c r="BY207" s="208" t="str">
        <f t="shared" ca="1" si="198"/>
        <v/>
      </c>
      <c r="BZ207" s="209" t="str">
        <f t="shared" ca="1" si="199"/>
        <v/>
      </c>
      <c r="CA207" s="210" t="str">
        <f t="shared" ca="1" si="200"/>
        <v/>
      </c>
      <c r="CB207" s="208" t="str">
        <f t="shared" ca="1" si="201"/>
        <v/>
      </c>
      <c r="CC207" s="211" t="str">
        <f t="shared" ca="1" si="202"/>
        <v/>
      </c>
      <c r="CD207" s="212" t="str">
        <f t="shared" ca="1" si="203"/>
        <v/>
      </c>
      <c r="CE207" s="208" t="str">
        <f t="shared" ca="1" si="204"/>
        <v/>
      </c>
      <c r="CF207" s="209" t="str">
        <f t="shared" ca="1" si="205"/>
        <v/>
      </c>
      <c r="CG207" s="214" t="str">
        <f t="shared" ca="1" si="232"/>
        <v/>
      </c>
      <c r="CH207" s="208" t="str">
        <f t="shared" ca="1" si="241"/>
        <v/>
      </c>
      <c r="CI207" s="209" t="str">
        <f t="shared" ca="1" si="242"/>
        <v/>
      </c>
      <c r="CJ207" s="210" t="str">
        <f t="shared" ca="1" si="243"/>
        <v/>
      </c>
      <c r="CK207" s="208" t="str">
        <f t="shared" ca="1" si="244"/>
        <v/>
      </c>
      <c r="CL207" s="211" t="str">
        <f t="shared" ca="1" si="245"/>
        <v/>
      </c>
      <c r="CM207" s="212" t="str">
        <f t="shared" ca="1" si="246"/>
        <v/>
      </c>
      <c r="CN207" s="208" t="str">
        <f t="shared" ca="1" si="247"/>
        <v/>
      </c>
      <c r="CO207" s="215" t="str">
        <f t="shared" ca="1" si="248"/>
        <v/>
      </c>
      <c r="CP207" s="212" t="str">
        <f t="shared" ca="1" si="233"/>
        <v/>
      </c>
      <c r="CQ207" s="208" t="str">
        <f t="shared" ca="1" si="249"/>
        <v/>
      </c>
      <c r="CR207" s="209" t="str">
        <f t="shared" ca="1" si="250"/>
        <v/>
      </c>
      <c r="CS207" s="210" t="str">
        <f t="shared" ca="1" si="251"/>
        <v/>
      </c>
      <c r="CT207" s="208" t="str">
        <f t="shared" ca="1" si="252"/>
        <v/>
      </c>
      <c r="CU207" s="211" t="str">
        <f t="shared" ca="1" si="253"/>
        <v/>
      </c>
      <c r="CV207" s="212" t="str">
        <f t="shared" ca="1" si="254"/>
        <v/>
      </c>
      <c r="CW207" s="208" t="str">
        <f t="shared" ca="1" si="255"/>
        <v/>
      </c>
      <c r="CX207" s="216" t="str">
        <f t="shared" ca="1" si="256"/>
        <v/>
      </c>
    </row>
    <row r="208" spans="2:102" s="156" customFormat="1" ht="20.100000000000001" customHeight="1">
      <c r="B208" s="239">
        <f t="shared" si="257"/>
        <v>199</v>
      </c>
      <c r="C208" s="200" t="str">
        <f t="shared" ca="1" si="240"/>
        <v/>
      </c>
      <c r="D208" s="201" t="str">
        <f t="shared" ca="1" si="206"/>
        <v/>
      </c>
      <c r="E208" s="206" t="str">
        <f t="shared" ca="1" si="231"/>
        <v/>
      </c>
      <c r="F208" s="203" t="str">
        <f t="shared" ca="1" si="231"/>
        <v/>
      </c>
      <c r="G208" s="204" t="str">
        <f t="shared" ca="1" si="231"/>
        <v/>
      </c>
      <c r="H208" s="202" t="str">
        <f t="shared" ca="1" si="231"/>
        <v/>
      </c>
      <c r="I208" s="205" t="str">
        <f t="shared" ca="1" si="231"/>
        <v/>
      </c>
      <c r="J208" s="206" t="str">
        <f t="shared" ca="1" si="231"/>
        <v/>
      </c>
      <c r="K208" s="202" t="str">
        <f t="shared" ca="1" si="231"/>
        <v/>
      </c>
      <c r="L208" s="295" t="str">
        <f t="shared" ca="1" si="231"/>
        <v/>
      </c>
      <c r="M208" s="207" t="str">
        <f t="shared" ref="M208:AA208" ca="1" si="276">IF($C208="","",IF(M$1="","",INDIRECT("'"&amp;M$1&amp;"'!"&amp;"$"&amp;M$2&amp;"$"&amp;((M$3)+(ROW()-ROW(L$9))))))</f>
        <v/>
      </c>
      <c r="N208" s="208" t="str">
        <f t="shared" ca="1" si="276"/>
        <v/>
      </c>
      <c r="O208" s="209" t="str">
        <f t="shared" ca="1" si="276"/>
        <v/>
      </c>
      <c r="P208" s="210" t="str">
        <f t="shared" ca="1" si="276"/>
        <v/>
      </c>
      <c r="Q208" s="208" t="str">
        <f t="shared" ca="1" si="276"/>
        <v/>
      </c>
      <c r="R208" s="211" t="str">
        <f t="shared" ca="1" si="276"/>
        <v/>
      </c>
      <c r="S208" s="212" t="str">
        <f t="shared" ca="1" si="276"/>
        <v/>
      </c>
      <c r="T208" s="208" t="str">
        <f t="shared" ca="1" si="276"/>
        <v/>
      </c>
      <c r="U208" s="213" t="str">
        <f t="shared" ca="1" si="276"/>
        <v/>
      </c>
      <c r="V208" s="212" t="str">
        <f t="shared" ca="1" si="276"/>
        <v/>
      </c>
      <c r="W208" s="208" t="str">
        <f t="shared" ca="1" si="276"/>
        <v/>
      </c>
      <c r="X208" s="209" t="str">
        <f t="shared" ca="1" si="276"/>
        <v/>
      </c>
      <c r="Y208" s="210" t="str">
        <f t="shared" ca="1" si="276"/>
        <v/>
      </c>
      <c r="Z208" s="208" t="str">
        <f t="shared" ca="1" si="276"/>
        <v/>
      </c>
      <c r="AA208" s="211" t="str">
        <f t="shared" ca="1" si="276"/>
        <v/>
      </c>
      <c r="AB208" s="212" t="str">
        <f t="shared" ca="1" si="258"/>
        <v/>
      </c>
      <c r="AC208" s="208" t="str">
        <f t="shared" ref="AC208:AQ208" ca="1" si="277">IF($C208="","",IF(AC$1="","",INDIRECT("'"&amp;AC$1&amp;"'!"&amp;"$"&amp;AC$2&amp;"$"&amp;((AC$3)+(ROW()-ROW(AB$9))))))</f>
        <v/>
      </c>
      <c r="AD208" s="209" t="str">
        <f t="shared" ca="1" si="277"/>
        <v/>
      </c>
      <c r="AE208" s="214" t="str">
        <f t="shared" ca="1" si="277"/>
        <v/>
      </c>
      <c r="AF208" s="208" t="str">
        <f t="shared" ca="1" si="277"/>
        <v/>
      </c>
      <c r="AG208" s="209" t="str">
        <f t="shared" ca="1" si="277"/>
        <v/>
      </c>
      <c r="AH208" s="210" t="str">
        <f t="shared" ca="1" si="277"/>
        <v/>
      </c>
      <c r="AI208" s="208" t="str">
        <f t="shared" ca="1" si="277"/>
        <v/>
      </c>
      <c r="AJ208" s="211" t="str">
        <f t="shared" ca="1" si="277"/>
        <v/>
      </c>
      <c r="AK208" s="212" t="str">
        <f t="shared" ca="1" si="277"/>
        <v/>
      </c>
      <c r="AL208" s="208" t="str">
        <f t="shared" ca="1" si="277"/>
        <v/>
      </c>
      <c r="AM208" s="215" t="str">
        <f t="shared" ca="1" si="277"/>
        <v/>
      </c>
      <c r="AN208" s="212" t="str">
        <f t="shared" ca="1" si="277"/>
        <v/>
      </c>
      <c r="AO208" s="208" t="str">
        <f t="shared" ca="1" si="277"/>
        <v/>
      </c>
      <c r="AP208" s="209" t="str">
        <f t="shared" ca="1" si="277"/>
        <v/>
      </c>
      <c r="AQ208" s="210" t="str">
        <f t="shared" ca="1" si="277"/>
        <v/>
      </c>
      <c r="AR208" s="208" t="str">
        <f t="shared" ref="AR208:BG208" ca="1" si="278">IF($C208="","",IF(AR$1="","",INDIRECT("'"&amp;AR$1&amp;"'!"&amp;"$"&amp;AR$2&amp;"$"&amp;((AR$3)+(ROW()-ROW(AQ$9))))))</f>
        <v/>
      </c>
      <c r="AS208" s="211" t="str">
        <f t="shared" ca="1" si="278"/>
        <v/>
      </c>
      <c r="AT208" s="212" t="str">
        <f t="shared" ca="1" si="278"/>
        <v/>
      </c>
      <c r="AU208" s="208" t="str">
        <f t="shared" ca="1" si="278"/>
        <v/>
      </c>
      <c r="AV208" s="209" t="str">
        <f t="shared" ca="1" si="278"/>
        <v/>
      </c>
      <c r="AW208" s="214" t="str">
        <f t="shared" ca="1" si="278"/>
        <v/>
      </c>
      <c r="AX208" s="208" t="str">
        <f t="shared" ca="1" si="278"/>
        <v/>
      </c>
      <c r="AY208" s="209" t="str">
        <f t="shared" ca="1" si="278"/>
        <v/>
      </c>
      <c r="AZ208" s="210" t="str">
        <f t="shared" ca="1" si="278"/>
        <v/>
      </c>
      <c r="BA208" s="208" t="str">
        <f t="shared" ca="1" si="278"/>
        <v/>
      </c>
      <c r="BB208" s="211" t="str">
        <f t="shared" ca="1" si="278"/>
        <v/>
      </c>
      <c r="BC208" s="212" t="str">
        <f t="shared" ca="1" si="278"/>
        <v/>
      </c>
      <c r="BD208" s="208" t="str">
        <f t="shared" ca="1" si="278"/>
        <v/>
      </c>
      <c r="BE208" s="215" t="str">
        <f t="shared" ca="1" si="278"/>
        <v/>
      </c>
      <c r="BF208" s="212" t="str">
        <f t="shared" ca="1" si="278"/>
        <v/>
      </c>
      <c r="BG208" s="208" t="str">
        <f t="shared" ca="1" si="278"/>
        <v/>
      </c>
      <c r="BH208" s="209" t="str">
        <f t="shared" ca="1" si="259"/>
        <v/>
      </c>
      <c r="BI208" s="210" t="str">
        <f t="shared" ref="BI208:BV208" ca="1" si="279">IF($C208="","",IF(BI$1="","",INDIRECT("'"&amp;BI$1&amp;"'!"&amp;"$"&amp;BI$2&amp;"$"&amp;((BI$3)+(ROW()-ROW(BH$9))))))</f>
        <v/>
      </c>
      <c r="BJ208" s="208" t="str">
        <f t="shared" ca="1" si="279"/>
        <v/>
      </c>
      <c r="BK208" s="211" t="str">
        <f t="shared" ca="1" si="279"/>
        <v/>
      </c>
      <c r="BL208" s="212" t="str">
        <f t="shared" ca="1" si="279"/>
        <v/>
      </c>
      <c r="BM208" s="208" t="str">
        <f t="shared" ca="1" si="279"/>
        <v/>
      </c>
      <c r="BN208" s="209" t="str">
        <f t="shared" ca="1" si="279"/>
        <v/>
      </c>
      <c r="BO208" s="214" t="str">
        <f t="shared" ca="1" si="279"/>
        <v/>
      </c>
      <c r="BP208" s="208" t="str">
        <f t="shared" ca="1" si="279"/>
        <v/>
      </c>
      <c r="BQ208" s="209" t="str">
        <f t="shared" ca="1" si="279"/>
        <v/>
      </c>
      <c r="BR208" s="210" t="str">
        <f t="shared" ca="1" si="279"/>
        <v/>
      </c>
      <c r="BS208" s="208" t="str">
        <f t="shared" ca="1" si="279"/>
        <v/>
      </c>
      <c r="BT208" s="211" t="str">
        <f t="shared" ca="1" si="279"/>
        <v/>
      </c>
      <c r="BU208" s="212" t="str">
        <f t="shared" ca="1" si="279"/>
        <v/>
      </c>
      <c r="BV208" s="208" t="str">
        <f t="shared" ca="1" si="279"/>
        <v/>
      </c>
      <c r="BW208" s="215" t="str">
        <f ca="1">IF($C208="","",IF(BW$1="","",INDIRECT("'"&amp;BW$1&amp;"'!"&amp;"$"&amp;BW$2&amp;"$"&amp;((BW$3)+(ROW()-ROW(BV$9))))))</f>
        <v/>
      </c>
      <c r="BX208" s="212" t="str">
        <f ca="1">IF($C208="","",IF(BX$1="","",INDIRECT("'"&amp;BX$1&amp;"'!"&amp;"$"&amp;BX$2&amp;"$"&amp;((BX$3)+(ROW()-ROW(BW$9))))))</f>
        <v/>
      </c>
      <c r="BY208" s="208" t="str">
        <f t="shared" ca="1" si="198"/>
        <v/>
      </c>
      <c r="BZ208" s="209" t="str">
        <f t="shared" ca="1" si="199"/>
        <v/>
      </c>
      <c r="CA208" s="210" t="str">
        <f t="shared" ca="1" si="200"/>
        <v/>
      </c>
      <c r="CB208" s="208" t="str">
        <f t="shared" ca="1" si="201"/>
        <v/>
      </c>
      <c r="CC208" s="211" t="str">
        <f t="shared" ca="1" si="202"/>
        <v/>
      </c>
      <c r="CD208" s="212" t="str">
        <f t="shared" ca="1" si="203"/>
        <v/>
      </c>
      <c r="CE208" s="208" t="str">
        <f t="shared" ca="1" si="204"/>
        <v/>
      </c>
      <c r="CF208" s="209" t="str">
        <f t="shared" ca="1" si="205"/>
        <v/>
      </c>
      <c r="CG208" s="214" t="str">
        <f t="shared" ca="1" si="232"/>
        <v/>
      </c>
      <c r="CH208" s="208" t="str">
        <f t="shared" ca="1" si="241"/>
        <v/>
      </c>
      <c r="CI208" s="209" t="str">
        <f t="shared" ca="1" si="242"/>
        <v/>
      </c>
      <c r="CJ208" s="210" t="str">
        <f t="shared" ca="1" si="243"/>
        <v/>
      </c>
      <c r="CK208" s="208" t="str">
        <f t="shared" ca="1" si="244"/>
        <v/>
      </c>
      <c r="CL208" s="211" t="str">
        <f t="shared" ca="1" si="245"/>
        <v/>
      </c>
      <c r="CM208" s="212" t="str">
        <f t="shared" ca="1" si="246"/>
        <v/>
      </c>
      <c r="CN208" s="208" t="str">
        <f t="shared" ca="1" si="247"/>
        <v/>
      </c>
      <c r="CO208" s="215" t="str">
        <f t="shared" ca="1" si="248"/>
        <v/>
      </c>
      <c r="CP208" s="212" t="str">
        <f t="shared" ca="1" si="233"/>
        <v/>
      </c>
      <c r="CQ208" s="208" t="str">
        <f t="shared" ca="1" si="249"/>
        <v/>
      </c>
      <c r="CR208" s="209" t="str">
        <f t="shared" ca="1" si="250"/>
        <v/>
      </c>
      <c r="CS208" s="210" t="str">
        <f t="shared" ca="1" si="251"/>
        <v/>
      </c>
      <c r="CT208" s="208" t="str">
        <f t="shared" ca="1" si="252"/>
        <v/>
      </c>
      <c r="CU208" s="211" t="str">
        <f t="shared" ca="1" si="253"/>
        <v/>
      </c>
      <c r="CV208" s="212" t="str">
        <f t="shared" ca="1" si="254"/>
        <v/>
      </c>
      <c r="CW208" s="208" t="str">
        <f t="shared" ca="1" si="255"/>
        <v/>
      </c>
      <c r="CX208" s="216" t="str">
        <f t="shared" ca="1" si="256"/>
        <v/>
      </c>
    </row>
    <row r="209" spans="2:102" s="156" customFormat="1" ht="20.100000000000001" customHeight="1" thickBot="1">
      <c r="B209" s="240">
        <f t="shared" si="257"/>
        <v>200</v>
      </c>
      <c r="C209" s="217" t="str">
        <f t="shared" ca="1" si="240"/>
        <v/>
      </c>
      <c r="D209" s="218" t="str">
        <f t="shared" ca="1" si="206"/>
        <v/>
      </c>
      <c r="E209" s="223" t="str">
        <f t="shared" ca="1" si="231"/>
        <v/>
      </c>
      <c r="F209" s="220" t="str">
        <f t="shared" ca="1" si="231"/>
        <v/>
      </c>
      <c r="G209" s="221" t="str">
        <f t="shared" ca="1" si="231"/>
        <v/>
      </c>
      <c r="H209" s="219" t="str">
        <f t="shared" ca="1" si="231"/>
        <v/>
      </c>
      <c r="I209" s="222" t="str">
        <f t="shared" ca="1" si="231"/>
        <v/>
      </c>
      <c r="J209" s="223" t="str">
        <f t="shared" ca="1" si="231"/>
        <v/>
      </c>
      <c r="K209" s="219" t="str">
        <f t="shared" ca="1" si="231"/>
        <v/>
      </c>
      <c r="L209" s="296" t="str">
        <f t="shared" ca="1" si="231"/>
        <v/>
      </c>
      <c r="M209" s="224" t="str">
        <f t="shared" ref="M209:AA209" ca="1" si="280">IF($C209="","",IF(M$1="","",INDIRECT("'"&amp;M$1&amp;"'!"&amp;"$"&amp;M$2&amp;"$"&amp;((M$3)+(ROW()-ROW(L$9))))))</f>
        <v/>
      </c>
      <c r="N209" s="225" t="str">
        <f t="shared" ca="1" si="280"/>
        <v/>
      </c>
      <c r="O209" s="226" t="str">
        <f t="shared" ca="1" si="280"/>
        <v/>
      </c>
      <c r="P209" s="227" t="str">
        <f t="shared" ca="1" si="280"/>
        <v/>
      </c>
      <c r="Q209" s="225" t="str">
        <f t="shared" ca="1" si="280"/>
        <v/>
      </c>
      <c r="R209" s="228" t="str">
        <f t="shared" ca="1" si="280"/>
        <v/>
      </c>
      <c r="S209" s="229" t="str">
        <f t="shared" ca="1" si="280"/>
        <v/>
      </c>
      <c r="T209" s="225" t="str">
        <f t="shared" ca="1" si="280"/>
        <v/>
      </c>
      <c r="U209" s="230" t="str">
        <f t="shared" ca="1" si="280"/>
        <v/>
      </c>
      <c r="V209" s="229" t="str">
        <f t="shared" ca="1" si="280"/>
        <v/>
      </c>
      <c r="W209" s="225" t="str">
        <f t="shared" ca="1" si="280"/>
        <v/>
      </c>
      <c r="X209" s="226" t="str">
        <f t="shared" ca="1" si="280"/>
        <v/>
      </c>
      <c r="Y209" s="227" t="str">
        <f t="shared" ca="1" si="280"/>
        <v/>
      </c>
      <c r="Z209" s="225" t="str">
        <f t="shared" ca="1" si="280"/>
        <v/>
      </c>
      <c r="AA209" s="228" t="str">
        <f t="shared" ca="1" si="280"/>
        <v/>
      </c>
      <c r="AB209" s="229" t="str">
        <f t="shared" ca="1" si="258"/>
        <v/>
      </c>
      <c r="AC209" s="225" t="str">
        <f t="shared" ref="AC209:AQ209" ca="1" si="281">IF($C209="","",IF(AC$1="","",INDIRECT("'"&amp;AC$1&amp;"'!"&amp;"$"&amp;AC$2&amp;"$"&amp;((AC$3)+(ROW()-ROW(AB$9))))))</f>
        <v/>
      </c>
      <c r="AD209" s="226" t="str">
        <f t="shared" ca="1" si="281"/>
        <v/>
      </c>
      <c r="AE209" s="231" t="str">
        <f t="shared" ca="1" si="281"/>
        <v/>
      </c>
      <c r="AF209" s="225" t="str">
        <f t="shared" ca="1" si="281"/>
        <v/>
      </c>
      <c r="AG209" s="226" t="str">
        <f t="shared" ca="1" si="281"/>
        <v/>
      </c>
      <c r="AH209" s="227" t="str">
        <f t="shared" ca="1" si="281"/>
        <v/>
      </c>
      <c r="AI209" s="225" t="str">
        <f t="shared" ca="1" si="281"/>
        <v/>
      </c>
      <c r="AJ209" s="228" t="str">
        <f t="shared" ca="1" si="281"/>
        <v/>
      </c>
      <c r="AK209" s="229" t="str">
        <f t="shared" ca="1" si="281"/>
        <v/>
      </c>
      <c r="AL209" s="225" t="str">
        <f t="shared" ca="1" si="281"/>
        <v/>
      </c>
      <c r="AM209" s="232" t="str">
        <f t="shared" ca="1" si="281"/>
        <v/>
      </c>
      <c r="AN209" s="229" t="str">
        <f t="shared" ca="1" si="281"/>
        <v/>
      </c>
      <c r="AO209" s="225" t="str">
        <f t="shared" ca="1" si="281"/>
        <v/>
      </c>
      <c r="AP209" s="226" t="str">
        <f t="shared" ca="1" si="281"/>
        <v/>
      </c>
      <c r="AQ209" s="227" t="str">
        <f t="shared" ca="1" si="281"/>
        <v/>
      </c>
      <c r="AR209" s="225" t="str">
        <f t="shared" ref="AR209:BG209" ca="1" si="282">IF($C209="","",IF(AR$1="","",INDIRECT("'"&amp;AR$1&amp;"'!"&amp;"$"&amp;AR$2&amp;"$"&amp;((AR$3)+(ROW()-ROW(AQ$9))))))</f>
        <v/>
      </c>
      <c r="AS209" s="228" t="str">
        <f t="shared" ca="1" si="282"/>
        <v/>
      </c>
      <c r="AT209" s="229" t="str">
        <f t="shared" ca="1" si="282"/>
        <v/>
      </c>
      <c r="AU209" s="225" t="str">
        <f t="shared" ca="1" si="282"/>
        <v/>
      </c>
      <c r="AV209" s="226" t="str">
        <f t="shared" ca="1" si="282"/>
        <v/>
      </c>
      <c r="AW209" s="231" t="str">
        <f t="shared" ca="1" si="282"/>
        <v/>
      </c>
      <c r="AX209" s="225" t="str">
        <f t="shared" ca="1" si="282"/>
        <v/>
      </c>
      <c r="AY209" s="226" t="str">
        <f t="shared" ca="1" si="282"/>
        <v/>
      </c>
      <c r="AZ209" s="227" t="str">
        <f t="shared" ca="1" si="282"/>
        <v/>
      </c>
      <c r="BA209" s="225" t="str">
        <f t="shared" ca="1" si="282"/>
        <v/>
      </c>
      <c r="BB209" s="228" t="str">
        <f t="shared" ca="1" si="282"/>
        <v/>
      </c>
      <c r="BC209" s="229" t="str">
        <f t="shared" ca="1" si="282"/>
        <v/>
      </c>
      <c r="BD209" s="225" t="str">
        <f t="shared" ca="1" si="282"/>
        <v/>
      </c>
      <c r="BE209" s="232" t="str">
        <f t="shared" ca="1" si="282"/>
        <v/>
      </c>
      <c r="BF209" s="229" t="str">
        <f t="shared" ca="1" si="282"/>
        <v/>
      </c>
      <c r="BG209" s="225" t="str">
        <f t="shared" ca="1" si="282"/>
        <v/>
      </c>
      <c r="BH209" s="226" t="str">
        <f t="shared" ca="1" si="259"/>
        <v/>
      </c>
      <c r="BI209" s="227" t="str">
        <f t="shared" ref="BI209:BV209" ca="1" si="283">IF($C209="","",IF(BI$1="","",INDIRECT("'"&amp;BI$1&amp;"'!"&amp;"$"&amp;BI$2&amp;"$"&amp;((BI$3)+(ROW()-ROW(BH$9))))))</f>
        <v/>
      </c>
      <c r="BJ209" s="225" t="str">
        <f t="shared" ca="1" si="283"/>
        <v/>
      </c>
      <c r="BK209" s="228" t="str">
        <f t="shared" ca="1" si="283"/>
        <v/>
      </c>
      <c r="BL209" s="229" t="str">
        <f t="shared" ca="1" si="283"/>
        <v/>
      </c>
      <c r="BM209" s="225" t="str">
        <f t="shared" ca="1" si="283"/>
        <v/>
      </c>
      <c r="BN209" s="226" t="str">
        <f t="shared" ca="1" si="283"/>
        <v/>
      </c>
      <c r="BO209" s="231" t="str">
        <f t="shared" ca="1" si="283"/>
        <v/>
      </c>
      <c r="BP209" s="225" t="str">
        <f t="shared" ca="1" si="283"/>
        <v/>
      </c>
      <c r="BQ209" s="226" t="str">
        <f t="shared" ca="1" si="283"/>
        <v/>
      </c>
      <c r="BR209" s="227" t="str">
        <f t="shared" ca="1" si="283"/>
        <v/>
      </c>
      <c r="BS209" s="225" t="str">
        <f t="shared" ca="1" si="283"/>
        <v/>
      </c>
      <c r="BT209" s="228" t="str">
        <f t="shared" ca="1" si="283"/>
        <v/>
      </c>
      <c r="BU209" s="229" t="str">
        <f t="shared" ca="1" si="283"/>
        <v/>
      </c>
      <c r="BV209" s="225" t="str">
        <f t="shared" ca="1" si="283"/>
        <v/>
      </c>
      <c r="BW209" s="232" t="str">
        <f ca="1">IF($C209="","",IF(BW$1="","",INDIRECT("'"&amp;BW$1&amp;"'!"&amp;"$"&amp;BW$2&amp;"$"&amp;((BW$3)+(ROW()-ROW(BV$9))))))</f>
        <v/>
      </c>
      <c r="BX209" s="229" t="str">
        <f ca="1">IF($C209="","",IF(BX$1="","",INDIRECT("'"&amp;BX$1&amp;"'!"&amp;"$"&amp;BX$2&amp;"$"&amp;((BX$3)+(ROW()-ROW(BW$9))))))</f>
        <v/>
      </c>
      <c r="BY209" s="225" t="str">
        <f t="shared" ca="1" si="198"/>
        <v/>
      </c>
      <c r="BZ209" s="226" t="str">
        <f t="shared" ca="1" si="199"/>
        <v/>
      </c>
      <c r="CA209" s="227" t="str">
        <f t="shared" ca="1" si="200"/>
        <v/>
      </c>
      <c r="CB209" s="225" t="str">
        <f t="shared" ca="1" si="201"/>
        <v/>
      </c>
      <c r="CC209" s="228" t="str">
        <f t="shared" ca="1" si="202"/>
        <v/>
      </c>
      <c r="CD209" s="229" t="str">
        <f t="shared" ca="1" si="203"/>
        <v/>
      </c>
      <c r="CE209" s="225" t="str">
        <f t="shared" ca="1" si="204"/>
        <v/>
      </c>
      <c r="CF209" s="226" t="str">
        <f t="shared" ca="1" si="205"/>
        <v/>
      </c>
      <c r="CG209" s="231" t="str">
        <f t="shared" ca="1" si="232"/>
        <v/>
      </c>
      <c r="CH209" s="225" t="str">
        <f t="shared" ca="1" si="241"/>
        <v/>
      </c>
      <c r="CI209" s="226" t="str">
        <f t="shared" ca="1" si="242"/>
        <v/>
      </c>
      <c r="CJ209" s="227" t="str">
        <f t="shared" ca="1" si="243"/>
        <v/>
      </c>
      <c r="CK209" s="225" t="str">
        <f t="shared" ca="1" si="244"/>
        <v/>
      </c>
      <c r="CL209" s="228" t="str">
        <f t="shared" ca="1" si="245"/>
        <v/>
      </c>
      <c r="CM209" s="229" t="str">
        <f t="shared" ca="1" si="246"/>
        <v/>
      </c>
      <c r="CN209" s="225" t="str">
        <f t="shared" ca="1" si="247"/>
        <v/>
      </c>
      <c r="CO209" s="232" t="str">
        <f t="shared" ca="1" si="248"/>
        <v/>
      </c>
      <c r="CP209" s="229" t="str">
        <f t="shared" ca="1" si="233"/>
        <v/>
      </c>
      <c r="CQ209" s="225" t="str">
        <f t="shared" ca="1" si="249"/>
        <v/>
      </c>
      <c r="CR209" s="226" t="str">
        <f t="shared" ca="1" si="250"/>
        <v/>
      </c>
      <c r="CS209" s="227" t="str">
        <f t="shared" ca="1" si="251"/>
        <v/>
      </c>
      <c r="CT209" s="225" t="str">
        <f t="shared" ca="1" si="252"/>
        <v/>
      </c>
      <c r="CU209" s="228" t="str">
        <f t="shared" ca="1" si="253"/>
        <v/>
      </c>
      <c r="CV209" s="229" t="str">
        <f t="shared" ca="1" si="254"/>
        <v/>
      </c>
      <c r="CW209" s="225" t="str">
        <f t="shared" ca="1" si="255"/>
        <v/>
      </c>
      <c r="CX209" s="233" t="str">
        <f t="shared" ca="1" si="256"/>
        <v/>
      </c>
    </row>
    <row r="210" spans="2:102" ht="15.75" thickTop="1"/>
    <row r="254" ht="15.75" thickBot="1"/>
    <row r="255" hidden="1"/>
    <row r="256" ht="15.75" hidden="1" thickBot="1"/>
    <row r="257" spans="2:102" ht="18.75" hidden="1" customHeight="1" thickTop="1">
      <c r="M257" s="161" t="str">
        <f ca="1">IF(M258&lt;=26,CHAR(M258+64),IF(MOD(M258,26)=0,CHAR((M258/26)+63)&amp;"Z",CHAR((M258/26)+64)&amp;CHAR(MOD(M258,26)+64)))</f>
        <v>K</v>
      </c>
      <c r="N257" s="162" t="str">
        <f ca="1">IF(N258&lt;=26,CHAR(N258+64),IF(MOD(N258,26)=0,CHAR((N258/26)+63)&amp;"Z",CHAR((N258/26)+64)&amp;CHAR(MOD(N258,26)+64)))</f>
        <v>L</v>
      </c>
      <c r="O257" s="162"/>
      <c r="P257" s="162"/>
      <c r="Q257" s="162"/>
      <c r="R257" s="162"/>
      <c r="S257" s="162"/>
      <c r="T257" s="162"/>
      <c r="U257" s="163"/>
      <c r="V257" s="161" t="e">
        <f ca="1">IF(V258&lt;=26,CHAR(V258+64),IF(MOD(V258,26)=0,CHAR((V258/26)+63)&amp;"Z",CHAR((V258/26)+64)&amp;CHAR(MOD(V258,26)+64)))</f>
        <v>#REF!</v>
      </c>
      <c r="W257" s="162" t="e">
        <f ca="1">IF(W258&lt;=26,CHAR(W258+64),IF(MOD(W258,26)=0,CHAR((W258/26)+63)&amp;"Z",CHAR((W258/26)+64)&amp;CHAR(MOD(W258,26)+64)))</f>
        <v>#REF!</v>
      </c>
      <c r="X257" s="162"/>
      <c r="Y257" s="162"/>
      <c r="Z257" s="162"/>
      <c r="AA257" s="162"/>
      <c r="AB257" s="162"/>
      <c r="AC257" s="162"/>
      <c r="AD257" s="163"/>
      <c r="AE257" s="161" t="e">
        <f ca="1">IF(AE258&lt;=26,CHAR(AE258+64),IF(MOD(AE258,26)=0,CHAR((AE258/26)+63)&amp;"Z",CHAR((AE258/26)+64)&amp;CHAR(MOD(AE258,26)+64)))</f>
        <v>#REF!</v>
      </c>
      <c r="AF257" s="162" t="e">
        <f ca="1">IF(AF258&lt;=26,CHAR(AF258+64),IF(MOD(AF258,26)=0,CHAR((AF258/26)+63)&amp;"Z",CHAR((AF258/26)+64)&amp;CHAR(MOD(AF258,26)+64)))</f>
        <v>#REF!</v>
      </c>
      <c r="AG257" s="162"/>
      <c r="AH257" s="162"/>
      <c r="AI257" s="162"/>
      <c r="AJ257" s="162"/>
      <c r="AK257" s="162"/>
      <c r="AL257" s="162"/>
      <c r="AM257" s="163"/>
      <c r="AN257" s="161" t="e">
        <f ca="1">IF(AN258&lt;=26,CHAR(AN258+64),IF(MOD(AN258,26)=0,CHAR((AN258/26)+63)&amp;"Z",CHAR((AN258/26)+64)&amp;CHAR(MOD(AN258,26)+64)))</f>
        <v>#REF!</v>
      </c>
      <c r="AO257" s="162" t="e">
        <f ca="1">IF(AO258&lt;=26,CHAR(AO258+64),IF(MOD(AO258,26)=0,CHAR((AO258/26)+63)&amp;"Z",CHAR((AO258/26)+64)&amp;CHAR(MOD(AO258,26)+64)))</f>
        <v>#REF!</v>
      </c>
      <c r="AP257" s="162"/>
      <c r="AQ257" s="162"/>
      <c r="AR257" s="162"/>
      <c r="AS257" s="162"/>
      <c r="AT257" s="162"/>
      <c r="AU257" s="162"/>
      <c r="AV257" s="163"/>
      <c r="AW257" s="161" t="e">
        <f ca="1">IF(AW258&lt;=26,CHAR(AW258+64),IF(MOD(AW258,26)=0,CHAR((AW258/26)+63)&amp;"Z",CHAR((AW258/26)+64)&amp;CHAR(MOD(AW258,26)+64)))</f>
        <v>#REF!</v>
      </c>
      <c r="AX257" s="162" t="e">
        <f ca="1">IF(AX258&lt;=26,CHAR(AX258+64),IF(MOD(AX258,26)=0,CHAR((AX258/26)+63)&amp;"Z",CHAR((AX258/26)+64)&amp;CHAR(MOD(AX258,26)+64)))</f>
        <v>#REF!</v>
      </c>
      <c r="AY257" s="162"/>
      <c r="AZ257" s="162"/>
      <c r="BA257" s="162"/>
      <c r="BB257" s="162"/>
      <c r="BC257" s="162"/>
      <c r="BD257" s="162"/>
      <c r="BE257" s="163"/>
      <c r="BF257" s="161" t="e">
        <f ca="1">IF(BF258&lt;=26,CHAR(BF258+64),IF(MOD(BF258,26)=0,CHAR((BF258/26)+63)&amp;"Z",CHAR((BF258/26)+64)&amp;CHAR(MOD(BF258,26)+64)))</f>
        <v>#REF!</v>
      </c>
      <c r="BG257" s="162" t="e">
        <f ca="1">IF(BG258&lt;=26,CHAR(BG258+64),IF(MOD(BG258,26)=0,CHAR((BG258/26)+63)&amp;"Z",CHAR((BG258/26)+64)&amp;CHAR(MOD(BG258,26)+64)))</f>
        <v>#REF!</v>
      </c>
      <c r="BH257" s="162"/>
      <c r="BI257" s="162"/>
      <c r="BJ257" s="162"/>
      <c r="BK257" s="162"/>
      <c r="BL257" s="162"/>
      <c r="BM257" s="162"/>
      <c r="BN257" s="163"/>
      <c r="BO257" s="161" t="e">
        <f ca="1">IF(BO258&lt;=26,CHAR(BO258+64),IF(MOD(BO258,26)=0,CHAR((BO258/26)+63)&amp;"Z",CHAR((BO258/26)+64)&amp;CHAR(MOD(BO258,26)+64)))</f>
        <v>#REF!</v>
      </c>
      <c r="BP257" s="162" t="e">
        <f ca="1">IF(BP258&lt;=26,CHAR(BP258+64),IF(MOD(BP258,26)=0,CHAR((BP258/26)+63)&amp;"Z",CHAR((BP258/26)+64)&amp;CHAR(MOD(BP258,26)+64)))</f>
        <v>#REF!</v>
      </c>
      <c r="BQ257" s="162"/>
      <c r="BR257" s="162"/>
      <c r="BS257" s="162"/>
      <c r="BT257" s="162"/>
      <c r="BU257" s="162"/>
      <c r="BV257" s="162"/>
      <c r="BW257" s="163"/>
      <c r="BX257" s="161" t="e">
        <f ca="1">IF(BX258&lt;=26,CHAR(BX258+64),IF(MOD(BX258,26)=0,CHAR((BX258/26)+63)&amp;"Z",CHAR((BX258/26)+64)&amp;CHAR(MOD(BX258,26)+64)))</f>
        <v>#REF!</v>
      </c>
      <c r="BY257" s="162" t="e">
        <f ca="1">IF(BY258&lt;=26,CHAR(BY258+64),IF(MOD(BY258,26)=0,CHAR((BY258/26)+63)&amp;"Z",CHAR((BY258/26)+64)&amp;CHAR(MOD(BY258,26)+64)))</f>
        <v>#REF!</v>
      </c>
      <c r="BZ257" s="162"/>
      <c r="CA257" s="162"/>
      <c r="CB257" s="162"/>
      <c r="CC257" s="162"/>
      <c r="CD257" s="162"/>
      <c r="CE257" s="162"/>
      <c r="CF257" s="163"/>
      <c r="CG257" s="161" t="e">
        <f ca="1">IF(CG258&lt;=26,CHAR(CG258+64),IF(MOD(CG258,26)=0,CHAR((CG258/26)+63)&amp;"Z",CHAR((CG258/26)+64)&amp;CHAR(MOD(CG258,26)+64)))</f>
        <v>#REF!</v>
      </c>
      <c r="CH257" s="162" t="e">
        <f ca="1">IF(CH258&lt;=26,CHAR(CH258+64),IF(MOD(CH258,26)=0,CHAR((CH258/26)+63)&amp;"Z",CHAR((CH258/26)+64)&amp;CHAR(MOD(CH258,26)+64)))</f>
        <v>#REF!</v>
      </c>
      <c r="CI257" s="162"/>
      <c r="CJ257" s="162"/>
      <c r="CK257" s="162"/>
      <c r="CL257" s="162"/>
      <c r="CM257" s="162"/>
      <c r="CN257" s="162"/>
      <c r="CO257" s="163"/>
      <c r="CP257" s="161" t="e">
        <f ca="1">IF(CP258&lt;=26,CHAR(CP258+64),IF(MOD(CP258,26)=0,CHAR((CP258/26)+63)&amp;"Z",CHAR((CP258/26)+64)&amp;CHAR(MOD(CP258,26)+64)))</f>
        <v>#REF!</v>
      </c>
      <c r="CQ257" s="162" t="e">
        <f ca="1">IF(CQ258&lt;=26,CHAR(CQ258+64),IF(MOD(CQ258,26)=0,CHAR((CQ258/26)+63)&amp;"Z",CHAR((CQ258/26)+64)&amp;CHAR(MOD(CQ258,26)+64)))</f>
        <v>#REF!</v>
      </c>
      <c r="CR257" s="162"/>
      <c r="CS257" s="162"/>
      <c r="CT257" s="162"/>
      <c r="CU257" s="162"/>
      <c r="CV257" s="162"/>
      <c r="CW257" s="162"/>
      <c r="CX257" s="163"/>
    </row>
    <row r="258" spans="2:102" ht="15.75" hidden="1" thickBot="1">
      <c r="M258" s="164">
        <f ca="1">MATCH("問題說明",INDIRECT("'"&amp;M4&amp;"'!3:3"),0)-1</f>
        <v>11</v>
      </c>
      <c r="N258" s="165">
        <f ca="1">MATCH("問題說明",INDIRECT("'"&amp;M4&amp;"'!3:3"),0)</f>
        <v>12</v>
      </c>
      <c r="O258" s="165"/>
      <c r="P258" s="165"/>
      <c r="Q258" s="165"/>
      <c r="R258" s="165"/>
      <c r="S258" s="165"/>
      <c r="T258" s="165"/>
      <c r="U258" s="166"/>
      <c r="V258" s="164" t="e">
        <f ca="1">MATCH("問題說明",INDIRECT("'"&amp;V4&amp;"'!3:3"),0)-1</f>
        <v>#REF!</v>
      </c>
      <c r="W258" s="165" t="e">
        <f ca="1">MATCH("問題說明",INDIRECT("'"&amp;V4&amp;"'!3:3"),0)</f>
        <v>#REF!</v>
      </c>
      <c r="X258" s="165"/>
      <c r="Y258" s="165"/>
      <c r="Z258" s="165"/>
      <c r="AA258" s="165"/>
      <c r="AB258" s="165"/>
      <c r="AC258" s="165"/>
      <c r="AD258" s="166"/>
      <c r="AE258" s="164" t="e">
        <f ca="1">MATCH("問題說明",INDIRECT("'"&amp;AE4&amp;"'!3:3"),0)-1</f>
        <v>#REF!</v>
      </c>
      <c r="AF258" s="165" t="e">
        <f ca="1">MATCH("問題說明",INDIRECT("'"&amp;AE4&amp;"'!3:3"),0)</f>
        <v>#REF!</v>
      </c>
      <c r="AG258" s="165"/>
      <c r="AH258" s="165"/>
      <c r="AI258" s="165"/>
      <c r="AJ258" s="165"/>
      <c r="AK258" s="165"/>
      <c r="AL258" s="165"/>
      <c r="AM258" s="166"/>
      <c r="AN258" s="164" t="e">
        <f ca="1">MATCH("問題說明",INDIRECT("'"&amp;AN4&amp;"'!3:3"),0)-1</f>
        <v>#REF!</v>
      </c>
      <c r="AO258" s="165" t="e">
        <f ca="1">MATCH("問題說明",INDIRECT("'"&amp;AN4&amp;"'!3:3"),0)</f>
        <v>#REF!</v>
      </c>
      <c r="AP258" s="165"/>
      <c r="AQ258" s="165"/>
      <c r="AR258" s="165"/>
      <c r="AS258" s="165"/>
      <c r="AT258" s="165"/>
      <c r="AU258" s="165"/>
      <c r="AV258" s="166"/>
      <c r="AW258" s="164" t="e">
        <f ca="1">MATCH("問題說明",INDIRECT("'"&amp;AW4&amp;"'!3:3"),0)-1</f>
        <v>#REF!</v>
      </c>
      <c r="AX258" s="165" t="e">
        <f ca="1">MATCH("問題說明",INDIRECT("'"&amp;AW4&amp;"'!3:3"),0)</f>
        <v>#REF!</v>
      </c>
      <c r="AY258" s="165"/>
      <c r="AZ258" s="165"/>
      <c r="BA258" s="165"/>
      <c r="BB258" s="165"/>
      <c r="BC258" s="165"/>
      <c r="BD258" s="165"/>
      <c r="BE258" s="166"/>
      <c r="BF258" s="164" t="e">
        <f ca="1">MATCH("問題說明",INDIRECT("'"&amp;BF4&amp;"'!3:3"),0)-1</f>
        <v>#REF!</v>
      </c>
      <c r="BG258" s="165" t="e">
        <f ca="1">MATCH("問題說明",INDIRECT("'"&amp;BF4&amp;"'!3:3"),0)</f>
        <v>#REF!</v>
      </c>
      <c r="BH258" s="165"/>
      <c r="BI258" s="165"/>
      <c r="BJ258" s="165"/>
      <c r="BK258" s="165"/>
      <c r="BL258" s="165"/>
      <c r="BM258" s="165"/>
      <c r="BN258" s="166"/>
      <c r="BO258" s="164" t="e">
        <f ca="1">MATCH("問題說明",INDIRECT("'"&amp;BO4&amp;"'!3:3"),0)-1</f>
        <v>#REF!</v>
      </c>
      <c r="BP258" s="165" t="e">
        <f ca="1">MATCH("問題說明",INDIRECT("'"&amp;BO4&amp;"'!3:3"),0)</f>
        <v>#REF!</v>
      </c>
      <c r="BQ258" s="165"/>
      <c r="BR258" s="165"/>
      <c r="BS258" s="165"/>
      <c r="BT258" s="165"/>
      <c r="BU258" s="165"/>
      <c r="BV258" s="165"/>
      <c r="BW258" s="166"/>
      <c r="BX258" s="164" t="e">
        <f ca="1">MATCH("問題說明",INDIRECT("'"&amp;BX4&amp;"'!3:3"),0)-1</f>
        <v>#REF!</v>
      </c>
      <c r="BY258" s="165" t="e">
        <f ca="1">MATCH("問題說明",INDIRECT("'"&amp;BX4&amp;"'!3:3"),0)</f>
        <v>#REF!</v>
      </c>
      <c r="BZ258" s="165"/>
      <c r="CA258" s="165"/>
      <c r="CB258" s="165"/>
      <c r="CC258" s="165"/>
      <c r="CD258" s="165"/>
      <c r="CE258" s="165"/>
      <c r="CF258" s="166"/>
      <c r="CG258" s="164" t="e">
        <f ca="1">MATCH("問題說明",INDIRECT("'"&amp;CG4&amp;"'!3:3"),0)-1</f>
        <v>#REF!</v>
      </c>
      <c r="CH258" s="165" t="e">
        <f ca="1">MATCH("問題說明",INDIRECT("'"&amp;CG4&amp;"'!3:3"),0)</f>
        <v>#REF!</v>
      </c>
      <c r="CI258" s="165"/>
      <c r="CJ258" s="165"/>
      <c r="CK258" s="165"/>
      <c r="CL258" s="165"/>
      <c r="CM258" s="165"/>
      <c r="CN258" s="165"/>
      <c r="CO258" s="166"/>
      <c r="CP258" s="164" t="e">
        <f ca="1">MATCH("問題說明",INDIRECT("'"&amp;CP4&amp;"'!3:3"),0)-1</f>
        <v>#REF!</v>
      </c>
      <c r="CQ258" s="165" t="e">
        <f ca="1">MATCH("問題說明",INDIRECT("'"&amp;CP4&amp;"'!3:3"),0)</f>
        <v>#REF!</v>
      </c>
      <c r="CR258" s="165"/>
      <c r="CS258" s="165"/>
      <c r="CT258" s="165"/>
      <c r="CU258" s="165"/>
      <c r="CV258" s="165"/>
      <c r="CW258" s="165"/>
      <c r="CX258" s="166"/>
    </row>
    <row r="259" spans="2:102" s="167" customFormat="1" ht="56.25" hidden="1" customHeight="1" thickTop="1" thickBot="1">
      <c r="B259" s="241"/>
      <c r="M259" s="584" t="str">
        <f ca="1">IFERROR(INDIRECT("'"&amp;M1&amp;"'!"&amp;M257&amp;"1"),"-")</f>
        <v xml:space="preserve">計畫比例
H(29) : M( 0) : L( 0)
100.00% : 0.00% : 0.00% </v>
      </c>
      <c r="N259" s="585"/>
      <c r="O259" s="585"/>
      <c r="P259" s="586"/>
      <c r="Q259" s="168"/>
      <c r="R259" s="587" t="str">
        <f ca="1">IFERROR(INDIRECT("'"&amp;M1&amp;"'!"&amp;N257&amp;"1"),"-")</f>
        <v>執行完成率：(29/29) = 100.00 %
實際測試涵蓋率：89.66 %
成功：26  失敗：0  省略：3</v>
      </c>
      <c r="S259" s="585"/>
      <c r="T259" s="585"/>
      <c r="U259" s="588"/>
      <c r="V259" s="584" t="str">
        <f ca="1">IFERROR(INDIRECT("'"&amp;V1&amp;"'!"&amp;V257&amp;"1"),"-")</f>
        <v>-</v>
      </c>
      <c r="W259" s="585"/>
      <c r="X259" s="585"/>
      <c r="Y259" s="586"/>
      <c r="Z259" s="169"/>
      <c r="AA259" s="587" t="str">
        <f ca="1">IFERROR(INDIRECT("'"&amp;V1&amp;"'!"&amp;W257&amp;"1"),"-")</f>
        <v>-</v>
      </c>
      <c r="AB259" s="585"/>
      <c r="AC259" s="585"/>
      <c r="AD259" s="588"/>
      <c r="AE259" s="584" t="str">
        <f ca="1">IFERROR(INDIRECT("'"&amp;AE1&amp;"'!"&amp;AE257&amp;"1"),"-")</f>
        <v>-</v>
      </c>
      <c r="AF259" s="585"/>
      <c r="AG259" s="585"/>
      <c r="AH259" s="586"/>
      <c r="AI259" s="169"/>
      <c r="AJ259" s="587" t="str">
        <f ca="1">IFERROR(INDIRECT("'"&amp;AE1&amp;"'!"&amp;AF257&amp;"1"),"-")</f>
        <v>-</v>
      </c>
      <c r="AK259" s="585"/>
      <c r="AL259" s="585"/>
      <c r="AM259" s="588"/>
      <c r="AN259" s="584" t="str">
        <f ca="1">IFERROR(INDIRECT("'"&amp;AN1&amp;"'!"&amp;AN257&amp;"1"),"-")</f>
        <v>-</v>
      </c>
      <c r="AO259" s="585"/>
      <c r="AP259" s="585"/>
      <c r="AQ259" s="586"/>
      <c r="AR259" s="169"/>
      <c r="AS259" s="587" t="str">
        <f ca="1">IFERROR(INDIRECT("'"&amp;AN1&amp;"'!"&amp;AO257&amp;"1"),"-")</f>
        <v>-</v>
      </c>
      <c r="AT259" s="585"/>
      <c r="AU259" s="585"/>
      <c r="AV259" s="588"/>
      <c r="AW259" s="584" t="str">
        <f ca="1">IFERROR(INDIRECT("'"&amp;AW1&amp;"'!"&amp;AW257&amp;"1"),"-")</f>
        <v>-</v>
      </c>
      <c r="AX259" s="585"/>
      <c r="AY259" s="585"/>
      <c r="AZ259" s="586"/>
      <c r="BA259" s="169"/>
      <c r="BB259" s="587" t="str">
        <f ca="1">IFERROR(INDIRECT("'"&amp;AW1&amp;"'!"&amp;AX257&amp;"1"),"-")</f>
        <v>-</v>
      </c>
      <c r="BC259" s="585"/>
      <c r="BD259" s="585"/>
      <c r="BE259" s="588"/>
      <c r="BF259" s="584" t="str">
        <f ca="1">IFERROR(INDIRECT("'"&amp;BF1&amp;"'!"&amp;BF257&amp;"1"),"-")</f>
        <v>-</v>
      </c>
      <c r="BG259" s="585"/>
      <c r="BH259" s="585"/>
      <c r="BI259" s="586"/>
      <c r="BJ259" s="169"/>
      <c r="BK259" s="587" t="str">
        <f ca="1">IFERROR(INDIRECT("'"&amp;BF1&amp;"'!"&amp;BG257&amp;"1"),"-")</f>
        <v>-</v>
      </c>
      <c r="BL259" s="585"/>
      <c r="BM259" s="585"/>
      <c r="BN259" s="588"/>
      <c r="BO259" s="584" t="str">
        <f ca="1">IFERROR(INDIRECT("'"&amp;BO1&amp;"'!"&amp;BO257&amp;"1"),"-")</f>
        <v>-</v>
      </c>
      <c r="BP259" s="585"/>
      <c r="BQ259" s="585"/>
      <c r="BR259" s="586"/>
      <c r="BS259" s="169"/>
      <c r="BT259" s="587" t="str">
        <f ca="1">IFERROR(INDIRECT("'"&amp;BO1&amp;"'!"&amp;BP257&amp;"1"),"-")</f>
        <v>-</v>
      </c>
      <c r="BU259" s="585"/>
      <c r="BV259" s="585"/>
      <c r="BW259" s="588"/>
      <c r="BX259" s="584" t="str">
        <f ca="1">IFERROR(INDIRECT("'"&amp;BX1&amp;"'!"&amp;BX257&amp;"1"),"-")</f>
        <v>-</v>
      </c>
      <c r="BY259" s="585"/>
      <c r="BZ259" s="585"/>
      <c r="CA259" s="586"/>
      <c r="CB259" s="169"/>
      <c r="CC259" s="587" t="str">
        <f ca="1">IFERROR(INDIRECT("'"&amp;BX1&amp;"'!"&amp;BY257&amp;"1"),"-")</f>
        <v>-</v>
      </c>
      <c r="CD259" s="585"/>
      <c r="CE259" s="585"/>
      <c r="CF259" s="588"/>
      <c r="CG259" s="584" t="str">
        <f ca="1">IFERROR(INDIRECT("'"&amp;CG1&amp;"'!"&amp;CG257&amp;"1"),"-")</f>
        <v>-</v>
      </c>
      <c r="CH259" s="585"/>
      <c r="CI259" s="585"/>
      <c r="CJ259" s="586"/>
      <c r="CK259" s="169"/>
      <c r="CL259" s="587" t="str">
        <f ca="1">IFERROR(INDIRECT("'"&amp;CG1&amp;"'!"&amp;CH257&amp;"1"),"-")</f>
        <v>-</v>
      </c>
      <c r="CM259" s="585"/>
      <c r="CN259" s="585"/>
      <c r="CO259" s="588"/>
      <c r="CP259" s="584" t="str">
        <f ca="1">IFERROR(INDIRECT("'"&amp;CP1&amp;"'!"&amp;CP257&amp;"1"),"-")</f>
        <v>-</v>
      </c>
      <c r="CQ259" s="585"/>
      <c r="CR259" s="585"/>
      <c r="CS259" s="586"/>
      <c r="CT259" s="169"/>
      <c r="CU259" s="587" t="str">
        <f ca="1">IFERROR(INDIRECT("'"&amp;CP1&amp;"'!"&amp;CQ257&amp;"1"),"-")</f>
        <v>-</v>
      </c>
      <c r="CV259" s="585"/>
      <c r="CW259" s="585"/>
      <c r="CX259" s="588"/>
    </row>
    <row r="260" spans="2:102" ht="16.5" hidden="1" thickTop="1" thickBot="1"/>
    <row r="261" spans="2:102" ht="16.5" thickTop="1" thickBot="1">
      <c r="M261" s="170">
        <f ca="1">IFERROR((INDIRECT("'"&amp;M1&amp;"'!A1")),"-")</f>
        <v>29</v>
      </c>
      <c r="N261" s="171">
        <f ca="1">IFERROR(M261+1,"-")</f>
        <v>30</v>
      </c>
      <c r="O261" s="171">
        <f t="shared" ref="O261:U261" ca="1" si="284">IFERROR(N261+1,"-")</f>
        <v>31</v>
      </c>
      <c r="P261" s="171">
        <f t="shared" ca="1" si="284"/>
        <v>32</v>
      </c>
      <c r="Q261" s="171">
        <f t="shared" ca="1" si="284"/>
        <v>33</v>
      </c>
      <c r="R261" s="171">
        <f t="shared" ca="1" si="284"/>
        <v>34</v>
      </c>
      <c r="S261" s="171">
        <f t="shared" ca="1" si="284"/>
        <v>35</v>
      </c>
      <c r="T261" s="171">
        <f t="shared" ca="1" si="284"/>
        <v>36</v>
      </c>
      <c r="U261" s="171">
        <f t="shared" ca="1" si="284"/>
        <v>37</v>
      </c>
      <c r="V261" s="170" t="str">
        <f ca="1">IFERROR((INDIRECT("'"&amp;V1&amp;"'!A1")),"-")</f>
        <v>-</v>
      </c>
      <c r="W261" s="171" t="str">
        <f ca="1">IFERROR(V261+1,"-")</f>
        <v>-</v>
      </c>
      <c r="X261" s="171" t="str">
        <f t="shared" ref="X261:AD261" ca="1" si="285">IFERROR(W261+1,"-")</f>
        <v>-</v>
      </c>
      <c r="Y261" s="171" t="str">
        <f t="shared" ca="1" si="285"/>
        <v>-</v>
      </c>
      <c r="Z261" s="171" t="str">
        <f t="shared" ca="1" si="285"/>
        <v>-</v>
      </c>
      <c r="AA261" s="171" t="str">
        <f t="shared" ca="1" si="285"/>
        <v>-</v>
      </c>
      <c r="AB261" s="171" t="str">
        <f t="shared" ca="1" si="285"/>
        <v>-</v>
      </c>
      <c r="AC261" s="171" t="str">
        <f t="shared" ca="1" si="285"/>
        <v>-</v>
      </c>
      <c r="AD261" s="171" t="str">
        <f t="shared" ca="1" si="285"/>
        <v>-</v>
      </c>
      <c r="AE261" s="170" t="str">
        <f ca="1">IFERROR((INDIRECT("'"&amp;AE1&amp;"'!A1")),"-")</f>
        <v>-</v>
      </c>
      <c r="AF261" s="171" t="str">
        <f ca="1">IFERROR(AE261+1,"-")</f>
        <v>-</v>
      </c>
      <c r="AG261" s="171" t="str">
        <f t="shared" ref="AG261:AM261" ca="1" si="286">IFERROR(AF261+1,"-")</f>
        <v>-</v>
      </c>
      <c r="AH261" s="171" t="str">
        <f t="shared" ca="1" si="286"/>
        <v>-</v>
      </c>
      <c r="AI261" s="171" t="str">
        <f t="shared" ca="1" si="286"/>
        <v>-</v>
      </c>
      <c r="AJ261" s="171" t="str">
        <f t="shared" ca="1" si="286"/>
        <v>-</v>
      </c>
      <c r="AK261" s="171" t="str">
        <f t="shared" ca="1" si="286"/>
        <v>-</v>
      </c>
      <c r="AL261" s="171" t="str">
        <f t="shared" ca="1" si="286"/>
        <v>-</v>
      </c>
      <c r="AM261" s="171" t="str">
        <f t="shared" ca="1" si="286"/>
        <v>-</v>
      </c>
      <c r="AN261" s="170" t="str">
        <f ca="1">IFERROR((INDIRECT("'"&amp;AN1&amp;"'!A1")),"-")</f>
        <v>-</v>
      </c>
      <c r="AO261" s="171" t="str">
        <f ca="1">IFERROR(AN261+1,"-")</f>
        <v>-</v>
      </c>
      <c r="AP261" s="171" t="str">
        <f t="shared" ref="AP261:AV261" ca="1" si="287">IFERROR(AO261+1,"-")</f>
        <v>-</v>
      </c>
      <c r="AQ261" s="171" t="str">
        <f t="shared" ca="1" si="287"/>
        <v>-</v>
      </c>
      <c r="AR261" s="171" t="str">
        <f t="shared" ca="1" si="287"/>
        <v>-</v>
      </c>
      <c r="AS261" s="171" t="str">
        <f t="shared" ca="1" si="287"/>
        <v>-</v>
      </c>
      <c r="AT261" s="171" t="str">
        <f t="shared" ca="1" si="287"/>
        <v>-</v>
      </c>
      <c r="AU261" s="171" t="str">
        <f t="shared" ca="1" si="287"/>
        <v>-</v>
      </c>
      <c r="AV261" s="171" t="str">
        <f t="shared" ca="1" si="287"/>
        <v>-</v>
      </c>
      <c r="AW261" s="170" t="str">
        <f ca="1">IFERROR((INDIRECT("'"&amp;AW1&amp;"'!A1")),"-")</f>
        <v>-</v>
      </c>
      <c r="AX261" s="171" t="str">
        <f ca="1">IFERROR(AW261+1,"-")</f>
        <v>-</v>
      </c>
      <c r="AY261" s="171" t="str">
        <f t="shared" ref="AY261:BE261" ca="1" si="288">IFERROR(AX261+1,"-")</f>
        <v>-</v>
      </c>
      <c r="AZ261" s="171" t="str">
        <f t="shared" ca="1" si="288"/>
        <v>-</v>
      </c>
      <c r="BA261" s="171" t="str">
        <f t="shared" ca="1" si="288"/>
        <v>-</v>
      </c>
      <c r="BB261" s="171" t="str">
        <f t="shared" ca="1" si="288"/>
        <v>-</v>
      </c>
      <c r="BC261" s="171" t="str">
        <f t="shared" ca="1" si="288"/>
        <v>-</v>
      </c>
      <c r="BD261" s="171" t="str">
        <f t="shared" ca="1" si="288"/>
        <v>-</v>
      </c>
      <c r="BE261" s="171" t="str">
        <f t="shared" ca="1" si="288"/>
        <v>-</v>
      </c>
      <c r="BF261" s="170" t="str">
        <f ca="1">IFERROR((INDIRECT("'"&amp;BF1&amp;"'!A1")),"-")</f>
        <v>-</v>
      </c>
      <c r="BG261" s="171" t="str">
        <f ca="1">IFERROR(BF261+1,"-")</f>
        <v>-</v>
      </c>
      <c r="BH261" s="171" t="str">
        <f t="shared" ref="BH261:BN261" ca="1" si="289">IFERROR(BG261+1,"-")</f>
        <v>-</v>
      </c>
      <c r="BI261" s="171" t="str">
        <f t="shared" ca="1" si="289"/>
        <v>-</v>
      </c>
      <c r="BJ261" s="171" t="str">
        <f t="shared" ca="1" si="289"/>
        <v>-</v>
      </c>
      <c r="BK261" s="171" t="str">
        <f t="shared" ca="1" si="289"/>
        <v>-</v>
      </c>
      <c r="BL261" s="171" t="str">
        <f t="shared" ca="1" si="289"/>
        <v>-</v>
      </c>
      <c r="BM261" s="171" t="str">
        <f t="shared" ca="1" si="289"/>
        <v>-</v>
      </c>
      <c r="BN261" s="171" t="str">
        <f t="shared" ca="1" si="289"/>
        <v>-</v>
      </c>
      <c r="BO261" s="170" t="str">
        <f ca="1">IFERROR((INDIRECT("'"&amp;BO1&amp;"'!A1")),"-")</f>
        <v>-</v>
      </c>
      <c r="BP261" s="171" t="str">
        <f ca="1">IFERROR(BO261+1,"-")</f>
        <v>-</v>
      </c>
      <c r="BQ261" s="171" t="str">
        <f t="shared" ref="BQ261:BW261" ca="1" si="290">IFERROR(BP261+1,"-")</f>
        <v>-</v>
      </c>
      <c r="BR261" s="171" t="str">
        <f t="shared" ca="1" si="290"/>
        <v>-</v>
      </c>
      <c r="BS261" s="171" t="str">
        <f t="shared" ca="1" si="290"/>
        <v>-</v>
      </c>
      <c r="BT261" s="171" t="str">
        <f t="shared" ca="1" si="290"/>
        <v>-</v>
      </c>
      <c r="BU261" s="171" t="str">
        <f t="shared" ca="1" si="290"/>
        <v>-</v>
      </c>
      <c r="BV261" s="171" t="str">
        <f t="shared" ca="1" si="290"/>
        <v>-</v>
      </c>
      <c r="BW261" s="171" t="str">
        <f t="shared" ca="1" si="290"/>
        <v>-</v>
      </c>
      <c r="BX261" s="170" t="str">
        <f ca="1">IFERROR((INDIRECT("'"&amp;BX1&amp;"'!A1")),"-")</f>
        <v>-</v>
      </c>
      <c r="BY261" s="171" t="str">
        <f ca="1">IFERROR(BX261+1,"-")</f>
        <v>-</v>
      </c>
      <c r="BZ261" s="171" t="str">
        <f t="shared" ref="BZ261:CF261" ca="1" si="291">IFERROR(BY261+1,"-")</f>
        <v>-</v>
      </c>
      <c r="CA261" s="171" t="str">
        <f t="shared" ca="1" si="291"/>
        <v>-</v>
      </c>
      <c r="CB261" s="171" t="str">
        <f t="shared" ca="1" si="291"/>
        <v>-</v>
      </c>
      <c r="CC261" s="171" t="str">
        <f t="shared" ca="1" si="291"/>
        <v>-</v>
      </c>
      <c r="CD261" s="171" t="str">
        <f t="shared" ca="1" si="291"/>
        <v>-</v>
      </c>
      <c r="CE261" s="171" t="str">
        <f t="shared" ca="1" si="291"/>
        <v>-</v>
      </c>
      <c r="CF261" s="171" t="str">
        <f t="shared" ca="1" si="291"/>
        <v>-</v>
      </c>
      <c r="CG261" s="170" t="str">
        <f ca="1">IFERROR((INDIRECT("'"&amp;CG1&amp;"'!A1")),"-")</f>
        <v>-</v>
      </c>
      <c r="CH261" s="171" t="str">
        <f t="shared" ref="CH261:CO261" ca="1" si="292">IFERROR(CG261+1,"-")</f>
        <v>-</v>
      </c>
      <c r="CI261" s="171" t="str">
        <f t="shared" ca="1" si="292"/>
        <v>-</v>
      </c>
      <c r="CJ261" s="171" t="str">
        <f t="shared" ca="1" si="292"/>
        <v>-</v>
      </c>
      <c r="CK261" s="171" t="str">
        <f t="shared" ca="1" si="292"/>
        <v>-</v>
      </c>
      <c r="CL261" s="171" t="str">
        <f t="shared" ca="1" si="292"/>
        <v>-</v>
      </c>
      <c r="CM261" s="171" t="str">
        <f t="shared" ca="1" si="292"/>
        <v>-</v>
      </c>
      <c r="CN261" s="171" t="str">
        <f t="shared" ca="1" si="292"/>
        <v>-</v>
      </c>
      <c r="CO261" s="171" t="str">
        <f t="shared" ca="1" si="292"/>
        <v>-</v>
      </c>
      <c r="CP261" s="170" t="str">
        <f ca="1">IFERROR((INDIRECT("'"&amp;CP1&amp;"'!A1")),"-")</f>
        <v>-</v>
      </c>
      <c r="CQ261" s="171" t="str">
        <f t="shared" ref="CQ261:CX261" ca="1" si="293">IFERROR(CP261+1,"-")</f>
        <v>-</v>
      </c>
      <c r="CR261" s="171" t="str">
        <f t="shared" ca="1" si="293"/>
        <v>-</v>
      </c>
      <c r="CS261" s="171" t="str">
        <f t="shared" ca="1" si="293"/>
        <v>-</v>
      </c>
      <c r="CT261" s="171" t="str">
        <f t="shared" ca="1" si="293"/>
        <v>-</v>
      </c>
      <c r="CU261" s="171" t="str">
        <f t="shared" ca="1" si="293"/>
        <v>-</v>
      </c>
      <c r="CV261" s="171" t="str">
        <f t="shared" ca="1" si="293"/>
        <v>-</v>
      </c>
      <c r="CW261" s="171" t="str">
        <f t="shared" ca="1" si="293"/>
        <v>-</v>
      </c>
      <c r="CX261" s="171" t="str">
        <f t="shared" ca="1" si="293"/>
        <v>-</v>
      </c>
    </row>
    <row r="262" spans="2:102" ht="15.75" thickTop="1"/>
  </sheetData>
  <sheetProtection password="CCF2" sheet="1" objects="1" scenarios="1" autoFilter="0"/>
  <autoFilter ref="D9:CF49"/>
  <mergeCells count="89">
    <mergeCell ref="CG259:CJ259"/>
    <mergeCell ref="CL259:CO259"/>
    <mergeCell ref="CG4:CO4"/>
    <mergeCell ref="CG5:CJ5"/>
    <mergeCell ref="CL5:CO5"/>
    <mergeCell ref="CH7:CI7"/>
    <mergeCell ref="CK7:CL7"/>
    <mergeCell ref="CN7:CO7"/>
    <mergeCell ref="CP259:CS259"/>
    <mergeCell ref="CU259:CX259"/>
    <mergeCell ref="CP4:CX4"/>
    <mergeCell ref="CP5:CS5"/>
    <mergeCell ref="CU5:CX5"/>
    <mergeCell ref="CQ7:CR7"/>
    <mergeCell ref="CT7:CU7"/>
    <mergeCell ref="CW7:CX7"/>
    <mergeCell ref="CC259:CF259"/>
    <mergeCell ref="AN259:AQ259"/>
    <mergeCell ref="AS259:AV259"/>
    <mergeCell ref="AW259:AZ259"/>
    <mergeCell ref="BB259:BE259"/>
    <mergeCell ref="BF259:BI259"/>
    <mergeCell ref="BK259:BN259"/>
    <mergeCell ref="BD7:BE7"/>
    <mergeCell ref="BG7:BH7"/>
    <mergeCell ref="BO259:BR259"/>
    <mergeCell ref="BT259:BW259"/>
    <mergeCell ref="BX259:CA259"/>
    <mergeCell ref="AO7:AP7"/>
    <mergeCell ref="AR7:AS7"/>
    <mergeCell ref="CE7:CF7"/>
    <mergeCell ref="B9:C9"/>
    <mergeCell ref="M259:P259"/>
    <mergeCell ref="R259:U259"/>
    <mergeCell ref="V259:Y259"/>
    <mergeCell ref="AA259:AD259"/>
    <mergeCell ref="AE259:AH259"/>
    <mergeCell ref="AJ259:AM259"/>
    <mergeCell ref="BV7:BW7"/>
    <mergeCell ref="BY7:BZ7"/>
    <mergeCell ref="CB7:CC7"/>
    <mergeCell ref="BM7:BN7"/>
    <mergeCell ref="BP7:BQ7"/>
    <mergeCell ref="BS7:BT7"/>
    <mergeCell ref="E7:F7"/>
    <mergeCell ref="H7:I7"/>
    <mergeCell ref="K7:L7"/>
    <mergeCell ref="B6:C8"/>
    <mergeCell ref="N7:O7"/>
    <mergeCell ref="Q7:R7"/>
    <mergeCell ref="BF5:BI5"/>
    <mergeCell ref="BK5:BN5"/>
    <mergeCell ref="BO5:BR5"/>
    <mergeCell ref="BT5:BW5"/>
    <mergeCell ref="AC7:AD7"/>
    <mergeCell ref="AF7:AG7"/>
    <mergeCell ref="AI7:AJ7"/>
    <mergeCell ref="T7:U7"/>
    <mergeCell ref="W7:X7"/>
    <mergeCell ref="Z7:AA7"/>
    <mergeCell ref="BJ7:BK7"/>
    <mergeCell ref="AU7:AV7"/>
    <mergeCell ref="AX7:AY7"/>
    <mergeCell ref="BA7:BB7"/>
    <mergeCell ref="AL7:AM7"/>
    <mergeCell ref="BX5:CA5"/>
    <mergeCell ref="CC5:CF5"/>
    <mergeCell ref="AE5:AH5"/>
    <mergeCell ref="AJ5:AM5"/>
    <mergeCell ref="AN5:AQ5"/>
    <mergeCell ref="AS5:AV5"/>
    <mergeCell ref="AW5:AZ5"/>
    <mergeCell ref="BB5:BE5"/>
    <mergeCell ref="BF4:BN4"/>
    <mergeCell ref="BO4:BW4"/>
    <mergeCell ref="BX4:CF4"/>
    <mergeCell ref="D5:F5"/>
    <mergeCell ref="G5:I5"/>
    <mergeCell ref="J5:L5"/>
    <mergeCell ref="M5:P5"/>
    <mergeCell ref="R5:U5"/>
    <mergeCell ref="V5:Y5"/>
    <mergeCell ref="AA5:AD5"/>
    <mergeCell ref="D4:L4"/>
    <mergeCell ref="M4:U4"/>
    <mergeCell ref="V4:AD4"/>
    <mergeCell ref="AE4:AM4"/>
    <mergeCell ref="AN4:AV4"/>
    <mergeCell ref="AW4:BE4"/>
  </mergeCells>
  <phoneticPr fontId="7" type="noConversion"/>
  <conditionalFormatting sqref="C10:CX209">
    <cfRule type="expression" dxfId="23" priority="11" stopIfTrue="1">
      <formula>MOD(ROW(),2)=1</formula>
    </cfRule>
  </conditionalFormatting>
  <conditionalFormatting sqref="M10:CX209">
    <cfRule type="cellIs" dxfId="22" priority="10" operator="equal">
      <formula>0</formula>
    </cfRule>
  </conditionalFormatting>
  <conditionalFormatting sqref="B10:CX209">
    <cfRule type="expression" dxfId="21" priority="3">
      <formula>$C10=""</formula>
    </cfRule>
  </conditionalFormatting>
  <conditionalFormatting sqref="M4:CX209">
    <cfRule type="expression" dxfId="20" priority="2">
      <formula>(M$1="")</formula>
    </cfRule>
  </conditionalFormatting>
  <conditionalFormatting sqref="M6:CX6">
    <cfRule type="expression" dxfId="19" priority="12">
      <formula>(MOD(COLUMN(),3)&lt;&gt;2)</formula>
    </cfRule>
  </conditionalFormatting>
  <conditionalFormatting sqref="M8:CX8">
    <cfRule type="cellIs" dxfId="18" priority="1" operator="equal">
      <formula>"T"</formula>
    </cfRule>
  </conditionalFormatting>
  <dataValidations count="1">
    <dataValidation allowBlank="1" showInputMessage="1" showErrorMessage="1" promptTitle="測試工作頁名稱" prompt="_x000a_請將所需要計算並顯示於&quot;結果頁&quot;的測試工作頁名稱填入。_x000a_" sqref="M4:CX4"/>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tabColor rgb="FFFFFF00"/>
  </sheetPr>
  <dimension ref="A1:L80"/>
  <sheetViews>
    <sheetView zoomScaleNormal="100" workbookViewId="0">
      <pane ySplit="8" topLeftCell="A9" activePane="bottomLeft" state="frozen"/>
      <selection pane="bottomLeft" activeCell="K9" sqref="K9"/>
    </sheetView>
  </sheetViews>
  <sheetFormatPr defaultColWidth="8.75" defaultRowHeight="15"/>
  <cols>
    <col min="1" max="1" width="3.125" style="32" customWidth="1"/>
    <col min="2" max="2" width="18.625" style="36" customWidth="1"/>
    <col min="3" max="3" width="9.875" style="31" customWidth="1"/>
    <col min="4" max="4" width="50" style="37" customWidth="1"/>
    <col min="5" max="5" width="24.5" style="31" customWidth="1"/>
    <col min="6" max="6" width="9" style="31" customWidth="1"/>
    <col min="7" max="7" width="44.5" style="31" customWidth="1"/>
    <col min="8" max="8" width="21" style="31" customWidth="1"/>
    <col min="9" max="9" width="1.625" style="38" customWidth="1"/>
    <col min="10" max="10" width="19.625" style="45" customWidth="1"/>
    <col min="11" max="11" width="15.375" style="46" customWidth="1"/>
    <col min="12" max="12" width="10.5" style="31" hidden="1" customWidth="1"/>
    <col min="13" max="16384" width="8.75" style="31"/>
  </cols>
  <sheetData>
    <row r="1" spans="1:12" ht="19.899999999999999" customHeight="1">
      <c r="B1" s="592" t="s">
        <v>25</v>
      </c>
      <c r="C1" s="593"/>
      <c r="D1" s="2" t="str">
        <f>IF(Summary!L$6="","N/A",Summary!L$6)</f>
        <v>N/A</v>
      </c>
      <c r="I1" s="3"/>
    </row>
    <row r="2" spans="1:12" ht="19.899999999999999" customHeight="1">
      <c r="B2" s="592" t="s">
        <v>5</v>
      </c>
      <c r="C2" s="593"/>
      <c r="D2" s="2" t="str">
        <f>IF(Summary!L$7="","N/A",Summary!L$7)</f>
        <v>N/A</v>
      </c>
      <c r="I2" s="3"/>
    </row>
    <row r="3" spans="1:12" ht="19.899999999999999" customHeight="1">
      <c r="B3" s="592" t="s">
        <v>0</v>
      </c>
      <c r="C3" s="593"/>
      <c r="D3" s="2" t="str">
        <f>IF(Summary!L$8="","N/A",Summary!L$8)</f>
        <v>N/A</v>
      </c>
      <c r="I3" s="4"/>
    </row>
    <row r="4" spans="1:12" ht="19.899999999999999" customHeight="1">
      <c r="B4" s="592" t="s">
        <v>9</v>
      </c>
      <c r="C4" s="593"/>
      <c r="D4" s="2" t="str">
        <f>IF(Summary!L$9="","N/A",Summary!L$9)</f>
        <v>N/A</v>
      </c>
      <c r="I4" s="3"/>
    </row>
    <row r="5" spans="1:12" ht="19.899999999999999" customHeight="1">
      <c r="B5" s="592" t="s">
        <v>26</v>
      </c>
      <c r="C5" s="593"/>
      <c r="D5" s="2" t="str">
        <f>IF(Summary!L$10="","N/A",Summary!L$10)</f>
        <v>N/A</v>
      </c>
      <c r="I5" s="3"/>
    </row>
    <row r="6" spans="1:12" ht="19.899999999999999" customHeight="1">
      <c r="B6" s="596" t="s">
        <v>27</v>
      </c>
      <c r="C6" s="597"/>
      <c r="D6" s="2" t="str">
        <f>IF(Summary!L$11="","N/A",Summary!L$11)</f>
        <v>N/A</v>
      </c>
      <c r="I6" s="3"/>
    </row>
    <row r="7" spans="1:12" ht="13.15" customHeight="1" thickBot="1">
      <c r="B7" s="33" t="b">
        <v>1</v>
      </c>
    </row>
    <row r="8" spans="1:12" s="44" customFormat="1" ht="59.25" customHeight="1" thickTop="1" thickBot="1">
      <c r="A8" s="39"/>
      <c r="B8" s="40" t="s">
        <v>49</v>
      </c>
      <c r="C8" s="594" t="s">
        <v>48</v>
      </c>
      <c r="D8" s="595"/>
      <c r="E8" s="41" t="s">
        <v>28</v>
      </c>
      <c r="F8" s="41" t="s">
        <v>29</v>
      </c>
      <c r="G8" s="41" t="s">
        <v>30</v>
      </c>
      <c r="H8" s="42" t="s">
        <v>31</v>
      </c>
      <c r="I8" s="43"/>
      <c r="J8" s="47"/>
      <c r="K8" s="48"/>
    </row>
    <row r="9" spans="1:12" ht="24" customHeight="1" thickTop="1">
      <c r="A9" s="32" t="str">
        <f>IF(LEN(B9&amp;C9&amp;D9&amp;E9&amp;F9&amp;G9&amp;H9&amp;I9)&gt;0,ROW()-ROW(A$8),"")</f>
        <v/>
      </c>
      <c r="B9" s="34" t="str">
        <f t="shared" ref="B9:B73" si="0">IF(ISNUMBER(C9),IF(B$7=TRUE,HYPERLINK("http://mbt.cmedia.com.tw/mantisbt/view.php?id="&amp;C9,"MANTIS:"&amp;C9),""),"")</f>
        <v/>
      </c>
      <c r="C9" s="614"/>
      <c r="D9" s="615"/>
      <c r="E9" s="616"/>
      <c r="F9" s="617"/>
      <c r="G9" s="617"/>
      <c r="H9" s="618"/>
      <c r="J9" s="49" t="str">
        <f t="shared" ref="J9:J40" ca="1" si="1">IFERROR(INDEX(MantisTable,ROW()-ROW(J$8),1),"")</f>
        <v>xxxx</v>
      </c>
      <c r="K9" s="50" t="str">
        <f t="shared" ref="K9:K40" ca="1" si="2">IFERROR(HYPERLINK("http://mbt.cmedia.com.tw/mantisbt/view.php?id="&amp;INDEX(MantisTable,ROW()-ROW(K$8),5),"Mantis :: "&amp; INDEX(MantisTable,ROW()-ROW(K$8),5)),"")</f>
        <v>Mantis :: 1354</v>
      </c>
      <c r="L9" s="29">
        <f t="shared" ref="L9:L40" ca="1" si="3">IFERROR(INDEX(MantisTable,ROW()-ROW(K$8),5),"")</f>
        <v>1354</v>
      </c>
    </row>
    <row r="10" spans="1:12" ht="21.75" customHeight="1">
      <c r="A10" s="32" t="str">
        <f t="shared" ref="A10:A73" si="4">IF(LEN(B10&amp;C10&amp;D10&amp;E10&amp;F10&amp;G10&amp;H10&amp;I10)&gt;0,ROW()-ROW(A$8),"")</f>
        <v/>
      </c>
      <c r="B10" s="34" t="str">
        <f t="shared" si="0"/>
        <v/>
      </c>
      <c r="C10" s="619"/>
      <c r="D10" s="620"/>
      <c r="E10" s="621"/>
      <c r="F10" s="622"/>
      <c r="G10" s="622"/>
      <c r="H10" s="623"/>
      <c r="J10" s="51" t="str">
        <f t="shared" ca="1" si="1"/>
        <v/>
      </c>
      <c r="K10" s="52" t="str">
        <f t="shared" ca="1" si="2"/>
        <v/>
      </c>
      <c r="L10" s="29" t="str">
        <f t="shared" ca="1" si="3"/>
        <v/>
      </c>
    </row>
    <row r="11" spans="1:12" ht="19.899999999999999" customHeight="1">
      <c r="A11" s="32" t="str">
        <f t="shared" si="4"/>
        <v/>
      </c>
      <c r="B11" s="34" t="str">
        <f t="shared" si="0"/>
        <v/>
      </c>
      <c r="C11" s="619"/>
      <c r="D11" s="620"/>
      <c r="E11" s="621"/>
      <c r="F11" s="622"/>
      <c r="G11" s="622"/>
      <c r="H11" s="623"/>
      <c r="J11" s="51" t="str">
        <f t="shared" ca="1" si="1"/>
        <v/>
      </c>
      <c r="K11" s="52" t="str">
        <f t="shared" ca="1" si="2"/>
        <v/>
      </c>
      <c r="L11" s="29" t="str">
        <f t="shared" ca="1" si="3"/>
        <v/>
      </c>
    </row>
    <row r="12" spans="1:12" ht="19.899999999999999" customHeight="1">
      <c r="A12" s="32" t="str">
        <f t="shared" si="4"/>
        <v/>
      </c>
      <c r="B12" s="34" t="str">
        <f t="shared" si="0"/>
        <v/>
      </c>
      <c r="C12" s="619"/>
      <c r="D12" s="620"/>
      <c r="E12" s="621"/>
      <c r="F12" s="622"/>
      <c r="G12" s="622"/>
      <c r="H12" s="623"/>
      <c r="J12" s="51" t="str">
        <f t="shared" ca="1" si="1"/>
        <v/>
      </c>
      <c r="K12" s="52" t="str">
        <f t="shared" ca="1" si="2"/>
        <v/>
      </c>
      <c r="L12" s="29" t="str">
        <f t="shared" ca="1" si="3"/>
        <v/>
      </c>
    </row>
    <row r="13" spans="1:12" ht="19.899999999999999" customHeight="1">
      <c r="A13" s="32" t="str">
        <f t="shared" si="4"/>
        <v/>
      </c>
      <c r="B13" s="34" t="str">
        <f t="shared" si="0"/>
        <v/>
      </c>
      <c r="C13" s="619"/>
      <c r="D13" s="620"/>
      <c r="E13" s="621"/>
      <c r="F13" s="622"/>
      <c r="G13" s="622"/>
      <c r="H13" s="623"/>
      <c r="J13" s="51" t="str">
        <f t="shared" ca="1" si="1"/>
        <v/>
      </c>
      <c r="K13" s="52" t="str">
        <f t="shared" ca="1" si="2"/>
        <v/>
      </c>
      <c r="L13" s="29" t="str">
        <f t="shared" ca="1" si="3"/>
        <v/>
      </c>
    </row>
    <row r="14" spans="1:12" ht="19.899999999999999" customHeight="1">
      <c r="A14" s="32" t="str">
        <f t="shared" si="4"/>
        <v/>
      </c>
      <c r="B14" s="34" t="str">
        <f t="shared" si="0"/>
        <v/>
      </c>
      <c r="C14" s="624"/>
      <c r="D14" s="625"/>
      <c r="E14" s="621"/>
      <c r="F14" s="622"/>
      <c r="G14" s="622"/>
      <c r="H14" s="623"/>
      <c r="J14" s="51" t="str">
        <f t="shared" ca="1" si="1"/>
        <v/>
      </c>
      <c r="K14" s="52" t="str">
        <f t="shared" ca="1" si="2"/>
        <v/>
      </c>
      <c r="L14" s="29" t="str">
        <f t="shared" ca="1" si="3"/>
        <v/>
      </c>
    </row>
    <row r="15" spans="1:12" ht="19.899999999999999" customHeight="1">
      <c r="A15" s="32" t="str">
        <f t="shared" si="4"/>
        <v/>
      </c>
      <c r="B15" s="34" t="str">
        <f t="shared" si="0"/>
        <v/>
      </c>
      <c r="C15" s="624"/>
      <c r="D15" s="625"/>
      <c r="E15" s="621"/>
      <c r="F15" s="622"/>
      <c r="G15" s="622"/>
      <c r="H15" s="623"/>
      <c r="J15" s="51" t="str">
        <f t="shared" ca="1" si="1"/>
        <v/>
      </c>
      <c r="K15" s="52" t="str">
        <f t="shared" ca="1" si="2"/>
        <v/>
      </c>
      <c r="L15" s="29" t="str">
        <f t="shared" ca="1" si="3"/>
        <v/>
      </c>
    </row>
    <row r="16" spans="1:12" ht="19.899999999999999" customHeight="1">
      <c r="A16" s="32" t="str">
        <f t="shared" si="4"/>
        <v/>
      </c>
      <c r="B16" s="34" t="str">
        <f t="shared" si="0"/>
        <v/>
      </c>
      <c r="C16" s="624"/>
      <c r="D16" s="625"/>
      <c r="E16" s="621"/>
      <c r="F16" s="622"/>
      <c r="G16" s="622"/>
      <c r="H16" s="623"/>
      <c r="J16" s="51" t="str">
        <f t="shared" ca="1" si="1"/>
        <v/>
      </c>
      <c r="K16" s="52" t="str">
        <f t="shared" ca="1" si="2"/>
        <v/>
      </c>
      <c r="L16" s="29" t="str">
        <f t="shared" ca="1" si="3"/>
        <v/>
      </c>
    </row>
    <row r="17" spans="1:12" ht="19.899999999999999" customHeight="1">
      <c r="A17" s="32" t="str">
        <f t="shared" si="4"/>
        <v/>
      </c>
      <c r="B17" s="34" t="str">
        <f t="shared" si="0"/>
        <v/>
      </c>
      <c r="C17" s="624"/>
      <c r="D17" s="625"/>
      <c r="E17" s="621"/>
      <c r="F17" s="622"/>
      <c r="G17" s="622"/>
      <c r="H17" s="623"/>
      <c r="J17" s="51" t="str">
        <f t="shared" ca="1" si="1"/>
        <v/>
      </c>
      <c r="K17" s="52" t="str">
        <f t="shared" ca="1" si="2"/>
        <v/>
      </c>
      <c r="L17" s="29" t="str">
        <f t="shared" ca="1" si="3"/>
        <v/>
      </c>
    </row>
    <row r="18" spans="1:12" ht="19.899999999999999" customHeight="1">
      <c r="A18" s="32" t="str">
        <f t="shared" si="4"/>
        <v/>
      </c>
      <c r="B18" s="34" t="str">
        <f t="shared" si="0"/>
        <v/>
      </c>
      <c r="C18" s="624"/>
      <c r="D18" s="625"/>
      <c r="E18" s="621"/>
      <c r="F18" s="622"/>
      <c r="G18" s="622"/>
      <c r="H18" s="623"/>
      <c r="J18" s="51" t="str">
        <f t="shared" ca="1" si="1"/>
        <v/>
      </c>
      <c r="K18" s="52" t="str">
        <f t="shared" ca="1" si="2"/>
        <v/>
      </c>
      <c r="L18" s="29" t="str">
        <f t="shared" ca="1" si="3"/>
        <v/>
      </c>
    </row>
    <row r="19" spans="1:12" ht="19.899999999999999" customHeight="1">
      <c r="A19" s="32" t="str">
        <f t="shared" si="4"/>
        <v/>
      </c>
      <c r="B19" s="34" t="str">
        <f t="shared" si="0"/>
        <v/>
      </c>
      <c r="C19" s="624"/>
      <c r="D19" s="625"/>
      <c r="E19" s="621"/>
      <c r="F19" s="622"/>
      <c r="G19" s="622"/>
      <c r="H19" s="623"/>
      <c r="J19" s="51" t="str">
        <f t="shared" ca="1" si="1"/>
        <v/>
      </c>
      <c r="K19" s="52" t="str">
        <f t="shared" ca="1" si="2"/>
        <v/>
      </c>
      <c r="L19" s="29" t="str">
        <f t="shared" ca="1" si="3"/>
        <v/>
      </c>
    </row>
    <row r="20" spans="1:12" ht="19.899999999999999" customHeight="1">
      <c r="A20" s="32" t="str">
        <f t="shared" si="4"/>
        <v/>
      </c>
      <c r="B20" s="34" t="str">
        <f t="shared" si="0"/>
        <v/>
      </c>
      <c r="C20" s="624"/>
      <c r="D20" s="625"/>
      <c r="E20" s="621"/>
      <c r="F20" s="622"/>
      <c r="G20" s="622"/>
      <c r="H20" s="623"/>
      <c r="J20" s="51" t="str">
        <f t="shared" ca="1" si="1"/>
        <v/>
      </c>
      <c r="K20" s="52" t="str">
        <f t="shared" ca="1" si="2"/>
        <v/>
      </c>
      <c r="L20" s="29" t="str">
        <f t="shared" ca="1" si="3"/>
        <v/>
      </c>
    </row>
    <row r="21" spans="1:12" ht="19.899999999999999" customHeight="1">
      <c r="A21" s="32" t="str">
        <f t="shared" si="4"/>
        <v/>
      </c>
      <c r="B21" s="34" t="str">
        <f t="shared" si="0"/>
        <v/>
      </c>
      <c r="C21" s="624"/>
      <c r="D21" s="625"/>
      <c r="E21" s="621"/>
      <c r="F21" s="622"/>
      <c r="G21" s="622"/>
      <c r="H21" s="623"/>
      <c r="J21" s="51" t="str">
        <f t="shared" ca="1" si="1"/>
        <v/>
      </c>
      <c r="K21" s="52" t="str">
        <f t="shared" ca="1" si="2"/>
        <v/>
      </c>
      <c r="L21" s="29" t="str">
        <f t="shared" ca="1" si="3"/>
        <v/>
      </c>
    </row>
    <row r="22" spans="1:12" ht="19.899999999999999" customHeight="1">
      <c r="A22" s="32" t="str">
        <f t="shared" si="4"/>
        <v/>
      </c>
      <c r="B22" s="34" t="str">
        <f t="shared" si="0"/>
        <v/>
      </c>
      <c r="C22" s="624"/>
      <c r="D22" s="625"/>
      <c r="E22" s="621"/>
      <c r="F22" s="622"/>
      <c r="G22" s="622"/>
      <c r="H22" s="623"/>
      <c r="J22" s="51" t="str">
        <f t="shared" ca="1" si="1"/>
        <v/>
      </c>
      <c r="K22" s="52" t="str">
        <f t="shared" ca="1" si="2"/>
        <v/>
      </c>
      <c r="L22" s="29" t="str">
        <f t="shared" ca="1" si="3"/>
        <v/>
      </c>
    </row>
    <row r="23" spans="1:12" ht="19.899999999999999" customHeight="1">
      <c r="A23" s="32" t="str">
        <f t="shared" si="4"/>
        <v/>
      </c>
      <c r="B23" s="34" t="str">
        <f t="shared" si="0"/>
        <v/>
      </c>
      <c r="C23" s="624"/>
      <c r="D23" s="625"/>
      <c r="E23" s="621"/>
      <c r="F23" s="622"/>
      <c r="G23" s="622"/>
      <c r="H23" s="623"/>
      <c r="J23" s="51" t="str">
        <f t="shared" ca="1" si="1"/>
        <v/>
      </c>
      <c r="K23" s="52" t="str">
        <f t="shared" ca="1" si="2"/>
        <v/>
      </c>
      <c r="L23" s="29" t="str">
        <f t="shared" ca="1" si="3"/>
        <v/>
      </c>
    </row>
    <row r="24" spans="1:12" ht="19.899999999999999" customHeight="1">
      <c r="A24" s="32" t="str">
        <f t="shared" si="4"/>
        <v/>
      </c>
      <c r="B24" s="34" t="str">
        <f t="shared" si="0"/>
        <v/>
      </c>
      <c r="C24" s="624"/>
      <c r="D24" s="625"/>
      <c r="E24" s="621"/>
      <c r="F24" s="622"/>
      <c r="G24" s="622"/>
      <c r="H24" s="623"/>
      <c r="J24" s="51" t="str">
        <f t="shared" ca="1" si="1"/>
        <v/>
      </c>
      <c r="K24" s="52" t="str">
        <f t="shared" ca="1" si="2"/>
        <v/>
      </c>
      <c r="L24" s="29" t="str">
        <f t="shared" ca="1" si="3"/>
        <v/>
      </c>
    </row>
    <row r="25" spans="1:12" ht="19.899999999999999" customHeight="1">
      <c r="A25" s="32" t="str">
        <f t="shared" si="4"/>
        <v/>
      </c>
      <c r="B25" s="34" t="str">
        <f t="shared" si="0"/>
        <v/>
      </c>
      <c r="C25" s="624"/>
      <c r="D25" s="625"/>
      <c r="E25" s="621"/>
      <c r="F25" s="622"/>
      <c r="G25" s="622"/>
      <c r="H25" s="623"/>
      <c r="J25" s="51" t="str">
        <f t="shared" ca="1" si="1"/>
        <v/>
      </c>
      <c r="K25" s="52" t="str">
        <f t="shared" ca="1" si="2"/>
        <v/>
      </c>
      <c r="L25" s="29" t="str">
        <f t="shared" ca="1" si="3"/>
        <v/>
      </c>
    </row>
    <row r="26" spans="1:12" ht="19.899999999999999" customHeight="1">
      <c r="A26" s="32" t="str">
        <f t="shared" si="4"/>
        <v/>
      </c>
      <c r="B26" s="34" t="str">
        <f t="shared" si="0"/>
        <v/>
      </c>
      <c r="C26" s="624"/>
      <c r="D26" s="625"/>
      <c r="E26" s="621"/>
      <c r="F26" s="622"/>
      <c r="G26" s="622"/>
      <c r="H26" s="623"/>
      <c r="J26" s="51" t="str">
        <f t="shared" ca="1" si="1"/>
        <v/>
      </c>
      <c r="K26" s="52" t="str">
        <f t="shared" ca="1" si="2"/>
        <v/>
      </c>
      <c r="L26" s="29" t="str">
        <f t="shared" ca="1" si="3"/>
        <v/>
      </c>
    </row>
    <row r="27" spans="1:12" ht="19.899999999999999" customHeight="1">
      <c r="A27" s="32" t="str">
        <f t="shared" si="4"/>
        <v/>
      </c>
      <c r="B27" s="34" t="str">
        <f t="shared" si="0"/>
        <v/>
      </c>
      <c r="C27" s="624"/>
      <c r="D27" s="625"/>
      <c r="E27" s="621"/>
      <c r="F27" s="622"/>
      <c r="G27" s="622"/>
      <c r="H27" s="623"/>
      <c r="J27" s="51" t="str">
        <f t="shared" ca="1" si="1"/>
        <v/>
      </c>
      <c r="K27" s="52" t="str">
        <f t="shared" ca="1" si="2"/>
        <v/>
      </c>
      <c r="L27" s="29" t="str">
        <f t="shared" ca="1" si="3"/>
        <v/>
      </c>
    </row>
    <row r="28" spans="1:12" ht="19.899999999999999" customHeight="1">
      <c r="A28" s="32" t="str">
        <f t="shared" si="4"/>
        <v/>
      </c>
      <c r="B28" s="34" t="str">
        <f t="shared" si="0"/>
        <v/>
      </c>
      <c r="C28" s="624"/>
      <c r="D28" s="625"/>
      <c r="E28" s="621"/>
      <c r="F28" s="622"/>
      <c r="G28" s="622"/>
      <c r="H28" s="623"/>
      <c r="J28" s="51" t="str">
        <f t="shared" ca="1" si="1"/>
        <v/>
      </c>
      <c r="K28" s="52" t="str">
        <f t="shared" ca="1" si="2"/>
        <v/>
      </c>
      <c r="L28" s="29" t="str">
        <f t="shared" ca="1" si="3"/>
        <v/>
      </c>
    </row>
    <row r="29" spans="1:12" ht="19.899999999999999" customHeight="1">
      <c r="A29" s="32" t="str">
        <f t="shared" si="4"/>
        <v/>
      </c>
      <c r="B29" s="34" t="str">
        <f t="shared" si="0"/>
        <v/>
      </c>
      <c r="C29" s="624"/>
      <c r="D29" s="625"/>
      <c r="E29" s="621"/>
      <c r="F29" s="622"/>
      <c r="G29" s="622"/>
      <c r="H29" s="623"/>
      <c r="J29" s="51" t="str">
        <f t="shared" ca="1" si="1"/>
        <v/>
      </c>
      <c r="K29" s="52" t="str">
        <f t="shared" ca="1" si="2"/>
        <v/>
      </c>
      <c r="L29" s="29" t="str">
        <f t="shared" ca="1" si="3"/>
        <v/>
      </c>
    </row>
    <row r="30" spans="1:12" ht="19.899999999999999" customHeight="1">
      <c r="A30" s="32" t="str">
        <f t="shared" si="4"/>
        <v/>
      </c>
      <c r="B30" s="34" t="str">
        <f t="shared" si="0"/>
        <v/>
      </c>
      <c r="C30" s="624"/>
      <c r="D30" s="625"/>
      <c r="E30" s="621"/>
      <c r="F30" s="622"/>
      <c r="G30" s="622"/>
      <c r="H30" s="623"/>
      <c r="J30" s="51" t="str">
        <f t="shared" ca="1" si="1"/>
        <v/>
      </c>
      <c r="K30" s="52" t="str">
        <f t="shared" ca="1" si="2"/>
        <v/>
      </c>
      <c r="L30" s="29" t="str">
        <f t="shared" ca="1" si="3"/>
        <v/>
      </c>
    </row>
    <row r="31" spans="1:12" ht="19.899999999999999" customHeight="1">
      <c r="A31" s="32" t="str">
        <f t="shared" si="4"/>
        <v/>
      </c>
      <c r="B31" s="34" t="str">
        <f t="shared" si="0"/>
        <v/>
      </c>
      <c r="C31" s="624"/>
      <c r="D31" s="625"/>
      <c r="E31" s="621"/>
      <c r="F31" s="622"/>
      <c r="G31" s="622"/>
      <c r="H31" s="623"/>
      <c r="J31" s="51" t="str">
        <f t="shared" ca="1" si="1"/>
        <v/>
      </c>
      <c r="K31" s="52" t="str">
        <f t="shared" ca="1" si="2"/>
        <v/>
      </c>
      <c r="L31" s="29" t="str">
        <f t="shared" ca="1" si="3"/>
        <v/>
      </c>
    </row>
    <row r="32" spans="1:12" ht="19.899999999999999" customHeight="1">
      <c r="A32" s="32" t="str">
        <f t="shared" si="4"/>
        <v/>
      </c>
      <c r="B32" s="34" t="str">
        <f t="shared" si="0"/>
        <v/>
      </c>
      <c r="C32" s="624"/>
      <c r="D32" s="625"/>
      <c r="E32" s="621"/>
      <c r="F32" s="622"/>
      <c r="G32" s="622"/>
      <c r="H32" s="623"/>
      <c r="J32" s="51" t="str">
        <f t="shared" ca="1" si="1"/>
        <v/>
      </c>
      <c r="K32" s="52" t="str">
        <f t="shared" ca="1" si="2"/>
        <v/>
      </c>
      <c r="L32" s="29" t="str">
        <f t="shared" ca="1" si="3"/>
        <v/>
      </c>
    </row>
    <row r="33" spans="1:12" ht="19.899999999999999" customHeight="1">
      <c r="A33" s="32" t="str">
        <f t="shared" si="4"/>
        <v/>
      </c>
      <c r="B33" s="34" t="str">
        <f t="shared" si="0"/>
        <v/>
      </c>
      <c r="C33" s="624"/>
      <c r="D33" s="625"/>
      <c r="E33" s="621"/>
      <c r="F33" s="622"/>
      <c r="G33" s="622"/>
      <c r="H33" s="623"/>
      <c r="J33" s="51" t="str">
        <f t="shared" ca="1" si="1"/>
        <v/>
      </c>
      <c r="K33" s="52" t="str">
        <f t="shared" ca="1" si="2"/>
        <v/>
      </c>
      <c r="L33" s="29" t="str">
        <f t="shared" ca="1" si="3"/>
        <v/>
      </c>
    </row>
    <row r="34" spans="1:12" ht="19.899999999999999" customHeight="1">
      <c r="A34" s="32" t="str">
        <f t="shared" si="4"/>
        <v/>
      </c>
      <c r="B34" s="34" t="str">
        <f t="shared" si="0"/>
        <v/>
      </c>
      <c r="C34" s="624"/>
      <c r="D34" s="625"/>
      <c r="E34" s="621"/>
      <c r="F34" s="622"/>
      <c r="G34" s="622"/>
      <c r="H34" s="623"/>
      <c r="J34" s="51" t="str">
        <f t="shared" ca="1" si="1"/>
        <v/>
      </c>
      <c r="K34" s="52" t="str">
        <f t="shared" ca="1" si="2"/>
        <v/>
      </c>
      <c r="L34" s="29" t="str">
        <f t="shared" ca="1" si="3"/>
        <v/>
      </c>
    </row>
    <row r="35" spans="1:12" ht="19.899999999999999" customHeight="1">
      <c r="A35" s="32" t="str">
        <f t="shared" si="4"/>
        <v/>
      </c>
      <c r="B35" s="34" t="str">
        <f t="shared" si="0"/>
        <v/>
      </c>
      <c r="C35" s="624"/>
      <c r="D35" s="625"/>
      <c r="E35" s="621"/>
      <c r="F35" s="622"/>
      <c r="G35" s="622"/>
      <c r="H35" s="623"/>
      <c r="J35" s="51" t="str">
        <f t="shared" ca="1" si="1"/>
        <v/>
      </c>
      <c r="K35" s="52" t="str">
        <f t="shared" ca="1" si="2"/>
        <v/>
      </c>
      <c r="L35" s="29" t="str">
        <f t="shared" ca="1" si="3"/>
        <v/>
      </c>
    </row>
    <row r="36" spans="1:12" ht="19.899999999999999" customHeight="1">
      <c r="A36" s="32" t="str">
        <f t="shared" si="4"/>
        <v/>
      </c>
      <c r="B36" s="34" t="str">
        <f t="shared" si="0"/>
        <v/>
      </c>
      <c r="C36" s="624"/>
      <c r="D36" s="625"/>
      <c r="E36" s="621"/>
      <c r="F36" s="622"/>
      <c r="G36" s="622"/>
      <c r="H36" s="623"/>
      <c r="J36" s="51" t="str">
        <f t="shared" ca="1" si="1"/>
        <v/>
      </c>
      <c r="K36" s="52" t="str">
        <f t="shared" ca="1" si="2"/>
        <v/>
      </c>
      <c r="L36" s="29" t="str">
        <f t="shared" ca="1" si="3"/>
        <v/>
      </c>
    </row>
    <row r="37" spans="1:12" ht="19.899999999999999" customHeight="1">
      <c r="A37" s="32" t="str">
        <f t="shared" si="4"/>
        <v/>
      </c>
      <c r="B37" s="34" t="str">
        <f t="shared" si="0"/>
        <v/>
      </c>
      <c r="C37" s="624"/>
      <c r="D37" s="625"/>
      <c r="E37" s="621"/>
      <c r="F37" s="622"/>
      <c r="G37" s="622"/>
      <c r="H37" s="623"/>
      <c r="J37" s="51" t="str">
        <f t="shared" ca="1" si="1"/>
        <v/>
      </c>
      <c r="K37" s="52" t="str">
        <f t="shared" ca="1" si="2"/>
        <v/>
      </c>
      <c r="L37" s="29" t="str">
        <f t="shared" ca="1" si="3"/>
        <v/>
      </c>
    </row>
    <row r="38" spans="1:12" ht="19.899999999999999" customHeight="1">
      <c r="A38" s="32" t="str">
        <f t="shared" si="4"/>
        <v/>
      </c>
      <c r="B38" s="34" t="str">
        <f t="shared" si="0"/>
        <v/>
      </c>
      <c r="C38" s="624"/>
      <c r="D38" s="625"/>
      <c r="E38" s="621"/>
      <c r="F38" s="622"/>
      <c r="G38" s="622"/>
      <c r="H38" s="623"/>
      <c r="J38" s="51" t="str">
        <f t="shared" ca="1" si="1"/>
        <v/>
      </c>
      <c r="K38" s="52" t="str">
        <f t="shared" ca="1" si="2"/>
        <v/>
      </c>
      <c r="L38" s="29" t="str">
        <f t="shared" ca="1" si="3"/>
        <v/>
      </c>
    </row>
    <row r="39" spans="1:12" ht="19.899999999999999" customHeight="1">
      <c r="A39" s="32" t="str">
        <f t="shared" si="4"/>
        <v/>
      </c>
      <c r="B39" s="34" t="str">
        <f t="shared" si="0"/>
        <v/>
      </c>
      <c r="C39" s="624"/>
      <c r="D39" s="625"/>
      <c r="E39" s="621"/>
      <c r="F39" s="622"/>
      <c r="G39" s="622"/>
      <c r="H39" s="623"/>
      <c r="J39" s="51" t="str">
        <f t="shared" ca="1" si="1"/>
        <v/>
      </c>
      <c r="K39" s="52" t="str">
        <f t="shared" ca="1" si="2"/>
        <v/>
      </c>
      <c r="L39" s="29" t="str">
        <f t="shared" ca="1" si="3"/>
        <v/>
      </c>
    </row>
    <row r="40" spans="1:12" ht="19.899999999999999" customHeight="1">
      <c r="A40" s="32" t="str">
        <f t="shared" si="4"/>
        <v/>
      </c>
      <c r="B40" s="34" t="str">
        <f t="shared" si="0"/>
        <v/>
      </c>
      <c r="C40" s="624"/>
      <c r="D40" s="625"/>
      <c r="E40" s="621"/>
      <c r="F40" s="622"/>
      <c r="G40" s="622"/>
      <c r="H40" s="623"/>
      <c r="J40" s="51" t="str">
        <f t="shared" ca="1" si="1"/>
        <v/>
      </c>
      <c r="K40" s="52" t="str">
        <f t="shared" ca="1" si="2"/>
        <v/>
      </c>
      <c r="L40" s="29" t="str">
        <f t="shared" ca="1" si="3"/>
        <v/>
      </c>
    </row>
    <row r="41" spans="1:12" ht="19.899999999999999" customHeight="1">
      <c r="A41" s="32" t="str">
        <f t="shared" si="4"/>
        <v/>
      </c>
      <c r="B41" s="34" t="str">
        <f t="shared" si="0"/>
        <v/>
      </c>
      <c r="C41" s="624"/>
      <c r="D41" s="625"/>
      <c r="E41" s="621"/>
      <c r="F41" s="622"/>
      <c r="G41" s="622"/>
      <c r="H41" s="623"/>
      <c r="J41" s="51" t="str">
        <f t="shared" ref="J41:J72" ca="1" si="5">IFERROR(INDEX(MantisTable,ROW()-ROW(J$8),1),"")</f>
        <v/>
      </c>
      <c r="K41" s="52" t="str">
        <f t="shared" ref="K41:K72" ca="1" si="6">IFERROR(HYPERLINK("http://mbt.cmedia.com.tw/mantisbt/view.php?id="&amp;INDEX(MantisTable,ROW()-ROW(K$8),5),"Mantis :: "&amp; INDEX(MantisTable,ROW()-ROW(K$8),5)),"")</f>
        <v/>
      </c>
      <c r="L41" s="29" t="str">
        <f t="shared" ref="L41:L72" ca="1" si="7">IFERROR(INDEX(MantisTable,ROW()-ROW(K$8),5),"")</f>
        <v/>
      </c>
    </row>
    <row r="42" spans="1:12" ht="19.899999999999999" customHeight="1">
      <c r="A42" s="32" t="str">
        <f t="shared" si="4"/>
        <v/>
      </c>
      <c r="B42" s="34" t="str">
        <f t="shared" si="0"/>
        <v/>
      </c>
      <c r="C42" s="624"/>
      <c r="D42" s="625"/>
      <c r="E42" s="621"/>
      <c r="F42" s="622"/>
      <c r="G42" s="622"/>
      <c r="H42" s="623"/>
      <c r="J42" s="51" t="str">
        <f t="shared" ca="1" si="5"/>
        <v/>
      </c>
      <c r="K42" s="52" t="str">
        <f t="shared" ca="1" si="6"/>
        <v/>
      </c>
      <c r="L42" s="29" t="str">
        <f t="shared" ca="1" si="7"/>
        <v/>
      </c>
    </row>
    <row r="43" spans="1:12" ht="19.899999999999999" customHeight="1">
      <c r="A43" s="32" t="str">
        <f t="shared" si="4"/>
        <v/>
      </c>
      <c r="B43" s="34" t="str">
        <f t="shared" si="0"/>
        <v/>
      </c>
      <c r="C43" s="624"/>
      <c r="D43" s="625"/>
      <c r="E43" s="621"/>
      <c r="F43" s="622"/>
      <c r="G43" s="622"/>
      <c r="H43" s="623"/>
      <c r="J43" s="51" t="str">
        <f t="shared" ca="1" si="5"/>
        <v/>
      </c>
      <c r="K43" s="52" t="str">
        <f t="shared" ca="1" si="6"/>
        <v/>
      </c>
      <c r="L43" s="29" t="str">
        <f t="shared" ca="1" si="7"/>
        <v/>
      </c>
    </row>
    <row r="44" spans="1:12" ht="19.899999999999999" customHeight="1">
      <c r="A44" s="32" t="str">
        <f t="shared" si="4"/>
        <v/>
      </c>
      <c r="B44" s="34" t="str">
        <f t="shared" si="0"/>
        <v/>
      </c>
      <c r="C44" s="624"/>
      <c r="D44" s="625"/>
      <c r="E44" s="621"/>
      <c r="F44" s="622"/>
      <c r="G44" s="622"/>
      <c r="H44" s="623"/>
      <c r="J44" s="51" t="str">
        <f t="shared" ca="1" si="5"/>
        <v/>
      </c>
      <c r="K44" s="52" t="str">
        <f t="shared" ca="1" si="6"/>
        <v/>
      </c>
      <c r="L44" s="29" t="str">
        <f t="shared" ca="1" si="7"/>
        <v/>
      </c>
    </row>
    <row r="45" spans="1:12" ht="19.899999999999999" customHeight="1">
      <c r="A45" s="32" t="str">
        <f t="shared" si="4"/>
        <v/>
      </c>
      <c r="B45" s="34" t="str">
        <f t="shared" si="0"/>
        <v/>
      </c>
      <c r="C45" s="624"/>
      <c r="D45" s="625"/>
      <c r="E45" s="621"/>
      <c r="F45" s="622"/>
      <c r="G45" s="622"/>
      <c r="H45" s="623"/>
      <c r="J45" s="51" t="str">
        <f t="shared" ca="1" si="5"/>
        <v/>
      </c>
      <c r="K45" s="52" t="str">
        <f t="shared" ca="1" si="6"/>
        <v/>
      </c>
      <c r="L45" s="29" t="str">
        <f t="shared" ca="1" si="7"/>
        <v/>
      </c>
    </row>
    <row r="46" spans="1:12" ht="19.899999999999999" customHeight="1">
      <c r="A46" s="32" t="str">
        <f t="shared" si="4"/>
        <v/>
      </c>
      <c r="B46" s="34" t="str">
        <f t="shared" si="0"/>
        <v/>
      </c>
      <c r="C46" s="624"/>
      <c r="D46" s="625"/>
      <c r="E46" s="621"/>
      <c r="F46" s="622"/>
      <c r="G46" s="622"/>
      <c r="H46" s="623"/>
      <c r="J46" s="51" t="str">
        <f t="shared" ca="1" si="5"/>
        <v/>
      </c>
      <c r="K46" s="52" t="str">
        <f t="shared" ca="1" si="6"/>
        <v/>
      </c>
      <c r="L46" s="29" t="str">
        <f t="shared" ca="1" si="7"/>
        <v/>
      </c>
    </row>
    <row r="47" spans="1:12" ht="19.899999999999999" customHeight="1">
      <c r="A47" s="32" t="str">
        <f t="shared" si="4"/>
        <v/>
      </c>
      <c r="B47" s="34" t="str">
        <f t="shared" si="0"/>
        <v/>
      </c>
      <c r="C47" s="624"/>
      <c r="D47" s="625"/>
      <c r="E47" s="621"/>
      <c r="F47" s="622"/>
      <c r="G47" s="622"/>
      <c r="H47" s="623"/>
      <c r="J47" s="51" t="str">
        <f t="shared" ca="1" si="5"/>
        <v/>
      </c>
      <c r="K47" s="52" t="str">
        <f t="shared" ca="1" si="6"/>
        <v/>
      </c>
      <c r="L47" s="29" t="str">
        <f t="shared" ca="1" si="7"/>
        <v/>
      </c>
    </row>
    <row r="48" spans="1:12" ht="19.899999999999999" customHeight="1">
      <c r="A48" s="32" t="str">
        <f t="shared" si="4"/>
        <v/>
      </c>
      <c r="B48" s="34" t="str">
        <f t="shared" si="0"/>
        <v/>
      </c>
      <c r="C48" s="624"/>
      <c r="D48" s="625"/>
      <c r="E48" s="621"/>
      <c r="F48" s="622"/>
      <c r="G48" s="622"/>
      <c r="H48" s="623"/>
      <c r="J48" s="51" t="str">
        <f t="shared" ca="1" si="5"/>
        <v/>
      </c>
      <c r="K48" s="52" t="str">
        <f t="shared" ca="1" si="6"/>
        <v/>
      </c>
      <c r="L48" s="29" t="str">
        <f t="shared" ca="1" si="7"/>
        <v/>
      </c>
    </row>
    <row r="49" spans="1:12" ht="19.899999999999999" customHeight="1">
      <c r="A49" s="32" t="str">
        <f t="shared" si="4"/>
        <v/>
      </c>
      <c r="B49" s="34" t="str">
        <f t="shared" si="0"/>
        <v/>
      </c>
      <c r="C49" s="624"/>
      <c r="D49" s="625"/>
      <c r="E49" s="621"/>
      <c r="F49" s="622"/>
      <c r="G49" s="622"/>
      <c r="H49" s="623"/>
      <c r="J49" s="51" t="str">
        <f t="shared" ca="1" si="5"/>
        <v/>
      </c>
      <c r="K49" s="52" t="str">
        <f t="shared" ca="1" si="6"/>
        <v/>
      </c>
      <c r="L49" s="29" t="str">
        <f t="shared" ca="1" si="7"/>
        <v/>
      </c>
    </row>
    <row r="50" spans="1:12" ht="19.899999999999999" customHeight="1">
      <c r="A50" s="32" t="str">
        <f t="shared" si="4"/>
        <v/>
      </c>
      <c r="B50" s="34" t="str">
        <f t="shared" si="0"/>
        <v/>
      </c>
      <c r="C50" s="624"/>
      <c r="D50" s="625"/>
      <c r="E50" s="621"/>
      <c r="F50" s="622"/>
      <c r="G50" s="622"/>
      <c r="H50" s="623"/>
      <c r="J50" s="51" t="str">
        <f t="shared" ca="1" si="5"/>
        <v/>
      </c>
      <c r="K50" s="52" t="str">
        <f t="shared" ca="1" si="6"/>
        <v/>
      </c>
      <c r="L50" s="29" t="str">
        <f t="shared" ca="1" si="7"/>
        <v/>
      </c>
    </row>
    <row r="51" spans="1:12" ht="19.899999999999999" customHeight="1">
      <c r="A51" s="32" t="str">
        <f t="shared" si="4"/>
        <v/>
      </c>
      <c r="B51" s="34" t="str">
        <f t="shared" si="0"/>
        <v/>
      </c>
      <c r="C51" s="624"/>
      <c r="D51" s="625"/>
      <c r="E51" s="621"/>
      <c r="F51" s="622"/>
      <c r="G51" s="622"/>
      <c r="H51" s="623"/>
      <c r="J51" s="51" t="str">
        <f t="shared" ca="1" si="5"/>
        <v/>
      </c>
      <c r="K51" s="52" t="str">
        <f t="shared" ca="1" si="6"/>
        <v/>
      </c>
      <c r="L51" s="29" t="str">
        <f t="shared" ca="1" si="7"/>
        <v/>
      </c>
    </row>
    <row r="52" spans="1:12" ht="19.899999999999999" customHeight="1">
      <c r="A52" s="32" t="str">
        <f t="shared" si="4"/>
        <v/>
      </c>
      <c r="B52" s="34" t="str">
        <f t="shared" si="0"/>
        <v/>
      </c>
      <c r="C52" s="624"/>
      <c r="D52" s="625"/>
      <c r="E52" s="621"/>
      <c r="F52" s="622"/>
      <c r="G52" s="622"/>
      <c r="H52" s="623"/>
      <c r="J52" s="51" t="str">
        <f t="shared" ca="1" si="5"/>
        <v/>
      </c>
      <c r="K52" s="52" t="str">
        <f t="shared" ca="1" si="6"/>
        <v/>
      </c>
      <c r="L52" s="29" t="str">
        <f t="shared" ca="1" si="7"/>
        <v/>
      </c>
    </row>
    <row r="53" spans="1:12" ht="19.899999999999999" customHeight="1">
      <c r="A53" s="32" t="str">
        <f t="shared" si="4"/>
        <v/>
      </c>
      <c r="B53" s="34" t="str">
        <f t="shared" si="0"/>
        <v/>
      </c>
      <c r="C53" s="624"/>
      <c r="D53" s="625"/>
      <c r="E53" s="621"/>
      <c r="F53" s="622"/>
      <c r="G53" s="622"/>
      <c r="H53" s="623"/>
      <c r="J53" s="51" t="str">
        <f t="shared" ca="1" si="5"/>
        <v/>
      </c>
      <c r="K53" s="52" t="str">
        <f t="shared" ca="1" si="6"/>
        <v/>
      </c>
      <c r="L53" s="29" t="str">
        <f t="shared" ca="1" si="7"/>
        <v/>
      </c>
    </row>
    <row r="54" spans="1:12" ht="19.899999999999999" customHeight="1">
      <c r="A54" s="32" t="str">
        <f t="shared" si="4"/>
        <v/>
      </c>
      <c r="B54" s="34" t="str">
        <f t="shared" si="0"/>
        <v/>
      </c>
      <c r="C54" s="624"/>
      <c r="D54" s="625"/>
      <c r="E54" s="621"/>
      <c r="F54" s="622"/>
      <c r="G54" s="622"/>
      <c r="H54" s="623"/>
      <c r="J54" s="51" t="str">
        <f t="shared" ca="1" si="5"/>
        <v/>
      </c>
      <c r="K54" s="52" t="str">
        <f t="shared" ca="1" si="6"/>
        <v/>
      </c>
      <c r="L54" s="29" t="str">
        <f t="shared" ca="1" si="7"/>
        <v/>
      </c>
    </row>
    <row r="55" spans="1:12" ht="19.899999999999999" customHeight="1">
      <c r="A55" s="32" t="str">
        <f t="shared" si="4"/>
        <v/>
      </c>
      <c r="B55" s="34" t="str">
        <f t="shared" si="0"/>
        <v/>
      </c>
      <c r="C55" s="624"/>
      <c r="D55" s="625"/>
      <c r="E55" s="621"/>
      <c r="F55" s="622"/>
      <c r="G55" s="622"/>
      <c r="H55" s="623"/>
      <c r="J55" s="51" t="str">
        <f t="shared" ca="1" si="5"/>
        <v/>
      </c>
      <c r="K55" s="52" t="str">
        <f t="shared" ca="1" si="6"/>
        <v/>
      </c>
      <c r="L55" s="29" t="str">
        <f t="shared" ca="1" si="7"/>
        <v/>
      </c>
    </row>
    <row r="56" spans="1:12" ht="19.899999999999999" customHeight="1">
      <c r="A56" s="32" t="str">
        <f t="shared" si="4"/>
        <v/>
      </c>
      <c r="B56" s="34" t="str">
        <f t="shared" si="0"/>
        <v/>
      </c>
      <c r="C56" s="624"/>
      <c r="D56" s="625"/>
      <c r="E56" s="621"/>
      <c r="F56" s="622"/>
      <c r="G56" s="622"/>
      <c r="H56" s="623"/>
      <c r="J56" s="51" t="str">
        <f t="shared" ca="1" si="5"/>
        <v/>
      </c>
      <c r="K56" s="52" t="str">
        <f t="shared" ca="1" si="6"/>
        <v/>
      </c>
      <c r="L56" s="29" t="str">
        <f t="shared" ca="1" si="7"/>
        <v/>
      </c>
    </row>
    <row r="57" spans="1:12" ht="19.899999999999999" customHeight="1">
      <c r="A57" s="32" t="str">
        <f t="shared" si="4"/>
        <v/>
      </c>
      <c r="B57" s="34" t="str">
        <f t="shared" si="0"/>
        <v/>
      </c>
      <c r="C57" s="624"/>
      <c r="D57" s="625"/>
      <c r="E57" s="621"/>
      <c r="F57" s="622"/>
      <c r="G57" s="622"/>
      <c r="H57" s="623"/>
      <c r="J57" s="51" t="str">
        <f t="shared" ca="1" si="5"/>
        <v/>
      </c>
      <c r="K57" s="52" t="str">
        <f t="shared" ca="1" si="6"/>
        <v/>
      </c>
      <c r="L57" s="29" t="str">
        <f t="shared" ca="1" si="7"/>
        <v/>
      </c>
    </row>
    <row r="58" spans="1:12" ht="19.899999999999999" customHeight="1">
      <c r="A58" s="32" t="str">
        <f t="shared" si="4"/>
        <v/>
      </c>
      <c r="B58" s="34" t="str">
        <f t="shared" si="0"/>
        <v/>
      </c>
      <c r="C58" s="624"/>
      <c r="D58" s="625"/>
      <c r="E58" s="621"/>
      <c r="F58" s="622"/>
      <c r="G58" s="622"/>
      <c r="H58" s="623"/>
      <c r="J58" s="51" t="str">
        <f t="shared" ca="1" si="5"/>
        <v/>
      </c>
      <c r="K58" s="52" t="str">
        <f t="shared" ca="1" si="6"/>
        <v/>
      </c>
      <c r="L58" s="29" t="str">
        <f t="shared" ca="1" si="7"/>
        <v/>
      </c>
    </row>
    <row r="59" spans="1:12" ht="19.899999999999999" customHeight="1">
      <c r="A59" s="32" t="str">
        <f t="shared" si="4"/>
        <v/>
      </c>
      <c r="B59" s="34" t="str">
        <f t="shared" si="0"/>
        <v/>
      </c>
      <c r="C59" s="624"/>
      <c r="D59" s="625"/>
      <c r="E59" s="621"/>
      <c r="F59" s="622"/>
      <c r="G59" s="622"/>
      <c r="H59" s="623"/>
      <c r="J59" s="51" t="str">
        <f t="shared" ca="1" si="5"/>
        <v/>
      </c>
      <c r="K59" s="52" t="str">
        <f t="shared" ca="1" si="6"/>
        <v/>
      </c>
      <c r="L59" s="29" t="str">
        <f t="shared" ca="1" si="7"/>
        <v/>
      </c>
    </row>
    <row r="60" spans="1:12" ht="19.899999999999999" customHeight="1">
      <c r="A60" s="32" t="str">
        <f t="shared" si="4"/>
        <v/>
      </c>
      <c r="B60" s="34" t="str">
        <f t="shared" si="0"/>
        <v/>
      </c>
      <c r="C60" s="624"/>
      <c r="D60" s="625"/>
      <c r="E60" s="621"/>
      <c r="F60" s="622"/>
      <c r="G60" s="622"/>
      <c r="H60" s="623"/>
      <c r="J60" s="51" t="str">
        <f t="shared" ca="1" si="5"/>
        <v/>
      </c>
      <c r="K60" s="52" t="str">
        <f t="shared" ca="1" si="6"/>
        <v/>
      </c>
      <c r="L60" s="29" t="str">
        <f t="shared" ca="1" si="7"/>
        <v/>
      </c>
    </row>
    <row r="61" spans="1:12" ht="19.899999999999999" customHeight="1">
      <c r="A61" s="32" t="str">
        <f t="shared" si="4"/>
        <v/>
      </c>
      <c r="B61" s="34" t="str">
        <f t="shared" si="0"/>
        <v/>
      </c>
      <c r="C61" s="624"/>
      <c r="D61" s="625"/>
      <c r="E61" s="621"/>
      <c r="F61" s="622"/>
      <c r="G61" s="622"/>
      <c r="H61" s="623"/>
      <c r="J61" s="51" t="str">
        <f t="shared" ca="1" si="5"/>
        <v/>
      </c>
      <c r="K61" s="52" t="str">
        <f t="shared" ca="1" si="6"/>
        <v/>
      </c>
      <c r="L61" s="29" t="str">
        <f t="shared" ca="1" si="7"/>
        <v/>
      </c>
    </row>
    <row r="62" spans="1:12" ht="19.899999999999999" customHeight="1">
      <c r="A62" s="32" t="str">
        <f t="shared" si="4"/>
        <v/>
      </c>
      <c r="B62" s="34" t="str">
        <f t="shared" si="0"/>
        <v/>
      </c>
      <c r="C62" s="624"/>
      <c r="D62" s="625"/>
      <c r="E62" s="621"/>
      <c r="F62" s="622"/>
      <c r="G62" s="622"/>
      <c r="H62" s="623"/>
      <c r="J62" s="51" t="str">
        <f t="shared" ca="1" si="5"/>
        <v/>
      </c>
      <c r="K62" s="52" t="str">
        <f t="shared" ca="1" si="6"/>
        <v/>
      </c>
      <c r="L62" s="29" t="str">
        <f t="shared" ca="1" si="7"/>
        <v/>
      </c>
    </row>
    <row r="63" spans="1:12" ht="19.899999999999999" customHeight="1">
      <c r="A63" s="32" t="str">
        <f t="shared" si="4"/>
        <v/>
      </c>
      <c r="B63" s="34" t="str">
        <f t="shared" si="0"/>
        <v/>
      </c>
      <c r="C63" s="624"/>
      <c r="D63" s="625"/>
      <c r="E63" s="621"/>
      <c r="F63" s="622"/>
      <c r="G63" s="622"/>
      <c r="H63" s="623"/>
      <c r="J63" s="51" t="str">
        <f t="shared" ca="1" si="5"/>
        <v/>
      </c>
      <c r="K63" s="52" t="str">
        <f t="shared" ca="1" si="6"/>
        <v/>
      </c>
      <c r="L63" s="29" t="str">
        <f t="shared" ca="1" si="7"/>
        <v/>
      </c>
    </row>
    <row r="64" spans="1:12" ht="19.899999999999999" customHeight="1">
      <c r="A64" s="32" t="str">
        <f t="shared" si="4"/>
        <v/>
      </c>
      <c r="B64" s="34" t="str">
        <f t="shared" si="0"/>
        <v/>
      </c>
      <c r="C64" s="624"/>
      <c r="D64" s="625"/>
      <c r="E64" s="621"/>
      <c r="F64" s="622"/>
      <c r="G64" s="622"/>
      <c r="H64" s="623"/>
      <c r="J64" s="51" t="str">
        <f t="shared" ca="1" si="5"/>
        <v/>
      </c>
      <c r="K64" s="52" t="str">
        <f t="shared" ca="1" si="6"/>
        <v/>
      </c>
      <c r="L64" s="29" t="str">
        <f t="shared" ca="1" si="7"/>
        <v/>
      </c>
    </row>
    <row r="65" spans="1:12" ht="19.899999999999999" customHeight="1">
      <c r="A65" s="32" t="str">
        <f t="shared" si="4"/>
        <v/>
      </c>
      <c r="B65" s="34" t="str">
        <f t="shared" si="0"/>
        <v/>
      </c>
      <c r="C65" s="624"/>
      <c r="D65" s="625"/>
      <c r="E65" s="621"/>
      <c r="F65" s="622"/>
      <c r="G65" s="622"/>
      <c r="H65" s="623"/>
      <c r="J65" s="51" t="str">
        <f t="shared" ca="1" si="5"/>
        <v/>
      </c>
      <c r="K65" s="52" t="str">
        <f t="shared" ca="1" si="6"/>
        <v/>
      </c>
      <c r="L65" s="29" t="str">
        <f t="shared" ca="1" si="7"/>
        <v/>
      </c>
    </row>
    <row r="66" spans="1:12" ht="19.899999999999999" customHeight="1">
      <c r="A66" s="32" t="str">
        <f t="shared" si="4"/>
        <v/>
      </c>
      <c r="B66" s="34" t="str">
        <f t="shared" si="0"/>
        <v/>
      </c>
      <c r="C66" s="624"/>
      <c r="D66" s="625"/>
      <c r="E66" s="621"/>
      <c r="F66" s="622"/>
      <c r="G66" s="622"/>
      <c r="H66" s="623"/>
      <c r="J66" s="51" t="str">
        <f t="shared" ca="1" si="5"/>
        <v/>
      </c>
      <c r="K66" s="52" t="str">
        <f t="shared" ca="1" si="6"/>
        <v/>
      </c>
      <c r="L66" s="29" t="str">
        <f t="shared" ca="1" si="7"/>
        <v/>
      </c>
    </row>
    <row r="67" spans="1:12" ht="19.899999999999999" customHeight="1">
      <c r="A67" s="32" t="str">
        <f t="shared" si="4"/>
        <v/>
      </c>
      <c r="B67" s="34" t="str">
        <f t="shared" si="0"/>
        <v/>
      </c>
      <c r="C67" s="624"/>
      <c r="D67" s="625"/>
      <c r="E67" s="621"/>
      <c r="F67" s="622"/>
      <c r="G67" s="622"/>
      <c r="H67" s="623"/>
      <c r="J67" s="51" t="str">
        <f t="shared" ca="1" si="5"/>
        <v/>
      </c>
      <c r="K67" s="52" t="str">
        <f t="shared" ca="1" si="6"/>
        <v/>
      </c>
      <c r="L67" s="29" t="str">
        <f t="shared" ca="1" si="7"/>
        <v/>
      </c>
    </row>
    <row r="68" spans="1:12" ht="19.899999999999999" customHeight="1">
      <c r="A68" s="32" t="str">
        <f t="shared" si="4"/>
        <v/>
      </c>
      <c r="B68" s="34" t="str">
        <f t="shared" si="0"/>
        <v/>
      </c>
      <c r="C68" s="624"/>
      <c r="D68" s="625"/>
      <c r="E68" s="621"/>
      <c r="F68" s="622"/>
      <c r="G68" s="622"/>
      <c r="H68" s="623"/>
      <c r="J68" s="51" t="str">
        <f t="shared" ca="1" si="5"/>
        <v/>
      </c>
      <c r="K68" s="52" t="str">
        <f t="shared" ca="1" si="6"/>
        <v/>
      </c>
      <c r="L68" s="29" t="str">
        <f t="shared" ca="1" si="7"/>
        <v/>
      </c>
    </row>
    <row r="69" spans="1:12" ht="19.899999999999999" customHeight="1">
      <c r="A69" s="32" t="str">
        <f t="shared" si="4"/>
        <v/>
      </c>
      <c r="B69" s="34" t="str">
        <f t="shared" si="0"/>
        <v/>
      </c>
      <c r="C69" s="624"/>
      <c r="D69" s="625"/>
      <c r="E69" s="621"/>
      <c r="F69" s="622"/>
      <c r="G69" s="622"/>
      <c r="H69" s="623"/>
      <c r="J69" s="51" t="str">
        <f t="shared" ca="1" si="5"/>
        <v/>
      </c>
      <c r="K69" s="52" t="str">
        <f t="shared" ca="1" si="6"/>
        <v/>
      </c>
      <c r="L69" s="29" t="str">
        <f t="shared" ca="1" si="7"/>
        <v/>
      </c>
    </row>
    <row r="70" spans="1:12" ht="19.899999999999999" customHeight="1">
      <c r="A70" s="32" t="str">
        <f t="shared" si="4"/>
        <v/>
      </c>
      <c r="B70" s="34" t="str">
        <f t="shared" si="0"/>
        <v/>
      </c>
      <c r="C70" s="624"/>
      <c r="D70" s="625"/>
      <c r="E70" s="621"/>
      <c r="F70" s="622"/>
      <c r="G70" s="622"/>
      <c r="H70" s="623"/>
      <c r="J70" s="51" t="str">
        <f t="shared" ca="1" si="5"/>
        <v/>
      </c>
      <c r="K70" s="52" t="str">
        <f t="shared" ca="1" si="6"/>
        <v/>
      </c>
      <c r="L70" s="29" t="str">
        <f t="shared" ca="1" si="7"/>
        <v/>
      </c>
    </row>
    <row r="71" spans="1:12" ht="19.899999999999999" customHeight="1">
      <c r="A71" s="32" t="str">
        <f t="shared" si="4"/>
        <v/>
      </c>
      <c r="B71" s="34" t="str">
        <f t="shared" si="0"/>
        <v/>
      </c>
      <c r="C71" s="624"/>
      <c r="D71" s="625"/>
      <c r="E71" s="621"/>
      <c r="F71" s="622"/>
      <c r="G71" s="622"/>
      <c r="H71" s="623"/>
      <c r="J71" s="51" t="str">
        <f t="shared" ca="1" si="5"/>
        <v/>
      </c>
      <c r="K71" s="52" t="str">
        <f t="shared" ca="1" si="6"/>
        <v/>
      </c>
      <c r="L71" s="29" t="str">
        <f t="shared" ca="1" si="7"/>
        <v/>
      </c>
    </row>
    <row r="72" spans="1:12" ht="19.899999999999999" customHeight="1">
      <c r="A72" s="32" t="str">
        <f t="shared" si="4"/>
        <v/>
      </c>
      <c r="B72" s="34" t="str">
        <f t="shared" si="0"/>
        <v/>
      </c>
      <c r="C72" s="624"/>
      <c r="D72" s="625"/>
      <c r="E72" s="621"/>
      <c r="F72" s="622"/>
      <c r="G72" s="622"/>
      <c r="H72" s="623"/>
      <c r="J72" s="51" t="str">
        <f t="shared" ca="1" si="5"/>
        <v/>
      </c>
      <c r="K72" s="52" t="str">
        <f t="shared" ca="1" si="6"/>
        <v/>
      </c>
      <c r="L72" s="29" t="str">
        <f t="shared" ca="1" si="7"/>
        <v/>
      </c>
    </row>
    <row r="73" spans="1:12" ht="19.899999999999999" customHeight="1">
      <c r="A73" s="32" t="str">
        <f t="shared" si="4"/>
        <v/>
      </c>
      <c r="B73" s="34" t="str">
        <f t="shared" si="0"/>
        <v/>
      </c>
      <c r="C73" s="624"/>
      <c r="D73" s="625"/>
      <c r="E73" s="621"/>
      <c r="F73" s="622"/>
      <c r="G73" s="622"/>
      <c r="H73" s="623"/>
      <c r="J73" s="51" t="str">
        <f t="shared" ref="J73:J79" ca="1" si="8">IFERROR(INDEX(MantisTable,ROW()-ROW(J$8),1),"")</f>
        <v/>
      </c>
      <c r="K73" s="52" t="str">
        <f t="shared" ref="K73:K79" ca="1" si="9">IFERROR(HYPERLINK("http://mbt.cmedia.com.tw/mantisbt/view.php?id="&amp;INDEX(MantisTable,ROW()-ROW(K$8),5),"Mantis :: "&amp; INDEX(MantisTable,ROW()-ROW(K$8),5)),"")</f>
        <v/>
      </c>
      <c r="L73" s="29" t="str">
        <f t="shared" ref="L73:L79" ca="1" si="10">IFERROR(INDEX(MantisTable,ROW()-ROW(K$8),5),"")</f>
        <v/>
      </c>
    </row>
    <row r="74" spans="1:12" ht="14.25">
      <c r="A74" s="32" t="str">
        <f t="shared" ref="A74:A79" si="11">IF(LEN(B74&amp;C74&amp;D74&amp;E74&amp;F74&amp;G74&amp;H74&amp;I74)&gt;0,ROW()-ROW(A$8),"")</f>
        <v/>
      </c>
      <c r="B74" s="34" t="str">
        <f t="shared" ref="B74:B79" si="12">IF(ISNUMBER(C74),IF(B$7=TRUE,HYPERLINK("http://mbt.cmedia.com.tw/mantisbt/view.php?id="&amp;C74,"MANTIS:"&amp;C74),""),"")</f>
        <v/>
      </c>
      <c r="C74" s="624"/>
      <c r="D74" s="625"/>
      <c r="E74" s="621"/>
      <c r="F74" s="622"/>
      <c r="G74" s="622"/>
      <c r="H74" s="623"/>
      <c r="J74" s="51" t="str">
        <f t="shared" ca="1" si="8"/>
        <v/>
      </c>
      <c r="K74" s="52" t="str">
        <f t="shared" ca="1" si="9"/>
        <v/>
      </c>
      <c r="L74" s="29" t="str">
        <f t="shared" ca="1" si="10"/>
        <v/>
      </c>
    </row>
    <row r="75" spans="1:12" ht="14.25">
      <c r="A75" s="32" t="str">
        <f t="shared" si="11"/>
        <v/>
      </c>
      <c r="B75" s="34" t="str">
        <f t="shared" si="12"/>
        <v/>
      </c>
      <c r="C75" s="624"/>
      <c r="D75" s="625"/>
      <c r="E75" s="621"/>
      <c r="F75" s="622"/>
      <c r="G75" s="622"/>
      <c r="H75" s="623"/>
      <c r="J75" s="51" t="str">
        <f t="shared" ca="1" si="8"/>
        <v/>
      </c>
      <c r="K75" s="52" t="str">
        <f t="shared" ca="1" si="9"/>
        <v/>
      </c>
      <c r="L75" s="29" t="str">
        <f t="shared" ca="1" si="10"/>
        <v/>
      </c>
    </row>
    <row r="76" spans="1:12" ht="14.25">
      <c r="A76" s="32" t="str">
        <f t="shared" si="11"/>
        <v/>
      </c>
      <c r="B76" s="34" t="str">
        <f t="shared" si="12"/>
        <v/>
      </c>
      <c r="C76" s="624"/>
      <c r="D76" s="625"/>
      <c r="E76" s="621"/>
      <c r="F76" s="622"/>
      <c r="G76" s="622"/>
      <c r="H76" s="623"/>
      <c r="J76" s="51" t="str">
        <f t="shared" ca="1" si="8"/>
        <v/>
      </c>
      <c r="K76" s="52" t="str">
        <f t="shared" ca="1" si="9"/>
        <v/>
      </c>
      <c r="L76" s="29" t="str">
        <f t="shared" ca="1" si="10"/>
        <v/>
      </c>
    </row>
    <row r="77" spans="1:12" ht="14.25">
      <c r="A77" s="32" t="str">
        <f t="shared" si="11"/>
        <v/>
      </c>
      <c r="B77" s="34" t="str">
        <f t="shared" si="12"/>
        <v/>
      </c>
      <c r="C77" s="624"/>
      <c r="D77" s="625"/>
      <c r="E77" s="621"/>
      <c r="F77" s="622"/>
      <c r="G77" s="622"/>
      <c r="H77" s="623"/>
      <c r="J77" s="51" t="str">
        <f t="shared" ca="1" si="8"/>
        <v/>
      </c>
      <c r="K77" s="52" t="str">
        <f t="shared" ca="1" si="9"/>
        <v/>
      </c>
      <c r="L77" s="29" t="str">
        <f t="shared" ca="1" si="10"/>
        <v/>
      </c>
    </row>
    <row r="78" spans="1:12" ht="14.25">
      <c r="A78" s="32" t="str">
        <f t="shared" si="11"/>
        <v/>
      </c>
      <c r="B78" s="34" t="str">
        <f t="shared" si="12"/>
        <v/>
      </c>
      <c r="C78" s="624"/>
      <c r="D78" s="625"/>
      <c r="E78" s="621"/>
      <c r="F78" s="622"/>
      <c r="G78" s="622"/>
      <c r="H78" s="623"/>
      <c r="J78" s="51" t="str">
        <f t="shared" ca="1" si="8"/>
        <v/>
      </c>
      <c r="K78" s="52" t="str">
        <f t="shared" ca="1" si="9"/>
        <v/>
      </c>
      <c r="L78" s="29" t="str">
        <f t="shared" ca="1" si="10"/>
        <v/>
      </c>
    </row>
    <row r="79" spans="1:12" thickBot="1">
      <c r="A79" s="32" t="str">
        <f t="shared" si="11"/>
        <v/>
      </c>
      <c r="B79" s="35" t="str">
        <f t="shared" si="12"/>
        <v/>
      </c>
      <c r="C79" s="626"/>
      <c r="D79" s="627"/>
      <c r="E79" s="628"/>
      <c r="F79" s="629"/>
      <c r="G79" s="629"/>
      <c r="H79" s="630"/>
      <c r="J79" s="53" t="str">
        <f t="shared" ca="1" si="8"/>
        <v/>
      </c>
      <c r="K79" s="54" t="str">
        <f t="shared" ca="1" si="9"/>
        <v/>
      </c>
      <c r="L79" s="29" t="str">
        <f t="shared" ca="1" si="10"/>
        <v/>
      </c>
    </row>
    <row r="80" spans="1:12" ht="15.75" thickTop="1"/>
  </sheetData>
  <sheetProtection password="CCF2" sheet="1" formatColumns="0" formatRows="0" insertHyperlinks="0" sort="0" autoFilter="0" pivotTables="0"/>
  <protectedRanges>
    <protectedRange sqref="C9:H79" name="範圍1"/>
  </protectedRanges>
  <autoFilter ref="E8:G8"/>
  <mergeCells count="7">
    <mergeCell ref="B3:C3"/>
    <mergeCell ref="B2:C2"/>
    <mergeCell ref="B1:C1"/>
    <mergeCell ref="C8:D8"/>
    <mergeCell ref="B6:C6"/>
    <mergeCell ref="B5:C5"/>
    <mergeCell ref="B4:C4"/>
  </mergeCells>
  <phoneticPr fontId="7" type="noConversion"/>
  <conditionalFormatting sqref="A9:I79">
    <cfRule type="expression" dxfId="17" priority="4">
      <formula>(ROW()&gt;(MAX($A:$A)+ROW($B$8)+1))</formula>
    </cfRule>
  </conditionalFormatting>
  <conditionalFormatting sqref="B9:H79">
    <cfRule type="expression" dxfId="16" priority="5">
      <formula>(MOD(ROW(),2)=1)</formula>
    </cfRule>
  </conditionalFormatting>
  <conditionalFormatting sqref="J9:J90">
    <cfRule type="expression" dxfId="15" priority="3">
      <formula>$J9=$J8</formula>
    </cfRule>
  </conditionalFormatting>
  <conditionalFormatting sqref="K9:L90">
    <cfRule type="expression" dxfId="14" priority="1">
      <formula>ISNUMBER(MATCH($L9,$C:$C,0))</formula>
    </cfRule>
  </conditionalFormatting>
  <dataValidations count="3">
    <dataValidation type="list" allowBlank="1" showInputMessage="1" showErrorMessage="1" sqref="F9:G79">
      <formula1>"HI,MID,LO"</formula1>
    </dataValidation>
    <dataValidation type="list" allowBlank="1" showInputMessage="1" showErrorMessage="1" sqref="E9:E79">
      <formula1>"Bug, Issue, Note"</formula1>
    </dataValidation>
    <dataValidation allowBlank="1" showInputMessage="1" showErrorMessage="1" promptTitle="Mantis #" prompt="The Mantis # " sqref="B9:C79"/>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sheetPr codeName="Sheet4">
    <tabColor theme="6" tint="-0.499984740745262"/>
  </sheetPr>
  <dimension ref="B1:I51"/>
  <sheetViews>
    <sheetView workbookViewId="0">
      <selection activeCell="G26" sqref="G26"/>
    </sheetView>
  </sheetViews>
  <sheetFormatPr defaultColWidth="8.75" defaultRowHeight="15"/>
  <cols>
    <col min="1" max="1" width="2.75" style="14" customWidth="1"/>
    <col min="2" max="2" width="4.375" style="14" customWidth="1"/>
    <col min="3" max="3" width="34.75" style="14" customWidth="1"/>
    <col min="4" max="4" width="22.875" style="14" customWidth="1"/>
    <col min="5" max="5" width="33.5" style="14" customWidth="1"/>
    <col min="6" max="6" width="10.375" style="14" customWidth="1"/>
    <col min="7" max="7" width="24.875" style="14" customWidth="1"/>
    <col min="8" max="8" width="18.375" style="14" customWidth="1"/>
    <col min="9" max="9" width="19" style="14" customWidth="1"/>
    <col min="10" max="16384" width="8.75" style="14"/>
  </cols>
  <sheetData>
    <row r="1" spans="2:9" s="5" customFormat="1" ht="39.75" customHeight="1" thickTop="1">
      <c r="B1" s="598" t="s">
        <v>32</v>
      </c>
      <c r="C1" s="599"/>
      <c r="D1" s="600"/>
      <c r="E1" s="600"/>
      <c r="F1" s="600"/>
      <c r="G1" s="601"/>
      <c r="H1" s="601"/>
      <c r="I1" s="602"/>
    </row>
    <row r="2" spans="2:9" s="10" customFormat="1" ht="30.6" customHeight="1">
      <c r="B2" s="6"/>
      <c r="C2" s="7" t="s">
        <v>11</v>
      </c>
      <c r="D2" s="7" t="s">
        <v>33</v>
      </c>
      <c r="E2" s="7" t="s">
        <v>34</v>
      </c>
      <c r="F2" s="7" t="s">
        <v>12</v>
      </c>
      <c r="G2" s="8" t="s">
        <v>35</v>
      </c>
      <c r="H2" s="8" t="s">
        <v>13</v>
      </c>
      <c r="I2" s="9" t="s">
        <v>10</v>
      </c>
    </row>
    <row r="3" spans="2:9" s="12" customFormat="1" ht="19.899999999999999" customHeight="1">
      <c r="B3" s="23" t="str">
        <f>IF(C3&lt;&gt;"","H"&amp;COUNTA(C$1:C2),"")</f>
        <v/>
      </c>
      <c r="C3" s="346"/>
      <c r="D3" s="346"/>
      <c r="E3" s="346"/>
      <c r="F3" s="346"/>
      <c r="G3" s="346"/>
      <c r="H3" s="346"/>
      <c r="I3" s="347"/>
    </row>
    <row r="4" spans="2:9" s="12" customFormat="1" ht="19.899999999999999" customHeight="1">
      <c r="B4" s="24" t="str">
        <f>IF(C4&lt;&gt;"","H"&amp;COUNTA(C$1:C3),"")</f>
        <v/>
      </c>
      <c r="C4" s="348"/>
      <c r="D4" s="348"/>
      <c r="E4" s="348"/>
      <c r="F4" s="348"/>
      <c r="G4" s="348"/>
      <c r="H4" s="348"/>
      <c r="I4" s="349"/>
    </row>
    <row r="5" spans="2:9" s="12" customFormat="1" ht="19.899999999999999" customHeight="1">
      <c r="B5" s="24" t="str">
        <f>IF(C5&lt;&gt;"","H"&amp;COUNTA(C$1:C4),"")</f>
        <v/>
      </c>
      <c r="C5" s="350"/>
      <c r="D5" s="351"/>
      <c r="E5" s="348"/>
      <c r="F5" s="348"/>
      <c r="G5" s="348"/>
      <c r="H5" s="348"/>
      <c r="I5" s="349"/>
    </row>
    <row r="6" spans="2:9" s="12" customFormat="1" ht="19.899999999999999" customHeight="1">
      <c r="B6" s="24" t="str">
        <f>IF(C6&lt;&gt;"","H"&amp;COUNTA(C$1:C5),"")</f>
        <v/>
      </c>
      <c r="C6" s="350"/>
      <c r="D6" s="351"/>
      <c r="E6" s="348"/>
      <c r="F6" s="348"/>
      <c r="G6" s="348"/>
      <c r="H6" s="348"/>
      <c r="I6" s="349"/>
    </row>
    <row r="7" spans="2:9" ht="19.899999999999999" customHeight="1">
      <c r="B7" s="24" t="str">
        <f>IF(C7&lt;&gt;"","H"&amp;COUNTA(C$1:C6),"")</f>
        <v/>
      </c>
      <c r="C7" s="352"/>
      <c r="D7" s="352"/>
      <c r="E7" s="352"/>
      <c r="F7" s="352"/>
      <c r="G7" s="352"/>
      <c r="H7" s="352"/>
      <c r="I7" s="353"/>
    </row>
    <row r="8" spans="2:9" ht="19.899999999999999" customHeight="1">
      <c r="B8" s="24" t="str">
        <f>IF(C8&lt;&gt;"","H"&amp;COUNTA(C$1:C7),"")</f>
        <v/>
      </c>
      <c r="C8" s="352"/>
      <c r="D8" s="352"/>
      <c r="E8" s="352"/>
      <c r="F8" s="352"/>
      <c r="G8" s="352"/>
      <c r="H8" s="352"/>
      <c r="I8" s="353"/>
    </row>
    <row r="9" spans="2:9" s="12" customFormat="1" ht="19.899999999999999" customHeight="1">
      <c r="B9" s="24" t="str">
        <f>IF(C9&lt;&gt;"","H"&amp;COUNTA(C$1:C8),"")</f>
        <v/>
      </c>
      <c r="C9" s="348"/>
      <c r="D9" s="348"/>
      <c r="E9" s="348"/>
      <c r="F9" s="348"/>
      <c r="G9" s="348"/>
      <c r="H9" s="348"/>
      <c r="I9" s="349"/>
    </row>
    <row r="10" spans="2:9" s="12" customFormat="1" ht="19.899999999999999" customHeight="1">
      <c r="B10" s="24" t="str">
        <f>IF(C10&lt;&gt;"","H"&amp;COUNTA(C$1:C9),"")</f>
        <v/>
      </c>
      <c r="C10" s="354"/>
      <c r="D10" s="348"/>
      <c r="E10" s="348"/>
      <c r="F10" s="348"/>
      <c r="G10" s="348"/>
      <c r="H10" s="348"/>
      <c r="I10" s="349"/>
    </row>
    <row r="11" spans="2:9" s="12" customFormat="1" ht="19.899999999999999" customHeight="1" thickBot="1">
      <c r="B11" s="25" t="str">
        <f>IF(C11&lt;&gt;"","H"&amp;COUNTA(C$1:C10),"")</f>
        <v/>
      </c>
      <c r="C11" s="355"/>
      <c r="D11" s="356"/>
      <c r="E11" s="356"/>
      <c r="F11" s="356"/>
      <c r="G11" s="356"/>
      <c r="H11" s="356"/>
      <c r="I11" s="357"/>
    </row>
    <row r="12" spans="2:9" s="12" customFormat="1" ht="24" customHeight="1" thickTop="1" thickBot="1">
      <c r="B12" s="15"/>
      <c r="C12" s="15"/>
      <c r="D12" s="16"/>
      <c r="E12" s="17"/>
      <c r="F12" s="17"/>
      <c r="G12" s="17"/>
      <c r="H12" s="17"/>
      <c r="I12" s="17"/>
    </row>
    <row r="13" spans="2:9" s="19" customFormat="1" ht="33" customHeight="1" thickTop="1" thickBot="1">
      <c r="B13" s="598" t="s">
        <v>36</v>
      </c>
      <c r="C13" s="599"/>
      <c r="D13" s="599"/>
      <c r="E13" s="603"/>
      <c r="F13" s="18"/>
      <c r="G13" s="604" t="s">
        <v>102</v>
      </c>
      <c r="H13" s="605"/>
      <c r="I13" s="606"/>
    </row>
    <row r="14" spans="2:9" ht="30" customHeight="1" thickTop="1">
      <c r="B14" s="26"/>
      <c r="C14" s="20" t="s">
        <v>37</v>
      </c>
      <c r="D14" s="20" t="s">
        <v>38</v>
      </c>
      <c r="E14" s="27" t="s">
        <v>10</v>
      </c>
      <c r="F14" s="21"/>
      <c r="G14" s="22"/>
      <c r="H14" s="22"/>
      <c r="I14" s="22"/>
    </row>
    <row r="15" spans="2:9" ht="18.600000000000001" customHeight="1">
      <c r="B15" s="23" t="str">
        <f>IF(C15&lt;&gt;"","S"&amp;COUNTA(C$13:C14),"")</f>
        <v/>
      </c>
      <c r="C15" s="75"/>
      <c r="D15" s="75"/>
      <c r="E15" s="76"/>
      <c r="F15" s="17"/>
      <c r="G15" s="17"/>
      <c r="H15" s="17"/>
      <c r="I15" s="17"/>
    </row>
    <row r="16" spans="2:9">
      <c r="B16" s="24" t="str">
        <f>IF(C16&lt;&gt;"","S"&amp;COUNTA(C$13:C15),"")</f>
        <v/>
      </c>
      <c r="C16" s="78"/>
      <c r="D16" s="78"/>
      <c r="E16" s="79"/>
      <c r="F16" s="17"/>
      <c r="G16" s="17"/>
      <c r="H16" s="17"/>
      <c r="I16" s="17"/>
    </row>
    <row r="17" spans="2:9">
      <c r="B17" s="24" t="str">
        <f>IF(C17&lt;&gt;"","S"&amp;COUNTA(C$13:C16),"")</f>
        <v/>
      </c>
      <c r="C17" s="80"/>
      <c r="D17" s="77"/>
      <c r="E17" s="79"/>
      <c r="F17" s="17"/>
      <c r="G17" s="17"/>
      <c r="H17" s="17"/>
      <c r="I17" s="17"/>
    </row>
    <row r="18" spans="2:9">
      <c r="B18" s="24" t="str">
        <f>IF(C18&lt;&gt;"","S"&amp;COUNTA(C$13:C17),"")</f>
        <v/>
      </c>
      <c r="C18" s="80"/>
      <c r="D18" s="77"/>
      <c r="E18" s="79"/>
      <c r="F18" s="17"/>
      <c r="G18" s="17"/>
      <c r="H18" s="17"/>
      <c r="I18" s="17"/>
    </row>
    <row r="19" spans="2:9">
      <c r="B19" s="24" t="str">
        <f>IF(C19&lt;&gt;"","S"&amp;COUNTA(C$13:C18),"")</f>
        <v/>
      </c>
      <c r="C19" s="81"/>
      <c r="D19" s="81"/>
      <c r="E19" s="82"/>
    </row>
    <row r="20" spans="2:9">
      <c r="B20" s="24" t="str">
        <f>IF(C20&lt;&gt;"","S"&amp;COUNTA(C$13:C19),"")</f>
        <v/>
      </c>
      <c r="C20" s="81"/>
      <c r="D20" s="81"/>
      <c r="E20" s="82"/>
    </row>
    <row r="21" spans="2:9">
      <c r="B21" s="24" t="str">
        <f>IF(C21&lt;&gt;"","S"&amp;COUNTA(C$13:C20),"")</f>
        <v/>
      </c>
      <c r="C21" s="81"/>
      <c r="D21" s="81"/>
      <c r="E21" s="82"/>
    </row>
    <row r="22" spans="2:9">
      <c r="B22" s="24" t="str">
        <f>IF(C22&lt;&gt;"","S"&amp;COUNTA(C$13:C21),"")</f>
        <v/>
      </c>
      <c r="C22" s="81"/>
      <c r="D22" s="81"/>
      <c r="E22" s="82"/>
    </row>
    <row r="23" spans="2:9">
      <c r="B23" s="24" t="str">
        <f>IF(C23&lt;&gt;"","S"&amp;COUNTA(C$13:C22),"")</f>
        <v/>
      </c>
      <c r="C23" s="81"/>
      <c r="D23" s="81"/>
      <c r="E23" s="82"/>
    </row>
    <row r="24" spans="2:9">
      <c r="B24" s="24" t="str">
        <f>IF(C24&lt;&gt;"","S"&amp;COUNTA(C$13:C23),"")</f>
        <v/>
      </c>
      <c r="C24" s="81"/>
      <c r="D24" s="81"/>
      <c r="E24" s="82"/>
    </row>
    <row r="25" spans="2:9">
      <c r="B25" s="24" t="str">
        <f>IF(C25&lt;&gt;"","S"&amp;COUNTA(C$13:C24),"")</f>
        <v/>
      </c>
      <c r="C25" s="81"/>
      <c r="D25" s="81"/>
      <c r="E25" s="82"/>
    </row>
    <row r="26" spans="2:9">
      <c r="B26" s="24" t="str">
        <f>IF(C26&lt;&gt;"","S"&amp;COUNTA(C$13:C25),"")</f>
        <v/>
      </c>
      <c r="C26" s="81"/>
      <c r="D26" s="81"/>
      <c r="E26" s="82"/>
    </row>
    <row r="27" spans="2:9">
      <c r="B27" s="24" t="str">
        <f>IF(C27&lt;&gt;"","S"&amp;COUNTA(C$13:C26),"")</f>
        <v/>
      </c>
      <c r="C27" s="81"/>
      <c r="D27" s="81"/>
      <c r="E27" s="82"/>
    </row>
    <row r="28" spans="2:9">
      <c r="B28" s="24" t="str">
        <f>IF(C28&lt;&gt;"","S"&amp;COUNTA(C$13:C27),"")</f>
        <v/>
      </c>
      <c r="C28" s="81"/>
      <c r="D28" s="81"/>
      <c r="E28" s="82"/>
    </row>
    <row r="29" spans="2:9">
      <c r="B29" s="24" t="str">
        <f>IF(C29&lt;&gt;"","S"&amp;COUNTA(C$13:C28),"")</f>
        <v/>
      </c>
      <c r="C29" s="81"/>
      <c r="D29" s="81"/>
      <c r="E29" s="82"/>
    </row>
    <row r="30" spans="2:9" ht="15.75" thickBot="1">
      <c r="B30" s="25" t="str">
        <f>IF(C30&lt;&gt;"","S"&amp;COUNTA(C$13:C29),"")</f>
        <v/>
      </c>
      <c r="C30" s="83"/>
      <c r="D30" s="83"/>
      <c r="E30" s="84"/>
    </row>
    <row r="31" spans="2:9" ht="15.75" thickTop="1"/>
    <row r="32" spans="2:9" ht="15.75" thickBot="1"/>
    <row r="33" spans="2:5" ht="43.15" customHeight="1" thickTop="1">
      <c r="B33" s="598" t="s">
        <v>39</v>
      </c>
      <c r="C33" s="599"/>
      <c r="D33" s="603"/>
      <c r="E33" s="28"/>
    </row>
    <row r="34" spans="2:5" ht="34.9" customHeight="1">
      <c r="B34" s="26"/>
      <c r="C34" s="20" t="s">
        <v>40</v>
      </c>
      <c r="D34" s="27" t="s">
        <v>10</v>
      </c>
    </row>
    <row r="35" spans="2:5">
      <c r="B35" s="23" t="str">
        <f>IF(C35&lt;&gt;"","T"&amp;COUNTA(C$33:C34),"")</f>
        <v/>
      </c>
      <c r="C35" s="75"/>
      <c r="D35" s="76"/>
      <c r="E35" s="11"/>
    </row>
    <row r="36" spans="2:5">
      <c r="B36" s="24" t="str">
        <f>IF(C36&lt;&gt;"","T"&amp;COUNTA(C$33:C35),"")</f>
        <v/>
      </c>
      <c r="C36" s="78"/>
      <c r="D36" s="79"/>
      <c r="E36" s="11"/>
    </row>
    <row r="37" spans="2:5">
      <c r="B37" s="24" t="str">
        <f>IF(C37&lt;&gt;"","T"&amp;COUNTA(C$33:C36),"")</f>
        <v/>
      </c>
      <c r="C37" s="80"/>
      <c r="D37" s="85"/>
      <c r="E37" s="11"/>
    </row>
    <row r="38" spans="2:5">
      <c r="B38" s="24" t="str">
        <f>IF(C38&lt;&gt;"","T"&amp;COUNTA(C$33:C37),"")</f>
        <v/>
      </c>
      <c r="C38" s="80"/>
      <c r="D38" s="85"/>
      <c r="E38" s="11"/>
    </row>
    <row r="39" spans="2:5">
      <c r="B39" s="24" t="str">
        <f>IF(C39&lt;&gt;"","T"&amp;COUNTA(C$33:C38),"")</f>
        <v/>
      </c>
      <c r="C39" s="81"/>
      <c r="D39" s="82"/>
      <c r="E39" s="13"/>
    </row>
    <row r="40" spans="2:5">
      <c r="B40" s="24" t="str">
        <f>IF(C40&lt;&gt;"","T"&amp;COUNTA(C$33:C39),"")</f>
        <v/>
      </c>
      <c r="C40" s="81"/>
      <c r="D40" s="82"/>
      <c r="E40" s="13"/>
    </row>
    <row r="41" spans="2:5">
      <c r="B41" s="24" t="str">
        <f>IF(C41&lt;&gt;"","T"&amp;COUNTA(C$33:C40),"")</f>
        <v/>
      </c>
      <c r="C41" s="81"/>
      <c r="D41" s="82"/>
      <c r="E41" s="13"/>
    </row>
    <row r="42" spans="2:5">
      <c r="B42" s="24" t="str">
        <f>IF(C42&lt;&gt;"","T"&amp;COUNTA(C$33:C41),"")</f>
        <v/>
      </c>
      <c r="C42" s="81"/>
      <c r="D42" s="82"/>
      <c r="E42" s="13"/>
    </row>
    <row r="43" spans="2:5">
      <c r="B43" s="24" t="str">
        <f>IF(C43&lt;&gt;"","T"&amp;COUNTA(C$33:C42),"")</f>
        <v/>
      </c>
      <c r="C43" s="81"/>
      <c r="D43" s="82"/>
      <c r="E43" s="13"/>
    </row>
    <row r="44" spans="2:5">
      <c r="B44" s="24" t="str">
        <f>IF(C44&lt;&gt;"","T"&amp;COUNTA(C$33:C43),"")</f>
        <v/>
      </c>
      <c r="C44" s="81"/>
      <c r="D44" s="82"/>
      <c r="E44" s="13"/>
    </row>
    <row r="45" spans="2:5">
      <c r="B45" s="24" t="str">
        <f>IF(C45&lt;&gt;"","T"&amp;COUNTA(C$33:C44),"")</f>
        <v/>
      </c>
      <c r="C45" s="81"/>
      <c r="D45" s="82"/>
      <c r="E45" s="13"/>
    </row>
    <row r="46" spans="2:5">
      <c r="B46" s="24" t="str">
        <f>IF(C46&lt;&gt;"","T"&amp;COUNTA(C$33:C45),"")</f>
        <v/>
      </c>
      <c r="C46" s="81"/>
      <c r="D46" s="82"/>
      <c r="E46" s="13"/>
    </row>
    <row r="47" spans="2:5">
      <c r="B47" s="24" t="str">
        <f>IF(C47&lt;&gt;"","T"&amp;COUNTA(C$33:C46),"")</f>
        <v/>
      </c>
      <c r="C47" s="81"/>
      <c r="D47" s="82"/>
      <c r="E47" s="13"/>
    </row>
    <row r="48" spans="2:5">
      <c r="B48" s="24" t="str">
        <f>IF(C48&lt;&gt;"","T"&amp;COUNTA(C$33:C47),"")</f>
        <v/>
      </c>
      <c r="C48" s="81"/>
      <c r="D48" s="82"/>
      <c r="E48" s="13"/>
    </row>
    <row r="49" spans="2:5">
      <c r="B49" s="24" t="str">
        <f>IF(C49&lt;&gt;"","T"&amp;COUNTA(C$33:C48),"")</f>
        <v/>
      </c>
      <c r="C49" s="81"/>
      <c r="D49" s="82"/>
      <c r="E49" s="13"/>
    </row>
    <row r="50" spans="2:5" ht="15.75" thickBot="1">
      <c r="B50" s="25" t="str">
        <f>IF(C50&lt;&gt;"","T"&amp;COUNTA(C$33:C49),"")</f>
        <v/>
      </c>
      <c r="C50" s="83"/>
      <c r="D50" s="84"/>
      <c r="E50" s="13"/>
    </row>
    <row r="51" spans="2:5" ht="15.75" thickTop="1"/>
  </sheetData>
  <sheetProtection sheet="1" scenarios="1" formatColumns="0" formatRows="0"/>
  <protectedRanges>
    <protectedRange sqref="C15:E30 C35:E50" name="Applications"/>
    <protectedRange sqref="C3:I3 D4:I11" name="HW"/>
  </protectedRanges>
  <mergeCells count="4">
    <mergeCell ref="B1:I1"/>
    <mergeCell ref="B13:E13"/>
    <mergeCell ref="B33:D33"/>
    <mergeCell ref="G13:I13"/>
  </mergeCells>
  <phoneticPr fontId="7"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eet6">
    <tabColor rgb="FFFF0000"/>
  </sheetPr>
  <dimension ref="A1:AR627"/>
  <sheetViews>
    <sheetView zoomScale="112" zoomScaleNormal="112" workbookViewId="0">
      <pane ySplit="3" topLeftCell="A4" activePane="bottomLeft" state="frozen"/>
      <selection pane="bottomLeft" activeCell="A5" sqref="A5"/>
    </sheetView>
  </sheetViews>
  <sheetFormatPr defaultColWidth="9" defaultRowHeight="15.75"/>
  <cols>
    <col min="1" max="1" width="4.875" style="90" customWidth="1"/>
    <col min="2" max="2" width="6.125" style="102" customWidth="1"/>
    <col min="3" max="3" width="14" style="292" hidden="1" customWidth="1"/>
    <col min="4" max="4" width="42.875" style="103" customWidth="1"/>
    <col min="5" max="5" width="40.625" style="98" customWidth="1"/>
    <col min="6" max="6" width="50" style="98" customWidth="1"/>
    <col min="7" max="7" width="30.125" style="98" customWidth="1"/>
    <col min="8" max="8" width="6.625" style="97" customWidth="1"/>
    <col min="9" max="9" width="7.25" style="97" customWidth="1"/>
    <col min="10" max="10" width="14.125" style="97" customWidth="1"/>
    <col min="11" max="11" width="35.625" style="97" customWidth="1"/>
    <col min="12" max="12" width="30.5" style="97" customWidth="1"/>
    <col min="13" max="13" width="23.625" style="285" customWidth="1"/>
    <col min="14" max="14" width="25.125" style="284" hidden="1" customWidth="1"/>
    <col min="15" max="15" width="5.875" style="442" customWidth="1"/>
    <col min="16" max="16" width="8.125" style="98" customWidth="1"/>
    <col min="17" max="22" width="9" style="98"/>
    <col min="23" max="23" width="9" style="99" customWidth="1"/>
    <col min="24" max="24" width="9" style="89" customWidth="1"/>
    <col min="25" max="25" width="14.25" style="89" customWidth="1"/>
    <col min="26" max="26" width="12.625" style="89" customWidth="1"/>
    <col min="27" max="27" width="42.625" style="89" customWidth="1"/>
    <col min="28" max="28" width="20.5" style="102" hidden="1" customWidth="1"/>
    <col min="29" max="37" width="9" style="102" hidden="1" customWidth="1"/>
    <col min="38" max="38" width="13.25" style="104" hidden="1" customWidth="1"/>
    <col min="39" max="39" width="9" style="98" hidden="1" customWidth="1"/>
    <col min="40" max="40" width="43.125" style="155" hidden="1" customWidth="1"/>
    <col min="41" max="41" width="3.5" style="155" hidden="1" customWidth="1"/>
    <col min="42" max="42" width="31.375" style="155" hidden="1" customWidth="1"/>
    <col min="43" max="43" width="36.625" style="155" hidden="1" customWidth="1"/>
    <col min="44" max="44" width="20.25" style="98" hidden="1" customWidth="1"/>
    <col min="45" max="45" width="2.125" style="98" customWidth="1"/>
    <col min="46" max="16384" width="9" style="98"/>
  </cols>
  <sheetData>
    <row r="1" spans="1:44" s="93" customFormat="1" ht="52.5" customHeight="1" thickTop="1" thickBot="1">
      <c r="A1" s="286">
        <f>COLUMN(AC1)</f>
        <v>29</v>
      </c>
      <c r="B1" s="607" t="str">
        <f ca="1">MID(CELL("filename",A1),FIND("]",CELL("filename",A1),1)+1,LEN(CELL("filename",A1)))</f>
        <v>xxxx</v>
      </c>
      <c r="C1" s="608"/>
      <c r="D1" s="607"/>
      <c r="E1" s="108" t="str">
        <f ca="1">IF(A3&gt;499,"注意：本頁表格已滿","")</f>
        <v/>
      </c>
      <c r="F1" s="87"/>
      <c r="G1" s="88"/>
      <c r="H1" s="418">
        <f ca="1">COUNTIF(INDIRECT("H$3"):INDIRECT("H$503"),"&lt;&gt;"&amp;"")</f>
        <v>29</v>
      </c>
      <c r="I1" s="418">
        <f ca="1">COUNTIFS(INDIRECT("H$3"):INDIRECT("H$503"),"&lt;&gt;"&amp;"",INDIRECT("I$3"):INDIRECT("I$503"),"&lt;&gt;"&amp;"")</f>
        <v>29</v>
      </c>
      <c r="J1" s="419"/>
      <c r="K1" s="123" t="str">
        <f ca="1">"計畫比例"&amp;CHAR(10)&amp;"H("&amp;COUNTIF(H:H,"H")&amp;") : M( "&amp;COUNTIF(H:H,"M")&amp;") : L( "&amp;COUNTIF(H:H,"L")&amp;")"&amp;CHAR(10)&amp;TEXT((COUNTIF(H:H,"H")/$H$1)*100,"0.00")&amp;"% : "&amp;TEXT((COUNTIF(H:H,"M")/$H$1)*100,"0.00")&amp;"% : "&amp;TEXT((COUNTIF(H:H,"L")/$H$1)*100,"0.00")&amp;"% "</f>
        <v xml:space="preserve">計畫比例
H(29) : M( 0) : L( 0)
100.00% : 0.00% : 0.00% </v>
      </c>
      <c r="L1" s="401" t="str">
        <f ca="1">"執行完成率："&amp;"("&amp;COUNTIF(INDIRECT("i4:i503"),"&lt;&gt;"&amp;"")&amp;"/"&amp;H$1&amp;") = "&amp;TEXT((COUNTIF(INDIRECT("i4:i503"),"&lt;&gt;"&amp;"")/H$1)*100,"0.00")&amp;" %"&amp;CHAR(10)&amp;"實際測試涵蓋率："&amp;TEXT(((COUNTIF(I:I,"P")+COUNTIF(I:I,"F"))/H$1)*100,"0.00")&amp;" %"&amp;CHAR(10)&amp;"成功："&amp;COUNTIF(I:I,"P")&amp;"  失敗："&amp;COUNTIF(I:I,"F")&amp;"  省略："&amp;COUNTIF(I:I,"N/A")</f>
        <v>執行完成率：(29/29) = 100.00 %
實際測試涵蓋率：89.66 %
成功：26  失敗：0  省略：3</v>
      </c>
      <c r="M1" s="122" t="b">
        <v>1</v>
      </c>
      <c r="N1" s="278" t="s">
        <v>50</v>
      </c>
      <c r="O1" s="439"/>
      <c r="P1" s="411"/>
      <c r="Q1" s="93">
        <f ca="1">COUNTIF(I:I,"&lt;&gt;"&amp;"")</f>
        <v>31</v>
      </c>
      <c r="X1" s="92"/>
      <c r="Y1" s="92"/>
      <c r="Z1" s="92"/>
      <c r="AA1" s="115"/>
      <c r="AB1" s="136" t="str">
        <f ca="1">LEFT(CELL("address",H1),2)&amp;"$4:"&amp;LEFT(CELL("address",H1),2)&amp;"$503"</f>
        <v>$H$4:$H$503</v>
      </c>
      <c r="AC1" s="125" t="s">
        <v>8</v>
      </c>
      <c r="AD1" s="126" t="s">
        <v>8</v>
      </c>
      <c r="AE1" s="126" t="s">
        <v>8</v>
      </c>
      <c r="AF1" s="126" t="s">
        <v>23</v>
      </c>
      <c r="AG1" s="126" t="s">
        <v>23</v>
      </c>
      <c r="AH1" s="126" t="s">
        <v>23</v>
      </c>
      <c r="AI1" s="126" t="s">
        <v>24</v>
      </c>
      <c r="AJ1" s="126" t="s">
        <v>24</v>
      </c>
      <c r="AK1" s="127" t="s">
        <v>24</v>
      </c>
      <c r="AL1" s="124" t="str">
        <f ca="1">LEFT(CELL("address",C2),3)&amp;"4:"&amp;LEFT(CELL("address",C2),3)&amp;"503"</f>
        <v>$C$4:$C$503</v>
      </c>
      <c r="AN1" s="141" t="s">
        <v>82</v>
      </c>
      <c r="AO1" s="142"/>
      <c r="AP1" s="143" t="s">
        <v>83</v>
      </c>
      <c r="AQ1" s="143" t="s">
        <v>84</v>
      </c>
    </row>
    <row r="2" spans="1:44" s="95" customFormat="1" ht="34.5" customHeight="1" thickTop="1" thickBot="1">
      <c r="A2" s="119">
        <f>ROW(A4)</f>
        <v>4</v>
      </c>
      <c r="B2" s="417">
        <f>COLUMN(I$2)</f>
        <v>9</v>
      </c>
      <c r="C2" s="404"/>
      <c r="D2" s="406"/>
      <c r="E2" s="403" t="s">
        <v>123</v>
      </c>
      <c r="F2" s="404"/>
      <c r="G2" s="405"/>
      <c r="H2" s="609" t="s">
        <v>89</v>
      </c>
      <c r="I2" s="610" t="s">
        <v>88</v>
      </c>
      <c r="J2" s="420" t="s">
        <v>90</v>
      </c>
      <c r="K2" s="611" t="s">
        <v>87</v>
      </c>
      <c r="L2" s="402" t="str">
        <f ca="1">LEFT(CELL("address",L3),3)</f>
        <v>$L$</v>
      </c>
      <c r="M2" s="287" t="str">
        <f ca="1">COUNTIF(I:I,"F")&amp;" 'F' : "&amp;MAX(N:N)&amp;" M.R."</f>
        <v>0 'F' : 1 M.R.</v>
      </c>
      <c r="N2" s="279"/>
      <c r="O2" s="440"/>
      <c r="X2" s="94"/>
      <c r="Y2" s="94"/>
      <c r="Z2" s="94"/>
      <c r="AA2" s="116"/>
      <c r="AB2" s="137" t="str">
        <f ca="1">LEFT(CELL("address",I1),2)&amp;"4:"&amp;LEFT(CELL("address",I1),2)&amp;"503"</f>
        <v>$I4:$I503</v>
      </c>
      <c r="AC2" s="128"/>
      <c r="AD2" s="129" t="s">
        <v>4</v>
      </c>
      <c r="AE2" s="129" t="s">
        <v>7</v>
      </c>
      <c r="AF2" s="129"/>
      <c r="AG2" s="129" t="s">
        <v>4</v>
      </c>
      <c r="AH2" s="129" t="s">
        <v>7</v>
      </c>
      <c r="AI2" s="129"/>
      <c r="AJ2" s="129" t="s">
        <v>4</v>
      </c>
      <c r="AK2" s="130" t="s">
        <v>7</v>
      </c>
      <c r="AL2" s="109"/>
      <c r="AN2" s="144" t="str">
        <f t="shared" ref="AN2:AN65" ca="1" si="0">IFERROR(UPPER(INDEX(TestCategories,ROW()-1,1)),"")</f>
        <v>接收距離測試</v>
      </c>
      <c r="AO2" s="145"/>
      <c r="AP2" s="146" t="str">
        <f ca="1">IF(ISNUMBER((MATCH(UPPER(C503),TestCategories,0))),"",UPPER(C503))</f>
        <v/>
      </c>
      <c r="AQ2" s="146" t="str">
        <f ca="1">IF(COUNTA(AP3:AP201)-COUNTBLANK(AP3:AP201)=0,"",UPPER(AP2))</f>
        <v/>
      </c>
      <c r="AR2" s="95">
        <f ca="1">COUNTA(AQ$3:AQ$202)-COUNTBLANK(AQ$3:AQ$202)</f>
        <v>31</v>
      </c>
    </row>
    <row r="3" spans="1:44" s="96" customFormat="1" ht="24" customHeight="1" thickTop="1" thickBot="1">
      <c r="A3" s="121">
        <f ca="1">MAX(A$4:A$503)</f>
        <v>29</v>
      </c>
      <c r="B3" s="416" t="s">
        <v>44</v>
      </c>
      <c r="C3" s="612" t="s">
        <v>86</v>
      </c>
      <c r="D3" s="612"/>
      <c r="E3" s="413" t="s">
        <v>47</v>
      </c>
      <c r="F3" s="412" t="s">
        <v>46</v>
      </c>
      <c r="G3" s="414" t="s">
        <v>45</v>
      </c>
      <c r="H3" s="609"/>
      <c r="I3" s="609"/>
      <c r="J3" s="421">
        <f ca="1">SUBTOTAL(9,INDIRECT("J4:J503"))</f>
        <v>254</v>
      </c>
      <c r="K3" s="611"/>
      <c r="L3" s="444" t="s">
        <v>122</v>
      </c>
      <c r="M3" s="415"/>
      <c r="N3" s="280"/>
      <c r="O3" s="441"/>
      <c r="X3" s="94"/>
      <c r="Y3" s="94"/>
      <c r="Z3" s="94"/>
      <c r="AA3" s="116"/>
      <c r="AB3" s="138" t="str">
        <f t="shared" ref="AB3:AB66" ca="1" si="1">IFERROR(INDEX(validTestCategories,ROW()-ROW(AB$2),1),"")</f>
        <v>接收距離測試</v>
      </c>
      <c r="AC3" s="133">
        <f t="shared" ref="AC3:AC66" ca="1" si="2">COUNTIFS(INDIRECT($AL$1),$AB3,INDIRECT($AB$1),AC$1)</f>
        <v>1</v>
      </c>
      <c r="AD3" s="131">
        <f t="shared" ref="AD3:AE22" ca="1" si="3">COUNTIFS(INDIRECT($AL$1),$AB3,INDIRECT($AB$1),AD$1,INDIRECT($AB$2),AD$2)</f>
        <v>1</v>
      </c>
      <c r="AE3" s="131">
        <f t="shared" ca="1" si="3"/>
        <v>0</v>
      </c>
      <c r="AF3" s="131">
        <f t="shared" ref="AF3:AF66" ca="1" si="4">COUNTIFS(INDIRECT($AL$1),$AB3,INDIRECT($AB$1),AF$1)</f>
        <v>0</v>
      </c>
      <c r="AG3" s="131">
        <f t="shared" ref="AG3:AH22" ca="1" si="5">COUNTIFS(INDIRECT($AL$1),$AB3,INDIRECT($AB$1),AG$1,INDIRECT($AB$2),AG$2)</f>
        <v>0</v>
      </c>
      <c r="AH3" s="131">
        <f t="shared" ca="1" si="5"/>
        <v>0</v>
      </c>
      <c r="AI3" s="131">
        <f t="shared" ref="AI3:AI66" ca="1" si="6">COUNTIFS(INDIRECT($AL$1),$AB3,INDIRECT($AB$1),AI$1)</f>
        <v>0</v>
      </c>
      <c r="AJ3" s="131">
        <f t="shared" ref="AJ3:AK22" ca="1" si="7">COUNTIFS(INDIRECT($AL$1),$AB3,INDIRECT($AB$1),AJ$1,INDIRECT($AB$2),AJ$2)</f>
        <v>0</v>
      </c>
      <c r="AK3" s="132">
        <f t="shared" ca="1" si="7"/>
        <v>0</v>
      </c>
      <c r="AL3" s="110"/>
      <c r="AM3" s="95"/>
      <c r="AN3" s="144" t="str">
        <f t="shared" ca="1" si="0"/>
        <v>美聲音效模式</v>
      </c>
      <c r="AO3" s="145"/>
      <c r="AP3" s="147" t="str">
        <f t="array" aca="1" ref="AP3" ca="1">IF(SUM(--ISNUMBER(FIND(AP$2,AN$2:AN$201)))&lt;ROW()-2,"",INDEX(AN$1:AN$201,SMALL(IF(ISNUMBER(FIND(AP$2,AN$2:AN$201)),ROW($2:$201)),ROW()-2)))</f>
        <v>接收距離測試</v>
      </c>
      <c r="AQ3" s="147" t="str">
        <f t="array" aca="1" ref="AQ3" ca="1">IF(SUM(--ISNUMBER(FIND(AQ$2,AN$2:AN$201)))&lt;ROW()-2,"",INDEX(AN$1:AN$201,SMALL(IF(ISNUMBER(FIND(AQ$2,AN$2:AN$201)),ROW($2:$201)),ROW()-2)))</f>
        <v>接收距離測試</v>
      </c>
    </row>
    <row r="4" spans="1:44" ht="93" customHeight="1">
      <c r="A4" s="120">
        <f ca="1">IF(LEN(INDIRECT("D"&amp;ROW()) &amp; INDIRECT("D"&amp;ROW()) &amp;INDIRECT("E"&amp;ROW()) &amp; INDIRECT("F"&amp;ROW()) &amp; INDIRECT("G"&amp;ROW()) &amp; INDIRECT("H"&amp;ROW()) &amp; INDIRECT("I"&amp;ROW()) &amp; INDIRECT("J"&amp;ROW()) &amp; INDIRECT("K"&amp;ROW()))&gt;0,ROW()-ROW($A$3),"")</f>
        <v>1</v>
      </c>
      <c r="B4" s="422" t="str">
        <f ca="1">IF(A4="","",IF(INDIRECT("C"&amp;ROW())="","",TEXT(MATCH(INDIRECT("C"&amp;ROW()),TestCategories,0),"000")&amp;"-"&amp;TEXT(COUNTIF(C$3:INDIRECT("C"&amp;ROW()),INDIRECT("C"&amp;ROW())),"00")))</f>
        <v>001-01</v>
      </c>
      <c r="C4" s="423" t="str">
        <f ca="1">IF(LEN(INDIRECT("D"&amp;ROW()))=0,INDIRECT("C"&amp;ROW()-1),INDIRECT("D"&amp;ROW()))</f>
        <v>接收距離測試</v>
      </c>
      <c r="D4" s="424" t="s">
        <v>595</v>
      </c>
      <c r="E4" s="425" t="s">
        <v>606</v>
      </c>
      <c r="F4" s="425" t="s">
        <v>607</v>
      </c>
      <c r="G4" s="425" t="s">
        <v>608</v>
      </c>
      <c r="H4" s="426" t="s">
        <v>146</v>
      </c>
      <c r="I4" s="427" t="s">
        <v>3</v>
      </c>
      <c r="J4" s="427">
        <v>10</v>
      </c>
      <c r="K4" s="428" t="s">
        <v>609</v>
      </c>
      <c r="L4" s="425">
        <v>1354</v>
      </c>
      <c r="M4" s="429" t="str">
        <f ca="1">IF(M$1=TRUE,IF(ISNUMBER(INDIRECT($L$2&amp;ROW())),HYPERLINK("http://mbt.cmedia.com.tw/mantisbt/view.php?id="&amp;INDIRECT($L$2&amp;ROW()),"Mantis :: "&amp;INDIRECT($L$2&amp;ROW())),""),"")</f>
        <v>Mantis :: 1354</v>
      </c>
      <c r="N4" s="281">
        <f ca="1">IF(M4&lt;&gt;"",MAX(N$3:N3)+1,"")</f>
        <v>1</v>
      </c>
      <c r="O4" s="442">
        <f ca="1">IF(C4&lt;&gt;C3,O3+1,O3)</f>
        <v>1</v>
      </c>
      <c r="AA4" s="117"/>
      <c r="AB4" s="139" t="str">
        <f t="shared" ca="1" si="1"/>
        <v>美聲音效模式</v>
      </c>
      <c r="AC4" s="134">
        <f t="shared" ca="1" si="2"/>
        <v>6</v>
      </c>
      <c r="AD4" s="111">
        <f t="shared" ca="1" si="3"/>
        <v>6</v>
      </c>
      <c r="AE4" s="111">
        <f t="shared" ca="1" si="3"/>
        <v>0</v>
      </c>
      <c r="AF4" s="111">
        <f t="shared" ca="1" si="4"/>
        <v>0</v>
      </c>
      <c r="AG4" s="111">
        <f t="shared" ca="1" si="5"/>
        <v>0</v>
      </c>
      <c r="AH4" s="111">
        <f t="shared" ca="1" si="5"/>
        <v>0</v>
      </c>
      <c r="AI4" s="111">
        <f t="shared" ca="1" si="6"/>
        <v>0</v>
      </c>
      <c r="AJ4" s="111">
        <f t="shared" ca="1" si="7"/>
        <v>0</v>
      </c>
      <c r="AK4" s="112">
        <f t="shared" ca="1" si="7"/>
        <v>0</v>
      </c>
      <c r="AM4" s="100"/>
      <c r="AN4" s="148" t="str">
        <f t="shared" ca="1" si="0"/>
        <v>麥克風音量鍵</v>
      </c>
      <c r="AO4" s="149"/>
      <c r="AP4" s="150" t="str">
        <f t="array" aca="1" ref="AP4" ca="1">IF(SUM(--ISNUMBER(FIND(AP$2,AN$2:AN$201)))&lt;ROW()-2,"",INDEX(AN$1:AN$201,SMALL(IF(ISNUMBER(FIND(AP$2,AN$2:AN$201)),ROW($2:$201)),ROW()-2)))</f>
        <v>美聲音效模式</v>
      </c>
      <c r="AQ4" s="151" t="str">
        <f t="array" aca="1" ref="AQ4" ca="1">IF(SUM(--ISNUMBER(FIND(AQ$2,AN$2:AN$201)))&lt;ROW()-2,"",INDEX(AN$1:AN$201,SMALL(IF(ISNUMBER(FIND(AQ$2,AN$2:AN$201)),ROW($2:$201)),ROW()-2)))</f>
        <v>美聲音效模式</v>
      </c>
    </row>
    <row r="5" spans="1:44" ht="84.75" customHeight="1">
      <c r="A5" s="120">
        <f t="shared" ref="A5:A68" ca="1" si="8">IF(LEN(INDIRECT("D"&amp;ROW()) &amp; INDIRECT("D"&amp;ROW()) &amp;INDIRECT("E"&amp;ROW()) &amp; INDIRECT("F"&amp;ROW()) &amp; INDIRECT("G"&amp;ROW()) &amp; INDIRECT("H"&amp;ROW()) &amp; INDIRECT("I"&amp;ROW()) &amp; INDIRECT("J"&amp;ROW()) &amp; INDIRECT("K"&amp;ROW()))&gt;0,ROW()-ROW($A$3),"")</f>
        <v>2</v>
      </c>
      <c r="B5" s="422" t="str">
        <f ca="1">IF(A5="","",IF(INDIRECT("C"&amp;ROW())="","",TEXT(MATCH(INDIRECT("C"&amp;ROW()),TestCategories,0),"000")&amp;"-"&amp;TEXT(COUNTIF(C$3:INDIRECT("C"&amp;ROW()),INDIRECT("C"&amp;ROW())),"00")))</f>
        <v>002-01</v>
      </c>
      <c r="C5" s="423" t="str">
        <f t="shared" ref="C5:C68" ca="1" si="9">IF(LEN(INDIRECT("D"&amp;ROW()))=0,INDIRECT("C"&amp;ROW()-1),INDIRECT("D"&amp;ROW()))</f>
        <v>美聲音效模式</v>
      </c>
      <c r="D5" s="424" t="s">
        <v>596</v>
      </c>
      <c r="E5" s="425" t="s">
        <v>610</v>
      </c>
      <c r="F5" s="430" t="s">
        <v>611</v>
      </c>
      <c r="G5" s="430" t="s">
        <v>612</v>
      </c>
      <c r="H5" s="426" t="s">
        <v>146</v>
      </c>
      <c r="I5" s="427" t="s">
        <v>3</v>
      </c>
      <c r="J5" s="427">
        <v>3</v>
      </c>
      <c r="K5" s="430" t="s">
        <v>609</v>
      </c>
      <c r="L5" s="425"/>
      <c r="M5" s="429" t="str">
        <f t="shared" ref="M5:M68" ca="1" si="10">IF(M$1=TRUE,IF(ISNUMBER(INDIRECT($L$2&amp;ROW())),HYPERLINK("http://mbt.cmedia.com.tw/mantisbt/view.php?id="&amp;INDIRECT($L$2&amp;ROW()),"Mantis :: "&amp;INDIRECT($L$2&amp;ROW())),""),"")</f>
        <v/>
      </c>
      <c r="N5" s="282" t="str">
        <f ca="1">IF(M5&lt;&gt;"",MAX(N$3:N4)+1,"")</f>
        <v/>
      </c>
      <c r="O5" s="442">
        <f t="shared" ref="O5:O68" ca="1" si="11">IF(C5&lt;&gt;C4,O4+1,O4)</f>
        <v>2</v>
      </c>
      <c r="AA5" s="117"/>
      <c r="AB5" s="139" t="str">
        <f t="shared" ca="1" si="1"/>
        <v>麥克風音量鍵</v>
      </c>
      <c r="AC5" s="134">
        <f t="shared" ca="1" si="2"/>
        <v>3</v>
      </c>
      <c r="AD5" s="111">
        <f t="shared" ca="1" si="3"/>
        <v>3</v>
      </c>
      <c r="AE5" s="111">
        <f t="shared" ca="1" si="3"/>
        <v>0</v>
      </c>
      <c r="AF5" s="111">
        <f t="shared" ca="1" si="4"/>
        <v>0</v>
      </c>
      <c r="AG5" s="111">
        <f t="shared" ca="1" si="5"/>
        <v>0</v>
      </c>
      <c r="AH5" s="111">
        <f t="shared" ca="1" si="5"/>
        <v>0</v>
      </c>
      <c r="AI5" s="111">
        <f t="shared" ca="1" si="6"/>
        <v>0</v>
      </c>
      <c r="AJ5" s="111">
        <f t="shared" ca="1" si="7"/>
        <v>0</v>
      </c>
      <c r="AK5" s="112">
        <f t="shared" ca="1" si="7"/>
        <v>0</v>
      </c>
      <c r="AM5" s="100"/>
      <c r="AN5" s="148" t="str">
        <f t="shared" ca="1" si="0"/>
        <v>麥克風電源鍵</v>
      </c>
      <c r="AO5" s="149"/>
      <c r="AP5" s="151" t="str">
        <f t="array" aca="1" ref="AP5" ca="1">IF(SUM(--ISNUMBER(FIND(AP$2,AN$2:AN$201)))&lt;ROW()-2,"",INDEX(AN$1:AN$201,SMALL(IF(ISNUMBER(FIND(AP$2,AN$2:AN$201)),ROW($2:$201)),ROW()-2)))</f>
        <v>麥克風音量鍵</v>
      </c>
      <c r="AQ5" s="151" t="str">
        <f t="array" aca="1" ref="AQ5" ca="1">IF(SUM(--ISNUMBER(FIND(AQ$2,AN$2:AN$201)))&lt;ROW()-2,"",INDEX(AN$1:AN$201,SMALL(IF(ISNUMBER(FIND(AQ$2,AN$2:AN$201)),ROW($2:$201)),ROW()-2)))</f>
        <v>麥克風音量鍵</v>
      </c>
    </row>
    <row r="6" spans="1:44" ht="72.75" customHeight="1">
      <c r="A6" s="120">
        <f t="shared" ca="1" si="8"/>
        <v>3</v>
      </c>
      <c r="B6" s="422" t="str">
        <f ca="1">IF(A6="","",IF(INDIRECT("C"&amp;ROW())="","",TEXT(MATCH(INDIRECT("C"&amp;ROW()),TestCategories,0),"000")&amp;"-"&amp;TEXT(COUNTIF(C$3:INDIRECT("C"&amp;ROW()),INDIRECT("C"&amp;ROW())),"00")))</f>
        <v>002-02</v>
      </c>
      <c r="C6" s="423" t="str">
        <f t="shared" ca="1" si="9"/>
        <v>美聲音效模式</v>
      </c>
      <c r="D6" s="424"/>
      <c r="E6" s="425" t="s">
        <v>613</v>
      </c>
      <c r="F6" s="425" t="s">
        <v>614</v>
      </c>
      <c r="G6" s="425" t="s">
        <v>612</v>
      </c>
      <c r="H6" s="426" t="s">
        <v>146</v>
      </c>
      <c r="I6" s="427" t="s">
        <v>3</v>
      </c>
      <c r="J6" s="427">
        <v>3</v>
      </c>
      <c r="K6" s="425" t="s">
        <v>609</v>
      </c>
      <c r="L6" s="425"/>
      <c r="M6" s="429" t="str">
        <f t="shared" ca="1" si="10"/>
        <v/>
      </c>
      <c r="N6" s="282" t="str">
        <f ca="1">IF(M6&lt;&gt;"",MAX(N$3:N5)+1,"")</f>
        <v/>
      </c>
      <c r="O6" s="442">
        <f t="shared" ca="1" si="11"/>
        <v>2</v>
      </c>
      <c r="AA6" s="117"/>
      <c r="AB6" s="139" t="str">
        <f t="shared" ca="1" si="1"/>
        <v>麥克風電源鍵</v>
      </c>
      <c r="AC6" s="134">
        <f t="shared" ca="1" si="2"/>
        <v>2</v>
      </c>
      <c r="AD6" s="111">
        <f t="shared" ca="1" si="3"/>
        <v>2</v>
      </c>
      <c r="AE6" s="111">
        <f t="shared" ca="1" si="3"/>
        <v>0</v>
      </c>
      <c r="AF6" s="111">
        <f t="shared" ca="1" si="4"/>
        <v>0</v>
      </c>
      <c r="AG6" s="111">
        <f t="shared" ca="1" si="5"/>
        <v>0</v>
      </c>
      <c r="AH6" s="111">
        <f t="shared" ca="1" si="5"/>
        <v>0</v>
      </c>
      <c r="AI6" s="111">
        <f t="shared" ca="1" si="6"/>
        <v>0</v>
      </c>
      <c r="AJ6" s="111">
        <f t="shared" ca="1" si="7"/>
        <v>0</v>
      </c>
      <c r="AK6" s="112">
        <f t="shared" ca="1" si="7"/>
        <v>0</v>
      </c>
      <c r="AM6" s="100"/>
      <c r="AN6" s="148" t="str">
        <f t="shared" ca="1" si="0"/>
        <v>藍芽功能測試</v>
      </c>
      <c r="AO6" s="149"/>
      <c r="AP6" s="151" t="str">
        <f t="array" aca="1" ref="AP6" ca="1">IF(SUM(--ISNUMBER(FIND(AP$2,AN$2:AN$201)))&lt;ROW()-2,"",INDEX(AN$1:AN$201,SMALL(IF(ISNUMBER(FIND(AP$2,AN$2:AN$201)),ROW($2:$201)),ROW()-2)))</f>
        <v>麥克風電源鍵</v>
      </c>
      <c r="AQ6" s="151" t="str">
        <f t="array" aca="1" ref="AQ6" ca="1">IF(SUM(--ISNUMBER(FIND(AQ$2,AN$2:AN$201)))&lt;ROW()-2,"",INDEX(AN$1:AN$201,SMALL(IF(ISNUMBER(FIND(AQ$2,AN$2:AN$201)),ROW($2:$201)),ROW()-2)))</f>
        <v>麥克風電源鍵</v>
      </c>
    </row>
    <row r="7" spans="1:44" ht="82.5" customHeight="1">
      <c r="A7" s="120">
        <f t="shared" ca="1" si="8"/>
        <v>4</v>
      </c>
      <c r="B7" s="422" t="str">
        <f ca="1">IF(A7="","",IF(INDIRECT("C"&amp;ROW())="","",TEXT(MATCH(INDIRECT("C"&amp;ROW()),TestCategories,0),"000")&amp;"-"&amp;TEXT(COUNTIF(C$3:INDIRECT("C"&amp;ROW()),INDIRECT("C"&amp;ROW())),"00")))</f>
        <v>002-03</v>
      </c>
      <c r="C7" s="423" t="str">
        <f t="shared" ca="1" si="9"/>
        <v>美聲音效模式</v>
      </c>
      <c r="D7" s="424"/>
      <c r="E7" s="425" t="s">
        <v>615</v>
      </c>
      <c r="F7" s="425" t="s">
        <v>616</v>
      </c>
      <c r="G7" s="425" t="s">
        <v>612</v>
      </c>
      <c r="H7" s="426" t="s">
        <v>146</v>
      </c>
      <c r="I7" s="427" t="s">
        <v>3</v>
      </c>
      <c r="J7" s="427">
        <v>3</v>
      </c>
      <c r="K7" s="425" t="s">
        <v>609</v>
      </c>
      <c r="L7" s="425"/>
      <c r="M7" s="429" t="str">
        <f t="shared" ca="1" si="10"/>
        <v/>
      </c>
      <c r="N7" s="282" t="str">
        <f ca="1">IF(M7&lt;&gt;"",MAX(N$3:N6)+1,"")</f>
        <v/>
      </c>
      <c r="O7" s="442">
        <f t="shared" ca="1" si="11"/>
        <v>2</v>
      </c>
      <c r="AA7" s="117"/>
      <c r="AB7" s="139" t="str">
        <f t="shared" ca="1" si="1"/>
        <v>藍芽功能測試</v>
      </c>
      <c r="AC7" s="134">
        <f t="shared" ca="1" si="2"/>
        <v>1</v>
      </c>
      <c r="AD7" s="111">
        <f t="shared" ca="1" si="3"/>
        <v>1</v>
      </c>
      <c r="AE7" s="111">
        <f t="shared" ca="1" si="3"/>
        <v>0</v>
      </c>
      <c r="AF7" s="111">
        <f t="shared" ca="1" si="4"/>
        <v>0</v>
      </c>
      <c r="AG7" s="111">
        <f t="shared" ca="1" si="5"/>
        <v>0</v>
      </c>
      <c r="AH7" s="111">
        <f t="shared" ca="1" si="5"/>
        <v>0</v>
      </c>
      <c r="AI7" s="111">
        <f t="shared" ca="1" si="6"/>
        <v>0</v>
      </c>
      <c r="AJ7" s="111">
        <f t="shared" ca="1" si="7"/>
        <v>0</v>
      </c>
      <c r="AK7" s="112">
        <f t="shared" ca="1" si="7"/>
        <v>0</v>
      </c>
      <c r="AM7" s="100"/>
      <c r="AN7" s="148" t="str">
        <f t="shared" ca="1" si="0"/>
        <v>K歌混音功能</v>
      </c>
      <c r="AO7" s="149"/>
      <c r="AP7" s="151" t="str">
        <f t="array" aca="1" ref="AP7" ca="1">IF(SUM(--ISNUMBER(FIND(AP$2,AN$2:AN$201)))&lt;ROW()-2,"",INDEX(AN$1:AN$201,SMALL(IF(ISNUMBER(FIND(AP$2,AN$2:AN$201)),ROW($2:$201)),ROW()-2)))</f>
        <v>藍芽功能測試</v>
      </c>
      <c r="AQ7" s="151" t="str">
        <f t="array" aca="1" ref="AQ7" ca="1">IF(SUM(--ISNUMBER(FIND(AQ$2,AN$2:AN$201)))&lt;ROW()-2,"",INDEX(AN$1:AN$201,SMALL(IF(ISNUMBER(FIND(AQ$2,AN$2:AN$201)),ROW($2:$201)),ROW()-2)))</f>
        <v>藍芽功能測試</v>
      </c>
    </row>
    <row r="8" spans="1:44" ht="60.75" customHeight="1">
      <c r="A8" s="120">
        <f t="shared" ca="1" si="8"/>
        <v>5</v>
      </c>
      <c r="B8" s="422" t="str">
        <f ca="1">IF(A8="","",IF(INDIRECT("C"&amp;ROW())="","",TEXT(MATCH(INDIRECT("C"&amp;ROW()),TestCategories,0),"000")&amp;"-"&amp;TEXT(COUNTIF(C$3:INDIRECT("C"&amp;ROW()),INDIRECT("C"&amp;ROW())),"00")))</f>
        <v>002-04</v>
      </c>
      <c r="C8" s="423" t="str">
        <f t="shared" ca="1" si="9"/>
        <v>美聲音效模式</v>
      </c>
      <c r="D8" s="424"/>
      <c r="E8" s="425" t="s">
        <v>617</v>
      </c>
      <c r="F8" s="425" t="s">
        <v>618</v>
      </c>
      <c r="G8" s="425" t="s">
        <v>612</v>
      </c>
      <c r="H8" s="426" t="s">
        <v>146</v>
      </c>
      <c r="I8" s="427" t="s">
        <v>3</v>
      </c>
      <c r="J8" s="427">
        <v>3</v>
      </c>
      <c r="K8" s="425" t="s">
        <v>609</v>
      </c>
      <c r="L8" s="425"/>
      <c r="M8" s="429" t="str">
        <f t="shared" ca="1" si="10"/>
        <v/>
      </c>
      <c r="N8" s="282" t="str">
        <f ca="1">IF(M8&lt;&gt;"",MAX(N$3:N7)+1,"")</f>
        <v/>
      </c>
      <c r="O8" s="442">
        <f t="shared" ca="1" si="11"/>
        <v>2</v>
      </c>
      <c r="AA8" s="117"/>
      <c r="AB8" s="139" t="str">
        <f t="shared" ca="1" si="1"/>
        <v>K歌混音功能</v>
      </c>
      <c r="AC8" s="134">
        <f t="shared" ca="1" si="2"/>
        <v>1</v>
      </c>
      <c r="AD8" s="111">
        <f t="shared" ca="1" si="3"/>
        <v>1</v>
      </c>
      <c r="AE8" s="111">
        <f t="shared" ca="1" si="3"/>
        <v>0</v>
      </c>
      <c r="AF8" s="111">
        <f t="shared" ca="1" si="4"/>
        <v>0</v>
      </c>
      <c r="AG8" s="111">
        <f t="shared" ca="1" si="5"/>
        <v>0</v>
      </c>
      <c r="AH8" s="111">
        <f t="shared" ca="1" si="5"/>
        <v>0</v>
      </c>
      <c r="AI8" s="111">
        <f t="shared" ca="1" si="6"/>
        <v>0</v>
      </c>
      <c r="AJ8" s="111">
        <f t="shared" ca="1" si="7"/>
        <v>0</v>
      </c>
      <c r="AK8" s="112">
        <f t="shared" ca="1" si="7"/>
        <v>0</v>
      </c>
      <c r="AM8" s="100"/>
      <c r="AN8" s="148" t="str">
        <f t="shared" ca="1" si="0"/>
        <v>智能省電功能</v>
      </c>
      <c r="AO8" s="149"/>
      <c r="AP8" s="151" t="str">
        <f t="array" aca="1" ref="AP8" ca="1">IF(SUM(--ISNUMBER(FIND(AP$2,AN$2:AN$201)))&lt;ROW()-2,"",INDEX(AN$1:AN$201,SMALL(IF(ISNUMBER(FIND(AP$2,AN$2:AN$201)),ROW($2:$201)),ROW()-2)))</f>
        <v>K歌混音功能</v>
      </c>
      <c r="AQ8" s="151" t="str">
        <f t="array" aca="1" ref="AQ8" ca="1">IF(SUM(--ISNUMBER(FIND(AQ$2,AN$2:AN$201)))&lt;ROW()-2,"",INDEX(AN$1:AN$201,SMALL(IF(ISNUMBER(FIND(AQ$2,AN$2:AN$201)),ROW($2:$201)),ROW()-2)))</f>
        <v>K歌混音功能</v>
      </c>
    </row>
    <row r="9" spans="1:44" ht="55.5" customHeight="1">
      <c r="A9" s="120">
        <f t="shared" ca="1" si="8"/>
        <v>6</v>
      </c>
      <c r="B9" s="422" t="str">
        <f ca="1">IF(A9="","",IF(INDIRECT("C"&amp;ROW())="","",TEXT(MATCH(INDIRECT("C"&amp;ROW()),TestCategories,0),"000")&amp;"-"&amp;TEXT(COUNTIF(C$3:INDIRECT("C"&amp;ROW()),INDIRECT("C"&amp;ROW())),"00")))</f>
        <v>002-05</v>
      </c>
      <c r="C9" s="423" t="str">
        <f t="shared" ca="1" si="9"/>
        <v>美聲音效模式</v>
      </c>
      <c r="D9" s="424"/>
      <c r="E9" s="425" t="s">
        <v>619</v>
      </c>
      <c r="F9" s="425" t="s">
        <v>620</v>
      </c>
      <c r="G9" s="425" t="s">
        <v>612</v>
      </c>
      <c r="H9" s="426" t="s">
        <v>146</v>
      </c>
      <c r="I9" s="427" t="s">
        <v>3</v>
      </c>
      <c r="J9" s="427">
        <v>3</v>
      </c>
      <c r="K9" s="425" t="s">
        <v>609</v>
      </c>
      <c r="L9" s="425"/>
      <c r="M9" s="429" t="str">
        <f t="shared" ca="1" si="10"/>
        <v/>
      </c>
      <c r="N9" s="282" t="str">
        <f ca="1">IF(M9&lt;&gt;"",MAX(N$3:N8)+1,"")</f>
        <v/>
      </c>
      <c r="O9" s="442">
        <f t="shared" ca="1" si="11"/>
        <v>2</v>
      </c>
      <c r="AA9" s="117"/>
      <c r="AB9" s="139" t="str">
        <f t="shared" ca="1" si="1"/>
        <v>智能省電功能</v>
      </c>
      <c r="AC9" s="134">
        <f t="shared" ca="1" si="2"/>
        <v>3</v>
      </c>
      <c r="AD9" s="111">
        <f t="shared" ca="1" si="3"/>
        <v>0</v>
      </c>
      <c r="AE9" s="111">
        <f t="shared" ca="1" si="3"/>
        <v>0</v>
      </c>
      <c r="AF9" s="111">
        <f t="shared" ca="1" si="4"/>
        <v>0</v>
      </c>
      <c r="AG9" s="111">
        <f t="shared" ca="1" si="5"/>
        <v>0</v>
      </c>
      <c r="AH9" s="111">
        <f t="shared" ca="1" si="5"/>
        <v>0</v>
      </c>
      <c r="AI9" s="111">
        <f t="shared" ca="1" si="6"/>
        <v>0</v>
      </c>
      <c r="AJ9" s="111">
        <f t="shared" ca="1" si="7"/>
        <v>0</v>
      </c>
      <c r="AK9" s="112">
        <f t="shared" ca="1" si="7"/>
        <v>0</v>
      </c>
      <c r="AM9" s="100"/>
      <c r="AN9" s="148" t="str">
        <f t="shared" ca="1" si="0"/>
        <v>USB DONGLE指示燈號</v>
      </c>
      <c r="AO9" s="149"/>
      <c r="AP9" s="151" t="str">
        <f t="array" aca="1" ref="AP9" ca="1">IF(SUM(--ISNUMBER(FIND(AP$2,AN$2:AN$201)))&lt;ROW()-2,"",INDEX(AN$1:AN$201,SMALL(IF(ISNUMBER(FIND(AP$2,AN$2:AN$201)),ROW($2:$201)),ROW()-2)))</f>
        <v>智能省電功能</v>
      </c>
      <c r="AQ9" s="151" t="str">
        <f t="array" aca="1" ref="AQ9" ca="1">IF(SUM(--ISNUMBER(FIND(AQ$2,AN$2:AN$201)))&lt;ROW()-2,"",INDEX(AN$1:AN$201,SMALL(IF(ISNUMBER(FIND(AQ$2,AN$2:AN$201)),ROW($2:$201)),ROW()-2)))</f>
        <v>智能省電功能</v>
      </c>
    </row>
    <row r="10" spans="1:44" ht="90.75" customHeight="1">
      <c r="A10" s="120">
        <f t="shared" ca="1" si="8"/>
        <v>7</v>
      </c>
      <c r="B10" s="422" t="str">
        <f ca="1">IF(A10="","",IF(INDIRECT("C"&amp;ROW())="","",TEXT(MATCH(INDIRECT("C"&amp;ROW()),TestCategories,0),"000")&amp;"-"&amp;TEXT(COUNTIF(C$3:INDIRECT("C"&amp;ROW()),INDIRECT("C"&amp;ROW())),"00")))</f>
        <v>002-06</v>
      </c>
      <c r="C10" s="423" t="str">
        <f t="shared" ca="1" si="9"/>
        <v>美聲音效模式</v>
      </c>
      <c r="D10" s="424"/>
      <c r="E10" s="425" t="s">
        <v>621</v>
      </c>
      <c r="F10" s="425" t="s">
        <v>622</v>
      </c>
      <c r="G10" s="425" t="s">
        <v>612</v>
      </c>
      <c r="H10" s="426" t="s">
        <v>146</v>
      </c>
      <c r="I10" s="427" t="s">
        <v>3</v>
      </c>
      <c r="J10" s="427">
        <v>3</v>
      </c>
      <c r="K10" s="425" t="s">
        <v>609</v>
      </c>
      <c r="L10" s="425"/>
      <c r="M10" s="429" t="str">
        <f t="shared" ca="1" si="10"/>
        <v/>
      </c>
      <c r="N10" s="282" t="str">
        <f ca="1">IF(M10&lt;&gt;"",MAX(N$3:N9)+1,"")</f>
        <v/>
      </c>
      <c r="O10" s="442">
        <f t="shared" ca="1" si="11"/>
        <v>2</v>
      </c>
      <c r="AA10" s="117"/>
      <c r="AB10" s="139" t="str">
        <f t="shared" ca="1" si="1"/>
        <v>USB DONGLE指示燈號</v>
      </c>
      <c r="AC10" s="134">
        <f t="shared" ca="1" si="2"/>
        <v>2</v>
      </c>
      <c r="AD10" s="111">
        <f t="shared" ca="1" si="3"/>
        <v>2</v>
      </c>
      <c r="AE10" s="111">
        <f t="shared" ca="1" si="3"/>
        <v>0</v>
      </c>
      <c r="AF10" s="111">
        <f t="shared" ca="1" si="4"/>
        <v>0</v>
      </c>
      <c r="AG10" s="111">
        <f t="shared" ca="1" si="5"/>
        <v>0</v>
      </c>
      <c r="AH10" s="111">
        <f t="shared" ca="1" si="5"/>
        <v>0</v>
      </c>
      <c r="AI10" s="111">
        <f t="shared" ca="1" si="6"/>
        <v>0</v>
      </c>
      <c r="AJ10" s="111">
        <f t="shared" ca="1" si="7"/>
        <v>0</v>
      </c>
      <c r="AK10" s="112">
        <f t="shared" ca="1" si="7"/>
        <v>0</v>
      </c>
      <c r="AM10" s="100"/>
      <c r="AN10" s="148" t="str">
        <f t="shared" ca="1" si="0"/>
        <v>麥克風指示燈號</v>
      </c>
      <c r="AO10" s="149"/>
      <c r="AP10" s="151" t="str">
        <f t="array" aca="1" ref="AP10" ca="1">IF(SUM(--ISNUMBER(FIND(AP$2,AN$2:AN$201)))&lt;ROW()-2,"",INDEX(AN$1:AN$201,SMALL(IF(ISNUMBER(FIND(AP$2,AN$2:AN$201)),ROW($2:$201)),ROW()-2)))</f>
        <v>USB DONGLE指示燈號</v>
      </c>
      <c r="AQ10" s="151" t="str">
        <f t="array" aca="1" ref="AQ10" ca="1">IF(SUM(--ISNUMBER(FIND(AQ$2,AN$2:AN$201)))&lt;ROW()-2,"",INDEX(AN$1:AN$201,SMALL(IF(ISNUMBER(FIND(AQ$2,AN$2:AN$201)),ROW($2:$201)),ROW()-2)))</f>
        <v>USB DONGLE指示燈號</v>
      </c>
    </row>
    <row r="11" spans="1:44" ht="80.099999999999994" customHeight="1">
      <c r="A11" s="120">
        <f t="shared" ca="1" si="8"/>
        <v>8</v>
      </c>
      <c r="B11" s="422" t="str">
        <f ca="1">IF(A11="","",IF(INDIRECT("C"&amp;ROW())="","",TEXT(MATCH(INDIRECT("C"&amp;ROW()),TestCategories,0),"000")&amp;"-"&amp;TEXT(COUNTIF(C$3:INDIRECT("C"&amp;ROW()),INDIRECT("C"&amp;ROW())),"00")))</f>
        <v>003-01</v>
      </c>
      <c r="C11" s="423" t="str">
        <f t="shared" ca="1" si="9"/>
        <v>麥克風音量鍵</v>
      </c>
      <c r="D11" s="424" t="s">
        <v>597</v>
      </c>
      <c r="E11" s="425" t="s">
        <v>623</v>
      </c>
      <c r="F11" s="425" t="s">
        <v>624</v>
      </c>
      <c r="G11" s="425" t="s">
        <v>625</v>
      </c>
      <c r="H11" s="426" t="s">
        <v>146</v>
      </c>
      <c r="I11" s="427" t="s">
        <v>3</v>
      </c>
      <c r="J11" s="427">
        <v>3</v>
      </c>
      <c r="K11" s="425" t="s">
        <v>626</v>
      </c>
      <c r="L11" s="425"/>
      <c r="M11" s="429" t="str">
        <f t="shared" ca="1" si="10"/>
        <v/>
      </c>
      <c r="N11" s="282" t="str">
        <f ca="1">IF(M11&lt;&gt;"",MAX(N$3:N10)+1,"")</f>
        <v/>
      </c>
      <c r="O11" s="442">
        <f t="shared" ca="1" si="11"/>
        <v>3</v>
      </c>
      <c r="AA11" s="117"/>
      <c r="AB11" s="139" t="str">
        <f t="shared" ca="1" si="1"/>
        <v>麥克風指示燈號</v>
      </c>
      <c r="AC11" s="134">
        <f t="shared" ca="1" si="2"/>
        <v>4</v>
      </c>
      <c r="AD11" s="111">
        <f t="shared" ca="1" si="3"/>
        <v>4</v>
      </c>
      <c r="AE11" s="111">
        <f t="shared" ca="1" si="3"/>
        <v>0</v>
      </c>
      <c r="AF11" s="111">
        <f t="shared" ca="1" si="4"/>
        <v>0</v>
      </c>
      <c r="AG11" s="111">
        <f t="shared" ca="1" si="5"/>
        <v>0</v>
      </c>
      <c r="AH11" s="111">
        <f t="shared" ca="1" si="5"/>
        <v>0</v>
      </c>
      <c r="AI11" s="111">
        <f t="shared" ca="1" si="6"/>
        <v>0</v>
      </c>
      <c r="AJ11" s="111">
        <f t="shared" ca="1" si="7"/>
        <v>0</v>
      </c>
      <c r="AK11" s="112">
        <f t="shared" ca="1" si="7"/>
        <v>0</v>
      </c>
      <c r="AM11" s="100"/>
      <c r="AN11" s="148" t="str">
        <f t="shared" ca="1" si="0"/>
        <v>連接PC測試</v>
      </c>
      <c r="AO11" s="149"/>
      <c r="AP11" s="151" t="str">
        <f t="array" aca="1" ref="AP11" ca="1">IF(SUM(--ISNUMBER(FIND(AP$2,AN$2:AN$201)))&lt;ROW()-2,"",INDEX(AN$1:AN$201,SMALL(IF(ISNUMBER(FIND(AP$2,AN$2:AN$201)),ROW($2:$201)),ROW()-2)))</f>
        <v>麥克風指示燈號</v>
      </c>
      <c r="AQ11" s="151" t="str">
        <f t="array" aca="1" ref="AQ11" ca="1">IF(SUM(--ISNUMBER(FIND(AQ$2,AN$2:AN$201)))&lt;ROW()-2,"",INDEX(AN$1:AN$201,SMALL(IF(ISNUMBER(FIND(AQ$2,AN$2:AN$201)),ROW($2:$201)),ROW()-2)))</f>
        <v>麥克風指示燈號</v>
      </c>
    </row>
    <row r="12" spans="1:44" ht="91.5" customHeight="1">
      <c r="A12" s="120">
        <f t="shared" ca="1" si="8"/>
        <v>9</v>
      </c>
      <c r="B12" s="422" t="str">
        <f ca="1">IF(A12="","",IF(INDIRECT("C"&amp;ROW())="","",TEXT(MATCH(INDIRECT("C"&amp;ROW()),TestCategories,0),"000")&amp;"-"&amp;TEXT(COUNTIF(C$3:INDIRECT("C"&amp;ROW()),INDIRECT("C"&amp;ROW())),"00")))</f>
        <v>003-02</v>
      </c>
      <c r="C12" s="423" t="str">
        <f t="shared" ca="1" si="9"/>
        <v>麥克風音量鍵</v>
      </c>
      <c r="D12" s="424"/>
      <c r="E12" s="425" t="s">
        <v>627</v>
      </c>
      <c r="F12" s="425" t="s">
        <v>624</v>
      </c>
      <c r="G12" s="425" t="s">
        <v>625</v>
      </c>
      <c r="H12" s="426" t="s">
        <v>146</v>
      </c>
      <c r="I12" s="427" t="s">
        <v>3</v>
      </c>
      <c r="J12" s="427">
        <v>3</v>
      </c>
      <c r="K12" s="425" t="s">
        <v>626</v>
      </c>
      <c r="L12" s="425"/>
      <c r="M12" s="429" t="str">
        <f t="shared" ca="1" si="10"/>
        <v/>
      </c>
      <c r="N12" s="282" t="str">
        <f ca="1">IF(M12&lt;&gt;"",MAX(N$3:N11)+1,"")</f>
        <v/>
      </c>
      <c r="O12" s="442">
        <f t="shared" ca="1" si="11"/>
        <v>3</v>
      </c>
      <c r="AA12" s="117"/>
      <c r="AB12" s="139" t="str">
        <f t="shared" ca="1" si="1"/>
        <v>連接PC測試</v>
      </c>
      <c r="AC12" s="134">
        <f t="shared" ca="1" si="2"/>
        <v>4</v>
      </c>
      <c r="AD12" s="111">
        <f t="shared" ca="1" si="3"/>
        <v>4</v>
      </c>
      <c r="AE12" s="111">
        <f t="shared" ca="1" si="3"/>
        <v>0</v>
      </c>
      <c r="AF12" s="111">
        <f t="shared" ca="1" si="4"/>
        <v>0</v>
      </c>
      <c r="AG12" s="111">
        <f t="shared" ca="1" si="5"/>
        <v>0</v>
      </c>
      <c r="AH12" s="111">
        <f t="shared" ca="1" si="5"/>
        <v>0</v>
      </c>
      <c r="AI12" s="111">
        <f t="shared" ca="1" si="6"/>
        <v>0</v>
      </c>
      <c r="AJ12" s="111">
        <f t="shared" ca="1" si="7"/>
        <v>0</v>
      </c>
      <c r="AK12" s="112">
        <f t="shared" ca="1" si="7"/>
        <v>0</v>
      </c>
      <c r="AM12" s="100"/>
      <c r="AN12" s="148" t="str">
        <f t="shared" ca="1" si="0"/>
        <v>耐壓性測試</v>
      </c>
      <c r="AO12" s="149"/>
      <c r="AP12" s="151" t="str">
        <f t="array" aca="1" ref="AP12" ca="1">IF(SUM(--ISNUMBER(FIND(AP$2,AN$2:AN$201)))&lt;ROW()-2,"",INDEX(AN$1:AN$201,SMALL(IF(ISNUMBER(FIND(AP$2,AN$2:AN$201)),ROW($2:$201)),ROW()-2)))</f>
        <v>連接PC測試</v>
      </c>
      <c r="AQ12" s="151" t="str">
        <f t="array" aca="1" ref="AQ12" ca="1">IF(SUM(--ISNUMBER(FIND(AQ$2,AN$2:AN$201)))&lt;ROW()-2,"",INDEX(AN$1:AN$201,SMALL(IF(ISNUMBER(FIND(AQ$2,AN$2:AN$201)),ROW($2:$201)),ROW()-2)))</f>
        <v>連接PC測試</v>
      </c>
    </row>
    <row r="13" spans="1:44" ht="79.5" customHeight="1">
      <c r="A13" s="120">
        <f t="shared" ca="1" si="8"/>
        <v>10</v>
      </c>
      <c r="B13" s="422" t="str">
        <f ca="1">IF(A13="","",IF(INDIRECT("C"&amp;ROW())="","",TEXT(MATCH(INDIRECT("C"&amp;ROW()),TestCategories,0),"000")&amp;"-"&amp;TEXT(COUNTIF(C$3:INDIRECT("C"&amp;ROW()),INDIRECT("C"&amp;ROW())),"00")))</f>
        <v>003-03</v>
      </c>
      <c r="C13" s="423" t="str">
        <f t="shared" ca="1" si="9"/>
        <v>麥克風音量鍵</v>
      </c>
      <c r="D13" s="424"/>
      <c r="E13" s="425" t="s">
        <v>628</v>
      </c>
      <c r="F13" s="425" t="s">
        <v>629</v>
      </c>
      <c r="G13" s="425" t="s">
        <v>630</v>
      </c>
      <c r="H13" s="426" t="s">
        <v>146</v>
      </c>
      <c r="I13" s="427" t="s">
        <v>3</v>
      </c>
      <c r="J13" s="427">
        <v>15</v>
      </c>
      <c r="K13" s="425" t="s">
        <v>631</v>
      </c>
      <c r="L13" s="425"/>
      <c r="M13" s="429" t="str">
        <f t="shared" ca="1" si="10"/>
        <v/>
      </c>
      <c r="N13" s="282" t="str">
        <f ca="1">IF(M13&lt;&gt;"",MAX(N$3:N12)+1,"")</f>
        <v/>
      </c>
      <c r="O13" s="442">
        <f t="shared" ca="1" si="11"/>
        <v>3</v>
      </c>
      <c r="AA13" s="117"/>
      <c r="AB13" s="139" t="str">
        <f t="shared" ca="1" si="1"/>
        <v>耐壓性測試</v>
      </c>
      <c r="AC13" s="134">
        <f t="shared" ca="1" si="2"/>
        <v>2</v>
      </c>
      <c r="AD13" s="111">
        <f t="shared" ca="1" si="3"/>
        <v>2</v>
      </c>
      <c r="AE13" s="111">
        <f t="shared" ca="1" si="3"/>
        <v>0</v>
      </c>
      <c r="AF13" s="111">
        <f t="shared" ca="1" si="4"/>
        <v>0</v>
      </c>
      <c r="AG13" s="111">
        <f t="shared" ca="1" si="5"/>
        <v>0</v>
      </c>
      <c r="AH13" s="111">
        <f t="shared" ca="1" si="5"/>
        <v>0</v>
      </c>
      <c r="AI13" s="111">
        <f t="shared" ca="1" si="6"/>
        <v>0</v>
      </c>
      <c r="AJ13" s="111">
        <f t="shared" ca="1" si="7"/>
        <v>0</v>
      </c>
      <c r="AK13" s="112">
        <f t="shared" ca="1" si="7"/>
        <v>0</v>
      </c>
      <c r="AM13" s="100"/>
      <c r="AN13" s="148" t="str">
        <f t="shared" ca="1" si="0"/>
        <v>XEAR SINGFX</v>
      </c>
      <c r="AO13" s="149"/>
      <c r="AP13" s="151" t="str">
        <f t="array" aca="1" ref="AP13" ca="1">IF(SUM(--ISNUMBER(FIND(AP$2,AN$2:AN$201)))&lt;ROW()-2,"",INDEX(AN$1:AN$201,SMALL(IF(ISNUMBER(FIND(AP$2,AN$2:AN$201)),ROW($2:$201)),ROW()-2)))</f>
        <v>耐壓性測試</v>
      </c>
      <c r="AQ13" s="151" t="str">
        <f t="array" aca="1" ref="AQ13" ca="1">IF(SUM(--ISNUMBER(FIND(AQ$2,AN$2:AN$201)))&lt;ROW()-2,"",INDEX(AN$1:AN$201,SMALL(IF(ISNUMBER(FIND(AQ$2,AN$2:AN$201)),ROW($2:$201)),ROW()-2)))</f>
        <v>耐壓性測試</v>
      </c>
    </row>
    <row r="14" spans="1:44" ht="74.25" customHeight="1">
      <c r="A14" s="120">
        <f t="shared" ca="1" si="8"/>
        <v>11</v>
      </c>
      <c r="B14" s="422" t="str">
        <f ca="1">IF(A14="","",IF(INDIRECT("C"&amp;ROW())="","",TEXT(MATCH(INDIRECT("C"&amp;ROW()),TestCategories,0),"000")&amp;"-"&amp;TEXT(COUNTIF(C$3:INDIRECT("C"&amp;ROW()),INDIRECT("C"&amp;ROW())),"00")))</f>
        <v>004-01</v>
      </c>
      <c r="C14" s="423" t="str">
        <f t="shared" ca="1" si="9"/>
        <v>麥克風電源鍵</v>
      </c>
      <c r="D14" s="424" t="s">
        <v>598</v>
      </c>
      <c r="E14" s="425" t="s">
        <v>632</v>
      </c>
      <c r="F14" s="425" t="s">
        <v>633</v>
      </c>
      <c r="G14" s="425" t="s">
        <v>634</v>
      </c>
      <c r="H14" s="426" t="s">
        <v>146</v>
      </c>
      <c r="I14" s="427" t="s">
        <v>3</v>
      </c>
      <c r="J14" s="427">
        <v>1</v>
      </c>
      <c r="K14" s="425" t="s">
        <v>626</v>
      </c>
      <c r="L14" s="425"/>
      <c r="M14" s="429" t="str">
        <f t="shared" ca="1" si="10"/>
        <v/>
      </c>
      <c r="N14" s="282" t="str">
        <f ca="1">IF(M14&lt;&gt;"",MAX(N$3:N13)+1,"")</f>
        <v/>
      </c>
      <c r="O14" s="442">
        <f t="shared" ca="1" si="11"/>
        <v>4</v>
      </c>
      <c r="AA14" s="117"/>
      <c r="AB14" s="139" t="str">
        <f t="shared" ca="1" si="1"/>
        <v/>
      </c>
      <c r="AC14" s="134">
        <f t="shared" ca="1" si="2"/>
        <v>0</v>
      </c>
      <c r="AD14" s="111">
        <f t="shared" ca="1" si="3"/>
        <v>0</v>
      </c>
      <c r="AE14" s="111">
        <f t="shared" ca="1" si="3"/>
        <v>0</v>
      </c>
      <c r="AF14" s="111">
        <f t="shared" ca="1" si="4"/>
        <v>0</v>
      </c>
      <c r="AG14" s="111">
        <f t="shared" ca="1" si="5"/>
        <v>0</v>
      </c>
      <c r="AH14" s="111">
        <f t="shared" ca="1" si="5"/>
        <v>0</v>
      </c>
      <c r="AI14" s="111">
        <f t="shared" ca="1" si="6"/>
        <v>0</v>
      </c>
      <c r="AJ14" s="111">
        <f t="shared" ca="1" si="7"/>
        <v>0</v>
      </c>
      <c r="AK14" s="112">
        <f t="shared" ca="1" si="7"/>
        <v>0</v>
      </c>
      <c r="AM14" s="100"/>
      <c r="AN14" s="148" t="str">
        <f t="shared" ca="1" si="0"/>
        <v>XEAR AUDIO BRILLIANT</v>
      </c>
      <c r="AO14" s="149"/>
      <c r="AP14" s="151" t="str">
        <f t="array" aca="1" ref="AP14" ca="1">IF(SUM(--ISNUMBER(FIND(AP$2,AN$2:AN$201)))&lt;ROW()-2,"",INDEX(AN$1:AN$201,SMALL(IF(ISNUMBER(FIND(AP$2,AN$2:AN$201)),ROW($2:$201)),ROW()-2)))</f>
        <v>XEAR SINGFX</v>
      </c>
      <c r="AQ14" s="151" t="str">
        <f t="array" aca="1" ref="AQ14" ca="1">IF(SUM(--ISNUMBER(FIND(AQ$2,AN$2:AN$201)))&lt;ROW()-2,"",INDEX(AN$1:AN$201,SMALL(IF(ISNUMBER(FIND(AQ$2,AN$2:AN$201)),ROW($2:$201)),ROW()-2)))</f>
        <v>XEAR SINGFX</v>
      </c>
    </row>
    <row r="15" spans="1:44" ht="73.5" customHeight="1">
      <c r="A15" s="120">
        <f t="shared" ca="1" si="8"/>
        <v>12</v>
      </c>
      <c r="B15" s="422" t="str">
        <f ca="1">IF(A15="","",IF(INDIRECT("C"&amp;ROW())="","",TEXT(MATCH(INDIRECT("C"&amp;ROW()),TestCategories,0),"000")&amp;"-"&amp;TEXT(COUNTIF(C$3:INDIRECT("C"&amp;ROW()),INDIRECT("C"&amp;ROW())),"00")))</f>
        <v>004-02</v>
      </c>
      <c r="C15" s="423" t="str">
        <f t="shared" ca="1" si="9"/>
        <v>麥克風電源鍵</v>
      </c>
      <c r="D15" s="424"/>
      <c r="E15" s="425" t="s">
        <v>635</v>
      </c>
      <c r="F15" s="425" t="s">
        <v>636</v>
      </c>
      <c r="G15" s="425" t="s">
        <v>637</v>
      </c>
      <c r="H15" s="426" t="s">
        <v>146</v>
      </c>
      <c r="I15" s="427" t="s">
        <v>3</v>
      </c>
      <c r="J15" s="427">
        <v>1</v>
      </c>
      <c r="K15" s="425" t="s">
        <v>626</v>
      </c>
      <c r="L15" s="425"/>
      <c r="M15" s="429" t="str">
        <f t="shared" ca="1" si="10"/>
        <v/>
      </c>
      <c r="N15" s="282" t="str">
        <f ca="1">IF(M15&lt;&gt;"",MAX(N$3:N14)+1,"")</f>
        <v/>
      </c>
      <c r="O15" s="442">
        <f t="shared" ca="1" si="11"/>
        <v>4</v>
      </c>
      <c r="AA15" s="117"/>
      <c r="AB15" s="139" t="str">
        <f t="shared" ca="1" si="1"/>
        <v/>
      </c>
      <c r="AC15" s="134">
        <f t="shared" ca="1" si="2"/>
        <v>0</v>
      </c>
      <c r="AD15" s="111">
        <f t="shared" ca="1" si="3"/>
        <v>0</v>
      </c>
      <c r="AE15" s="111">
        <f t="shared" ca="1" si="3"/>
        <v>0</v>
      </c>
      <c r="AF15" s="111">
        <f t="shared" ca="1" si="4"/>
        <v>0</v>
      </c>
      <c r="AG15" s="111">
        <f t="shared" ca="1" si="5"/>
        <v>0</v>
      </c>
      <c r="AH15" s="111">
        <f t="shared" ca="1" si="5"/>
        <v>0</v>
      </c>
      <c r="AI15" s="111">
        <f t="shared" ca="1" si="6"/>
        <v>0</v>
      </c>
      <c r="AJ15" s="111">
        <f t="shared" ca="1" si="7"/>
        <v>0</v>
      </c>
      <c r="AK15" s="112">
        <f t="shared" ca="1" si="7"/>
        <v>0</v>
      </c>
      <c r="AM15" s="100"/>
      <c r="AN15" s="148" t="str">
        <f t="shared" ca="1" si="0"/>
        <v>XEAR DYNAMIC BASS</v>
      </c>
      <c r="AO15" s="149"/>
      <c r="AP15" s="151" t="str">
        <f t="array" aca="1" ref="AP15" ca="1">IF(SUM(--ISNUMBER(FIND(AP$2,AN$2:AN$201)))&lt;ROW()-2,"",INDEX(AN$1:AN$201,SMALL(IF(ISNUMBER(FIND(AP$2,AN$2:AN$201)),ROW($2:$201)),ROW()-2)))</f>
        <v>XEAR AUDIO BRILLIANT</v>
      </c>
      <c r="AQ15" s="151" t="str">
        <f t="array" aca="1" ref="AQ15" ca="1">IF(SUM(--ISNUMBER(FIND(AQ$2,AN$2:AN$201)))&lt;ROW()-2,"",INDEX(AN$1:AN$201,SMALL(IF(ISNUMBER(FIND(AQ$2,AN$2:AN$201)),ROW($2:$201)),ROW()-2)))</f>
        <v>XEAR AUDIO BRILLIANT</v>
      </c>
    </row>
    <row r="16" spans="1:44" ht="63.75" customHeight="1">
      <c r="A16" s="120">
        <f t="shared" ca="1" si="8"/>
        <v>13</v>
      </c>
      <c r="B16" s="422" t="str">
        <f ca="1">IF(A16="","",IF(INDIRECT("C"&amp;ROW())="","",TEXT(MATCH(INDIRECT("C"&amp;ROW()),TestCategories,0),"000")&amp;"-"&amp;TEXT(COUNTIF(C$3:INDIRECT("C"&amp;ROW()),INDIRECT("C"&amp;ROW())),"00")))</f>
        <v>005-01</v>
      </c>
      <c r="C16" s="423" t="str">
        <f t="shared" ca="1" si="9"/>
        <v>藍芽功能測試</v>
      </c>
      <c r="D16" s="424" t="s">
        <v>599</v>
      </c>
      <c r="E16" s="425" t="s">
        <v>638</v>
      </c>
      <c r="F16" s="425" t="s">
        <v>639</v>
      </c>
      <c r="G16" s="425" t="s">
        <v>640</v>
      </c>
      <c r="H16" s="426" t="s">
        <v>146</v>
      </c>
      <c r="I16" s="427" t="s">
        <v>3</v>
      </c>
      <c r="J16" s="427">
        <v>5</v>
      </c>
      <c r="K16" s="425" t="s">
        <v>609</v>
      </c>
      <c r="L16" s="425"/>
      <c r="M16" s="429" t="str">
        <f t="shared" ca="1" si="10"/>
        <v/>
      </c>
      <c r="N16" s="282" t="str">
        <f ca="1">IF(M16&lt;&gt;"",MAX(N$3:N15)+1,"")</f>
        <v/>
      </c>
      <c r="O16" s="442">
        <f t="shared" ca="1" si="11"/>
        <v>5</v>
      </c>
      <c r="AA16" s="117"/>
      <c r="AB16" s="139" t="str">
        <f t="shared" ca="1" si="1"/>
        <v/>
      </c>
      <c r="AC16" s="134">
        <f t="shared" ca="1" si="2"/>
        <v>0</v>
      </c>
      <c r="AD16" s="111">
        <f t="shared" ca="1" si="3"/>
        <v>0</v>
      </c>
      <c r="AE16" s="111">
        <f t="shared" ca="1" si="3"/>
        <v>0</v>
      </c>
      <c r="AF16" s="111">
        <f t="shared" ca="1" si="4"/>
        <v>0</v>
      </c>
      <c r="AG16" s="111">
        <f t="shared" ca="1" si="5"/>
        <v>0</v>
      </c>
      <c r="AH16" s="111">
        <f t="shared" ca="1" si="5"/>
        <v>0</v>
      </c>
      <c r="AI16" s="111">
        <f t="shared" ca="1" si="6"/>
        <v>0</v>
      </c>
      <c r="AJ16" s="111">
        <f t="shared" ca="1" si="7"/>
        <v>0</v>
      </c>
      <c r="AK16" s="112">
        <f t="shared" ca="1" si="7"/>
        <v>0</v>
      </c>
      <c r="AM16" s="100"/>
      <c r="AN16" s="148" t="str">
        <f t="shared" ca="1" si="0"/>
        <v>XEAR SMART VOLUME</v>
      </c>
      <c r="AO16" s="149"/>
      <c r="AP16" s="151" t="str">
        <f t="array" aca="1" ref="AP16" ca="1">IF(SUM(--ISNUMBER(FIND(AP$2,AN$2:AN$201)))&lt;ROW()-2,"",INDEX(AN$1:AN$201,SMALL(IF(ISNUMBER(FIND(AP$2,AN$2:AN$201)),ROW($2:$201)),ROW()-2)))</f>
        <v>XEAR DYNAMIC BASS</v>
      </c>
      <c r="AQ16" s="151" t="str">
        <f t="array" aca="1" ref="AQ16" ca="1">IF(SUM(--ISNUMBER(FIND(AQ$2,AN$2:AN$201)))&lt;ROW()-2,"",INDEX(AN$1:AN$201,SMALL(IF(ISNUMBER(FIND(AQ$2,AN$2:AN$201)),ROW($2:$201)),ROW()-2)))</f>
        <v>XEAR DYNAMIC BASS</v>
      </c>
    </row>
    <row r="17" spans="1:43" ht="73.5" customHeight="1">
      <c r="A17" s="120">
        <f t="shared" ca="1" si="8"/>
        <v>14</v>
      </c>
      <c r="B17" s="422" t="str">
        <f ca="1">IF(A17="","",IF(INDIRECT("C"&amp;ROW())="","",TEXT(MATCH(INDIRECT("C"&amp;ROW()),TestCategories,0),"000")&amp;"-"&amp;TEXT(COUNTIF(C$3:INDIRECT("C"&amp;ROW()),INDIRECT("C"&amp;ROW())),"00")))</f>
        <v>006-01</v>
      </c>
      <c r="C17" s="423" t="str">
        <f t="shared" ca="1" si="9"/>
        <v>K歌混音功能</v>
      </c>
      <c r="D17" s="424" t="s">
        <v>600</v>
      </c>
      <c r="E17" s="425" t="s">
        <v>641</v>
      </c>
      <c r="F17" s="425" t="s">
        <v>642</v>
      </c>
      <c r="G17" s="425" t="s">
        <v>643</v>
      </c>
      <c r="H17" s="426" t="s">
        <v>146</v>
      </c>
      <c r="I17" s="427" t="s">
        <v>3</v>
      </c>
      <c r="J17" s="427">
        <v>15</v>
      </c>
      <c r="K17" s="425" t="s">
        <v>609</v>
      </c>
      <c r="L17" s="425"/>
      <c r="M17" s="429" t="str">
        <f t="shared" ca="1" si="10"/>
        <v/>
      </c>
      <c r="N17" s="282" t="str">
        <f ca="1">IF(M17&lt;&gt;"",MAX(N$3:N16)+1,"")</f>
        <v/>
      </c>
      <c r="O17" s="442">
        <f t="shared" ca="1" si="11"/>
        <v>6</v>
      </c>
      <c r="AA17" s="117"/>
      <c r="AB17" s="139" t="str">
        <f t="shared" ca="1" si="1"/>
        <v/>
      </c>
      <c r="AC17" s="134">
        <f t="shared" ca="1" si="2"/>
        <v>0</v>
      </c>
      <c r="AD17" s="111">
        <f t="shared" ca="1" si="3"/>
        <v>0</v>
      </c>
      <c r="AE17" s="111">
        <f t="shared" ca="1" si="3"/>
        <v>0</v>
      </c>
      <c r="AF17" s="111">
        <f t="shared" ca="1" si="4"/>
        <v>0</v>
      </c>
      <c r="AG17" s="111">
        <f t="shared" ca="1" si="5"/>
        <v>0</v>
      </c>
      <c r="AH17" s="111">
        <f t="shared" ca="1" si="5"/>
        <v>0</v>
      </c>
      <c r="AI17" s="111">
        <f t="shared" ca="1" si="6"/>
        <v>0</v>
      </c>
      <c r="AJ17" s="111">
        <f t="shared" ca="1" si="7"/>
        <v>0</v>
      </c>
      <c r="AK17" s="112">
        <f t="shared" ca="1" si="7"/>
        <v>0</v>
      </c>
      <c r="AM17" s="100"/>
      <c r="AN17" s="148" t="str">
        <f t="shared" ca="1" si="0"/>
        <v>XEAR VOICE CLARITY</v>
      </c>
      <c r="AO17" s="149"/>
      <c r="AP17" s="151" t="str">
        <f t="array" aca="1" ref="AP17" ca="1">IF(SUM(--ISNUMBER(FIND(AP$2,AN$2:AN$201)))&lt;ROW()-2,"",INDEX(AN$1:AN$201,SMALL(IF(ISNUMBER(FIND(AP$2,AN$2:AN$201)),ROW($2:$201)),ROW()-2)))</f>
        <v>XEAR SMART VOLUME</v>
      </c>
      <c r="AQ17" s="151" t="str">
        <f t="array" aca="1" ref="AQ17" ca="1">IF(SUM(--ISNUMBER(FIND(AQ$2,AN$2:AN$201)))&lt;ROW()-2,"",INDEX(AN$1:AN$201,SMALL(IF(ISNUMBER(FIND(AQ$2,AN$2:AN$201)),ROW($2:$201)),ROW()-2)))</f>
        <v>XEAR SMART VOLUME</v>
      </c>
    </row>
    <row r="18" spans="1:43" ht="61.5" customHeight="1">
      <c r="A18" s="120">
        <f t="shared" ca="1" si="8"/>
        <v>15</v>
      </c>
      <c r="B18" s="422" t="str">
        <f ca="1">IF(A18="","",IF(INDIRECT("C"&amp;ROW())="","",TEXT(MATCH(INDIRECT("C"&amp;ROW()),TestCategories,0),"000")&amp;"-"&amp;TEXT(COUNTIF(C$3:INDIRECT("C"&amp;ROW()),INDIRECT("C"&amp;ROW())),"00")))</f>
        <v>007-01</v>
      </c>
      <c r="C18" s="423" t="str">
        <f t="shared" ca="1" si="9"/>
        <v>智能省電功能</v>
      </c>
      <c r="D18" s="424" t="s">
        <v>601</v>
      </c>
      <c r="E18" s="425" t="s">
        <v>644</v>
      </c>
      <c r="F18" s="425" t="s">
        <v>645</v>
      </c>
      <c r="G18" s="425" t="s">
        <v>646</v>
      </c>
      <c r="H18" s="426" t="s">
        <v>146</v>
      </c>
      <c r="I18" s="427" t="s">
        <v>647</v>
      </c>
      <c r="J18" s="427">
        <v>15</v>
      </c>
      <c r="K18" s="425" t="s">
        <v>609</v>
      </c>
      <c r="L18" s="425"/>
      <c r="M18" s="429" t="str">
        <f t="shared" ca="1" si="10"/>
        <v/>
      </c>
      <c r="N18" s="282" t="str">
        <f ca="1">IF(M18&lt;&gt;"",MAX(N$3:N17)+1,"")</f>
        <v/>
      </c>
      <c r="O18" s="442">
        <f t="shared" ca="1" si="11"/>
        <v>7</v>
      </c>
      <c r="AA18" s="117"/>
      <c r="AB18" s="139" t="str">
        <f t="shared" ca="1" si="1"/>
        <v/>
      </c>
      <c r="AC18" s="134">
        <f t="shared" ca="1" si="2"/>
        <v>0</v>
      </c>
      <c r="AD18" s="111">
        <f t="shared" ca="1" si="3"/>
        <v>0</v>
      </c>
      <c r="AE18" s="111">
        <f t="shared" ca="1" si="3"/>
        <v>0</v>
      </c>
      <c r="AF18" s="111">
        <f t="shared" ca="1" si="4"/>
        <v>0</v>
      </c>
      <c r="AG18" s="111">
        <f t="shared" ca="1" si="5"/>
        <v>0</v>
      </c>
      <c r="AH18" s="111">
        <f t="shared" ca="1" si="5"/>
        <v>0</v>
      </c>
      <c r="AI18" s="111">
        <f t="shared" ca="1" si="6"/>
        <v>0</v>
      </c>
      <c r="AJ18" s="111">
        <f t="shared" ca="1" si="7"/>
        <v>0</v>
      </c>
      <c r="AK18" s="112">
        <f t="shared" ca="1" si="7"/>
        <v>0</v>
      </c>
      <c r="AM18" s="100"/>
      <c r="AN18" s="148" t="str">
        <f t="shared" ca="1" si="0"/>
        <v>SYSTEM TEST</v>
      </c>
      <c r="AO18" s="149"/>
      <c r="AP18" s="151" t="str">
        <f t="array" aca="1" ref="AP18" ca="1">IF(SUM(--ISNUMBER(FIND(AP$2,AN$2:AN$201)))&lt;ROW()-2,"",INDEX(AN$1:AN$201,SMALL(IF(ISNUMBER(FIND(AP$2,AN$2:AN$201)),ROW($2:$201)),ROW()-2)))</f>
        <v>XEAR VOICE CLARITY</v>
      </c>
      <c r="AQ18" s="151" t="str">
        <f t="array" aca="1" ref="AQ18" ca="1">IF(SUM(--ISNUMBER(FIND(AQ$2,AN$2:AN$201)))&lt;ROW()-2,"",INDEX(AN$1:AN$201,SMALL(IF(ISNUMBER(FIND(AQ$2,AN$2:AN$201)),ROW($2:$201)),ROW()-2)))</f>
        <v>XEAR VOICE CLARITY</v>
      </c>
    </row>
    <row r="19" spans="1:43" ht="79.5" customHeight="1">
      <c r="A19" s="120">
        <f t="shared" ca="1" si="8"/>
        <v>16</v>
      </c>
      <c r="B19" s="422" t="str">
        <f ca="1">IF(A19="","",IF(INDIRECT("C"&amp;ROW())="","",TEXT(MATCH(INDIRECT("C"&amp;ROW()),TestCategories,0),"000")&amp;"-"&amp;TEXT(COUNTIF(C$3:INDIRECT("C"&amp;ROW()),INDIRECT("C"&amp;ROW())),"00")))</f>
        <v>007-02</v>
      </c>
      <c r="C19" s="423" t="str">
        <f t="shared" ca="1" si="9"/>
        <v>智能省電功能</v>
      </c>
      <c r="D19" s="424"/>
      <c r="E19" s="425" t="s">
        <v>648</v>
      </c>
      <c r="F19" s="425" t="s">
        <v>649</v>
      </c>
      <c r="G19" s="425" t="s">
        <v>646</v>
      </c>
      <c r="H19" s="426" t="s">
        <v>146</v>
      </c>
      <c r="I19" s="427" t="s">
        <v>647</v>
      </c>
      <c r="J19" s="427">
        <v>25</v>
      </c>
      <c r="K19" s="425" t="s">
        <v>609</v>
      </c>
      <c r="L19" s="425"/>
      <c r="M19" s="429" t="str">
        <f t="shared" ca="1" si="10"/>
        <v/>
      </c>
      <c r="N19" s="282" t="str">
        <f ca="1">IF(M19&lt;&gt;"",MAX(N$3:N18)+1,"")</f>
        <v/>
      </c>
      <c r="O19" s="442">
        <f t="shared" ca="1" si="11"/>
        <v>7</v>
      </c>
      <c r="AA19" s="117"/>
      <c r="AB19" s="139" t="str">
        <f t="shared" ca="1" si="1"/>
        <v/>
      </c>
      <c r="AC19" s="134">
        <f t="shared" ca="1" si="2"/>
        <v>0</v>
      </c>
      <c r="AD19" s="111">
        <f t="shared" ca="1" si="3"/>
        <v>0</v>
      </c>
      <c r="AE19" s="111">
        <f t="shared" ca="1" si="3"/>
        <v>0</v>
      </c>
      <c r="AF19" s="111">
        <f t="shared" ca="1" si="4"/>
        <v>0</v>
      </c>
      <c r="AG19" s="111">
        <f t="shared" ca="1" si="5"/>
        <v>0</v>
      </c>
      <c r="AH19" s="111">
        <f t="shared" ca="1" si="5"/>
        <v>0</v>
      </c>
      <c r="AI19" s="111">
        <f t="shared" ca="1" si="6"/>
        <v>0</v>
      </c>
      <c r="AJ19" s="111">
        <f t="shared" ca="1" si="7"/>
        <v>0</v>
      </c>
      <c r="AK19" s="112">
        <f t="shared" ca="1" si="7"/>
        <v>0</v>
      </c>
      <c r="AM19" s="100"/>
      <c r="AN19" s="148" t="str">
        <f t="shared" ca="1" si="0"/>
        <v>SMART VOLUME NORMALIZATION</v>
      </c>
      <c r="AO19" s="149"/>
      <c r="AP19" s="151" t="str">
        <f t="array" aca="1" ref="AP19" ca="1">IF(SUM(--ISNUMBER(FIND(AP$2,AN$2:AN$201)))&lt;ROW()-2,"",INDEX(AN$1:AN$201,SMALL(IF(ISNUMBER(FIND(AP$2,AN$2:AN$201)),ROW($2:$201)),ROW()-2)))</f>
        <v>SYSTEM TEST</v>
      </c>
      <c r="AQ19" s="151" t="str">
        <f t="array" aca="1" ref="AQ19" ca="1">IF(SUM(--ISNUMBER(FIND(AQ$2,AN$2:AN$201)))&lt;ROW()-2,"",INDEX(AN$1:AN$201,SMALL(IF(ISNUMBER(FIND(AQ$2,AN$2:AN$201)),ROW($2:$201)),ROW()-2)))</f>
        <v>SYSTEM TEST</v>
      </c>
    </row>
    <row r="20" spans="1:43" ht="68.25" customHeight="1">
      <c r="A20" s="120">
        <f t="shared" ca="1" si="8"/>
        <v>17</v>
      </c>
      <c r="B20" s="422" t="str">
        <f ca="1">IF(A20="","",IF(INDIRECT("C"&amp;ROW())="","",TEXT(MATCH(INDIRECT("C"&amp;ROW()),TestCategories,0),"000")&amp;"-"&amp;TEXT(COUNTIF(C$3:INDIRECT("C"&amp;ROW()),INDIRECT("C"&amp;ROW())),"00")))</f>
        <v>007-03</v>
      </c>
      <c r="C20" s="423" t="str">
        <f t="shared" ca="1" si="9"/>
        <v>智能省電功能</v>
      </c>
      <c r="D20" s="424"/>
      <c r="E20" s="425" t="s">
        <v>650</v>
      </c>
      <c r="F20" s="425" t="s">
        <v>651</v>
      </c>
      <c r="G20" s="425" t="s">
        <v>646</v>
      </c>
      <c r="H20" s="426" t="s">
        <v>146</v>
      </c>
      <c r="I20" s="427" t="s">
        <v>647</v>
      </c>
      <c r="J20" s="427">
        <v>10</v>
      </c>
      <c r="K20" s="425" t="s">
        <v>652</v>
      </c>
      <c r="L20" s="425"/>
      <c r="M20" s="429" t="str">
        <f t="shared" ca="1" si="10"/>
        <v/>
      </c>
      <c r="N20" s="282" t="str">
        <f ca="1">IF(M20&lt;&gt;"",MAX(N$3:N19)+1,"")</f>
        <v/>
      </c>
      <c r="O20" s="442">
        <f t="shared" ca="1" si="11"/>
        <v>7</v>
      </c>
      <c r="AA20" s="117"/>
      <c r="AB20" s="139" t="str">
        <f t="shared" ca="1" si="1"/>
        <v/>
      </c>
      <c r="AC20" s="134">
        <f t="shared" ca="1" si="2"/>
        <v>0</v>
      </c>
      <c r="AD20" s="111">
        <f t="shared" ca="1" si="3"/>
        <v>0</v>
      </c>
      <c r="AE20" s="111">
        <f t="shared" ca="1" si="3"/>
        <v>0</v>
      </c>
      <c r="AF20" s="111">
        <f t="shared" ca="1" si="4"/>
        <v>0</v>
      </c>
      <c r="AG20" s="111">
        <f t="shared" ca="1" si="5"/>
        <v>0</v>
      </c>
      <c r="AH20" s="111">
        <f t="shared" ca="1" si="5"/>
        <v>0</v>
      </c>
      <c r="AI20" s="111">
        <f t="shared" ca="1" si="6"/>
        <v>0</v>
      </c>
      <c r="AJ20" s="111">
        <f t="shared" ca="1" si="7"/>
        <v>0</v>
      </c>
      <c r="AK20" s="112">
        <f t="shared" ca="1" si="7"/>
        <v>0</v>
      </c>
      <c r="AM20" s="100"/>
      <c r="AN20" s="148" t="str">
        <f t="shared" ca="1" si="0"/>
        <v>PROFILE PANEL</v>
      </c>
      <c r="AO20" s="149"/>
      <c r="AP20" s="151" t="str">
        <f t="array" aca="1" ref="AP20" ca="1">IF(SUM(--ISNUMBER(FIND(AP$2,AN$2:AN$201)))&lt;ROW()-2,"",INDEX(AN$1:AN$201,SMALL(IF(ISNUMBER(FIND(AP$2,AN$2:AN$201)),ROW($2:$201)),ROW()-2)))</f>
        <v>SMART VOLUME NORMALIZATION</v>
      </c>
      <c r="AQ20" s="151" t="str">
        <f t="array" aca="1" ref="AQ20" ca="1">IF(SUM(--ISNUMBER(FIND(AQ$2,AN$2:AN$201)))&lt;ROW()-2,"",INDEX(AN$1:AN$201,SMALL(IF(ISNUMBER(FIND(AQ$2,AN$2:AN$201)),ROW($2:$201)),ROW()-2)))</f>
        <v>SMART VOLUME NORMALIZATION</v>
      </c>
    </row>
    <row r="21" spans="1:43" ht="52.5" customHeight="1">
      <c r="A21" s="120">
        <f t="shared" ca="1" si="8"/>
        <v>18</v>
      </c>
      <c r="B21" s="422" t="str">
        <f ca="1">IF(A21="","",IF(INDIRECT("C"&amp;ROW())="","",TEXT(MATCH(INDIRECT("C"&amp;ROW()),TestCategories,0),"000")&amp;"-"&amp;TEXT(COUNTIF(C$3:INDIRECT("C"&amp;ROW()),INDIRECT("C"&amp;ROW())),"00")))</f>
        <v>008-01</v>
      </c>
      <c r="C21" s="423" t="str">
        <f t="shared" ca="1" si="9"/>
        <v>USB DONGLE指示燈號</v>
      </c>
      <c r="D21" s="424" t="s">
        <v>653</v>
      </c>
      <c r="E21" s="425" t="s">
        <v>654</v>
      </c>
      <c r="F21" s="425" t="s">
        <v>655</v>
      </c>
      <c r="G21" s="425" t="s">
        <v>656</v>
      </c>
      <c r="H21" s="426" t="s">
        <v>146</v>
      </c>
      <c r="I21" s="427" t="s">
        <v>3</v>
      </c>
      <c r="J21" s="427">
        <v>5</v>
      </c>
      <c r="K21" s="425" t="s">
        <v>657</v>
      </c>
      <c r="L21" s="425"/>
      <c r="M21" s="429" t="str">
        <f t="shared" ca="1" si="10"/>
        <v/>
      </c>
      <c r="N21" s="282" t="str">
        <f ca="1">IF(M21&lt;&gt;"",MAX(N$3:N20)+1,"")</f>
        <v/>
      </c>
      <c r="O21" s="442">
        <f t="shared" ca="1" si="11"/>
        <v>8</v>
      </c>
      <c r="AA21" s="117"/>
      <c r="AB21" s="139" t="str">
        <f t="shared" ca="1" si="1"/>
        <v/>
      </c>
      <c r="AC21" s="134">
        <f t="shared" ca="1" si="2"/>
        <v>0</v>
      </c>
      <c r="AD21" s="111">
        <f t="shared" ca="1" si="3"/>
        <v>0</v>
      </c>
      <c r="AE21" s="111">
        <f t="shared" ca="1" si="3"/>
        <v>0</v>
      </c>
      <c r="AF21" s="111">
        <f t="shared" ca="1" si="4"/>
        <v>0</v>
      </c>
      <c r="AG21" s="111">
        <f t="shared" ca="1" si="5"/>
        <v>0</v>
      </c>
      <c r="AH21" s="111">
        <f t="shared" ca="1" si="5"/>
        <v>0</v>
      </c>
      <c r="AI21" s="111">
        <f t="shared" ca="1" si="6"/>
        <v>0</v>
      </c>
      <c r="AJ21" s="111">
        <f t="shared" ca="1" si="7"/>
        <v>0</v>
      </c>
      <c r="AK21" s="112">
        <f t="shared" ca="1" si="7"/>
        <v>0</v>
      </c>
      <c r="AM21" s="100"/>
      <c r="AN21" s="148" t="str">
        <f t="shared" ca="1" si="0"/>
        <v>INFORMATION</v>
      </c>
      <c r="AO21" s="149"/>
      <c r="AP21" s="151" t="str">
        <f t="array" aca="1" ref="AP21" ca="1">IF(SUM(--ISNUMBER(FIND(AP$2,AN$2:AN$201)))&lt;ROW()-2,"",INDEX(AN$1:AN$201,SMALL(IF(ISNUMBER(FIND(AP$2,AN$2:AN$201)),ROW($2:$201)),ROW()-2)))</f>
        <v>PROFILE PANEL</v>
      </c>
      <c r="AQ21" s="151" t="str">
        <f t="array" aca="1" ref="AQ21" ca="1">IF(SUM(--ISNUMBER(FIND(AQ$2,AN$2:AN$201)))&lt;ROW()-2,"",INDEX(AN$1:AN$201,SMALL(IF(ISNUMBER(FIND(AQ$2,AN$2:AN$201)),ROW($2:$201)),ROW()-2)))</f>
        <v>PROFILE PANEL</v>
      </c>
    </row>
    <row r="22" spans="1:43" ht="85.5" customHeight="1">
      <c r="A22" s="120">
        <f t="shared" ca="1" si="8"/>
        <v>19</v>
      </c>
      <c r="B22" s="422" t="str">
        <f ca="1">IF(A22="","",IF(INDIRECT("C"&amp;ROW())="","",TEXT(MATCH(INDIRECT("C"&amp;ROW()),TestCategories,0),"000")&amp;"-"&amp;TEXT(COUNTIF(C$3:INDIRECT("C"&amp;ROW()),INDIRECT("C"&amp;ROW())),"00")))</f>
        <v>008-02</v>
      </c>
      <c r="C22" s="423" t="str">
        <f t="shared" ca="1" si="9"/>
        <v>USB DONGLE指示燈號</v>
      </c>
      <c r="D22" s="424"/>
      <c r="E22" s="425" t="s">
        <v>658</v>
      </c>
      <c r="F22" s="425" t="s">
        <v>659</v>
      </c>
      <c r="G22" s="425" t="s">
        <v>656</v>
      </c>
      <c r="H22" s="426" t="s">
        <v>146</v>
      </c>
      <c r="I22" s="427" t="s">
        <v>3</v>
      </c>
      <c r="J22" s="427">
        <v>5</v>
      </c>
      <c r="K22" s="425" t="s">
        <v>657</v>
      </c>
      <c r="L22" s="425"/>
      <c r="M22" s="429" t="str">
        <f t="shared" ca="1" si="10"/>
        <v/>
      </c>
      <c r="N22" s="282" t="str">
        <f ca="1">IF(M22&lt;&gt;"",MAX(N$3:N21)+1,"")</f>
        <v/>
      </c>
      <c r="O22" s="442">
        <f t="shared" ca="1" si="11"/>
        <v>8</v>
      </c>
      <c r="AA22" s="117"/>
      <c r="AB22" s="139" t="str">
        <f t="shared" ca="1" si="1"/>
        <v/>
      </c>
      <c r="AC22" s="134">
        <f t="shared" ca="1" si="2"/>
        <v>0</v>
      </c>
      <c r="AD22" s="111">
        <f t="shared" ca="1" si="3"/>
        <v>0</v>
      </c>
      <c r="AE22" s="111">
        <f t="shared" ca="1" si="3"/>
        <v>0</v>
      </c>
      <c r="AF22" s="111">
        <f t="shared" ca="1" si="4"/>
        <v>0</v>
      </c>
      <c r="AG22" s="111">
        <f t="shared" ca="1" si="5"/>
        <v>0</v>
      </c>
      <c r="AH22" s="111">
        <f t="shared" ca="1" si="5"/>
        <v>0</v>
      </c>
      <c r="AI22" s="111">
        <f t="shared" ca="1" si="6"/>
        <v>0</v>
      </c>
      <c r="AJ22" s="111">
        <f t="shared" ca="1" si="7"/>
        <v>0</v>
      </c>
      <c r="AK22" s="112">
        <f t="shared" ca="1" si="7"/>
        <v>0</v>
      </c>
      <c r="AM22" s="100"/>
      <c r="AN22" s="148" t="str">
        <f t="shared" ca="1" si="0"/>
        <v>CPL</v>
      </c>
      <c r="AO22" s="149"/>
      <c r="AP22" s="151" t="str">
        <f t="array" aca="1" ref="AP22" ca="1">IF(SUM(--ISNUMBER(FIND(AP$2,AN$2:AN$201)))&lt;ROW()-2,"",INDEX(AN$1:AN$201,SMALL(IF(ISNUMBER(FIND(AP$2,AN$2:AN$201)),ROW($2:$201)),ROW()-2)))</f>
        <v>INFORMATION</v>
      </c>
      <c r="AQ22" s="151" t="str">
        <f t="array" aca="1" ref="AQ22" ca="1">IF(SUM(--ISNUMBER(FIND(AQ$2,AN$2:AN$201)))&lt;ROW()-2,"",INDEX(AN$1:AN$201,SMALL(IF(ISNUMBER(FIND(AQ$2,AN$2:AN$201)),ROW($2:$201)),ROW()-2)))</f>
        <v>INFORMATION</v>
      </c>
    </row>
    <row r="23" spans="1:43" ht="99" customHeight="1">
      <c r="A23" s="120">
        <f t="shared" ca="1" si="8"/>
        <v>20</v>
      </c>
      <c r="B23" s="422" t="str">
        <f ca="1">IF(A23="","",IF(INDIRECT("C"&amp;ROW())="","",TEXT(MATCH(INDIRECT("C"&amp;ROW()),TestCategories,0),"000")&amp;"-"&amp;TEXT(COUNTIF(C$3:INDIRECT("C"&amp;ROW()),INDIRECT("C"&amp;ROW())),"00")))</f>
        <v>009-01</v>
      </c>
      <c r="C23" s="423" t="str">
        <f t="shared" ca="1" si="9"/>
        <v>麥克風指示燈號</v>
      </c>
      <c r="D23" s="424" t="s">
        <v>603</v>
      </c>
      <c r="E23" s="425" t="s">
        <v>660</v>
      </c>
      <c r="F23" s="425" t="s">
        <v>661</v>
      </c>
      <c r="G23" s="425" t="s">
        <v>656</v>
      </c>
      <c r="H23" s="426" t="s">
        <v>146</v>
      </c>
      <c r="I23" s="427" t="s">
        <v>3</v>
      </c>
      <c r="J23" s="427">
        <v>1</v>
      </c>
      <c r="K23" s="425" t="s">
        <v>662</v>
      </c>
      <c r="L23" s="425"/>
      <c r="M23" s="429" t="str">
        <f t="shared" ca="1" si="10"/>
        <v/>
      </c>
      <c r="N23" s="282" t="str">
        <f ca="1">IF(M23&lt;&gt;"",MAX(N$3:N22)+1,"")</f>
        <v/>
      </c>
      <c r="O23" s="442">
        <f t="shared" ca="1" si="11"/>
        <v>9</v>
      </c>
      <c r="AA23" s="117"/>
      <c r="AB23" s="139" t="str">
        <f t="shared" ca="1" si="1"/>
        <v/>
      </c>
      <c r="AC23" s="134">
        <f t="shared" ca="1" si="2"/>
        <v>0</v>
      </c>
      <c r="AD23" s="111">
        <f t="shared" ref="AD23:AE86" ca="1" si="12">COUNTIFS(INDIRECT($AL$1),$AB23,INDIRECT($AB$1),AD$1,INDIRECT($AB$2),AD$2)</f>
        <v>0</v>
      </c>
      <c r="AE23" s="111">
        <f t="shared" ca="1" si="12"/>
        <v>0</v>
      </c>
      <c r="AF23" s="111">
        <f t="shared" ca="1" si="4"/>
        <v>0</v>
      </c>
      <c r="AG23" s="111">
        <f t="shared" ref="AG23:AH86" ca="1" si="13">COUNTIFS(INDIRECT($AL$1),$AB23,INDIRECT($AB$1),AG$1,INDIRECT($AB$2),AG$2)</f>
        <v>0</v>
      </c>
      <c r="AH23" s="111">
        <f t="shared" ca="1" si="13"/>
        <v>0</v>
      </c>
      <c r="AI23" s="111">
        <f t="shared" ca="1" si="6"/>
        <v>0</v>
      </c>
      <c r="AJ23" s="111">
        <f t="shared" ref="AJ23:AK86" ca="1" si="14">COUNTIFS(INDIRECT($AL$1),$AB23,INDIRECT($AB$1),AJ$1,INDIRECT($AB$2),AJ$2)</f>
        <v>0</v>
      </c>
      <c r="AK23" s="112">
        <f t="shared" ca="1" si="14"/>
        <v>0</v>
      </c>
      <c r="AM23" s="100"/>
      <c r="AN23" s="148" t="str">
        <f t="shared" ca="1" si="0"/>
        <v>ADVANCE SETTINGS</v>
      </c>
      <c r="AO23" s="149"/>
      <c r="AP23" s="151" t="str">
        <f t="array" aca="1" ref="AP23" ca="1">IF(SUM(--ISNUMBER(FIND(AP$2,AN$2:AN$201)))&lt;ROW()-2,"",INDEX(AN$1:AN$201,SMALL(IF(ISNUMBER(FIND(AP$2,AN$2:AN$201)),ROW($2:$201)),ROW()-2)))</f>
        <v>CPL</v>
      </c>
      <c r="AQ23" s="151" t="str">
        <f t="array" aca="1" ref="AQ23" ca="1">IF(SUM(--ISNUMBER(FIND(AQ$2,AN$2:AN$201)))&lt;ROW()-2,"",INDEX(AN$1:AN$201,SMALL(IF(ISNUMBER(FIND(AQ$2,AN$2:AN$201)),ROW($2:$201)),ROW()-2)))</f>
        <v>CPL</v>
      </c>
    </row>
    <row r="24" spans="1:43" ht="62.25" customHeight="1">
      <c r="A24" s="120">
        <f t="shared" ca="1" si="8"/>
        <v>21</v>
      </c>
      <c r="B24" s="422" t="str">
        <f ca="1">IF(A24="","",IF(INDIRECT("C"&amp;ROW())="","",TEXT(MATCH(INDIRECT("C"&amp;ROW()),TestCategories,0),"000")&amp;"-"&amp;TEXT(COUNTIF(C$3:INDIRECT("C"&amp;ROW()),INDIRECT("C"&amp;ROW())),"00")))</f>
        <v>009-02</v>
      </c>
      <c r="C24" s="423" t="str">
        <f t="shared" ca="1" si="9"/>
        <v>麥克風指示燈號</v>
      </c>
      <c r="D24" s="424"/>
      <c r="E24" s="425" t="s">
        <v>663</v>
      </c>
      <c r="F24" s="425" t="s">
        <v>664</v>
      </c>
      <c r="G24" s="425" t="s">
        <v>656</v>
      </c>
      <c r="H24" s="426" t="s">
        <v>146</v>
      </c>
      <c r="I24" s="427" t="s">
        <v>3</v>
      </c>
      <c r="J24" s="427">
        <v>1</v>
      </c>
      <c r="K24" s="425" t="s">
        <v>662</v>
      </c>
      <c r="L24" s="425"/>
      <c r="M24" s="429" t="str">
        <f t="shared" ca="1" si="10"/>
        <v/>
      </c>
      <c r="N24" s="282" t="str">
        <f ca="1">IF(M24&lt;&gt;"",MAX(N$3:N23)+1,"")</f>
        <v/>
      </c>
      <c r="O24" s="442">
        <f t="shared" ca="1" si="11"/>
        <v>9</v>
      </c>
      <c r="AA24" s="117"/>
      <c r="AB24" s="139" t="str">
        <f t="shared" ca="1" si="1"/>
        <v/>
      </c>
      <c r="AC24" s="134">
        <f t="shared" ca="1" si="2"/>
        <v>0</v>
      </c>
      <c r="AD24" s="111">
        <f t="shared" ca="1" si="12"/>
        <v>0</v>
      </c>
      <c r="AE24" s="111">
        <f t="shared" ca="1" si="12"/>
        <v>0</v>
      </c>
      <c r="AF24" s="111">
        <f t="shared" ca="1" si="4"/>
        <v>0</v>
      </c>
      <c r="AG24" s="111">
        <f t="shared" ca="1" si="13"/>
        <v>0</v>
      </c>
      <c r="AH24" s="111">
        <f t="shared" ca="1" si="13"/>
        <v>0</v>
      </c>
      <c r="AI24" s="111">
        <f t="shared" ca="1" si="6"/>
        <v>0</v>
      </c>
      <c r="AJ24" s="111">
        <f t="shared" ca="1" si="14"/>
        <v>0</v>
      </c>
      <c r="AK24" s="112">
        <f t="shared" ca="1" si="14"/>
        <v>0</v>
      </c>
      <c r="AM24" s="100"/>
      <c r="AN24" s="148" t="str">
        <f t="shared" ca="1" si="0"/>
        <v>HID BUTTON CONTROL</v>
      </c>
      <c r="AO24" s="149"/>
      <c r="AP24" s="151" t="str">
        <f t="array" aca="1" ref="AP24" ca="1">IF(SUM(--ISNUMBER(FIND(AP$2,AN$2:AN$201)))&lt;ROW()-2,"",INDEX(AN$1:AN$201,SMALL(IF(ISNUMBER(FIND(AP$2,AN$2:AN$201)),ROW($2:$201)),ROW()-2)))</f>
        <v>ADVANCE SETTINGS</v>
      </c>
      <c r="AQ24" s="151" t="str">
        <f t="array" aca="1" ref="AQ24" ca="1">IF(SUM(--ISNUMBER(FIND(AQ$2,AN$2:AN$201)))&lt;ROW()-2,"",INDEX(AN$1:AN$201,SMALL(IF(ISNUMBER(FIND(AQ$2,AN$2:AN$201)),ROW($2:$201)),ROW()-2)))</f>
        <v>ADVANCE SETTINGS</v>
      </c>
    </row>
    <row r="25" spans="1:43" ht="60" customHeight="1">
      <c r="A25" s="120">
        <f t="shared" ca="1" si="8"/>
        <v>22</v>
      </c>
      <c r="B25" s="422" t="str">
        <f ca="1">IF(A25="","",IF(INDIRECT("C"&amp;ROW())="","",TEXT(MATCH(INDIRECT("C"&amp;ROW()),TestCategories,0),"000")&amp;"-"&amp;TEXT(COUNTIF(C$3:INDIRECT("C"&amp;ROW()),INDIRECT("C"&amp;ROW())),"00")))</f>
        <v>009-03</v>
      </c>
      <c r="C25" s="423" t="str">
        <f t="shared" ca="1" si="9"/>
        <v>麥克風指示燈號</v>
      </c>
      <c r="D25" s="424"/>
      <c r="E25" s="425" t="s">
        <v>665</v>
      </c>
      <c r="F25" s="425" t="s">
        <v>666</v>
      </c>
      <c r="G25" s="425" t="s">
        <v>656</v>
      </c>
      <c r="H25" s="426" t="s">
        <v>146</v>
      </c>
      <c r="I25" s="427" t="s">
        <v>3</v>
      </c>
      <c r="J25" s="427">
        <v>3</v>
      </c>
      <c r="K25" s="425" t="s">
        <v>662</v>
      </c>
      <c r="L25" s="425"/>
      <c r="M25" s="429" t="str">
        <f t="shared" ca="1" si="10"/>
        <v/>
      </c>
      <c r="N25" s="282" t="str">
        <f ca="1">IF(M25&lt;&gt;"",MAX(N$3:N24)+1,"")</f>
        <v/>
      </c>
      <c r="O25" s="442">
        <f t="shared" ca="1" si="11"/>
        <v>9</v>
      </c>
      <c r="AA25" s="117"/>
      <c r="AB25" s="139" t="str">
        <f t="shared" ca="1" si="1"/>
        <v/>
      </c>
      <c r="AC25" s="134">
        <f t="shared" ca="1" si="2"/>
        <v>0</v>
      </c>
      <c r="AD25" s="111">
        <f t="shared" ca="1" si="12"/>
        <v>0</v>
      </c>
      <c r="AE25" s="111">
        <f t="shared" ca="1" si="12"/>
        <v>0</v>
      </c>
      <c r="AF25" s="111">
        <f t="shared" ca="1" si="4"/>
        <v>0</v>
      </c>
      <c r="AG25" s="111">
        <f t="shared" ca="1" si="13"/>
        <v>0</v>
      </c>
      <c r="AH25" s="111">
        <f t="shared" ca="1" si="13"/>
        <v>0</v>
      </c>
      <c r="AI25" s="111">
        <f t="shared" ca="1" si="6"/>
        <v>0</v>
      </c>
      <c r="AJ25" s="111">
        <f t="shared" ca="1" si="14"/>
        <v>0</v>
      </c>
      <c r="AK25" s="112">
        <f t="shared" ca="1" si="14"/>
        <v>0</v>
      </c>
      <c r="AM25" s="100"/>
      <c r="AN25" s="148" t="str">
        <f t="shared" ca="1" si="0"/>
        <v>LED</v>
      </c>
      <c r="AO25" s="149"/>
      <c r="AP25" s="151" t="str">
        <f t="array" aca="1" ref="AP25" ca="1">IF(SUM(--ISNUMBER(FIND(AP$2,AN$2:AN$201)))&lt;ROW()-2,"",INDEX(AN$1:AN$201,SMALL(IF(ISNUMBER(FIND(AP$2,AN$2:AN$201)),ROW($2:$201)),ROW()-2)))</f>
        <v>HID BUTTON CONTROL</v>
      </c>
      <c r="AQ25" s="151" t="str">
        <f t="array" aca="1" ref="AQ25" ca="1">IF(SUM(--ISNUMBER(FIND(AQ$2,AN$2:AN$201)))&lt;ROW()-2,"",INDEX(AN$1:AN$201,SMALL(IF(ISNUMBER(FIND(AQ$2,AN$2:AN$201)),ROW($2:$201)),ROW()-2)))</f>
        <v>HID BUTTON CONTROL</v>
      </c>
    </row>
    <row r="26" spans="1:43" ht="79.5" customHeight="1">
      <c r="A26" s="120">
        <f t="shared" ca="1" si="8"/>
        <v>23</v>
      </c>
      <c r="B26" s="422" t="str">
        <f ca="1">IF(A26="","",IF(INDIRECT("C"&amp;ROW())="","",TEXT(MATCH(INDIRECT("C"&amp;ROW()),TestCategories,0),"000")&amp;"-"&amp;TEXT(COUNTIF(C$3:INDIRECT("C"&amp;ROW()),INDIRECT("C"&amp;ROW())),"00")))</f>
        <v>009-04</v>
      </c>
      <c r="C26" s="423" t="str">
        <f t="shared" ca="1" si="9"/>
        <v>麥克風指示燈號</v>
      </c>
      <c r="D26" s="424"/>
      <c r="E26" s="425" t="s">
        <v>667</v>
      </c>
      <c r="F26" s="425" t="s">
        <v>668</v>
      </c>
      <c r="G26" s="425" t="s">
        <v>656</v>
      </c>
      <c r="H26" s="426" t="s">
        <v>146</v>
      </c>
      <c r="I26" s="427" t="s">
        <v>3</v>
      </c>
      <c r="J26" s="427">
        <v>3</v>
      </c>
      <c r="K26" s="425" t="s">
        <v>662</v>
      </c>
      <c r="L26" s="425"/>
      <c r="M26" s="429" t="str">
        <f t="shared" ca="1" si="10"/>
        <v/>
      </c>
      <c r="N26" s="282" t="str">
        <f ca="1">IF(M26&lt;&gt;"",MAX(N$3:N25)+1,"")</f>
        <v/>
      </c>
      <c r="O26" s="442">
        <f t="shared" ca="1" si="11"/>
        <v>9</v>
      </c>
      <c r="AA26" s="117"/>
      <c r="AB26" s="139" t="str">
        <f t="shared" ca="1" si="1"/>
        <v/>
      </c>
      <c r="AC26" s="134">
        <f t="shared" ca="1" si="2"/>
        <v>0</v>
      </c>
      <c r="AD26" s="111">
        <f t="shared" ca="1" si="12"/>
        <v>0</v>
      </c>
      <c r="AE26" s="111">
        <f t="shared" ca="1" si="12"/>
        <v>0</v>
      </c>
      <c r="AF26" s="111">
        <f t="shared" ca="1" si="4"/>
        <v>0</v>
      </c>
      <c r="AG26" s="111">
        <f t="shared" ca="1" si="13"/>
        <v>0</v>
      </c>
      <c r="AH26" s="111">
        <f t="shared" ca="1" si="13"/>
        <v>0</v>
      </c>
      <c r="AI26" s="111">
        <f t="shared" ca="1" si="6"/>
        <v>0</v>
      </c>
      <c r="AJ26" s="111">
        <f t="shared" ca="1" si="14"/>
        <v>0</v>
      </c>
      <c r="AK26" s="112">
        <f t="shared" ca="1" si="14"/>
        <v>0</v>
      </c>
      <c r="AM26" s="100"/>
      <c r="AN26" s="148" t="str">
        <f t="shared" ca="1" si="0"/>
        <v>PLUG /UN PLUG DEVICE TEST</v>
      </c>
      <c r="AO26" s="149"/>
      <c r="AP26" s="151" t="str">
        <f t="array" aca="1" ref="AP26" ca="1">IF(SUM(--ISNUMBER(FIND(AP$2,AN$2:AN$201)))&lt;ROW()-2,"",INDEX(AN$1:AN$201,SMALL(IF(ISNUMBER(FIND(AP$2,AN$2:AN$201)),ROW($2:$201)),ROW()-2)))</f>
        <v>LED</v>
      </c>
      <c r="AQ26" s="151" t="str">
        <f t="array" aca="1" ref="AQ26" ca="1">IF(SUM(--ISNUMBER(FIND(AQ$2,AN$2:AN$201)))&lt;ROW()-2,"",INDEX(AN$1:AN$201,SMALL(IF(ISNUMBER(FIND(AQ$2,AN$2:AN$201)),ROW($2:$201)),ROW()-2)))</f>
        <v>LED</v>
      </c>
    </row>
    <row r="27" spans="1:43" ht="72.75" customHeight="1">
      <c r="A27" s="120">
        <f t="shared" ca="1" si="8"/>
        <v>24</v>
      </c>
      <c r="B27" s="422" t="str">
        <f ca="1">IF(A27="","",IF(INDIRECT("C"&amp;ROW())="","",TEXT(MATCH(INDIRECT("C"&amp;ROW()),TestCategories,0),"000")&amp;"-"&amp;TEXT(COUNTIF(C$3:INDIRECT("C"&amp;ROW()),INDIRECT("C"&amp;ROW())),"00")))</f>
        <v>010-01</v>
      </c>
      <c r="C27" s="423" t="str">
        <f t="shared" ca="1" si="9"/>
        <v>連接PC測試</v>
      </c>
      <c r="D27" s="424" t="s">
        <v>604</v>
      </c>
      <c r="E27" s="425" t="s">
        <v>669</v>
      </c>
      <c r="F27" s="425" t="s">
        <v>670</v>
      </c>
      <c r="G27" s="425" t="s">
        <v>671</v>
      </c>
      <c r="H27" s="426" t="s">
        <v>146</v>
      </c>
      <c r="I27" s="427" t="s">
        <v>3</v>
      </c>
      <c r="J27" s="427">
        <v>5</v>
      </c>
      <c r="K27" s="425" t="s">
        <v>672</v>
      </c>
      <c r="L27" s="425"/>
      <c r="M27" s="429" t="str">
        <f t="shared" ca="1" si="10"/>
        <v/>
      </c>
      <c r="N27" s="282" t="str">
        <f ca="1">IF(M27&lt;&gt;"",MAX(N$3:N26)+1,"")</f>
        <v/>
      </c>
      <c r="O27" s="442">
        <f t="shared" ca="1" si="11"/>
        <v>10</v>
      </c>
      <c r="AA27" s="117"/>
      <c r="AB27" s="139" t="str">
        <f t="shared" ca="1" si="1"/>
        <v/>
      </c>
      <c r="AC27" s="134">
        <f t="shared" ca="1" si="2"/>
        <v>0</v>
      </c>
      <c r="AD27" s="111">
        <f t="shared" ca="1" si="12"/>
        <v>0</v>
      </c>
      <c r="AE27" s="111">
        <f t="shared" ca="1" si="12"/>
        <v>0</v>
      </c>
      <c r="AF27" s="111">
        <f t="shared" ca="1" si="4"/>
        <v>0</v>
      </c>
      <c r="AG27" s="111">
        <f t="shared" ca="1" si="13"/>
        <v>0</v>
      </c>
      <c r="AH27" s="111">
        <f t="shared" ca="1" si="13"/>
        <v>0</v>
      </c>
      <c r="AI27" s="111">
        <f t="shared" ca="1" si="6"/>
        <v>0</v>
      </c>
      <c r="AJ27" s="111">
        <f t="shared" ca="1" si="14"/>
        <v>0</v>
      </c>
      <c r="AK27" s="112">
        <f t="shared" ca="1" si="14"/>
        <v>0</v>
      </c>
      <c r="AM27" s="100"/>
      <c r="AN27" s="148" t="str">
        <f t="shared" ca="1" si="0"/>
        <v>SYSTEM SUSPEND</v>
      </c>
      <c r="AO27" s="149"/>
      <c r="AP27" s="151" t="str">
        <f t="array" aca="1" ref="AP27" ca="1">IF(SUM(--ISNUMBER(FIND(AP$2,AN$2:AN$201)))&lt;ROW()-2,"",INDEX(AN$1:AN$201,SMALL(IF(ISNUMBER(FIND(AP$2,AN$2:AN$201)),ROW($2:$201)),ROW()-2)))</f>
        <v>PLUG /UN PLUG DEVICE TEST</v>
      </c>
      <c r="AQ27" s="151" t="str">
        <f t="array" aca="1" ref="AQ27" ca="1">IF(SUM(--ISNUMBER(FIND(AQ$2,AN$2:AN$201)))&lt;ROW()-2,"",INDEX(AN$1:AN$201,SMALL(IF(ISNUMBER(FIND(AQ$2,AN$2:AN$201)),ROW($2:$201)),ROW()-2)))</f>
        <v>PLUG /UN PLUG DEVICE TEST</v>
      </c>
    </row>
    <row r="28" spans="1:43" ht="126" customHeight="1">
      <c r="A28" s="120">
        <f t="shared" ca="1" si="8"/>
        <v>25</v>
      </c>
      <c r="B28" s="422" t="str">
        <f ca="1">IF(A28="","",IF(INDIRECT("C"&amp;ROW())="","",TEXT(MATCH(INDIRECT("C"&amp;ROW()),TestCategories,0),"000")&amp;"-"&amp;TEXT(COUNTIF(C$3:INDIRECT("C"&amp;ROW()),INDIRECT("C"&amp;ROW())),"00")))</f>
        <v>010-02</v>
      </c>
      <c r="C28" s="423" t="str">
        <f t="shared" ca="1" si="9"/>
        <v>連接PC測試</v>
      </c>
      <c r="D28" s="424"/>
      <c r="E28" s="425" t="s">
        <v>673</v>
      </c>
      <c r="F28" s="425" t="s">
        <v>674</v>
      </c>
      <c r="G28" s="425" t="s">
        <v>675</v>
      </c>
      <c r="H28" s="426" t="s">
        <v>146</v>
      </c>
      <c r="I28" s="427" t="s">
        <v>3</v>
      </c>
      <c r="J28" s="427">
        <v>5</v>
      </c>
      <c r="K28" s="425" t="s">
        <v>676</v>
      </c>
      <c r="L28" s="425"/>
      <c r="M28" s="429" t="str">
        <f t="shared" ca="1" si="10"/>
        <v/>
      </c>
      <c r="N28" s="282" t="str">
        <f ca="1">IF(M28&lt;&gt;"",MAX(N$3:N27)+1,"")</f>
        <v/>
      </c>
      <c r="O28" s="442">
        <f t="shared" ca="1" si="11"/>
        <v>10</v>
      </c>
      <c r="AA28" s="117"/>
      <c r="AB28" s="139" t="str">
        <f t="shared" ca="1" si="1"/>
        <v/>
      </c>
      <c r="AC28" s="134">
        <f t="shared" ca="1" si="2"/>
        <v>0</v>
      </c>
      <c r="AD28" s="111">
        <f t="shared" ca="1" si="12"/>
        <v>0</v>
      </c>
      <c r="AE28" s="111">
        <f t="shared" ca="1" si="12"/>
        <v>0</v>
      </c>
      <c r="AF28" s="111">
        <f t="shared" ca="1" si="4"/>
        <v>0</v>
      </c>
      <c r="AG28" s="111">
        <f t="shared" ca="1" si="13"/>
        <v>0</v>
      </c>
      <c r="AH28" s="111">
        <f t="shared" ca="1" si="13"/>
        <v>0</v>
      </c>
      <c r="AI28" s="111">
        <f t="shared" ca="1" si="6"/>
        <v>0</v>
      </c>
      <c r="AJ28" s="111">
        <f t="shared" ca="1" si="14"/>
        <v>0</v>
      </c>
      <c r="AK28" s="112">
        <f t="shared" ca="1" si="14"/>
        <v>0</v>
      </c>
      <c r="AM28" s="100"/>
      <c r="AN28" s="148" t="str">
        <f t="shared" ca="1" si="0"/>
        <v>BURNING TEST</v>
      </c>
      <c r="AO28" s="149"/>
      <c r="AP28" s="151" t="str">
        <f t="array" aca="1" ref="AP28" ca="1">IF(SUM(--ISNUMBER(FIND(AP$2,AN$2:AN$201)))&lt;ROW()-2,"",INDEX(AN$1:AN$201,SMALL(IF(ISNUMBER(FIND(AP$2,AN$2:AN$201)),ROW($2:$201)),ROW()-2)))</f>
        <v>SYSTEM SUSPEND</v>
      </c>
      <c r="AQ28" s="151" t="str">
        <f t="array" aca="1" ref="AQ28" ca="1">IF(SUM(--ISNUMBER(FIND(AQ$2,AN$2:AN$201)))&lt;ROW()-2,"",INDEX(AN$1:AN$201,SMALL(IF(ISNUMBER(FIND(AQ$2,AN$2:AN$201)),ROW($2:$201)),ROW()-2)))</f>
        <v>SYSTEM SUSPEND</v>
      </c>
    </row>
    <row r="29" spans="1:43" ht="133.5" customHeight="1">
      <c r="A29" s="120">
        <f t="shared" ca="1" si="8"/>
        <v>26</v>
      </c>
      <c r="B29" s="422" t="str">
        <f ca="1">IF(A29="","",IF(INDIRECT("C"&amp;ROW())="","",TEXT(MATCH(INDIRECT("C"&amp;ROW()),TestCategories,0),"000")&amp;"-"&amp;TEXT(COUNTIF(C$3:INDIRECT("C"&amp;ROW()),INDIRECT("C"&amp;ROW())),"00")))</f>
        <v>010-03</v>
      </c>
      <c r="C29" s="423" t="str">
        <f t="shared" ca="1" si="9"/>
        <v>連接PC測試</v>
      </c>
      <c r="D29" s="424"/>
      <c r="E29" s="425" t="s">
        <v>677</v>
      </c>
      <c r="F29" s="425" t="s">
        <v>678</v>
      </c>
      <c r="G29" s="425" t="s">
        <v>679</v>
      </c>
      <c r="H29" s="426" t="s">
        <v>146</v>
      </c>
      <c r="I29" s="427" t="s">
        <v>3</v>
      </c>
      <c r="J29" s="427">
        <v>20</v>
      </c>
      <c r="K29" s="425"/>
      <c r="L29" s="425"/>
      <c r="M29" s="429" t="str">
        <f t="shared" ca="1" si="10"/>
        <v/>
      </c>
      <c r="N29" s="282" t="str">
        <f ca="1">IF(M29&lt;&gt;"",MAX(N$3:N28)+1,"")</f>
        <v/>
      </c>
      <c r="O29" s="442">
        <f t="shared" ca="1" si="11"/>
        <v>10</v>
      </c>
      <c r="AA29" s="117"/>
      <c r="AB29" s="139" t="str">
        <f t="shared" ca="1" si="1"/>
        <v/>
      </c>
      <c r="AC29" s="134">
        <f t="shared" ca="1" si="2"/>
        <v>0</v>
      </c>
      <c r="AD29" s="111">
        <f t="shared" ca="1" si="12"/>
        <v>0</v>
      </c>
      <c r="AE29" s="111">
        <f t="shared" ca="1" si="12"/>
        <v>0</v>
      </c>
      <c r="AF29" s="111">
        <f t="shared" ca="1" si="4"/>
        <v>0</v>
      </c>
      <c r="AG29" s="111">
        <f t="shared" ca="1" si="13"/>
        <v>0</v>
      </c>
      <c r="AH29" s="111">
        <f t="shared" ca="1" si="13"/>
        <v>0</v>
      </c>
      <c r="AI29" s="111">
        <f t="shared" ca="1" si="6"/>
        <v>0</v>
      </c>
      <c r="AJ29" s="111">
        <f t="shared" ca="1" si="14"/>
        <v>0</v>
      </c>
      <c r="AK29" s="112">
        <f t="shared" ca="1" si="14"/>
        <v>0</v>
      </c>
      <c r="AM29" s="100"/>
      <c r="AN29" s="148" t="str">
        <f t="shared" ca="1" si="0"/>
        <v>COMPATIBILITY TEST</v>
      </c>
      <c r="AO29" s="149"/>
      <c r="AP29" s="151" t="str">
        <f t="array" aca="1" ref="AP29" ca="1">IF(SUM(--ISNUMBER(FIND(AP$2,AN$2:AN$201)))&lt;ROW()-2,"",INDEX(AN$1:AN$201,SMALL(IF(ISNUMBER(FIND(AP$2,AN$2:AN$201)),ROW($2:$201)),ROW()-2)))</f>
        <v>BURNING TEST</v>
      </c>
      <c r="AQ29" s="151" t="str">
        <f t="array" aca="1" ref="AQ29" ca="1">IF(SUM(--ISNUMBER(FIND(AQ$2,AN$2:AN$201)))&lt;ROW()-2,"",INDEX(AN$1:AN$201,SMALL(IF(ISNUMBER(FIND(AQ$2,AN$2:AN$201)),ROW($2:$201)),ROW()-2)))</f>
        <v>BURNING TEST</v>
      </c>
    </row>
    <row r="30" spans="1:43" ht="78" customHeight="1">
      <c r="A30" s="120">
        <f t="shared" ca="1" si="8"/>
        <v>27</v>
      </c>
      <c r="B30" s="422" t="str">
        <f ca="1">IF(A30="","",IF(INDIRECT("C"&amp;ROW())="","",TEXT(MATCH(INDIRECT("C"&amp;ROW()),TestCategories,0),"000")&amp;"-"&amp;TEXT(COUNTIF(C$3:INDIRECT("C"&amp;ROW()),INDIRECT("C"&amp;ROW())),"00")))</f>
        <v>010-04</v>
      </c>
      <c r="C30" s="423" t="str">
        <f t="shared" ca="1" si="9"/>
        <v>連接PC測試</v>
      </c>
      <c r="D30" s="424"/>
      <c r="E30" s="425" t="s">
        <v>680</v>
      </c>
      <c r="F30" s="425" t="s">
        <v>681</v>
      </c>
      <c r="G30" s="425" t="s">
        <v>682</v>
      </c>
      <c r="H30" s="426" t="s">
        <v>146</v>
      </c>
      <c r="I30" s="427" t="s">
        <v>3</v>
      </c>
      <c r="J30" s="427">
        <v>5</v>
      </c>
      <c r="K30" s="425" t="s">
        <v>683</v>
      </c>
      <c r="L30" s="425"/>
      <c r="M30" s="429" t="str">
        <f t="shared" ca="1" si="10"/>
        <v/>
      </c>
      <c r="N30" s="282" t="str">
        <f ca="1">IF(M30&lt;&gt;"",MAX(N$3:N29)+1,"")</f>
        <v/>
      </c>
      <c r="O30" s="442">
        <f t="shared" ca="1" si="11"/>
        <v>10</v>
      </c>
      <c r="AA30" s="117"/>
      <c r="AB30" s="139" t="str">
        <f t="shared" ca="1" si="1"/>
        <v/>
      </c>
      <c r="AC30" s="134">
        <f t="shared" ca="1" si="2"/>
        <v>0</v>
      </c>
      <c r="AD30" s="111">
        <f t="shared" ca="1" si="12"/>
        <v>0</v>
      </c>
      <c r="AE30" s="111">
        <f t="shared" ca="1" si="12"/>
        <v>0</v>
      </c>
      <c r="AF30" s="111">
        <f t="shared" ca="1" si="4"/>
        <v>0</v>
      </c>
      <c r="AG30" s="111">
        <f t="shared" ca="1" si="13"/>
        <v>0</v>
      </c>
      <c r="AH30" s="111">
        <f t="shared" ca="1" si="13"/>
        <v>0</v>
      </c>
      <c r="AI30" s="111">
        <f t="shared" ca="1" si="6"/>
        <v>0</v>
      </c>
      <c r="AJ30" s="111">
        <f t="shared" ca="1" si="14"/>
        <v>0</v>
      </c>
      <c r="AK30" s="112">
        <f t="shared" ca="1" si="14"/>
        <v>0</v>
      </c>
      <c r="AM30" s="100"/>
      <c r="AN30" s="148" t="str">
        <f t="shared" ca="1" si="0"/>
        <v>DSD FUNCTION</v>
      </c>
      <c r="AO30" s="149"/>
      <c r="AP30" s="151" t="str">
        <f t="array" aca="1" ref="AP30" ca="1">IF(SUM(--ISNUMBER(FIND(AP$2,AN$2:AN$201)))&lt;ROW()-2,"",INDEX(AN$1:AN$201,SMALL(IF(ISNUMBER(FIND(AP$2,AN$2:AN$201)),ROW($2:$201)),ROW()-2)))</f>
        <v>COMPATIBILITY TEST</v>
      </c>
      <c r="AQ30" s="151" t="str">
        <f t="array" aca="1" ref="AQ30" ca="1">IF(SUM(--ISNUMBER(FIND(AQ$2,AN$2:AN$201)))&lt;ROW()-2,"",INDEX(AN$1:AN$201,SMALL(IF(ISNUMBER(FIND(AQ$2,AN$2:AN$201)),ROW($2:$201)),ROW()-2)))</f>
        <v>COMPATIBILITY TEST</v>
      </c>
    </row>
    <row r="31" spans="1:43" ht="101.25" customHeight="1">
      <c r="A31" s="120">
        <f t="shared" ca="1" si="8"/>
        <v>28</v>
      </c>
      <c r="B31" s="422" t="str">
        <f ca="1">IF(A31="","",IF(INDIRECT("C"&amp;ROW())="","",TEXT(MATCH(INDIRECT("C"&amp;ROW()),TestCategories,0),"000")&amp;"-"&amp;TEXT(COUNTIF(C$3:INDIRECT("C"&amp;ROW()),INDIRECT("C"&amp;ROW())),"00")))</f>
        <v>011-01</v>
      </c>
      <c r="C31" s="423" t="str">
        <f t="shared" ca="1" si="9"/>
        <v>耐壓性測試</v>
      </c>
      <c r="D31" s="424" t="s">
        <v>605</v>
      </c>
      <c r="E31" s="425" t="s">
        <v>684</v>
      </c>
      <c r="F31" s="425" t="s">
        <v>685</v>
      </c>
      <c r="G31" s="425" t="s">
        <v>686</v>
      </c>
      <c r="H31" s="426" t="s">
        <v>146</v>
      </c>
      <c r="I31" s="427" t="s">
        <v>3</v>
      </c>
      <c r="J31" s="427">
        <v>60</v>
      </c>
      <c r="K31" s="425"/>
      <c r="L31" s="425"/>
      <c r="M31" s="429" t="str">
        <f t="shared" ca="1" si="10"/>
        <v/>
      </c>
      <c r="N31" s="282" t="str">
        <f ca="1">IF(M31&lt;&gt;"",MAX(N$3:N30)+1,"")</f>
        <v/>
      </c>
      <c r="O31" s="442">
        <f t="shared" ca="1" si="11"/>
        <v>11</v>
      </c>
      <c r="AA31" s="117"/>
      <c r="AB31" s="139" t="str">
        <f t="shared" ca="1" si="1"/>
        <v/>
      </c>
      <c r="AC31" s="134">
        <f t="shared" ca="1" si="2"/>
        <v>0</v>
      </c>
      <c r="AD31" s="111">
        <f t="shared" ca="1" si="12"/>
        <v>0</v>
      </c>
      <c r="AE31" s="111">
        <f t="shared" ca="1" si="12"/>
        <v>0</v>
      </c>
      <c r="AF31" s="111">
        <f t="shared" ca="1" si="4"/>
        <v>0</v>
      </c>
      <c r="AG31" s="111">
        <f t="shared" ca="1" si="13"/>
        <v>0</v>
      </c>
      <c r="AH31" s="111">
        <f t="shared" ca="1" si="13"/>
        <v>0</v>
      </c>
      <c r="AI31" s="111">
        <f t="shared" ca="1" si="6"/>
        <v>0</v>
      </c>
      <c r="AJ31" s="111">
        <f t="shared" ca="1" si="14"/>
        <v>0</v>
      </c>
      <c r="AK31" s="112">
        <f t="shared" ca="1" si="14"/>
        <v>0</v>
      </c>
      <c r="AM31" s="100"/>
      <c r="AN31" s="148" t="str">
        <f t="shared" ca="1" si="0"/>
        <v>DSD PLAYBACK</v>
      </c>
      <c r="AO31" s="149"/>
      <c r="AP31" s="151" t="str">
        <f t="array" aca="1" ref="AP31" ca="1">IF(SUM(--ISNUMBER(FIND(AP$2,AN$2:AN$201)))&lt;ROW()-2,"",INDEX(AN$1:AN$201,SMALL(IF(ISNUMBER(FIND(AP$2,AN$2:AN$201)),ROW($2:$201)),ROW()-2)))</f>
        <v>DSD FUNCTION</v>
      </c>
      <c r="AQ31" s="151" t="str">
        <f t="array" aca="1" ref="AQ31" ca="1">IF(SUM(--ISNUMBER(FIND(AQ$2,AN$2:AN$201)))&lt;ROW()-2,"",INDEX(AN$1:AN$201,SMALL(IF(ISNUMBER(FIND(AQ$2,AN$2:AN$201)),ROW($2:$201)),ROW()-2)))</f>
        <v>DSD FUNCTION</v>
      </c>
    </row>
    <row r="32" spans="1:43" ht="120" customHeight="1">
      <c r="A32" s="120">
        <f t="shared" ca="1" si="8"/>
        <v>29</v>
      </c>
      <c r="B32" s="422" t="str">
        <f ca="1">IF(A32="","",IF(INDIRECT("C"&amp;ROW())="","",TEXT(MATCH(INDIRECT("C"&amp;ROW()),TestCategories,0),"000")&amp;"-"&amp;TEXT(COUNTIF(C$3:INDIRECT("C"&amp;ROW()),INDIRECT("C"&amp;ROW())),"00")))</f>
        <v>011-02</v>
      </c>
      <c r="C32" s="423" t="str">
        <f t="shared" ca="1" si="9"/>
        <v>耐壓性測試</v>
      </c>
      <c r="D32" s="424"/>
      <c r="E32" s="425" t="s">
        <v>687</v>
      </c>
      <c r="F32" s="425" t="s">
        <v>688</v>
      </c>
      <c r="G32" s="425" t="s">
        <v>686</v>
      </c>
      <c r="H32" s="426" t="s">
        <v>146</v>
      </c>
      <c r="I32" s="427" t="s">
        <v>3</v>
      </c>
      <c r="J32" s="427">
        <v>20</v>
      </c>
      <c r="K32" s="425"/>
      <c r="L32" s="425"/>
      <c r="M32" s="429" t="str">
        <f t="shared" ca="1" si="10"/>
        <v/>
      </c>
      <c r="N32" s="282" t="str">
        <f ca="1">IF(M32&lt;&gt;"",MAX(N$3:N31)+1,"")</f>
        <v/>
      </c>
      <c r="O32" s="442">
        <f t="shared" ca="1" si="11"/>
        <v>11</v>
      </c>
      <c r="AA32" s="117"/>
      <c r="AB32" s="139" t="str">
        <f t="shared" ca="1" si="1"/>
        <v/>
      </c>
      <c r="AC32" s="134">
        <f t="shared" ca="1" si="2"/>
        <v>0</v>
      </c>
      <c r="AD32" s="111">
        <f t="shared" ca="1" si="12"/>
        <v>0</v>
      </c>
      <c r="AE32" s="111">
        <f t="shared" ca="1" si="12"/>
        <v>0</v>
      </c>
      <c r="AF32" s="111">
        <f t="shared" ca="1" si="4"/>
        <v>0</v>
      </c>
      <c r="AG32" s="111">
        <f t="shared" ca="1" si="13"/>
        <v>0</v>
      </c>
      <c r="AH32" s="111">
        <f t="shared" ca="1" si="13"/>
        <v>0</v>
      </c>
      <c r="AI32" s="111">
        <f t="shared" ca="1" si="6"/>
        <v>0</v>
      </c>
      <c r="AJ32" s="111">
        <f t="shared" ca="1" si="14"/>
        <v>0</v>
      </c>
      <c r="AK32" s="112">
        <f t="shared" ca="1" si="14"/>
        <v>0</v>
      </c>
      <c r="AM32" s="100"/>
      <c r="AN32" s="148" t="str">
        <f t="shared" ca="1" si="0"/>
        <v>IRTF CUSTOMIZATION FUNCTION CHECK</v>
      </c>
      <c r="AO32" s="149"/>
      <c r="AP32" s="151" t="str">
        <f t="array" aca="1" ref="AP32" ca="1">IF(SUM(--ISNUMBER(FIND(AP$2,AN$2:AN$201)))&lt;ROW()-2,"",INDEX(AN$1:AN$201,SMALL(IF(ISNUMBER(FIND(AP$2,AN$2:AN$201)),ROW($2:$201)),ROW()-2)))</f>
        <v>DSD PLAYBACK</v>
      </c>
      <c r="AQ32" s="151" t="str">
        <f t="array" aca="1" ref="AQ32" ca="1">IF(SUM(--ISNUMBER(FIND(AQ$2,AN$2:AN$201)))&lt;ROW()-2,"",INDEX(AN$1:AN$201,SMALL(IF(ISNUMBER(FIND(AQ$2,AN$2:AN$201)),ROW($2:$201)),ROW()-2)))</f>
        <v>DSD PLAYBACK</v>
      </c>
    </row>
    <row r="33" spans="1:43" ht="116.25" customHeight="1">
      <c r="A33" s="120" t="str">
        <f t="shared" ca="1" si="8"/>
        <v/>
      </c>
      <c r="B33" s="422" t="str">
        <f ca="1">IF(A33="","",IF(INDIRECT("C"&amp;ROW())="","",TEXT(MATCH(INDIRECT("C"&amp;ROW()),TestCategories,0),"000")&amp;"-"&amp;TEXT(COUNTIF(C$3:INDIRECT("C"&amp;ROW()),INDIRECT("C"&amp;ROW())),"00")))</f>
        <v/>
      </c>
      <c r="C33" s="423" t="str">
        <f t="shared" ca="1" si="9"/>
        <v>耐壓性測試</v>
      </c>
      <c r="D33" s="424"/>
      <c r="E33" s="425"/>
      <c r="F33" s="425"/>
      <c r="G33" s="425"/>
      <c r="H33" s="426"/>
      <c r="I33" s="427"/>
      <c r="J33" s="427"/>
      <c r="K33" s="425"/>
      <c r="L33" s="425"/>
      <c r="M33" s="429" t="str">
        <f t="shared" ca="1" si="10"/>
        <v/>
      </c>
      <c r="N33" s="282" t="str">
        <f ca="1">IF(M33&lt;&gt;"",MAX(N$3:N32)+1,"")</f>
        <v/>
      </c>
      <c r="O33" s="442">
        <f t="shared" ca="1" si="11"/>
        <v>11</v>
      </c>
      <c r="AA33" s="117"/>
      <c r="AB33" s="139" t="str">
        <f t="shared" ca="1" si="1"/>
        <v/>
      </c>
      <c r="AC33" s="134">
        <f t="shared" ca="1" si="2"/>
        <v>0</v>
      </c>
      <c r="AD33" s="111">
        <f t="shared" ca="1" si="12"/>
        <v>0</v>
      </c>
      <c r="AE33" s="111">
        <f t="shared" ca="1" si="12"/>
        <v>0</v>
      </c>
      <c r="AF33" s="111">
        <f t="shared" ca="1" si="4"/>
        <v>0</v>
      </c>
      <c r="AG33" s="111">
        <f t="shared" ca="1" si="13"/>
        <v>0</v>
      </c>
      <c r="AH33" s="111">
        <f t="shared" ca="1" si="13"/>
        <v>0</v>
      </c>
      <c r="AI33" s="111">
        <f t="shared" ca="1" si="6"/>
        <v>0</v>
      </c>
      <c r="AJ33" s="111">
        <f t="shared" ca="1" si="14"/>
        <v>0</v>
      </c>
      <c r="AK33" s="112">
        <f t="shared" ca="1" si="14"/>
        <v>0</v>
      </c>
      <c r="AM33" s="100"/>
      <c r="AN33" s="148" t="str">
        <f t="shared" ca="1" si="0"/>
        <v/>
      </c>
      <c r="AO33" s="149"/>
      <c r="AP33" s="151" t="str">
        <f t="array" aca="1" ref="AP33" ca="1">IF(SUM(--ISNUMBER(FIND(AP$2,AN$2:AN$201)))&lt;ROW()-2,"",INDEX(AN$1:AN$201,SMALL(IF(ISNUMBER(FIND(AP$2,AN$2:AN$201)),ROW($2:$201)),ROW()-2)))</f>
        <v>IRTF CUSTOMIZATION FUNCTION CHECK</v>
      </c>
      <c r="AQ33" s="151" t="str">
        <f t="array" aca="1" ref="AQ33" ca="1">IF(SUM(--ISNUMBER(FIND(AQ$2,AN$2:AN$201)))&lt;ROW()-2,"",INDEX(AN$1:AN$201,SMALL(IF(ISNUMBER(FIND(AQ$2,AN$2:AN$201)),ROW($2:$201)),ROW()-2)))</f>
        <v>IRTF CUSTOMIZATION FUNCTION CHECK</v>
      </c>
    </row>
    <row r="34" spans="1:43" ht="121.5" customHeight="1">
      <c r="A34" s="120" t="str">
        <f t="shared" ca="1" si="8"/>
        <v/>
      </c>
      <c r="B34" s="422" t="str">
        <f ca="1">IF(A34="","",IF(INDIRECT("C"&amp;ROW())="","",TEXT(MATCH(INDIRECT("C"&amp;ROW()),TestCategories,0),"000")&amp;"-"&amp;TEXT(COUNTIF(C$3:INDIRECT("C"&amp;ROW()),INDIRECT("C"&amp;ROW())),"00")))</f>
        <v/>
      </c>
      <c r="C34" s="423" t="str">
        <f t="shared" ca="1" si="9"/>
        <v>耐壓性測試</v>
      </c>
      <c r="D34" s="424"/>
      <c r="E34" s="425"/>
      <c r="F34" s="425"/>
      <c r="G34" s="425"/>
      <c r="H34" s="426"/>
      <c r="I34" s="427"/>
      <c r="J34" s="427"/>
      <c r="K34" s="425"/>
      <c r="L34" s="425"/>
      <c r="M34" s="429" t="str">
        <f t="shared" ca="1" si="10"/>
        <v/>
      </c>
      <c r="N34" s="282" t="str">
        <f ca="1">IF(M34&lt;&gt;"",MAX(N$3:N33)+1,"")</f>
        <v/>
      </c>
      <c r="O34" s="442">
        <f t="shared" ca="1" si="11"/>
        <v>11</v>
      </c>
      <c r="AA34" s="117"/>
      <c r="AB34" s="139" t="str">
        <f t="shared" ca="1" si="1"/>
        <v/>
      </c>
      <c r="AC34" s="134">
        <f t="shared" ca="1" si="2"/>
        <v>0</v>
      </c>
      <c r="AD34" s="111">
        <f t="shared" ca="1" si="12"/>
        <v>0</v>
      </c>
      <c r="AE34" s="111">
        <f t="shared" ca="1" si="12"/>
        <v>0</v>
      </c>
      <c r="AF34" s="111">
        <f t="shared" ca="1" si="4"/>
        <v>0</v>
      </c>
      <c r="AG34" s="111">
        <f t="shared" ca="1" si="13"/>
        <v>0</v>
      </c>
      <c r="AH34" s="111">
        <f t="shared" ca="1" si="13"/>
        <v>0</v>
      </c>
      <c r="AI34" s="111">
        <f t="shared" ca="1" si="6"/>
        <v>0</v>
      </c>
      <c r="AJ34" s="111">
        <f t="shared" ca="1" si="14"/>
        <v>0</v>
      </c>
      <c r="AK34" s="112">
        <f t="shared" ca="1" si="14"/>
        <v>0</v>
      </c>
      <c r="AM34" s="100"/>
      <c r="AN34" s="148" t="str">
        <f t="shared" ca="1" si="0"/>
        <v/>
      </c>
      <c r="AO34" s="149"/>
      <c r="AP34" s="151" t="str">
        <f t="array" aca="1" ref="AP34" ca="1">IF(SUM(--ISNUMBER(FIND(AP$2,AN$2:AN$201)))&lt;ROW()-2,"",INDEX(AN$1:AN$201,SMALL(IF(ISNUMBER(FIND(AP$2,AN$2:AN$201)),ROW($2:$201)),ROW()-2)))</f>
        <v/>
      </c>
      <c r="AQ34" s="151" t="str">
        <f t="array" aca="1" ref="AQ34" ca="1">IF(SUM(--ISNUMBER(FIND(AQ$2,AN$2:AN$201)))&lt;ROW()-2,"",INDEX(AN$1:AN$201,SMALL(IF(ISNUMBER(FIND(AQ$2,AN$2:AN$201)),ROW($2:$201)),ROW()-2)))</f>
        <v/>
      </c>
    </row>
    <row r="35" spans="1:43" ht="109.5" customHeight="1">
      <c r="A35" s="120" t="str">
        <f t="shared" ca="1" si="8"/>
        <v/>
      </c>
      <c r="B35" s="422" t="str">
        <f ca="1">IF(A35="","",IF(INDIRECT("C"&amp;ROW())="","",TEXT(MATCH(INDIRECT("C"&amp;ROW()),TestCategories,0),"000")&amp;"-"&amp;TEXT(COUNTIF(C$3:INDIRECT("C"&amp;ROW()),INDIRECT("C"&amp;ROW())),"00")))</f>
        <v/>
      </c>
      <c r="C35" s="423" t="str">
        <f t="shared" ca="1" si="9"/>
        <v>耐壓性測試</v>
      </c>
      <c r="D35" s="424"/>
      <c r="E35" s="425"/>
      <c r="F35" s="425"/>
      <c r="G35" s="425"/>
      <c r="H35" s="426"/>
      <c r="I35" s="427"/>
      <c r="J35" s="427"/>
      <c r="K35" s="425"/>
      <c r="L35" s="425"/>
      <c r="M35" s="429" t="str">
        <f t="shared" ca="1" si="10"/>
        <v/>
      </c>
      <c r="N35" s="282" t="str">
        <f ca="1">IF(M35&lt;&gt;"",MAX(N$3:N34)+1,"")</f>
        <v/>
      </c>
      <c r="O35" s="442">
        <f t="shared" ca="1" si="11"/>
        <v>11</v>
      </c>
      <c r="AA35" s="117"/>
      <c r="AB35" s="139" t="str">
        <f t="shared" ca="1" si="1"/>
        <v/>
      </c>
      <c r="AC35" s="134">
        <f t="shared" ca="1" si="2"/>
        <v>0</v>
      </c>
      <c r="AD35" s="111">
        <f t="shared" ca="1" si="12"/>
        <v>0</v>
      </c>
      <c r="AE35" s="111">
        <f t="shared" ca="1" si="12"/>
        <v>0</v>
      </c>
      <c r="AF35" s="111">
        <f t="shared" ca="1" si="4"/>
        <v>0</v>
      </c>
      <c r="AG35" s="111">
        <f t="shared" ca="1" si="13"/>
        <v>0</v>
      </c>
      <c r="AH35" s="111">
        <f t="shared" ca="1" si="13"/>
        <v>0</v>
      </c>
      <c r="AI35" s="111">
        <f t="shared" ca="1" si="6"/>
        <v>0</v>
      </c>
      <c r="AJ35" s="111">
        <f t="shared" ca="1" si="14"/>
        <v>0</v>
      </c>
      <c r="AK35" s="112">
        <f t="shared" ca="1" si="14"/>
        <v>0</v>
      </c>
      <c r="AM35" s="100"/>
      <c r="AN35" s="148" t="str">
        <f t="shared" ca="1" si="0"/>
        <v/>
      </c>
      <c r="AO35" s="149"/>
      <c r="AP35" s="151" t="str">
        <f t="array" aca="1" ref="AP35" ca="1">IF(SUM(--ISNUMBER(FIND(AP$2,AN$2:AN$201)))&lt;ROW()-2,"",INDEX(AN$1:AN$201,SMALL(IF(ISNUMBER(FIND(AP$2,AN$2:AN$201)),ROW($2:$201)),ROW()-2)))</f>
        <v/>
      </c>
      <c r="AQ35" s="151" t="str">
        <f t="array" aca="1" ref="AQ35" ca="1">IF(SUM(--ISNUMBER(FIND(AQ$2,AN$2:AN$201)))&lt;ROW()-2,"",INDEX(AN$1:AN$201,SMALL(IF(ISNUMBER(FIND(AQ$2,AN$2:AN$201)),ROW($2:$201)),ROW()-2)))</f>
        <v/>
      </c>
    </row>
    <row r="36" spans="1:43" ht="99" customHeight="1">
      <c r="A36" s="120" t="str">
        <f t="shared" ca="1" si="8"/>
        <v/>
      </c>
      <c r="B36" s="422" t="str">
        <f ca="1">IF(A36="","",IF(INDIRECT("C"&amp;ROW())="","",TEXT(MATCH(INDIRECT("C"&amp;ROW()),TestCategories,0),"000")&amp;"-"&amp;TEXT(COUNTIF(C$3:INDIRECT("C"&amp;ROW()),INDIRECT("C"&amp;ROW())),"00")))</f>
        <v/>
      </c>
      <c r="C36" s="423" t="str">
        <f t="shared" ca="1" si="9"/>
        <v>耐壓性測試</v>
      </c>
      <c r="D36" s="424"/>
      <c r="E36" s="425"/>
      <c r="F36" s="425"/>
      <c r="G36" s="425"/>
      <c r="H36" s="426"/>
      <c r="I36" s="427"/>
      <c r="J36" s="427"/>
      <c r="K36" s="425"/>
      <c r="L36" s="425"/>
      <c r="M36" s="429" t="str">
        <f t="shared" ca="1" si="10"/>
        <v/>
      </c>
      <c r="N36" s="282" t="str">
        <f ca="1">IF(M36&lt;&gt;"",MAX(N$3:N35)+1,"")</f>
        <v/>
      </c>
      <c r="O36" s="442">
        <f t="shared" ca="1" si="11"/>
        <v>11</v>
      </c>
      <c r="AA36" s="117"/>
      <c r="AB36" s="139" t="str">
        <f t="shared" ca="1" si="1"/>
        <v/>
      </c>
      <c r="AC36" s="134">
        <f t="shared" ca="1" si="2"/>
        <v>0</v>
      </c>
      <c r="AD36" s="111">
        <f t="shared" ca="1" si="12"/>
        <v>0</v>
      </c>
      <c r="AE36" s="111">
        <f t="shared" ca="1" si="12"/>
        <v>0</v>
      </c>
      <c r="AF36" s="111">
        <f t="shared" ca="1" si="4"/>
        <v>0</v>
      </c>
      <c r="AG36" s="111">
        <f t="shared" ca="1" si="13"/>
        <v>0</v>
      </c>
      <c r="AH36" s="111">
        <f t="shared" ca="1" si="13"/>
        <v>0</v>
      </c>
      <c r="AI36" s="111">
        <f t="shared" ca="1" si="6"/>
        <v>0</v>
      </c>
      <c r="AJ36" s="111">
        <f t="shared" ca="1" si="14"/>
        <v>0</v>
      </c>
      <c r="AK36" s="112">
        <f t="shared" ca="1" si="14"/>
        <v>0</v>
      </c>
      <c r="AM36" s="100"/>
      <c r="AN36" s="148" t="str">
        <f t="shared" ca="1" si="0"/>
        <v/>
      </c>
      <c r="AO36" s="149"/>
      <c r="AP36" s="151" t="str">
        <f t="array" aca="1" ref="AP36" ca="1">IF(SUM(--ISNUMBER(FIND(AP$2,AN$2:AN$201)))&lt;ROW()-2,"",INDEX(AN$1:AN$201,SMALL(IF(ISNUMBER(FIND(AP$2,AN$2:AN$201)),ROW($2:$201)),ROW()-2)))</f>
        <v/>
      </c>
      <c r="AQ36" s="151" t="str">
        <f t="array" aca="1" ref="AQ36" ca="1">IF(SUM(--ISNUMBER(FIND(AQ$2,AN$2:AN$201)))&lt;ROW()-2,"",INDEX(AN$1:AN$201,SMALL(IF(ISNUMBER(FIND(AQ$2,AN$2:AN$201)),ROW($2:$201)),ROW()-2)))</f>
        <v/>
      </c>
    </row>
    <row r="37" spans="1:43" ht="82.5" customHeight="1">
      <c r="A37" s="120" t="str">
        <f t="shared" ca="1" si="8"/>
        <v/>
      </c>
      <c r="B37" s="422" t="str">
        <f ca="1">IF(A37="","",IF(INDIRECT("C"&amp;ROW())="","",TEXT(MATCH(INDIRECT("C"&amp;ROW()),TestCategories,0),"000")&amp;"-"&amp;TEXT(COUNTIF(C$3:INDIRECT("C"&amp;ROW()),INDIRECT("C"&amp;ROW())),"00")))</f>
        <v/>
      </c>
      <c r="C37" s="423" t="str">
        <f t="shared" ca="1" si="9"/>
        <v>耐壓性測試</v>
      </c>
      <c r="D37" s="424"/>
      <c r="E37" s="425"/>
      <c r="F37" s="425"/>
      <c r="G37" s="425"/>
      <c r="H37" s="426"/>
      <c r="I37" s="427"/>
      <c r="J37" s="427"/>
      <c r="K37" s="425"/>
      <c r="L37" s="425"/>
      <c r="M37" s="429" t="str">
        <f t="shared" ca="1" si="10"/>
        <v/>
      </c>
      <c r="N37" s="282" t="str">
        <f ca="1">IF(M37&lt;&gt;"",MAX(N$3:N36)+1,"")</f>
        <v/>
      </c>
      <c r="O37" s="442">
        <f t="shared" ca="1" si="11"/>
        <v>11</v>
      </c>
      <c r="AA37" s="117"/>
      <c r="AB37" s="139" t="str">
        <f t="shared" ca="1" si="1"/>
        <v/>
      </c>
      <c r="AC37" s="134">
        <f t="shared" ca="1" si="2"/>
        <v>0</v>
      </c>
      <c r="AD37" s="111">
        <f t="shared" ca="1" si="12"/>
        <v>0</v>
      </c>
      <c r="AE37" s="111">
        <f t="shared" ca="1" si="12"/>
        <v>0</v>
      </c>
      <c r="AF37" s="111">
        <f t="shared" ca="1" si="4"/>
        <v>0</v>
      </c>
      <c r="AG37" s="111">
        <f t="shared" ca="1" si="13"/>
        <v>0</v>
      </c>
      <c r="AH37" s="111">
        <f t="shared" ca="1" si="13"/>
        <v>0</v>
      </c>
      <c r="AI37" s="111">
        <f t="shared" ca="1" si="6"/>
        <v>0</v>
      </c>
      <c r="AJ37" s="111">
        <f t="shared" ca="1" si="14"/>
        <v>0</v>
      </c>
      <c r="AK37" s="112">
        <f t="shared" ca="1" si="14"/>
        <v>0</v>
      </c>
      <c r="AM37" s="100"/>
      <c r="AN37" s="148" t="str">
        <f t="shared" ca="1" si="0"/>
        <v/>
      </c>
      <c r="AO37" s="149"/>
      <c r="AP37" s="151" t="str">
        <f t="array" aca="1" ref="AP37" ca="1">IF(SUM(--ISNUMBER(FIND(AP$2,AN$2:AN$201)))&lt;ROW()-2,"",INDEX(AN$1:AN$201,SMALL(IF(ISNUMBER(FIND(AP$2,AN$2:AN$201)),ROW($2:$201)),ROW()-2)))</f>
        <v/>
      </c>
      <c r="AQ37" s="151" t="str">
        <f t="array" aca="1" ref="AQ37" ca="1">IF(SUM(--ISNUMBER(FIND(AQ$2,AN$2:AN$201)))&lt;ROW()-2,"",INDEX(AN$1:AN$201,SMALL(IF(ISNUMBER(FIND(AQ$2,AN$2:AN$201)),ROW($2:$201)),ROW()-2)))</f>
        <v/>
      </c>
    </row>
    <row r="38" spans="1:43" ht="109.5" customHeight="1">
      <c r="A38" s="120" t="str">
        <f t="shared" ca="1" si="8"/>
        <v/>
      </c>
      <c r="B38" s="422" t="str">
        <f ca="1">IF(A38="","",IF(INDIRECT("C"&amp;ROW())="","",TEXT(MATCH(INDIRECT("C"&amp;ROW()),TestCategories,0),"000")&amp;"-"&amp;TEXT(COUNTIF(C$3:INDIRECT("C"&amp;ROW()),INDIRECT("C"&amp;ROW())),"00")))</f>
        <v/>
      </c>
      <c r="C38" s="423" t="str">
        <f t="shared" ca="1" si="9"/>
        <v>耐壓性測試</v>
      </c>
      <c r="D38" s="424"/>
      <c r="E38" s="425"/>
      <c r="F38" s="425"/>
      <c r="G38" s="425"/>
      <c r="H38" s="426"/>
      <c r="I38" s="427"/>
      <c r="J38" s="427"/>
      <c r="K38" s="425"/>
      <c r="L38" s="425"/>
      <c r="M38" s="429" t="str">
        <f t="shared" ca="1" si="10"/>
        <v/>
      </c>
      <c r="N38" s="282" t="str">
        <f ca="1">IF(M38&lt;&gt;"",MAX(N$3:N37)+1,"")</f>
        <v/>
      </c>
      <c r="O38" s="442">
        <f t="shared" ca="1" si="11"/>
        <v>11</v>
      </c>
      <c r="AA38" s="117"/>
      <c r="AB38" s="139" t="str">
        <f t="shared" ca="1" si="1"/>
        <v/>
      </c>
      <c r="AC38" s="134">
        <f t="shared" ca="1" si="2"/>
        <v>0</v>
      </c>
      <c r="AD38" s="111">
        <f t="shared" ca="1" si="12"/>
        <v>0</v>
      </c>
      <c r="AE38" s="111">
        <f t="shared" ca="1" si="12"/>
        <v>0</v>
      </c>
      <c r="AF38" s="111">
        <f t="shared" ca="1" si="4"/>
        <v>0</v>
      </c>
      <c r="AG38" s="111">
        <f t="shared" ca="1" si="13"/>
        <v>0</v>
      </c>
      <c r="AH38" s="111">
        <f t="shared" ca="1" si="13"/>
        <v>0</v>
      </c>
      <c r="AI38" s="111">
        <f t="shared" ca="1" si="6"/>
        <v>0</v>
      </c>
      <c r="AJ38" s="111">
        <f t="shared" ca="1" si="14"/>
        <v>0</v>
      </c>
      <c r="AK38" s="112">
        <f t="shared" ca="1" si="14"/>
        <v>0</v>
      </c>
      <c r="AM38" s="100"/>
      <c r="AN38" s="148" t="str">
        <f t="shared" ca="1" si="0"/>
        <v/>
      </c>
      <c r="AO38" s="149"/>
      <c r="AP38" s="151" t="str">
        <f t="array" aca="1" ref="AP38" ca="1">IF(SUM(--ISNUMBER(FIND(AP$2,AN$2:AN$201)))&lt;ROW()-2,"",INDEX(AN$1:AN$201,SMALL(IF(ISNUMBER(FIND(AP$2,AN$2:AN$201)),ROW($2:$201)),ROW()-2)))</f>
        <v/>
      </c>
      <c r="AQ38" s="151" t="str">
        <f t="array" aca="1" ref="AQ38" ca="1">IF(SUM(--ISNUMBER(FIND(AQ$2,AN$2:AN$201)))&lt;ROW()-2,"",INDEX(AN$1:AN$201,SMALL(IF(ISNUMBER(FIND(AQ$2,AN$2:AN$201)),ROW($2:$201)),ROW()-2)))</f>
        <v/>
      </c>
    </row>
    <row r="39" spans="1:43" ht="103.5" customHeight="1">
      <c r="A39" s="120" t="str">
        <f t="shared" ca="1" si="8"/>
        <v/>
      </c>
      <c r="B39" s="422" t="str">
        <f ca="1">IF(A39="","",IF(INDIRECT("C"&amp;ROW())="","",TEXT(MATCH(INDIRECT("C"&amp;ROW()),TestCategories,0),"000")&amp;"-"&amp;TEXT(COUNTIF(C$3:INDIRECT("C"&amp;ROW()),INDIRECT("C"&amp;ROW())),"00")))</f>
        <v/>
      </c>
      <c r="C39" s="423" t="str">
        <f t="shared" ca="1" si="9"/>
        <v>耐壓性測試</v>
      </c>
      <c r="D39" s="424"/>
      <c r="E39" s="425"/>
      <c r="F39" s="425"/>
      <c r="G39" s="425"/>
      <c r="H39" s="426"/>
      <c r="I39" s="427"/>
      <c r="J39" s="427"/>
      <c r="K39" s="425"/>
      <c r="L39" s="425"/>
      <c r="M39" s="429" t="str">
        <f t="shared" ca="1" si="10"/>
        <v/>
      </c>
      <c r="N39" s="282" t="str">
        <f ca="1">IF(M39&lt;&gt;"",MAX(N$3:N38)+1,"")</f>
        <v/>
      </c>
      <c r="O39" s="442">
        <f t="shared" ca="1" si="11"/>
        <v>11</v>
      </c>
      <c r="AA39" s="117"/>
      <c r="AB39" s="139" t="str">
        <f t="shared" ca="1" si="1"/>
        <v/>
      </c>
      <c r="AC39" s="134">
        <f t="shared" ca="1" si="2"/>
        <v>0</v>
      </c>
      <c r="AD39" s="111">
        <f t="shared" ca="1" si="12"/>
        <v>0</v>
      </c>
      <c r="AE39" s="111">
        <f t="shared" ca="1" si="12"/>
        <v>0</v>
      </c>
      <c r="AF39" s="111">
        <f t="shared" ca="1" si="4"/>
        <v>0</v>
      </c>
      <c r="AG39" s="111">
        <f t="shared" ca="1" si="13"/>
        <v>0</v>
      </c>
      <c r="AH39" s="111">
        <f t="shared" ca="1" si="13"/>
        <v>0</v>
      </c>
      <c r="AI39" s="111">
        <f t="shared" ca="1" si="6"/>
        <v>0</v>
      </c>
      <c r="AJ39" s="111">
        <f t="shared" ca="1" si="14"/>
        <v>0</v>
      </c>
      <c r="AK39" s="112">
        <f t="shared" ca="1" si="14"/>
        <v>0</v>
      </c>
      <c r="AM39" s="100"/>
      <c r="AN39" s="148" t="str">
        <f t="shared" ca="1" si="0"/>
        <v/>
      </c>
      <c r="AO39" s="149"/>
      <c r="AP39" s="151" t="str">
        <f t="array" aca="1" ref="AP39" ca="1">IF(SUM(--ISNUMBER(FIND(AP$2,AN$2:AN$201)))&lt;ROW()-2,"",INDEX(AN$1:AN$201,SMALL(IF(ISNUMBER(FIND(AP$2,AN$2:AN$201)),ROW($2:$201)),ROW()-2)))</f>
        <v/>
      </c>
      <c r="AQ39" s="151" t="str">
        <f t="array" aca="1" ref="AQ39" ca="1">IF(SUM(--ISNUMBER(FIND(AQ$2,AN$2:AN$201)))&lt;ROW()-2,"",INDEX(AN$1:AN$201,SMALL(IF(ISNUMBER(FIND(AQ$2,AN$2:AN$201)),ROW($2:$201)),ROW()-2)))</f>
        <v/>
      </c>
    </row>
    <row r="40" spans="1:43" ht="96.75" customHeight="1">
      <c r="A40" s="120" t="str">
        <f t="shared" ca="1" si="8"/>
        <v/>
      </c>
      <c r="B40" s="422" t="str">
        <f ca="1">IF(A40="","",IF(INDIRECT("C"&amp;ROW())="","",TEXT(MATCH(INDIRECT("C"&amp;ROW()),TestCategories,0),"000")&amp;"-"&amp;TEXT(COUNTIF(C$3:INDIRECT("C"&amp;ROW()),INDIRECT("C"&amp;ROW())),"00")))</f>
        <v/>
      </c>
      <c r="C40" s="423" t="str">
        <f t="shared" ca="1" si="9"/>
        <v>耐壓性測試</v>
      </c>
      <c r="D40" s="424"/>
      <c r="E40" s="425"/>
      <c r="F40" s="425"/>
      <c r="G40" s="425"/>
      <c r="H40" s="426"/>
      <c r="I40" s="427"/>
      <c r="J40" s="427"/>
      <c r="K40" s="425"/>
      <c r="L40" s="425"/>
      <c r="M40" s="429" t="str">
        <f t="shared" ca="1" si="10"/>
        <v/>
      </c>
      <c r="N40" s="282" t="str">
        <f ca="1">IF(M40&lt;&gt;"",MAX(N$3:N39)+1,"")</f>
        <v/>
      </c>
      <c r="O40" s="442">
        <f t="shared" ca="1" si="11"/>
        <v>11</v>
      </c>
      <c r="AA40" s="117"/>
      <c r="AB40" s="139" t="str">
        <f t="shared" ca="1" si="1"/>
        <v/>
      </c>
      <c r="AC40" s="134">
        <f t="shared" ca="1" si="2"/>
        <v>0</v>
      </c>
      <c r="AD40" s="111">
        <f t="shared" ca="1" si="12"/>
        <v>0</v>
      </c>
      <c r="AE40" s="111">
        <f t="shared" ca="1" si="12"/>
        <v>0</v>
      </c>
      <c r="AF40" s="111">
        <f t="shared" ca="1" si="4"/>
        <v>0</v>
      </c>
      <c r="AG40" s="111">
        <f t="shared" ca="1" si="13"/>
        <v>0</v>
      </c>
      <c r="AH40" s="111">
        <f t="shared" ca="1" si="13"/>
        <v>0</v>
      </c>
      <c r="AI40" s="111">
        <f t="shared" ca="1" si="6"/>
        <v>0</v>
      </c>
      <c r="AJ40" s="111">
        <f t="shared" ca="1" si="14"/>
        <v>0</v>
      </c>
      <c r="AK40" s="112">
        <f t="shared" ca="1" si="14"/>
        <v>0</v>
      </c>
      <c r="AM40" s="100"/>
      <c r="AN40" s="148" t="str">
        <f t="shared" ca="1" si="0"/>
        <v/>
      </c>
      <c r="AO40" s="149"/>
      <c r="AP40" s="151" t="str">
        <f t="array" aca="1" ref="AP40" ca="1">IF(SUM(--ISNUMBER(FIND(AP$2,AN$2:AN$201)))&lt;ROW()-2,"",INDEX(AN$1:AN$201,SMALL(IF(ISNUMBER(FIND(AP$2,AN$2:AN$201)),ROW($2:$201)),ROW()-2)))</f>
        <v/>
      </c>
      <c r="AQ40" s="151" t="str">
        <f t="array" aca="1" ref="AQ40" ca="1">IF(SUM(--ISNUMBER(FIND(AQ$2,AN$2:AN$201)))&lt;ROW()-2,"",INDEX(AN$1:AN$201,SMALL(IF(ISNUMBER(FIND(AQ$2,AN$2:AN$201)),ROW($2:$201)),ROW()-2)))</f>
        <v/>
      </c>
    </row>
    <row r="41" spans="1:43" ht="102" customHeight="1">
      <c r="A41" s="120" t="str">
        <f t="shared" ca="1" si="8"/>
        <v/>
      </c>
      <c r="B41" s="422" t="str">
        <f ca="1">IF(A41="","",IF(INDIRECT("C"&amp;ROW())="","",TEXT(MATCH(INDIRECT("C"&amp;ROW()),TestCategories,0),"000")&amp;"-"&amp;TEXT(COUNTIF(C$3:INDIRECT("C"&amp;ROW()),INDIRECT("C"&amp;ROW())),"00")))</f>
        <v/>
      </c>
      <c r="C41" s="423" t="str">
        <f t="shared" ca="1" si="9"/>
        <v>耐壓性測試</v>
      </c>
      <c r="D41" s="424"/>
      <c r="E41" s="425"/>
      <c r="F41" s="425"/>
      <c r="G41" s="425"/>
      <c r="H41" s="426"/>
      <c r="I41" s="427"/>
      <c r="J41" s="427"/>
      <c r="K41" s="425"/>
      <c r="L41" s="425"/>
      <c r="M41" s="429" t="str">
        <f t="shared" ca="1" si="10"/>
        <v/>
      </c>
      <c r="N41" s="282" t="str">
        <f ca="1">IF(M41&lt;&gt;"",MAX(N$3:N40)+1,"")</f>
        <v/>
      </c>
      <c r="O41" s="442">
        <f t="shared" ca="1" si="11"/>
        <v>11</v>
      </c>
      <c r="AA41" s="117"/>
      <c r="AB41" s="139" t="str">
        <f t="shared" ca="1" si="1"/>
        <v/>
      </c>
      <c r="AC41" s="134">
        <f t="shared" ca="1" si="2"/>
        <v>0</v>
      </c>
      <c r="AD41" s="111">
        <f t="shared" ca="1" si="12"/>
        <v>0</v>
      </c>
      <c r="AE41" s="111">
        <f t="shared" ca="1" si="12"/>
        <v>0</v>
      </c>
      <c r="AF41" s="111">
        <f t="shared" ca="1" si="4"/>
        <v>0</v>
      </c>
      <c r="AG41" s="111">
        <f t="shared" ca="1" si="13"/>
        <v>0</v>
      </c>
      <c r="AH41" s="111">
        <f t="shared" ca="1" si="13"/>
        <v>0</v>
      </c>
      <c r="AI41" s="111">
        <f t="shared" ca="1" si="6"/>
        <v>0</v>
      </c>
      <c r="AJ41" s="111">
        <f t="shared" ca="1" si="14"/>
        <v>0</v>
      </c>
      <c r="AK41" s="112">
        <f t="shared" ca="1" si="14"/>
        <v>0</v>
      </c>
      <c r="AM41" s="100"/>
      <c r="AN41" s="148" t="str">
        <f t="shared" ca="1" si="0"/>
        <v/>
      </c>
      <c r="AO41" s="149"/>
      <c r="AP41" s="151" t="str">
        <f t="array" aca="1" ref="AP41" ca="1">IF(SUM(--ISNUMBER(FIND(AP$2,AN$2:AN$201)))&lt;ROW()-2,"",INDEX(AN$1:AN$201,SMALL(IF(ISNUMBER(FIND(AP$2,AN$2:AN$201)),ROW($2:$201)),ROW()-2)))</f>
        <v/>
      </c>
      <c r="AQ41" s="151" t="str">
        <f t="array" aca="1" ref="AQ41" ca="1">IF(SUM(--ISNUMBER(FIND(AQ$2,AN$2:AN$201)))&lt;ROW()-2,"",INDEX(AN$1:AN$201,SMALL(IF(ISNUMBER(FIND(AQ$2,AN$2:AN$201)),ROW($2:$201)),ROW()-2)))</f>
        <v/>
      </c>
    </row>
    <row r="42" spans="1:43" ht="117.75" customHeight="1">
      <c r="A42" s="120" t="str">
        <f t="shared" ca="1" si="8"/>
        <v/>
      </c>
      <c r="B42" s="422" t="str">
        <f ca="1">IF(A42="","",IF(INDIRECT("C"&amp;ROW())="","",TEXT(MATCH(INDIRECT("C"&amp;ROW()),TestCategories,0),"000")&amp;"-"&amp;TEXT(COUNTIF(C$3:INDIRECT("C"&amp;ROW()),INDIRECT("C"&amp;ROW())),"00")))</f>
        <v/>
      </c>
      <c r="C42" s="423" t="str">
        <f t="shared" ca="1" si="9"/>
        <v>耐壓性測試</v>
      </c>
      <c r="D42" s="424"/>
      <c r="E42" s="425"/>
      <c r="F42" s="425"/>
      <c r="G42" s="425"/>
      <c r="H42" s="426"/>
      <c r="I42" s="427"/>
      <c r="J42" s="427"/>
      <c r="K42" s="425"/>
      <c r="L42" s="425"/>
      <c r="M42" s="429" t="str">
        <f t="shared" ca="1" si="10"/>
        <v/>
      </c>
      <c r="N42" s="282" t="str">
        <f ca="1">IF(M42&lt;&gt;"",MAX(N$3:N41)+1,"")</f>
        <v/>
      </c>
      <c r="O42" s="442">
        <f t="shared" ca="1" si="11"/>
        <v>11</v>
      </c>
      <c r="AA42" s="117"/>
      <c r="AB42" s="139" t="str">
        <f t="shared" ca="1" si="1"/>
        <v/>
      </c>
      <c r="AC42" s="134">
        <f t="shared" ca="1" si="2"/>
        <v>0</v>
      </c>
      <c r="AD42" s="111">
        <f t="shared" ca="1" si="12"/>
        <v>0</v>
      </c>
      <c r="AE42" s="111">
        <f t="shared" ca="1" si="12"/>
        <v>0</v>
      </c>
      <c r="AF42" s="111">
        <f t="shared" ca="1" si="4"/>
        <v>0</v>
      </c>
      <c r="AG42" s="111">
        <f t="shared" ca="1" si="13"/>
        <v>0</v>
      </c>
      <c r="AH42" s="111">
        <f t="shared" ca="1" si="13"/>
        <v>0</v>
      </c>
      <c r="AI42" s="111">
        <f t="shared" ca="1" si="6"/>
        <v>0</v>
      </c>
      <c r="AJ42" s="111">
        <f t="shared" ca="1" si="14"/>
        <v>0</v>
      </c>
      <c r="AK42" s="112">
        <f t="shared" ca="1" si="14"/>
        <v>0</v>
      </c>
      <c r="AM42" s="100"/>
      <c r="AN42" s="148" t="str">
        <f t="shared" ca="1" si="0"/>
        <v/>
      </c>
      <c r="AO42" s="149"/>
      <c r="AP42" s="151" t="str">
        <f t="array" aca="1" ref="AP42" ca="1">IF(SUM(--ISNUMBER(FIND(AP$2,AN$2:AN$201)))&lt;ROW()-2,"",INDEX(AN$1:AN$201,SMALL(IF(ISNUMBER(FIND(AP$2,AN$2:AN$201)),ROW($2:$201)),ROW()-2)))</f>
        <v/>
      </c>
      <c r="AQ42" s="151" t="str">
        <f t="array" aca="1" ref="AQ42" ca="1">IF(SUM(--ISNUMBER(FIND(AQ$2,AN$2:AN$201)))&lt;ROW()-2,"",INDEX(AN$1:AN$201,SMALL(IF(ISNUMBER(FIND(AQ$2,AN$2:AN$201)),ROW($2:$201)),ROW()-2)))</f>
        <v/>
      </c>
    </row>
    <row r="43" spans="1:43" ht="99" customHeight="1">
      <c r="A43" s="120" t="str">
        <f t="shared" ca="1" si="8"/>
        <v/>
      </c>
      <c r="B43" s="422" t="str">
        <f ca="1">IF(A43="","",IF(INDIRECT("C"&amp;ROW())="","",TEXT(MATCH(INDIRECT("C"&amp;ROW()),TestCategories,0),"000")&amp;"-"&amp;TEXT(COUNTIF(C$3:INDIRECT("C"&amp;ROW()),INDIRECT("C"&amp;ROW())),"00")))</f>
        <v/>
      </c>
      <c r="C43" s="423" t="str">
        <f t="shared" ca="1" si="9"/>
        <v>耐壓性測試</v>
      </c>
      <c r="D43" s="424"/>
      <c r="E43" s="425"/>
      <c r="F43" s="425"/>
      <c r="G43" s="425"/>
      <c r="H43" s="426"/>
      <c r="I43" s="427"/>
      <c r="J43" s="427"/>
      <c r="K43" s="425"/>
      <c r="L43" s="425"/>
      <c r="M43" s="429" t="str">
        <f t="shared" ca="1" si="10"/>
        <v/>
      </c>
      <c r="N43" s="282" t="str">
        <f ca="1">IF(M43&lt;&gt;"",MAX(N$3:N42)+1,"")</f>
        <v/>
      </c>
      <c r="O43" s="442">
        <f t="shared" ca="1" si="11"/>
        <v>11</v>
      </c>
      <c r="AA43" s="117"/>
      <c r="AB43" s="139" t="str">
        <f t="shared" ca="1" si="1"/>
        <v/>
      </c>
      <c r="AC43" s="134">
        <f t="shared" ca="1" si="2"/>
        <v>0</v>
      </c>
      <c r="AD43" s="111">
        <f t="shared" ca="1" si="12"/>
        <v>0</v>
      </c>
      <c r="AE43" s="111">
        <f t="shared" ca="1" si="12"/>
        <v>0</v>
      </c>
      <c r="AF43" s="111">
        <f t="shared" ca="1" si="4"/>
        <v>0</v>
      </c>
      <c r="AG43" s="111">
        <f t="shared" ca="1" si="13"/>
        <v>0</v>
      </c>
      <c r="AH43" s="111">
        <f t="shared" ca="1" si="13"/>
        <v>0</v>
      </c>
      <c r="AI43" s="111">
        <f t="shared" ca="1" si="6"/>
        <v>0</v>
      </c>
      <c r="AJ43" s="111">
        <f t="shared" ca="1" si="14"/>
        <v>0</v>
      </c>
      <c r="AK43" s="112">
        <f t="shared" ca="1" si="14"/>
        <v>0</v>
      </c>
      <c r="AM43" s="100"/>
      <c r="AN43" s="148" t="str">
        <f t="shared" ca="1" si="0"/>
        <v/>
      </c>
      <c r="AO43" s="149"/>
      <c r="AP43" s="151" t="str">
        <f t="array" aca="1" ref="AP43" ca="1">IF(SUM(--ISNUMBER(FIND(AP$2,AN$2:AN$201)))&lt;ROW()-2,"",INDEX(AN$1:AN$201,SMALL(IF(ISNUMBER(FIND(AP$2,AN$2:AN$201)),ROW($2:$201)),ROW()-2)))</f>
        <v/>
      </c>
      <c r="AQ43" s="151" t="str">
        <f t="array" aca="1" ref="AQ43" ca="1">IF(SUM(--ISNUMBER(FIND(AQ$2,AN$2:AN$201)))&lt;ROW()-2,"",INDEX(AN$1:AN$201,SMALL(IF(ISNUMBER(FIND(AQ$2,AN$2:AN$201)),ROW($2:$201)),ROW()-2)))</f>
        <v/>
      </c>
    </row>
    <row r="44" spans="1:43" ht="89.25" customHeight="1">
      <c r="A44" s="120" t="str">
        <f t="shared" ca="1" si="8"/>
        <v/>
      </c>
      <c r="B44" s="422" t="str">
        <f ca="1">IF(A44="","",IF(INDIRECT("C"&amp;ROW())="","",TEXT(MATCH(INDIRECT("C"&amp;ROW()),TestCategories,0),"000")&amp;"-"&amp;TEXT(COUNTIF(C$3:INDIRECT("C"&amp;ROW()),INDIRECT("C"&amp;ROW())),"00")))</f>
        <v/>
      </c>
      <c r="C44" s="423" t="str">
        <f t="shared" ca="1" si="9"/>
        <v>耐壓性測試</v>
      </c>
      <c r="D44" s="424"/>
      <c r="E44" s="425"/>
      <c r="F44" s="425"/>
      <c r="G44" s="425"/>
      <c r="H44" s="426"/>
      <c r="I44" s="427"/>
      <c r="J44" s="427"/>
      <c r="K44" s="425"/>
      <c r="L44" s="425"/>
      <c r="M44" s="429" t="str">
        <f t="shared" ca="1" si="10"/>
        <v/>
      </c>
      <c r="N44" s="282" t="str">
        <f ca="1">IF(M44&lt;&gt;"",MAX(N$3:N43)+1,"")</f>
        <v/>
      </c>
      <c r="O44" s="442">
        <f t="shared" ca="1" si="11"/>
        <v>11</v>
      </c>
      <c r="AA44" s="117"/>
      <c r="AB44" s="139" t="str">
        <f t="shared" ca="1" si="1"/>
        <v/>
      </c>
      <c r="AC44" s="134">
        <f t="shared" ca="1" si="2"/>
        <v>0</v>
      </c>
      <c r="AD44" s="111">
        <f t="shared" ca="1" si="12"/>
        <v>0</v>
      </c>
      <c r="AE44" s="111">
        <f t="shared" ca="1" si="12"/>
        <v>0</v>
      </c>
      <c r="AF44" s="111">
        <f t="shared" ca="1" si="4"/>
        <v>0</v>
      </c>
      <c r="AG44" s="111">
        <f t="shared" ca="1" si="13"/>
        <v>0</v>
      </c>
      <c r="AH44" s="111">
        <f t="shared" ca="1" si="13"/>
        <v>0</v>
      </c>
      <c r="AI44" s="111">
        <f t="shared" ca="1" si="6"/>
        <v>0</v>
      </c>
      <c r="AJ44" s="111">
        <f t="shared" ca="1" si="14"/>
        <v>0</v>
      </c>
      <c r="AK44" s="112">
        <f t="shared" ca="1" si="14"/>
        <v>0</v>
      </c>
      <c r="AM44" s="100"/>
      <c r="AN44" s="148" t="str">
        <f t="shared" ca="1" si="0"/>
        <v/>
      </c>
      <c r="AO44" s="149"/>
      <c r="AP44" s="151" t="str">
        <f t="array" aca="1" ref="AP44" ca="1">IF(SUM(--ISNUMBER(FIND(AP$2,AN$2:AN$201)))&lt;ROW()-2,"",INDEX(AN$1:AN$201,SMALL(IF(ISNUMBER(FIND(AP$2,AN$2:AN$201)),ROW($2:$201)),ROW()-2)))</f>
        <v/>
      </c>
      <c r="AQ44" s="151" t="str">
        <f t="array" aca="1" ref="AQ44" ca="1">IF(SUM(--ISNUMBER(FIND(AQ$2,AN$2:AN$201)))&lt;ROW()-2,"",INDEX(AN$1:AN$201,SMALL(IF(ISNUMBER(FIND(AQ$2,AN$2:AN$201)),ROW($2:$201)),ROW()-2)))</f>
        <v/>
      </c>
    </row>
    <row r="45" spans="1:43" ht="89.25" customHeight="1">
      <c r="A45" s="120" t="str">
        <f t="shared" ca="1" si="8"/>
        <v/>
      </c>
      <c r="B45" s="422" t="str">
        <f ca="1">IF(A45="","",IF(INDIRECT("C"&amp;ROW())="","",TEXT(MATCH(INDIRECT("C"&amp;ROW()),TestCategories,0),"000")&amp;"-"&amp;TEXT(COUNTIF(C$3:INDIRECT("C"&amp;ROW()),INDIRECT("C"&amp;ROW())),"00")))</f>
        <v/>
      </c>
      <c r="C45" s="423" t="str">
        <f t="shared" ca="1" si="9"/>
        <v>耐壓性測試</v>
      </c>
      <c r="D45" s="424"/>
      <c r="E45" s="425"/>
      <c r="F45" s="425"/>
      <c r="G45" s="425"/>
      <c r="H45" s="426"/>
      <c r="I45" s="427"/>
      <c r="J45" s="427"/>
      <c r="K45" s="425"/>
      <c r="L45" s="425"/>
      <c r="M45" s="429" t="str">
        <f t="shared" ca="1" si="10"/>
        <v/>
      </c>
      <c r="N45" s="282" t="str">
        <f ca="1">IF(M45&lt;&gt;"",MAX(N$3:N44)+1,"")</f>
        <v/>
      </c>
      <c r="O45" s="442">
        <f t="shared" ca="1" si="11"/>
        <v>11</v>
      </c>
      <c r="AA45" s="117"/>
      <c r="AB45" s="139" t="str">
        <f t="shared" ca="1" si="1"/>
        <v/>
      </c>
      <c r="AC45" s="134">
        <f t="shared" ca="1" si="2"/>
        <v>0</v>
      </c>
      <c r="AD45" s="111">
        <f t="shared" ca="1" si="12"/>
        <v>0</v>
      </c>
      <c r="AE45" s="111">
        <f t="shared" ca="1" si="12"/>
        <v>0</v>
      </c>
      <c r="AF45" s="111">
        <f t="shared" ca="1" si="4"/>
        <v>0</v>
      </c>
      <c r="AG45" s="111">
        <f t="shared" ca="1" si="13"/>
        <v>0</v>
      </c>
      <c r="AH45" s="111">
        <f t="shared" ca="1" si="13"/>
        <v>0</v>
      </c>
      <c r="AI45" s="111">
        <f t="shared" ca="1" si="6"/>
        <v>0</v>
      </c>
      <c r="AJ45" s="111">
        <f t="shared" ca="1" si="14"/>
        <v>0</v>
      </c>
      <c r="AK45" s="112">
        <f t="shared" ca="1" si="14"/>
        <v>0</v>
      </c>
      <c r="AM45" s="100"/>
      <c r="AN45" s="148" t="str">
        <f t="shared" ca="1" si="0"/>
        <v/>
      </c>
      <c r="AO45" s="149"/>
      <c r="AP45" s="151" t="str">
        <f t="array" aca="1" ref="AP45" ca="1">IF(SUM(--ISNUMBER(FIND(AP$2,AN$2:AN$201)))&lt;ROW()-2,"",INDEX(AN$1:AN$201,SMALL(IF(ISNUMBER(FIND(AP$2,AN$2:AN$201)),ROW($2:$201)),ROW()-2)))</f>
        <v/>
      </c>
      <c r="AQ45" s="151" t="str">
        <f t="array" aca="1" ref="AQ45" ca="1">IF(SUM(--ISNUMBER(FIND(AQ$2,AN$2:AN$201)))&lt;ROW()-2,"",INDEX(AN$1:AN$201,SMALL(IF(ISNUMBER(FIND(AQ$2,AN$2:AN$201)),ROW($2:$201)),ROW()-2)))</f>
        <v/>
      </c>
    </row>
    <row r="46" spans="1:43" ht="85.5" customHeight="1">
      <c r="A46" s="120" t="str">
        <f t="shared" ca="1" si="8"/>
        <v/>
      </c>
      <c r="B46" s="422" t="str">
        <f ca="1">IF(A46="","",IF(INDIRECT("C"&amp;ROW())="","",TEXT(MATCH(INDIRECT("C"&amp;ROW()),TestCategories,0),"000")&amp;"-"&amp;TEXT(COUNTIF(C$3:INDIRECT("C"&amp;ROW()),INDIRECT("C"&amp;ROW())),"00")))</f>
        <v/>
      </c>
      <c r="C46" s="423" t="str">
        <f t="shared" ca="1" si="9"/>
        <v>耐壓性測試</v>
      </c>
      <c r="D46" s="424"/>
      <c r="E46" s="425"/>
      <c r="F46" s="425"/>
      <c r="G46" s="425"/>
      <c r="H46" s="426"/>
      <c r="I46" s="427"/>
      <c r="J46" s="427"/>
      <c r="K46" s="425"/>
      <c r="L46" s="425"/>
      <c r="M46" s="429" t="str">
        <f t="shared" ca="1" si="10"/>
        <v/>
      </c>
      <c r="N46" s="282" t="str">
        <f ca="1">IF(M46&lt;&gt;"",MAX(N$3:N45)+1,"")</f>
        <v/>
      </c>
      <c r="O46" s="442">
        <f t="shared" ca="1" si="11"/>
        <v>11</v>
      </c>
      <c r="AA46" s="117"/>
      <c r="AB46" s="139" t="str">
        <f t="shared" ca="1" si="1"/>
        <v/>
      </c>
      <c r="AC46" s="134">
        <f t="shared" ca="1" si="2"/>
        <v>0</v>
      </c>
      <c r="AD46" s="111">
        <f t="shared" ca="1" si="12"/>
        <v>0</v>
      </c>
      <c r="AE46" s="111">
        <f t="shared" ca="1" si="12"/>
        <v>0</v>
      </c>
      <c r="AF46" s="111">
        <f t="shared" ca="1" si="4"/>
        <v>0</v>
      </c>
      <c r="AG46" s="111">
        <f t="shared" ca="1" si="13"/>
        <v>0</v>
      </c>
      <c r="AH46" s="111">
        <f t="shared" ca="1" si="13"/>
        <v>0</v>
      </c>
      <c r="AI46" s="111">
        <f t="shared" ca="1" si="6"/>
        <v>0</v>
      </c>
      <c r="AJ46" s="111">
        <f t="shared" ca="1" si="14"/>
        <v>0</v>
      </c>
      <c r="AK46" s="112">
        <f t="shared" ca="1" si="14"/>
        <v>0</v>
      </c>
      <c r="AM46" s="100"/>
      <c r="AN46" s="148" t="str">
        <f t="shared" ca="1" si="0"/>
        <v/>
      </c>
      <c r="AO46" s="149"/>
      <c r="AP46" s="151" t="str">
        <f t="array" aca="1" ref="AP46" ca="1">IF(SUM(--ISNUMBER(FIND(AP$2,AN$2:AN$201)))&lt;ROW()-2,"",INDEX(AN$1:AN$201,SMALL(IF(ISNUMBER(FIND(AP$2,AN$2:AN$201)),ROW($2:$201)),ROW()-2)))</f>
        <v/>
      </c>
      <c r="AQ46" s="151" t="str">
        <f t="array" aca="1" ref="AQ46" ca="1">IF(SUM(--ISNUMBER(FIND(AQ$2,AN$2:AN$201)))&lt;ROW()-2,"",INDEX(AN$1:AN$201,SMALL(IF(ISNUMBER(FIND(AQ$2,AN$2:AN$201)),ROW($2:$201)),ROW()-2)))</f>
        <v/>
      </c>
    </row>
    <row r="47" spans="1:43" ht="84" customHeight="1">
      <c r="A47" s="120" t="str">
        <f t="shared" ca="1" si="8"/>
        <v/>
      </c>
      <c r="B47" s="422" t="str">
        <f ca="1">IF(A47="","",IF(INDIRECT("C"&amp;ROW())="","",TEXT(MATCH(INDIRECT("C"&amp;ROW()),TestCategories,0),"000")&amp;"-"&amp;TEXT(COUNTIF(C$3:INDIRECT("C"&amp;ROW()),INDIRECT("C"&amp;ROW())),"00")))</f>
        <v/>
      </c>
      <c r="C47" s="423" t="str">
        <f t="shared" ca="1" si="9"/>
        <v>耐壓性測試</v>
      </c>
      <c r="D47" s="424"/>
      <c r="E47" s="425"/>
      <c r="F47" s="425"/>
      <c r="G47" s="425"/>
      <c r="H47" s="426"/>
      <c r="I47" s="427"/>
      <c r="J47" s="427"/>
      <c r="K47" s="425"/>
      <c r="L47" s="425"/>
      <c r="M47" s="429" t="str">
        <f t="shared" ca="1" si="10"/>
        <v/>
      </c>
      <c r="N47" s="282" t="str">
        <f ca="1">IF(M47&lt;&gt;"",MAX(N$3:N46)+1,"")</f>
        <v/>
      </c>
      <c r="O47" s="442">
        <f t="shared" ca="1" si="11"/>
        <v>11</v>
      </c>
      <c r="AA47" s="117"/>
      <c r="AB47" s="139" t="str">
        <f t="shared" ca="1" si="1"/>
        <v/>
      </c>
      <c r="AC47" s="134">
        <f t="shared" ca="1" si="2"/>
        <v>0</v>
      </c>
      <c r="AD47" s="111">
        <f t="shared" ca="1" si="12"/>
        <v>0</v>
      </c>
      <c r="AE47" s="111">
        <f t="shared" ca="1" si="12"/>
        <v>0</v>
      </c>
      <c r="AF47" s="111">
        <f t="shared" ca="1" si="4"/>
        <v>0</v>
      </c>
      <c r="AG47" s="111">
        <f t="shared" ca="1" si="13"/>
        <v>0</v>
      </c>
      <c r="AH47" s="111">
        <f t="shared" ca="1" si="13"/>
        <v>0</v>
      </c>
      <c r="AI47" s="111">
        <f t="shared" ca="1" si="6"/>
        <v>0</v>
      </c>
      <c r="AJ47" s="111">
        <f t="shared" ca="1" si="14"/>
        <v>0</v>
      </c>
      <c r="AK47" s="112">
        <f t="shared" ca="1" si="14"/>
        <v>0</v>
      </c>
      <c r="AM47" s="100"/>
      <c r="AN47" s="148" t="str">
        <f t="shared" ca="1" si="0"/>
        <v/>
      </c>
      <c r="AO47" s="149"/>
      <c r="AP47" s="151" t="str">
        <f t="array" aca="1" ref="AP47" ca="1">IF(SUM(--ISNUMBER(FIND(AP$2,AN$2:AN$201)))&lt;ROW()-2,"",INDEX(AN$1:AN$201,SMALL(IF(ISNUMBER(FIND(AP$2,AN$2:AN$201)),ROW($2:$201)),ROW()-2)))</f>
        <v/>
      </c>
      <c r="AQ47" s="151" t="str">
        <f t="array" aca="1" ref="AQ47" ca="1">IF(SUM(--ISNUMBER(FIND(AQ$2,AN$2:AN$201)))&lt;ROW()-2,"",INDEX(AN$1:AN$201,SMALL(IF(ISNUMBER(FIND(AQ$2,AN$2:AN$201)),ROW($2:$201)),ROW()-2)))</f>
        <v/>
      </c>
    </row>
    <row r="48" spans="1:43" ht="78.75" customHeight="1">
      <c r="A48" s="120" t="str">
        <f t="shared" ca="1" si="8"/>
        <v/>
      </c>
      <c r="B48" s="422" t="str">
        <f ca="1">IF(A48="","",IF(INDIRECT("C"&amp;ROW())="","",TEXT(MATCH(INDIRECT("C"&amp;ROW()),TestCategories,0),"000")&amp;"-"&amp;TEXT(COUNTIF(C$3:INDIRECT("C"&amp;ROW()),INDIRECT("C"&amp;ROW())),"00")))</f>
        <v/>
      </c>
      <c r="C48" s="423" t="str">
        <f t="shared" ca="1" si="9"/>
        <v>耐壓性測試</v>
      </c>
      <c r="D48" s="424"/>
      <c r="E48" s="425"/>
      <c r="F48" s="425"/>
      <c r="G48" s="425"/>
      <c r="H48" s="426"/>
      <c r="I48" s="427"/>
      <c r="J48" s="427"/>
      <c r="K48" s="425"/>
      <c r="L48" s="425"/>
      <c r="M48" s="429" t="str">
        <f t="shared" ca="1" si="10"/>
        <v/>
      </c>
      <c r="N48" s="282" t="str">
        <f ca="1">IF(M48&lt;&gt;"",MAX(N$3:N47)+1,"")</f>
        <v/>
      </c>
      <c r="O48" s="442">
        <f t="shared" ca="1" si="11"/>
        <v>11</v>
      </c>
      <c r="AA48" s="117"/>
      <c r="AB48" s="139" t="str">
        <f t="shared" ca="1" si="1"/>
        <v/>
      </c>
      <c r="AC48" s="134">
        <f t="shared" ca="1" si="2"/>
        <v>0</v>
      </c>
      <c r="AD48" s="111">
        <f t="shared" ca="1" si="12"/>
        <v>0</v>
      </c>
      <c r="AE48" s="111">
        <f t="shared" ca="1" si="12"/>
        <v>0</v>
      </c>
      <c r="AF48" s="111">
        <f t="shared" ca="1" si="4"/>
        <v>0</v>
      </c>
      <c r="AG48" s="111">
        <f t="shared" ca="1" si="13"/>
        <v>0</v>
      </c>
      <c r="AH48" s="111">
        <f t="shared" ca="1" si="13"/>
        <v>0</v>
      </c>
      <c r="AI48" s="111">
        <f t="shared" ca="1" si="6"/>
        <v>0</v>
      </c>
      <c r="AJ48" s="111">
        <f t="shared" ca="1" si="14"/>
        <v>0</v>
      </c>
      <c r="AK48" s="112">
        <f t="shared" ca="1" si="14"/>
        <v>0</v>
      </c>
      <c r="AM48" s="100"/>
      <c r="AN48" s="148" t="str">
        <f t="shared" ca="1" si="0"/>
        <v/>
      </c>
      <c r="AO48" s="149"/>
      <c r="AP48" s="151" t="str">
        <f t="array" aca="1" ref="AP48" ca="1">IF(SUM(--ISNUMBER(FIND(AP$2,AN$2:AN$201)))&lt;ROW()-2,"",INDEX(AN$1:AN$201,SMALL(IF(ISNUMBER(FIND(AP$2,AN$2:AN$201)),ROW($2:$201)),ROW()-2)))</f>
        <v/>
      </c>
      <c r="AQ48" s="151" t="str">
        <f t="array" aca="1" ref="AQ48" ca="1">IF(SUM(--ISNUMBER(FIND(AQ$2,AN$2:AN$201)))&lt;ROW()-2,"",INDEX(AN$1:AN$201,SMALL(IF(ISNUMBER(FIND(AQ$2,AN$2:AN$201)),ROW($2:$201)),ROW()-2)))</f>
        <v/>
      </c>
    </row>
    <row r="49" spans="1:43" s="97" customFormat="1" ht="73.5" customHeight="1">
      <c r="A49" s="120" t="str">
        <f t="shared" ca="1" si="8"/>
        <v/>
      </c>
      <c r="B49" s="422" t="str">
        <f ca="1">IF(A49="","",IF(INDIRECT("C"&amp;ROW())="","",TEXT(MATCH(INDIRECT("C"&amp;ROW()),TestCategories,0),"000")&amp;"-"&amp;TEXT(COUNTIF(C$3:INDIRECT("C"&amp;ROW()),INDIRECT("C"&amp;ROW())),"00")))</f>
        <v/>
      </c>
      <c r="C49" s="423" t="str">
        <f t="shared" ca="1" si="9"/>
        <v>耐壓性測試</v>
      </c>
      <c r="D49" s="424"/>
      <c r="E49" s="425"/>
      <c r="F49" s="425"/>
      <c r="G49" s="425"/>
      <c r="H49" s="426"/>
      <c r="I49" s="427"/>
      <c r="J49" s="427"/>
      <c r="K49" s="425"/>
      <c r="L49" s="425"/>
      <c r="M49" s="429" t="str">
        <f t="shared" ca="1" si="10"/>
        <v/>
      </c>
      <c r="N49" s="282" t="str">
        <f ca="1">IF(M49&lt;&gt;"",MAX(N$3:N48)+1,"")</f>
        <v/>
      </c>
      <c r="O49" s="442">
        <f t="shared" ca="1" si="11"/>
        <v>11</v>
      </c>
      <c r="P49" s="98"/>
      <c r="Q49" s="98"/>
      <c r="R49" s="98"/>
      <c r="S49" s="98"/>
      <c r="T49" s="98"/>
      <c r="U49" s="98"/>
      <c r="V49" s="98"/>
      <c r="W49" s="99"/>
      <c r="X49" s="89"/>
      <c r="Y49" s="89"/>
      <c r="Z49" s="89"/>
      <c r="AA49" s="117"/>
      <c r="AB49" s="139" t="str">
        <f t="shared" ca="1" si="1"/>
        <v/>
      </c>
      <c r="AC49" s="134">
        <f t="shared" ca="1" si="2"/>
        <v>0</v>
      </c>
      <c r="AD49" s="111">
        <f t="shared" ca="1" si="12"/>
        <v>0</v>
      </c>
      <c r="AE49" s="111">
        <f t="shared" ca="1" si="12"/>
        <v>0</v>
      </c>
      <c r="AF49" s="111">
        <f t="shared" ca="1" si="4"/>
        <v>0</v>
      </c>
      <c r="AG49" s="111">
        <f t="shared" ca="1" si="13"/>
        <v>0</v>
      </c>
      <c r="AH49" s="111">
        <f t="shared" ca="1" si="13"/>
        <v>0</v>
      </c>
      <c r="AI49" s="111">
        <f t="shared" ca="1" si="6"/>
        <v>0</v>
      </c>
      <c r="AJ49" s="111">
        <f t="shared" ca="1" si="14"/>
        <v>0</v>
      </c>
      <c r="AK49" s="112">
        <f t="shared" ca="1" si="14"/>
        <v>0</v>
      </c>
      <c r="AL49" s="104"/>
      <c r="AM49" s="100"/>
      <c r="AN49" s="148" t="str">
        <f t="shared" ca="1" si="0"/>
        <v/>
      </c>
      <c r="AO49" s="149"/>
      <c r="AP49" s="151" t="str">
        <f t="array" aca="1" ref="AP49" ca="1">IF(SUM(--ISNUMBER(FIND(AP$2,AN$2:AN$201)))&lt;ROW()-2,"",INDEX(AN$1:AN$201,SMALL(IF(ISNUMBER(FIND(AP$2,AN$2:AN$201)),ROW($2:$201)),ROW()-2)))</f>
        <v/>
      </c>
      <c r="AQ49" s="151" t="str">
        <f t="array" aca="1" ref="AQ49" ca="1">IF(SUM(--ISNUMBER(FIND(AQ$2,AN$2:AN$201)))&lt;ROW()-2,"",INDEX(AN$1:AN$201,SMALL(IF(ISNUMBER(FIND(AQ$2,AN$2:AN$201)),ROW($2:$201)),ROW()-2)))</f>
        <v/>
      </c>
    </row>
    <row r="50" spans="1:43" s="97" customFormat="1" ht="39.75" customHeight="1">
      <c r="A50" s="120" t="str">
        <f t="shared" ca="1" si="8"/>
        <v/>
      </c>
      <c r="B50" s="422" t="str">
        <f ca="1">IF(A50="","",IF(INDIRECT("C"&amp;ROW())="","",TEXT(MATCH(INDIRECT("C"&amp;ROW()),TestCategories,0),"000")&amp;"-"&amp;TEXT(COUNTIF(C$3:INDIRECT("C"&amp;ROW()),INDIRECT("C"&amp;ROW())),"00")))</f>
        <v/>
      </c>
      <c r="C50" s="423" t="str">
        <f t="shared" ca="1" si="9"/>
        <v>耐壓性測試</v>
      </c>
      <c r="D50" s="424"/>
      <c r="E50" s="425"/>
      <c r="F50" s="425"/>
      <c r="G50" s="425"/>
      <c r="H50" s="426"/>
      <c r="I50" s="427"/>
      <c r="J50" s="427"/>
      <c r="K50" s="425"/>
      <c r="L50" s="425"/>
      <c r="M50" s="429" t="str">
        <f t="shared" ca="1" si="10"/>
        <v/>
      </c>
      <c r="N50" s="282" t="str">
        <f ca="1">IF(M50&lt;&gt;"",MAX(N$3:N49)+1,"")</f>
        <v/>
      </c>
      <c r="O50" s="442">
        <f t="shared" ca="1" si="11"/>
        <v>11</v>
      </c>
      <c r="P50" s="98"/>
      <c r="Q50" s="98"/>
      <c r="R50" s="98"/>
      <c r="S50" s="98"/>
      <c r="T50" s="98"/>
      <c r="U50" s="98"/>
      <c r="V50" s="98"/>
      <c r="W50" s="99"/>
      <c r="X50" s="89"/>
      <c r="Y50" s="89"/>
      <c r="Z50" s="89"/>
      <c r="AA50" s="117"/>
      <c r="AB50" s="139" t="str">
        <f t="shared" ca="1" si="1"/>
        <v/>
      </c>
      <c r="AC50" s="134">
        <f t="shared" ca="1" si="2"/>
        <v>0</v>
      </c>
      <c r="AD50" s="111">
        <f t="shared" ca="1" si="12"/>
        <v>0</v>
      </c>
      <c r="AE50" s="111">
        <f t="shared" ca="1" si="12"/>
        <v>0</v>
      </c>
      <c r="AF50" s="111">
        <f t="shared" ca="1" si="4"/>
        <v>0</v>
      </c>
      <c r="AG50" s="111">
        <f t="shared" ca="1" si="13"/>
        <v>0</v>
      </c>
      <c r="AH50" s="111">
        <f t="shared" ca="1" si="13"/>
        <v>0</v>
      </c>
      <c r="AI50" s="111">
        <f t="shared" ca="1" si="6"/>
        <v>0</v>
      </c>
      <c r="AJ50" s="111">
        <f t="shared" ca="1" si="14"/>
        <v>0</v>
      </c>
      <c r="AK50" s="112">
        <f t="shared" ca="1" si="14"/>
        <v>0</v>
      </c>
      <c r="AL50" s="104"/>
      <c r="AM50" s="100"/>
      <c r="AN50" s="148" t="str">
        <f t="shared" ca="1" si="0"/>
        <v/>
      </c>
      <c r="AO50" s="149"/>
      <c r="AP50" s="151" t="str">
        <f t="array" aca="1" ref="AP50" ca="1">IF(SUM(--ISNUMBER(FIND(AP$2,AN$2:AN$201)))&lt;ROW()-2,"",INDEX(AN$1:AN$201,SMALL(IF(ISNUMBER(FIND(AP$2,AN$2:AN$201)),ROW($2:$201)),ROW()-2)))</f>
        <v/>
      </c>
      <c r="AQ50" s="151" t="str">
        <f t="array" aca="1" ref="AQ50" ca="1">IF(SUM(--ISNUMBER(FIND(AQ$2,AN$2:AN$201)))&lt;ROW()-2,"",INDEX(AN$1:AN$201,SMALL(IF(ISNUMBER(FIND(AQ$2,AN$2:AN$201)),ROW($2:$201)),ROW()-2)))</f>
        <v/>
      </c>
    </row>
    <row r="51" spans="1:43" s="97" customFormat="1" ht="96" customHeight="1">
      <c r="A51" s="120" t="str">
        <f t="shared" ca="1" si="8"/>
        <v/>
      </c>
      <c r="B51" s="422" t="str">
        <f ca="1">IF(A51="","",IF(INDIRECT("C"&amp;ROW())="","",TEXT(MATCH(INDIRECT("C"&amp;ROW()),TestCategories,0),"000")&amp;"-"&amp;TEXT(COUNTIF(C$3:INDIRECT("C"&amp;ROW()),INDIRECT("C"&amp;ROW())),"00")))</f>
        <v/>
      </c>
      <c r="C51" s="423" t="str">
        <f t="shared" ca="1" si="9"/>
        <v>耐壓性測試</v>
      </c>
      <c r="D51" s="424"/>
      <c r="E51" s="425"/>
      <c r="F51" s="425"/>
      <c r="G51" s="425"/>
      <c r="H51" s="426"/>
      <c r="I51" s="427"/>
      <c r="J51" s="427"/>
      <c r="K51" s="425"/>
      <c r="L51" s="425"/>
      <c r="M51" s="429" t="str">
        <f t="shared" ca="1" si="10"/>
        <v/>
      </c>
      <c r="N51" s="282" t="str">
        <f ca="1">IF(M51&lt;&gt;"",MAX(N$3:N50)+1,"")</f>
        <v/>
      </c>
      <c r="O51" s="442">
        <f t="shared" ca="1" si="11"/>
        <v>11</v>
      </c>
      <c r="P51" s="98"/>
      <c r="Q51" s="98"/>
      <c r="R51" s="98"/>
      <c r="S51" s="98"/>
      <c r="T51" s="98"/>
      <c r="U51" s="98"/>
      <c r="V51" s="98"/>
      <c r="W51" s="99"/>
      <c r="X51" s="89"/>
      <c r="Y51" s="89"/>
      <c r="Z51" s="89"/>
      <c r="AA51" s="117"/>
      <c r="AB51" s="139" t="str">
        <f t="shared" ca="1" si="1"/>
        <v/>
      </c>
      <c r="AC51" s="134">
        <f t="shared" ca="1" si="2"/>
        <v>0</v>
      </c>
      <c r="AD51" s="111">
        <f t="shared" ca="1" si="12"/>
        <v>0</v>
      </c>
      <c r="AE51" s="111">
        <f t="shared" ca="1" si="12"/>
        <v>0</v>
      </c>
      <c r="AF51" s="111">
        <f t="shared" ca="1" si="4"/>
        <v>0</v>
      </c>
      <c r="AG51" s="111">
        <f t="shared" ca="1" si="13"/>
        <v>0</v>
      </c>
      <c r="AH51" s="111">
        <f t="shared" ca="1" si="13"/>
        <v>0</v>
      </c>
      <c r="AI51" s="111">
        <f t="shared" ca="1" si="6"/>
        <v>0</v>
      </c>
      <c r="AJ51" s="111">
        <f t="shared" ca="1" si="14"/>
        <v>0</v>
      </c>
      <c r="AK51" s="112">
        <f t="shared" ca="1" si="14"/>
        <v>0</v>
      </c>
      <c r="AL51" s="104"/>
      <c r="AM51" s="100"/>
      <c r="AN51" s="148" t="str">
        <f t="shared" ca="1" si="0"/>
        <v/>
      </c>
      <c r="AO51" s="149"/>
      <c r="AP51" s="151" t="str">
        <f t="array" aca="1" ref="AP51" ca="1">IF(SUM(--ISNUMBER(FIND(AP$2,AN$2:AN$201)))&lt;ROW()-2,"",INDEX(AN$1:AN$201,SMALL(IF(ISNUMBER(FIND(AP$2,AN$2:AN$201)),ROW($2:$201)),ROW()-2)))</f>
        <v/>
      </c>
      <c r="AQ51" s="151" t="str">
        <f t="array" aca="1" ref="AQ51" ca="1">IF(SUM(--ISNUMBER(FIND(AQ$2,AN$2:AN$201)))&lt;ROW()-2,"",INDEX(AN$1:AN$201,SMALL(IF(ISNUMBER(FIND(AQ$2,AN$2:AN$201)),ROW($2:$201)),ROW()-2)))</f>
        <v/>
      </c>
    </row>
    <row r="52" spans="1:43" s="97" customFormat="1" ht="94.5" customHeight="1">
      <c r="A52" s="120" t="str">
        <f t="shared" ca="1" si="8"/>
        <v/>
      </c>
      <c r="B52" s="422" t="str">
        <f ca="1">IF(A52="","",IF(INDIRECT("C"&amp;ROW())="","",TEXT(MATCH(INDIRECT("C"&amp;ROW()),TestCategories,0),"000")&amp;"-"&amp;TEXT(COUNTIF(C$3:INDIRECT("C"&amp;ROW()),INDIRECT("C"&amp;ROW())),"00")))</f>
        <v/>
      </c>
      <c r="C52" s="423" t="str">
        <f t="shared" ca="1" si="9"/>
        <v>耐壓性測試</v>
      </c>
      <c r="D52" s="424"/>
      <c r="E52" s="425"/>
      <c r="F52" s="425"/>
      <c r="G52" s="425"/>
      <c r="H52" s="426"/>
      <c r="I52" s="427"/>
      <c r="J52" s="427"/>
      <c r="K52" s="425"/>
      <c r="L52" s="425"/>
      <c r="M52" s="429" t="str">
        <f t="shared" ca="1" si="10"/>
        <v/>
      </c>
      <c r="N52" s="282" t="str">
        <f ca="1">IF(M52&lt;&gt;"",MAX(N$3:N51)+1,"")</f>
        <v/>
      </c>
      <c r="O52" s="442">
        <f t="shared" ca="1" si="11"/>
        <v>11</v>
      </c>
      <c r="P52" s="98"/>
      <c r="Q52" s="98"/>
      <c r="R52" s="98"/>
      <c r="S52" s="98"/>
      <c r="T52" s="98"/>
      <c r="U52" s="98"/>
      <c r="V52" s="98"/>
      <c r="W52" s="99"/>
      <c r="X52" s="89"/>
      <c r="Y52" s="89"/>
      <c r="Z52" s="89"/>
      <c r="AA52" s="117"/>
      <c r="AB52" s="139" t="str">
        <f t="shared" ca="1" si="1"/>
        <v/>
      </c>
      <c r="AC52" s="134">
        <f t="shared" ca="1" si="2"/>
        <v>0</v>
      </c>
      <c r="AD52" s="111">
        <f t="shared" ca="1" si="12"/>
        <v>0</v>
      </c>
      <c r="AE52" s="111">
        <f t="shared" ca="1" si="12"/>
        <v>0</v>
      </c>
      <c r="AF52" s="111">
        <f t="shared" ca="1" si="4"/>
        <v>0</v>
      </c>
      <c r="AG52" s="111">
        <f t="shared" ca="1" si="13"/>
        <v>0</v>
      </c>
      <c r="AH52" s="111">
        <f t="shared" ca="1" si="13"/>
        <v>0</v>
      </c>
      <c r="AI52" s="111">
        <f t="shared" ca="1" si="6"/>
        <v>0</v>
      </c>
      <c r="AJ52" s="111">
        <f t="shared" ca="1" si="14"/>
        <v>0</v>
      </c>
      <c r="AK52" s="112">
        <f t="shared" ca="1" si="14"/>
        <v>0</v>
      </c>
      <c r="AL52" s="104"/>
      <c r="AM52" s="100"/>
      <c r="AN52" s="148" t="str">
        <f t="shared" ca="1" si="0"/>
        <v/>
      </c>
      <c r="AO52" s="149"/>
      <c r="AP52" s="151" t="str">
        <f t="array" aca="1" ref="AP52" ca="1">IF(SUM(--ISNUMBER(FIND(AP$2,AN$2:AN$201)))&lt;ROW()-2,"",INDEX(AN$1:AN$201,SMALL(IF(ISNUMBER(FIND(AP$2,AN$2:AN$201)),ROW($2:$201)),ROW()-2)))</f>
        <v/>
      </c>
      <c r="AQ52" s="151" t="str">
        <f t="array" aca="1" ref="AQ52" ca="1">IF(SUM(--ISNUMBER(FIND(AQ$2,AN$2:AN$201)))&lt;ROW()-2,"",INDEX(AN$1:AN$201,SMALL(IF(ISNUMBER(FIND(AQ$2,AN$2:AN$201)),ROW($2:$201)),ROW()-2)))</f>
        <v/>
      </c>
    </row>
    <row r="53" spans="1:43" s="97" customFormat="1" ht="90" customHeight="1">
      <c r="A53" s="120" t="str">
        <f t="shared" ca="1" si="8"/>
        <v/>
      </c>
      <c r="B53" s="422" t="str">
        <f ca="1">IF(A53="","",IF(INDIRECT("C"&amp;ROW())="","",TEXT(MATCH(INDIRECT("C"&amp;ROW()),TestCategories,0),"000")&amp;"-"&amp;TEXT(COUNTIF(C$3:INDIRECT("C"&amp;ROW()),INDIRECT("C"&amp;ROW())),"00")))</f>
        <v/>
      </c>
      <c r="C53" s="423" t="str">
        <f t="shared" ca="1" si="9"/>
        <v>耐壓性測試</v>
      </c>
      <c r="D53" s="424"/>
      <c r="E53" s="425"/>
      <c r="F53" s="425"/>
      <c r="G53" s="425"/>
      <c r="H53" s="426"/>
      <c r="I53" s="427"/>
      <c r="J53" s="427"/>
      <c r="K53" s="425"/>
      <c r="L53" s="425"/>
      <c r="M53" s="429" t="str">
        <f t="shared" ca="1" si="10"/>
        <v/>
      </c>
      <c r="N53" s="282" t="str">
        <f ca="1">IF(M53&lt;&gt;"",MAX(N$3:N52)+1,"")</f>
        <v/>
      </c>
      <c r="O53" s="442">
        <f t="shared" ca="1" si="11"/>
        <v>11</v>
      </c>
      <c r="P53" s="98"/>
      <c r="Q53" s="98"/>
      <c r="R53" s="98"/>
      <c r="S53" s="98"/>
      <c r="T53" s="98"/>
      <c r="U53" s="98"/>
      <c r="V53" s="98"/>
      <c r="W53" s="99"/>
      <c r="X53" s="89"/>
      <c r="Y53" s="89"/>
      <c r="Z53" s="89"/>
      <c r="AA53" s="117"/>
      <c r="AB53" s="139" t="str">
        <f t="shared" ca="1" si="1"/>
        <v/>
      </c>
      <c r="AC53" s="134">
        <f t="shared" ca="1" si="2"/>
        <v>0</v>
      </c>
      <c r="AD53" s="111">
        <f t="shared" ca="1" si="12"/>
        <v>0</v>
      </c>
      <c r="AE53" s="111">
        <f t="shared" ca="1" si="12"/>
        <v>0</v>
      </c>
      <c r="AF53" s="111">
        <f t="shared" ca="1" si="4"/>
        <v>0</v>
      </c>
      <c r="AG53" s="111">
        <f t="shared" ca="1" si="13"/>
        <v>0</v>
      </c>
      <c r="AH53" s="111">
        <f t="shared" ca="1" si="13"/>
        <v>0</v>
      </c>
      <c r="AI53" s="111">
        <f t="shared" ca="1" si="6"/>
        <v>0</v>
      </c>
      <c r="AJ53" s="111">
        <f t="shared" ca="1" si="14"/>
        <v>0</v>
      </c>
      <c r="AK53" s="112">
        <f t="shared" ca="1" si="14"/>
        <v>0</v>
      </c>
      <c r="AL53" s="104"/>
      <c r="AM53" s="100"/>
      <c r="AN53" s="148" t="str">
        <f t="shared" ca="1" si="0"/>
        <v/>
      </c>
      <c r="AO53" s="149"/>
      <c r="AP53" s="151" t="str">
        <f t="array" aca="1" ref="AP53" ca="1">IF(SUM(--ISNUMBER(FIND(AP$2,AN$2:AN$201)))&lt;ROW()-2,"",INDEX(AN$1:AN$201,SMALL(IF(ISNUMBER(FIND(AP$2,AN$2:AN$201)),ROW($2:$201)),ROW()-2)))</f>
        <v/>
      </c>
      <c r="AQ53" s="151" t="str">
        <f t="array" aca="1" ref="AQ53" ca="1">IF(SUM(--ISNUMBER(FIND(AQ$2,AN$2:AN$201)))&lt;ROW()-2,"",INDEX(AN$1:AN$201,SMALL(IF(ISNUMBER(FIND(AQ$2,AN$2:AN$201)),ROW($2:$201)),ROW()-2)))</f>
        <v/>
      </c>
    </row>
    <row r="54" spans="1:43" s="97" customFormat="1" ht="87.75" customHeight="1">
      <c r="A54" s="120" t="str">
        <f t="shared" ca="1" si="8"/>
        <v/>
      </c>
      <c r="B54" s="422" t="str">
        <f ca="1">IF(A54="","",IF(INDIRECT("C"&amp;ROW())="","",TEXT(MATCH(INDIRECT("C"&amp;ROW()),TestCategories,0),"000")&amp;"-"&amp;TEXT(COUNTIF(C$3:INDIRECT("C"&amp;ROW()),INDIRECT("C"&amp;ROW())),"00")))</f>
        <v/>
      </c>
      <c r="C54" s="423" t="str">
        <f t="shared" ca="1" si="9"/>
        <v>耐壓性測試</v>
      </c>
      <c r="D54" s="424"/>
      <c r="E54" s="425"/>
      <c r="F54" s="425"/>
      <c r="G54" s="425"/>
      <c r="H54" s="426"/>
      <c r="I54" s="427"/>
      <c r="J54" s="427"/>
      <c r="K54" s="425"/>
      <c r="L54" s="425"/>
      <c r="M54" s="429" t="str">
        <f t="shared" ca="1" si="10"/>
        <v/>
      </c>
      <c r="N54" s="282" t="str">
        <f ca="1">IF(M54&lt;&gt;"",MAX(N$3:N53)+1,"")</f>
        <v/>
      </c>
      <c r="O54" s="442">
        <f t="shared" ca="1" si="11"/>
        <v>11</v>
      </c>
      <c r="P54" s="98"/>
      <c r="Q54" s="98"/>
      <c r="R54" s="98"/>
      <c r="S54" s="98"/>
      <c r="T54" s="98"/>
      <c r="U54" s="98"/>
      <c r="V54" s="98"/>
      <c r="W54" s="99"/>
      <c r="X54" s="89"/>
      <c r="Y54" s="89"/>
      <c r="Z54" s="89"/>
      <c r="AA54" s="117"/>
      <c r="AB54" s="139" t="str">
        <f t="shared" ca="1" si="1"/>
        <v/>
      </c>
      <c r="AC54" s="134">
        <f t="shared" ca="1" si="2"/>
        <v>0</v>
      </c>
      <c r="AD54" s="111">
        <f t="shared" ca="1" si="12"/>
        <v>0</v>
      </c>
      <c r="AE54" s="111">
        <f t="shared" ca="1" si="12"/>
        <v>0</v>
      </c>
      <c r="AF54" s="111">
        <f t="shared" ca="1" si="4"/>
        <v>0</v>
      </c>
      <c r="AG54" s="111">
        <f t="shared" ca="1" si="13"/>
        <v>0</v>
      </c>
      <c r="AH54" s="111">
        <f t="shared" ca="1" si="13"/>
        <v>0</v>
      </c>
      <c r="AI54" s="111">
        <f t="shared" ca="1" si="6"/>
        <v>0</v>
      </c>
      <c r="AJ54" s="111">
        <f t="shared" ca="1" si="14"/>
        <v>0</v>
      </c>
      <c r="AK54" s="112">
        <f t="shared" ca="1" si="14"/>
        <v>0</v>
      </c>
      <c r="AL54" s="104"/>
      <c r="AM54" s="100"/>
      <c r="AN54" s="148" t="str">
        <f t="shared" ca="1" si="0"/>
        <v/>
      </c>
      <c r="AO54" s="149"/>
      <c r="AP54" s="151" t="str">
        <f t="array" aca="1" ref="AP54" ca="1">IF(SUM(--ISNUMBER(FIND(AP$2,AN$2:AN$201)))&lt;ROW()-2,"",INDEX(AN$1:AN$201,SMALL(IF(ISNUMBER(FIND(AP$2,AN$2:AN$201)),ROW($2:$201)),ROW()-2)))</f>
        <v/>
      </c>
      <c r="AQ54" s="151" t="str">
        <f t="array" aca="1" ref="AQ54" ca="1">IF(SUM(--ISNUMBER(FIND(AQ$2,AN$2:AN$201)))&lt;ROW()-2,"",INDEX(AN$1:AN$201,SMALL(IF(ISNUMBER(FIND(AQ$2,AN$2:AN$201)),ROW($2:$201)),ROW()-2)))</f>
        <v/>
      </c>
    </row>
    <row r="55" spans="1:43" s="97" customFormat="1" ht="84.75" customHeight="1">
      <c r="A55" s="120" t="str">
        <f t="shared" ca="1" si="8"/>
        <v/>
      </c>
      <c r="B55" s="422" t="str">
        <f ca="1">IF(A55="","",IF(INDIRECT("C"&amp;ROW())="","",TEXT(MATCH(INDIRECT("C"&amp;ROW()),TestCategories,0),"000")&amp;"-"&amp;TEXT(COUNTIF(C$3:INDIRECT("C"&amp;ROW()),INDIRECT("C"&amp;ROW())),"00")))</f>
        <v/>
      </c>
      <c r="C55" s="423" t="str">
        <f t="shared" ca="1" si="9"/>
        <v>耐壓性測試</v>
      </c>
      <c r="D55" s="424"/>
      <c r="E55" s="425"/>
      <c r="F55" s="425"/>
      <c r="G55" s="425"/>
      <c r="H55" s="426"/>
      <c r="I55" s="427"/>
      <c r="J55" s="427"/>
      <c r="K55" s="425"/>
      <c r="L55" s="425"/>
      <c r="M55" s="429" t="str">
        <f t="shared" ca="1" si="10"/>
        <v/>
      </c>
      <c r="N55" s="282" t="str">
        <f ca="1">IF(M55&lt;&gt;"",MAX(N$3:N54)+1,"")</f>
        <v/>
      </c>
      <c r="O55" s="442">
        <f t="shared" ca="1" si="11"/>
        <v>11</v>
      </c>
      <c r="P55" s="98"/>
      <c r="Q55" s="98"/>
      <c r="R55" s="98"/>
      <c r="S55" s="98"/>
      <c r="T55" s="98"/>
      <c r="U55" s="98"/>
      <c r="V55" s="98"/>
      <c r="W55" s="99"/>
      <c r="X55" s="89"/>
      <c r="Y55" s="89"/>
      <c r="Z55" s="89"/>
      <c r="AA55" s="117"/>
      <c r="AB55" s="139" t="str">
        <f t="shared" ca="1" si="1"/>
        <v/>
      </c>
      <c r="AC55" s="134">
        <f t="shared" ca="1" si="2"/>
        <v>0</v>
      </c>
      <c r="AD55" s="111">
        <f t="shared" ca="1" si="12"/>
        <v>0</v>
      </c>
      <c r="AE55" s="111">
        <f t="shared" ca="1" si="12"/>
        <v>0</v>
      </c>
      <c r="AF55" s="111">
        <f t="shared" ca="1" si="4"/>
        <v>0</v>
      </c>
      <c r="AG55" s="111">
        <f t="shared" ca="1" si="13"/>
        <v>0</v>
      </c>
      <c r="AH55" s="111">
        <f t="shared" ca="1" si="13"/>
        <v>0</v>
      </c>
      <c r="AI55" s="111">
        <f t="shared" ca="1" si="6"/>
        <v>0</v>
      </c>
      <c r="AJ55" s="111">
        <f t="shared" ca="1" si="14"/>
        <v>0</v>
      </c>
      <c r="AK55" s="112">
        <f t="shared" ca="1" si="14"/>
        <v>0</v>
      </c>
      <c r="AL55" s="104"/>
      <c r="AM55" s="100"/>
      <c r="AN55" s="148" t="str">
        <f t="shared" ca="1" si="0"/>
        <v/>
      </c>
      <c r="AO55" s="149"/>
      <c r="AP55" s="151" t="str">
        <f t="array" aca="1" ref="AP55" ca="1">IF(SUM(--ISNUMBER(FIND(AP$2,AN$2:AN$201)))&lt;ROW()-2,"",INDEX(AN$1:AN$201,SMALL(IF(ISNUMBER(FIND(AP$2,AN$2:AN$201)),ROW($2:$201)),ROW()-2)))</f>
        <v/>
      </c>
      <c r="AQ55" s="151" t="str">
        <f t="array" aca="1" ref="AQ55" ca="1">IF(SUM(--ISNUMBER(FIND(AQ$2,AN$2:AN$201)))&lt;ROW()-2,"",INDEX(AN$1:AN$201,SMALL(IF(ISNUMBER(FIND(AQ$2,AN$2:AN$201)),ROW($2:$201)),ROW()-2)))</f>
        <v/>
      </c>
    </row>
    <row r="56" spans="1:43" s="97" customFormat="1" ht="96.75" customHeight="1">
      <c r="A56" s="120" t="str">
        <f t="shared" ca="1" si="8"/>
        <v/>
      </c>
      <c r="B56" s="422" t="str">
        <f ca="1">IF(A56="","",IF(INDIRECT("C"&amp;ROW())="","",TEXT(MATCH(INDIRECT("C"&amp;ROW()),TestCategories,0),"000")&amp;"-"&amp;TEXT(COUNTIF(C$3:INDIRECT("C"&amp;ROW()),INDIRECT("C"&amp;ROW())),"00")))</f>
        <v/>
      </c>
      <c r="C56" s="423" t="str">
        <f t="shared" ca="1" si="9"/>
        <v>耐壓性測試</v>
      </c>
      <c r="D56" s="424"/>
      <c r="E56" s="425"/>
      <c r="F56" s="425"/>
      <c r="G56" s="425"/>
      <c r="H56" s="426"/>
      <c r="I56" s="427"/>
      <c r="J56" s="427"/>
      <c r="K56" s="425"/>
      <c r="L56" s="425"/>
      <c r="M56" s="429" t="str">
        <f t="shared" ca="1" si="10"/>
        <v/>
      </c>
      <c r="N56" s="282" t="str">
        <f ca="1">IF(M56&lt;&gt;"",MAX(N$3:N55)+1,"")</f>
        <v/>
      </c>
      <c r="O56" s="442">
        <f t="shared" ca="1" si="11"/>
        <v>11</v>
      </c>
      <c r="P56" s="98"/>
      <c r="Q56" s="98"/>
      <c r="R56" s="98"/>
      <c r="S56" s="98"/>
      <c r="T56" s="98"/>
      <c r="U56" s="98"/>
      <c r="V56" s="98"/>
      <c r="W56" s="99"/>
      <c r="X56" s="89"/>
      <c r="Y56" s="89"/>
      <c r="Z56" s="89"/>
      <c r="AA56" s="117"/>
      <c r="AB56" s="139" t="str">
        <f t="shared" ca="1" si="1"/>
        <v/>
      </c>
      <c r="AC56" s="134">
        <f t="shared" ca="1" si="2"/>
        <v>0</v>
      </c>
      <c r="AD56" s="111">
        <f t="shared" ca="1" si="12"/>
        <v>0</v>
      </c>
      <c r="AE56" s="111">
        <f t="shared" ca="1" si="12"/>
        <v>0</v>
      </c>
      <c r="AF56" s="111">
        <f t="shared" ca="1" si="4"/>
        <v>0</v>
      </c>
      <c r="AG56" s="111">
        <f t="shared" ca="1" si="13"/>
        <v>0</v>
      </c>
      <c r="AH56" s="111">
        <f t="shared" ca="1" si="13"/>
        <v>0</v>
      </c>
      <c r="AI56" s="111">
        <f t="shared" ca="1" si="6"/>
        <v>0</v>
      </c>
      <c r="AJ56" s="111">
        <f t="shared" ca="1" si="14"/>
        <v>0</v>
      </c>
      <c r="AK56" s="112">
        <f t="shared" ca="1" si="14"/>
        <v>0</v>
      </c>
      <c r="AL56" s="104"/>
      <c r="AM56" s="100"/>
      <c r="AN56" s="148" t="str">
        <f t="shared" ca="1" si="0"/>
        <v/>
      </c>
      <c r="AO56" s="149"/>
      <c r="AP56" s="151" t="str">
        <f t="array" aca="1" ref="AP56" ca="1">IF(SUM(--ISNUMBER(FIND(AP$2,AN$2:AN$201)))&lt;ROW()-2,"",INDEX(AN$1:AN$201,SMALL(IF(ISNUMBER(FIND(AP$2,AN$2:AN$201)),ROW($2:$201)),ROW()-2)))</f>
        <v/>
      </c>
      <c r="AQ56" s="151" t="str">
        <f t="array" aca="1" ref="AQ56" ca="1">IF(SUM(--ISNUMBER(FIND(AQ$2,AN$2:AN$201)))&lt;ROW()-2,"",INDEX(AN$1:AN$201,SMALL(IF(ISNUMBER(FIND(AQ$2,AN$2:AN$201)),ROW($2:$201)),ROW()-2)))</f>
        <v/>
      </c>
    </row>
    <row r="57" spans="1:43" s="97" customFormat="1" ht="88.5" customHeight="1">
      <c r="A57" s="120" t="str">
        <f t="shared" ca="1" si="8"/>
        <v/>
      </c>
      <c r="B57" s="422" t="str">
        <f ca="1">IF(A57="","",IF(INDIRECT("C"&amp;ROW())="","",TEXT(MATCH(INDIRECT("C"&amp;ROW()),TestCategories,0),"000")&amp;"-"&amp;TEXT(COUNTIF(C$3:INDIRECT("C"&amp;ROW()),INDIRECT("C"&amp;ROW())),"00")))</f>
        <v/>
      </c>
      <c r="C57" s="423" t="str">
        <f t="shared" ca="1" si="9"/>
        <v>耐壓性測試</v>
      </c>
      <c r="D57" s="424"/>
      <c r="E57" s="425"/>
      <c r="F57" s="425"/>
      <c r="G57" s="425"/>
      <c r="H57" s="426"/>
      <c r="I57" s="427"/>
      <c r="J57" s="427"/>
      <c r="K57" s="425"/>
      <c r="L57" s="425"/>
      <c r="M57" s="429" t="str">
        <f t="shared" ca="1" si="10"/>
        <v/>
      </c>
      <c r="N57" s="282" t="str">
        <f ca="1">IF(M57&lt;&gt;"",MAX(N$3:N56)+1,"")</f>
        <v/>
      </c>
      <c r="O57" s="442">
        <f t="shared" ca="1" si="11"/>
        <v>11</v>
      </c>
      <c r="P57" s="98"/>
      <c r="Q57" s="98"/>
      <c r="R57" s="98"/>
      <c r="S57" s="98"/>
      <c r="T57" s="98"/>
      <c r="U57" s="98"/>
      <c r="V57" s="98"/>
      <c r="W57" s="99"/>
      <c r="X57" s="89"/>
      <c r="Y57" s="89"/>
      <c r="Z57" s="89"/>
      <c r="AA57" s="117"/>
      <c r="AB57" s="139" t="str">
        <f t="shared" ca="1" si="1"/>
        <v/>
      </c>
      <c r="AC57" s="134">
        <f t="shared" ca="1" si="2"/>
        <v>0</v>
      </c>
      <c r="AD57" s="111">
        <f t="shared" ca="1" si="12"/>
        <v>0</v>
      </c>
      <c r="AE57" s="111">
        <f t="shared" ca="1" si="12"/>
        <v>0</v>
      </c>
      <c r="AF57" s="111">
        <f t="shared" ca="1" si="4"/>
        <v>0</v>
      </c>
      <c r="AG57" s="111">
        <f t="shared" ca="1" si="13"/>
        <v>0</v>
      </c>
      <c r="AH57" s="111">
        <f t="shared" ca="1" si="13"/>
        <v>0</v>
      </c>
      <c r="AI57" s="111">
        <f t="shared" ca="1" si="6"/>
        <v>0</v>
      </c>
      <c r="AJ57" s="111">
        <f t="shared" ca="1" si="14"/>
        <v>0</v>
      </c>
      <c r="AK57" s="112">
        <f t="shared" ca="1" si="14"/>
        <v>0</v>
      </c>
      <c r="AL57" s="104"/>
      <c r="AM57" s="100"/>
      <c r="AN57" s="148" t="str">
        <f t="shared" ca="1" si="0"/>
        <v/>
      </c>
      <c r="AO57" s="149"/>
      <c r="AP57" s="151" t="str">
        <f t="array" aca="1" ref="AP57" ca="1">IF(SUM(--ISNUMBER(FIND(AP$2,AN$2:AN$201)))&lt;ROW()-2,"",INDEX(AN$1:AN$201,SMALL(IF(ISNUMBER(FIND(AP$2,AN$2:AN$201)),ROW($2:$201)),ROW()-2)))</f>
        <v/>
      </c>
      <c r="AQ57" s="151" t="str">
        <f t="array" aca="1" ref="AQ57" ca="1">IF(SUM(--ISNUMBER(FIND(AQ$2,AN$2:AN$201)))&lt;ROW()-2,"",INDEX(AN$1:AN$201,SMALL(IF(ISNUMBER(FIND(AQ$2,AN$2:AN$201)),ROW($2:$201)),ROW()-2)))</f>
        <v/>
      </c>
    </row>
    <row r="58" spans="1:43" s="97" customFormat="1" ht="90" customHeight="1">
      <c r="A58" s="120" t="str">
        <f t="shared" ca="1" si="8"/>
        <v/>
      </c>
      <c r="B58" s="422" t="str">
        <f ca="1">IF(A58="","",IF(INDIRECT("C"&amp;ROW())="","",TEXT(MATCH(INDIRECT("C"&amp;ROW()),TestCategories,0),"000")&amp;"-"&amp;TEXT(COUNTIF(C$3:INDIRECT("C"&amp;ROW()),INDIRECT("C"&amp;ROW())),"00")))</f>
        <v/>
      </c>
      <c r="C58" s="423" t="str">
        <f t="shared" ca="1" si="9"/>
        <v>耐壓性測試</v>
      </c>
      <c r="D58" s="424"/>
      <c r="E58" s="425"/>
      <c r="F58" s="425"/>
      <c r="G58" s="425"/>
      <c r="H58" s="426"/>
      <c r="I58" s="427"/>
      <c r="J58" s="427"/>
      <c r="K58" s="425"/>
      <c r="L58" s="425"/>
      <c r="M58" s="429" t="str">
        <f t="shared" ca="1" si="10"/>
        <v/>
      </c>
      <c r="N58" s="282" t="str">
        <f ca="1">IF(M58&lt;&gt;"",MAX(N$3:N57)+1,"")</f>
        <v/>
      </c>
      <c r="O58" s="442">
        <f t="shared" ca="1" si="11"/>
        <v>11</v>
      </c>
      <c r="P58" s="98"/>
      <c r="Q58" s="98"/>
      <c r="R58" s="98"/>
      <c r="S58" s="98"/>
      <c r="T58" s="98"/>
      <c r="U58" s="98"/>
      <c r="V58" s="98"/>
      <c r="W58" s="99"/>
      <c r="X58" s="89"/>
      <c r="Y58" s="89"/>
      <c r="Z58" s="89"/>
      <c r="AA58" s="117"/>
      <c r="AB58" s="139" t="str">
        <f t="shared" ca="1" si="1"/>
        <v/>
      </c>
      <c r="AC58" s="134">
        <f t="shared" ca="1" si="2"/>
        <v>0</v>
      </c>
      <c r="AD58" s="111">
        <f t="shared" ca="1" si="12"/>
        <v>0</v>
      </c>
      <c r="AE58" s="111">
        <f t="shared" ca="1" si="12"/>
        <v>0</v>
      </c>
      <c r="AF58" s="111">
        <f t="shared" ca="1" si="4"/>
        <v>0</v>
      </c>
      <c r="AG58" s="111">
        <f t="shared" ca="1" si="13"/>
        <v>0</v>
      </c>
      <c r="AH58" s="111">
        <f t="shared" ca="1" si="13"/>
        <v>0</v>
      </c>
      <c r="AI58" s="111">
        <f t="shared" ca="1" si="6"/>
        <v>0</v>
      </c>
      <c r="AJ58" s="111">
        <f t="shared" ca="1" si="14"/>
        <v>0</v>
      </c>
      <c r="AK58" s="112">
        <f t="shared" ca="1" si="14"/>
        <v>0</v>
      </c>
      <c r="AL58" s="104"/>
      <c r="AM58" s="100"/>
      <c r="AN58" s="148" t="str">
        <f t="shared" ca="1" si="0"/>
        <v/>
      </c>
      <c r="AO58" s="149"/>
      <c r="AP58" s="151" t="str">
        <f t="array" aca="1" ref="AP58" ca="1">IF(SUM(--ISNUMBER(FIND(AP$2,AN$2:AN$201)))&lt;ROW()-2,"",INDEX(AN$1:AN$201,SMALL(IF(ISNUMBER(FIND(AP$2,AN$2:AN$201)),ROW($2:$201)),ROW()-2)))</f>
        <v/>
      </c>
      <c r="AQ58" s="151" t="str">
        <f t="array" aca="1" ref="AQ58" ca="1">IF(SUM(--ISNUMBER(FIND(AQ$2,AN$2:AN$201)))&lt;ROW()-2,"",INDEX(AN$1:AN$201,SMALL(IF(ISNUMBER(FIND(AQ$2,AN$2:AN$201)),ROW($2:$201)),ROW()-2)))</f>
        <v/>
      </c>
    </row>
    <row r="59" spans="1:43" s="97" customFormat="1" ht="111" customHeight="1">
      <c r="A59" s="120" t="str">
        <f t="shared" ca="1" si="8"/>
        <v/>
      </c>
      <c r="B59" s="422" t="str">
        <f ca="1">IF(A59="","",IF(INDIRECT("C"&amp;ROW())="","",TEXT(MATCH(INDIRECT("C"&amp;ROW()),TestCategories,0),"000")&amp;"-"&amp;TEXT(COUNTIF(C$3:INDIRECT("C"&amp;ROW()),INDIRECT("C"&amp;ROW())),"00")))</f>
        <v/>
      </c>
      <c r="C59" s="423" t="str">
        <f t="shared" ca="1" si="9"/>
        <v>耐壓性測試</v>
      </c>
      <c r="D59" s="424"/>
      <c r="E59" s="425"/>
      <c r="F59" s="425"/>
      <c r="G59" s="425"/>
      <c r="H59" s="426"/>
      <c r="I59" s="427"/>
      <c r="J59" s="427"/>
      <c r="K59" s="425"/>
      <c r="L59" s="425"/>
      <c r="M59" s="429" t="str">
        <f t="shared" ca="1" si="10"/>
        <v/>
      </c>
      <c r="N59" s="282" t="str">
        <f ca="1">IF(M59&lt;&gt;"",MAX(N$3:N58)+1,"")</f>
        <v/>
      </c>
      <c r="O59" s="442">
        <f t="shared" ca="1" si="11"/>
        <v>11</v>
      </c>
      <c r="P59" s="98"/>
      <c r="Q59" s="98"/>
      <c r="R59" s="98"/>
      <c r="S59" s="98"/>
      <c r="T59" s="98"/>
      <c r="U59" s="98"/>
      <c r="V59" s="98"/>
      <c r="W59" s="99"/>
      <c r="X59" s="89"/>
      <c r="Y59" s="89"/>
      <c r="Z59" s="89"/>
      <c r="AA59" s="117"/>
      <c r="AB59" s="139" t="str">
        <f t="shared" ca="1" si="1"/>
        <v/>
      </c>
      <c r="AC59" s="134">
        <f t="shared" ca="1" si="2"/>
        <v>0</v>
      </c>
      <c r="AD59" s="111">
        <f t="shared" ca="1" si="12"/>
        <v>0</v>
      </c>
      <c r="AE59" s="111">
        <f t="shared" ca="1" si="12"/>
        <v>0</v>
      </c>
      <c r="AF59" s="111">
        <f t="shared" ca="1" si="4"/>
        <v>0</v>
      </c>
      <c r="AG59" s="111">
        <f t="shared" ca="1" si="13"/>
        <v>0</v>
      </c>
      <c r="AH59" s="111">
        <f t="shared" ca="1" si="13"/>
        <v>0</v>
      </c>
      <c r="AI59" s="111">
        <f t="shared" ca="1" si="6"/>
        <v>0</v>
      </c>
      <c r="AJ59" s="111">
        <f t="shared" ca="1" si="14"/>
        <v>0</v>
      </c>
      <c r="AK59" s="112">
        <f t="shared" ca="1" si="14"/>
        <v>0</v>
      </c>
      <c r="AL59" s="104"/>
      <c r="AM59" s="100"/>
      <c r="AN59" s="148" t="str">
        <f t="shared" ca="1" si="0"/>
        <v/>
      </c>
      <c r="AO59" s="149"/>
      <c r="AP59" s="151" t="str">
        <f t="array" aca="1" ref="AP59" ca="1">IF(SUM(--ISNUMBER(FIND(AP$2,AN$2:AN$201)))&lt;ROW()-2,"",INDEX(AN$1:AN$201,SMALL(IF(ISNUMBER(FIND(AP$2,AN$2:AN$201)),ROW($2:$201)),ROW()-2)))</f>
        <v/>
      </c>
      <c r="AQ59" s="151" t="str">
        <f t="array" aca="1" ref="AQ59" ca="1">IF(SUM(--ISNUMBER(FIND(AQ$2,AN$2:AN$201)))&lt;ROW()-2,"",INDEX(AN$1:AN$201,SMALL(IF(ISNUMBER(FIND(AQ$2,AN$2:AN$201)),ROW($2:$201)),ROW()-2)))</f>
        <v/>
      </c>
    </row>
    <row r="60" spans="1:43" s="97" customFormat="1" ht="93" customHeight="1">
      <c r="A60" s="120" t="str">
        <f t="shared" ca="1" si="8"/>
        <v/>
      </c>
      <c r="B60" s="422" t="str">
        <f ca="1">IF(A60="","",IF(INDIRECT("C"&amp;ROW())="","",TEXT(MATCH(INDIRECT("C"&amp;ROW()),TestCategories,0),"000")&amp;"-"&amp;TEXT(COUNTIF(C$3:INDIRECT("C"&amp;ROW()),INDIRECT("C"&amp;ROW())),"00")))</f>
        <v/>
      </c>
      <c r="C60" s="423" t="str">
        <f t="shared" ca="1" si="9"/>
        <v>耐壓性測試</v>
      </c>
      <c r="D60" s="424"/>
      <c r="E60" s="425"/>
      <c r="F60" s="425"/>
      <c r="G60" s="425"/>
      <c r="H60" s="426"/>
      <c r="I60" s="427"/>
      <c r="J60" s="427"/>
      <c r="K60" s="425"/>
      <c r="L60" s="425"/>
      <c r="M60" s="429" t="str">
        <f t="shared" ca="1" si="10"/>
        <v/>
      </c>
      <c r="N60" s="282" t="str">
        <f ca="1">IF(M60&lt;&gt;"",MAX(N$3:N59)+1,"")</f>
        <v/>
      </c>
      <c r="O60" s="442">
        <f t="shared" ca="1" si="11"/>
        <v>11</v>
      </c>
      <c r="P60" s="98"/>
      <c r="Q60" s="98"/>
      <c r="R60" s="98"/>
      <c r="S60" s="98"/>
      <c r="T60" s="98"/>
      <c r="U60" s="98"/>
      <c r="V60" s="98"/>
      <c r="W60" s="99"/>
      <c r="X60" s="89"/>
      <c r="Y60" s="89"/>
      <c r="Z60" s="89"/>
      <c r="AA60" s="117"/>
      <c r="AB60" s="139" t="str">
        <f t="shared" ca="1" si="1"/>
        <v/>
      </c>
      <c r="AC60" s="134">
        <f t="shared" ca="1" si="2"/>
        <v>0</v>
      </c>
      <c r="AD60" s="111">
        <f t="shared" ca="1" si="12"/>
        <v>0</v>
      </c>
      <c r="AE60" s="111">
        <f t="shared" ca="1" si="12"/>
        <v>0</v>
      </c>
      <c r="AF60" s="111">
        <f t="shared" ca="1" si="4"/>
        <v>0</v>
      </c>
      <c r="AG60" s="111">
        <f t="shared" ca="1" si="13"/>
        <v>0</v>
      </c>
      <c r="AH60" s="111">
        <f t="shared" ca="1" si="13"/>
        <v>0</v>
      </c>
      <c r="AI60" s="111">
        <f t="shared" ca="1" si="6"/>
        <v>0</v>
      </c>
      <c r="AJ60" s="111">
        <f t="shared" ca="1" si="14"/>
        <v>0</v>
      </c>
      <c r="AK60" s="112">
        <f t="shared" ca="1" si="14"/>
        <v>0</v>
      </c>
      <c r="AL60" s="104"/>
      <c r="AM60" s="100"/>
      <c r="AN60" s="148" t="str">
        <f t="shared" ca="1" si="0"/>
        <v/>
      </c>
      <c r="AO60" s="149"/>
      <c r="AP60" s="151" t="str">
        <f t="array" aca="1" ref="AP60" ca="1">IF(SUM(--ISNUMBER(FIND(AP$2,AN$2:AN$201)))&lt;ROW()-2,"",INDEX(AN$1:AN$201,SMALL(IF(ISNUMBER(FIND(AP$2,AN$2:AN$201)),ROW($2:$201)),ROW()-2)))</f>
        <v/>
      </c>
      <c r="AQ60" s="151" t="str">
        <f t="array" aca="1" ref="AQ60" ca="1">IF(SUM(--ISNUMBER(FIND(AQ$2,AN$2:AN$201)))&lt;ROW()-2,"",INDEX(AN$1:AN$201,SMALL(IF(ISNUMBER(FIND(AQ$2,AN$2:AN$201)),ROW($2:$201)),ROW()-2)))</f>
        <v/>
      </c>
    </row>
    <row r="61" spans="1:43" s="97" customFormat="1" ht="121.5" customHeight="1">
      <c r="A61" s="120" t="str">
        <f t="shared" ca="1" si="8"/>
        <v/>
      </c>
      <c r="B61" s="422" t="str">
        <f ca="1">IF(A61="","",IF(INDIRECT("C"&amp;ROW())="","",TEXT(MATCH(INDIRECT("C"&amp;ROW()),TestCategories,0),"000")&amp;"-"&amp;TEXT(COUNTIF(C$3:INDIRECT("C"&amp;ROW()),INDIRECT("C"&amp;ROW())),"00")))</f>
        <v/>
      </c>
      <c r="C61" s="423" t="str">
        <f t="shared" ca="1" si="9"/>
        <v>耐壓性測試</v>
      </c>
      <c r="D61" s="424"/>
      <c r="E61" s="425"/>
      <c r="F61" s="425"/>
      <c r="G61" s="425"/>
      <c r="H61" s="426"/>
      <c r="I61" s="427"/>
      <c r="J61" s="427"/>
      <c r="K61" s="425"/>
      <c r="L61" s="425"/>
      <c r="M61" s="429" t="str">
        <f t="shared" ca="1" si="10"/>
        <v/>
      </c>
      <c r="N61" s="282" t="str">
        <f ca="1">IF(M61&lt;&gt;"",MAX(N$3:N60)+1,"")</f>
        <v/>
      </c>
      <c r="O61" s="442">
        <f t="shared" ca="1" si="11"/>
        <v>11</v>
      </c>
      <c r="P61" s="98"/>
      <c r="Q61" s="98"/>
      <c r="R61" s="98"/>
      <c r="S61" s="98"/>
      <c r="T61" s="98"/>
      <c r="U61" s="98"/>
      <c r="V61" s="98"/>
      <c r="W61" s="99"/>
      <c r="X61" s="89"/>
      <c r="Y61" s="89"/>
      <c r="Z61" s="89"/>
      <c r="AA61" s="117"/>
      <c r="AB61" s="139" t="str">
        <f t="shared" ca="1" si="1"/>
        <v/>
      </c>
      <c r="AC61" s="134">
        <f t="shared" ca="1" si="2"/>
        <v>0</v>
      </c>
      <c r="AD61" s="111">
        <f t="shared" ca="1" si="12"/>
        <v>0</v>
      </c>
      <c r="AE61" s="111">
        <f t="shared" ca="1" si="12"/>
        <v>0</v>
      </c>
      <c r="AF61" s="111">
        <f t="shared" ca="1" si="4"/>
        <v>0</v>
      </c>
      <c r="AG61" s="111">
        <f t="shared" ca="1" si="13"/>
        <v>0</v>
      </c>
      <c r="AH61" s="111">
        <f t="shared" ca="1" si="13"/>
        <v>0</v>
      </c>
      <c r="AI61" s="111">
        <f t="shared" ca="1" si="6"/>
        <v>0</v>
      </c>
      <c r="AJ61" s="111">
        <f t="shared" ca="1" si="14"/>
        <v>0</v>
      </c>
      <c r="AK61" s="112">
        <f t="shared" ca="1" si="14"/>
        <v>0</v>
      </c>
      <c r="AL61" s="104"/>
      <c r="AM61" s="100"/>
      <c r="AN61" s="148" t="str">
        <f t="shared" ca="1" si="0"/>
        <v/>
      </c>
      <c r="AO61" s="149"/>
      <c r="AP61" s="151" t="str">
        <f t="array" aca="1" ref="AP61" ca="1">IF(SUM(--ISNUMBER(FIND(AP$2,AN$2:AN$201)))&lt;ROW()-2,"",INDEX(AN$1:AN$201,SMALL(IF(ISNUMBER(FIND(AP$2,AN$2:AN$201)),ROW($2:$201)),ROW()-2)))</f>
        <v/>
      </c>
      <c r="AQ61" s="151" t="str">
        <f t="array" aca="1" ref="AQ61" ca="1">IF(SUM(--ISNUMBER(FIND(AQ$2,AN$2:AN$201)))&lt;ROW()-2,"",INDEX(AN$1:AN$201,SMALL(IF(ISNUMBER(FIND(AQ$2,AN$2:AN$201)),ROW($2:$201)),ROW()-2)))</f>
        <v/>
      </c>
    </row>
    <row r="62" spans="1:43" s="97" customFormat="1" ht="106.5" customHeight="1">
      <c r="A62" s="120" t="str">
        <f t="shared" ca="1" si="8"/>
        <v/>
      </c>
      <c r="B62" s="422" t="str">
        <f ca="1">IF(A62="","",IF(INDIRECT("C"&amp;ROW())="","",TEXT(MATCH(INDIRECT("C"&amp;ROW()),TestCategories,0),"000")&amp;"-"&amp;TEXT(COUNTIF(C$3:INDIRECT("C"&amp;ROW()),INDIRECT("C"&amp;ROW())),"00")))</f>
        <v/>
      </c>
      <c r="C62" s="423" t="str">
        <f t="shared" ca="1" si="9"/>
        <v>耐壓性測試</v>
      </c>
      <c r="D62" s="424"/>
      <c r="E62" s="425"/>
      <c r="F62" s="425"/>
      <c r="G62" s="425"/>
      <c r="H62" s="426"/>
      <c r="I62" s="427"/>
      <c r="J62" s="427"/>
      <c r="K62" s="425"/>
      <c r="L62" s="425"/>
      <c r="M62" s="429" t="str">
        <f t="shared" ca="1" si="10"/>
        <v/>
      </c>
      <c r="N62" s="282" t="str">
        <f ca="1">IF(M62&lt;&gt;"",MAX(N$3:N61)+1,"")</f>
        <v/>
      </c>
      <c r="O62" s="442">
        <f t="shared" ca="1" si="11"/>
        <v>11</v>
      </c>
      <c r="P62" s="98"/>
      <c r="Q62" s="98"/>
      <c r="R62" s="98"/>
      <c r="S62" s="98"/>
      <c r="T62" s="98"/>
      <c r="U62" s="98"/>
      <c r="V62" s="98"/>
      <c r="W62" s="99"/>
      <c r="X62" s="89"/>
      <c r="Y62" s="89"/>
      <c r="Z62" s="89"/>
      <c r="AA62" s="117"/>
      <c r="AB62" s="139" t="str">
        <f t="shared" ca="1" si="1"/>
        <v/>
      </c>
      <c r="AC62" s="134">
        <f t="shared" ca="1" si="2"/>
        <v>0</v>
      </c>
      <c r="AD62" s="111">
        <f t="shared" ca="1" si="12"/>
        <v>0</v>
      </c>
      <c r="AE62" s="111">
        <f t="shared" ca="1" si="12"/>
        <v>0</v>
      </c>
      <c r="AF62" s="111">
        <f t="shared" ca="1" si="4"/>
        <v>0</v>
      </c>
      <c r="AG62" s="111">
        <f t="shared" ca="1" si="13"/>
        <v>0</v>
      </c>
      <c r="AH62" s="111">
        <f t="shared" ca="1" si="13"/>
        <v>0</v>
      </c>
      <c r="AI62" s="111">
        <f t="shared" ca="1" si="6"/>
        <v>0</v>
      </c>
      <c r="AJ62" s="111">
        <f t="shared" ca="1" si="14"/>
        <v>0</v>
      </c>
      <c r="AK62" s="112">
        <f t="shared" ca="1" si="14"/>
        <v>0</v>
      </c>
      <c r="AL62" s="104"/>
      <c r="AM62" s="100"/>
      <c r="AN62" s="148" t="str">
        <f t="shared" ca="1" si="0"/>
        <v/>
      </c>
      <c r="AO62" s="149"/>
      <c r="AP62" s="151" t="str">
        <f t="array" aca="1" ref="AP62" ca="1">IF(SUM(--ISNUMBER(FIND(AP$2,AN$2:AN$201)))&lt;ROW()-2,"",INDEX(AN$1:AN$201,SMALL(IF(ISNUMBER(FIND(AP$2,AN$2:AN$201)),ROW($2:$201)),ROW()-2)))</f>
        <v/>
      </c>
      <c r="AQ62" s="151" t="str">
        <f t="array" aca="1" ref="AQ62" ca="1">IF(SUM(--ISNUMBER(FIND(AQ$2,AN$2:AN$201)))&lt;ROW()-2,"",INDEX(AN$1:AN$201,SMALL(IF(ISNUMBER(FIND(AQ$2,AN$2:AN$201)),ROW($2:$201)),ROW()-2)))</f>
        <v/>
      </c>
    </row>
    <row r="63" spans="1:43" s="97" customFormat="1" ht="84" customHeight="1">
      <c r="A63" s="120" t="str">
        <f t="shared" ca="1" si="8"/>
        <v/>
      </c>
      <c r="B63" s="422" t="str">
        <f ca="1">IF(A63="","",IF(INDIRECT("C"&amp;ROW())="","",TEXT(MATCH(INDIRECT("C"&amp;ROW()),TestCategories,0),"000")&amp;"-"&amp;TEXT(COUNTIF(C$3:INDIRECT("C"&amp;ROW()),INDIRECT("C"&amp;ROW())),"00")))</f>
        <v/>
      </c>
      <c r="C63" s="423" t="str">
        <f t="shared" ca="1" si="9"/>
        <v>耐壓性測試</v>
      </c>
      <c r="D63" s="424"/>
      <c r="E63" s="425"/>
      <c r="F63" s="425"/>
      <c r="G63" s="425"/>
      <c r="H63" s="426"/>
      <c r="I63" s="427"/>
      <c r="J63" s="427"/>
      <c r="K63" s="425"/>
      <c r="L63" s="425"/>
      <c r="M63" s="429" t="str">
        <f t="shared" ca="1" si="10"/>
        <v/>
      </c>
      <c r="N63" s="282" t="str">
        <f ca="1">IF(M63&lt;&gt;"",MAX(N$3:N62)+1,"")</f>
        <v/>
      </c>
      <c r="O63" s="442">
        <f t="shared" ca="1" si="11"/>
        <v>11</v>
      </c>
      <c r="P63" s="98"/>
      <c r="Q63" s="98"/>
      <c r="R63" s="98"/>
      <c r="S63" s="98"/>
      <c r="T63" s="98"/>
      <c r="U63" s="98"/>
      <c r="V63" s="98"/>
      <c r="W63" s="99"/>
      <c r="X63" s="89"/>
      <c r="Y63" s="89"/>
      <c r="Z63" s="89"/>
      <c r="AA63" s="117"/>
      <c r="AB63" s="139" t="str">
        <f t="shared" ca="1" si="1"/>
        <v/>
      </c>
      <c r="AC63" s="134">
        <f t="shared" ca="1" si="2"/>
        <v>0</v>
      </c>
      <c r="AD63" s="111">
        <f t="shared" ca="1" si="12"/>
        <v>0</v>
      </c>
      <c r="AE63" s="111">
        <f t="shared" ca="1" si="12"/>
        <v>0</v>
      </c>
      <c r="AF63" s="111">
        <f t="shared" ca="1" si="4"/>
        <v>0</v>
      </c>
      <c r="AG63" s="111">
        <f t="shared" ca="1" si="13"/>
        <v>0</v>
      </c>
      <c r="AH63" s="111">
        <f t="shared" ca="1" si="13"/>
        <v>0</v>
      </c>
      <c r="AI63" s="111">
        <f t="shared" ca="1" si="6"/>
        <v>0</v>
      </c>
      <c r="AJ63" s="111">
        <f t="shared" ca="1" si="14"/>
        <v>0</v>
      </c>
      <c r="AK63" s="112">
        <f t="shared" ca="1" si="14"/>
        <v>0</v>
      </c>
      <c r="AL63" s="104"/>
      <c r="AM63" s="100"/>
      <c r="AN63" s="148" t="str">
        <f t="shared" ca="1" si="0"/>
        <v/>
      </c>
      <c r="AO63" s="149"/>
      <c r="AP63" s="151" t="str">
        <f t="array" aca="1" ref="AP63" ca="1">IF(SUM(--ISNUMBER(FIND(AP$2,AN$2:AN$201)))&lt;ROW()-2,"",INDEX(AN$1:AN$201,SMALL(IF(ISNUMBER(FIND(AP$2,AN$2:AN$201)),ROW($2:$201)),ROW()-2)))</f>
        <v/>
      </c>
      <c r="AQ63" s="151" t="str">
        <f t="array" aca="1" ref="AQ63" ca="1">IF(SUM(--ISNUMBER(FIND(AQ$2,AN$2:AN$201)))&lt;ROW()-2,"",INDEX(AN$1:AN$201,SMALL(IF(ISNUMBER(FIND(AQ$2,AN$2:AN$201)),ROW($2:$201)),ROW()-2)))</f>
        <v/>
      </c>
    </row>
    <row r="64" spans="1:43" s="97" customFormat="1" ht="77.25" customHeight="1">
      <c r="A64" s="120" t="str">
        <f t="shared" ca="1" si="8"/>
        <v/>
      </c>
      <c r="B64" s="422" t="str">
        <f ca="1">IF(A64="","",IF(INDIRECT("C"&amp;ROW())="","",TEXT(MATCH(INDIRECT("C"&amp;ROW()),TestCategories,0),"000")&amp;"-"&amp;TEXT(COUNTIF(C$3:INDIRECT("C"&amp;ROW()),INDIRECT("C"&amp;ROW())),"00")))</f>
        <v/>
      </c>
      <c r="C64" s="423" t="str">
        <f t="shared" ca="1" si="9"/>
        <v>耐壓性測試</v>
      </c>
      <c r="D64" s="424"/>
      <c r="E64" s="425"/>
      <c r="F64" s="425"/>
      <c r="G64" s="425"/>
      <c r="H64" s="426"/>
      <c r="I64" s="427"/>
      <c r="J64" s="427"/>
      <c r="K64" s="425"/>
      <c r="L64" s="425"/>
      <c r="M64" s="429" t="str">
        <f t="shared" ca="1" si="10"/>
        <v/>
      </c>
      <c r="N64" s="282" t="str">
        <f ca="1">IF(M64&lt;&gt;"",MAX(N$3:N63)+1,"")</f>
        <v/>
      </c>
      <c r="O64" s="442">
        <f t="shared" ca="1" si="11"/>
        <v>11</v>
      </c>
      <c r="P64" s="98"/>
      <c r="Q64" s="98"/>
      <c r="R64" s="98"/>
      <c r="S64" s="98"/>
      <c r="T64" s="98"/>
      <c r="U64" s="98"/>
      <c r="V64" s="98"/>
      <c r="W64" s="99"/>
      <c r="X64" s="89"/>
      <c r="Y64" s="89"/>
      <c r="Z64" s="89"/>
      <c r="AA64" s="117"/>
      <c r="AB64" s="139" t="str">
        <f t="shared" ca="1" si="1"/>
        <v/>
      </c>
      <c r="AC64" s="134">
        <f t="shared" ca="1" si="2"/>
        <v>0</v>
      </c>
      <c r="AD64" s="111">
        <f t="shared" ca="1" si="12"/>
        <v>0</v>
      </c>
      <c r="AE64" s="111">
        <f t="shared" ca="1" si="12"/>
        <v>0</v>
      </c>
      <c r="AF64" s="111">
        <f t="shared" ca="1" si="4"/>
        <v>0</v>
      </c>
      <c r="AG64" s="111">
        <f t="shared" ca="1" si="13"/>
        <v>0</v>
      </c>
      <c r="AH64" s="111">
        <f t="shared" ca="1" si="13"/>
        <v>0</v>
      </c>
      <c r="AI64" s="111">
        <f t="shared" ca="1" si="6"/>
        <v>0</v>
      </c>
      <c r="AJ64" s="111">
        <f t="shared" ca="1" si="14"/>
        <v>0</v>
      </c>
      <c r="AK64" s="112">
        <f t="shared" ca="1" si="14"/>
        <v>0</v>
      </c>
      <c r="AL64" s="104"/>
      <c r="AM64" s="100"/>
      <c r="AN64" s="148" t="str">
        <f t="shared" ca="1" si="0"/>
        <v/>
      </c>
      <c r="AO64" s="149"/>
      <c r="AP64" s="151" t="str">
        <f t="array" aca="1" ref="AP64" ca="1">IF(SUM(--ISNUMBER(FIND(AP$2,AN$2:AN$201)))&lt;ROW()-2,"",INDEX(AN$1:AN$201,SMALL(IF(ISNUMBER(FIND(AP$2,AN$2:AN$201)),ROW($2:$201)),ROW()-2)))</f>
        <v/>
      </c>
      <c r="AQ64" s="151" t="str">
        <f t="array" aca="1" ref="AQ64" ca="1">IF(SUM(--ISNUMBER(FIND(AQ$2,AN$2:AN$201)))&lt;ROW()-2,"",INDEX(AN$1:AN$201,SMALL(IF(ISNUMBER(FIND(AQ$2,AN$2:AN$201)),ROW($2:$201)),ROW()-2)))</f>
        <v/>
      </c>
    </row>
    <row r="65" spans="1:43" s="97" customFormat="1" ht="82.5" customHeight="1">
      <c r="A65" s="120" t="str">
        <f t="shared" ca="1" si="8"/>
        <v/>
      </c>
      <c r="B65" s="422" t="str">
        <f ca="1">IF(A65="","",IF(INDIRECT("C"&amp;ROW())="","",TEXT(MATCH(INDIRECT("C"&amp;ROW()),TestCategories,0),"000")&amp;"-"&amp;TEXT(COUNTIF(C$3:INDIRECT("C"&amp;ROW()),INDIRECT("C"&amp;ROW())),"00")))</f>
        <v/>
      </c>
      <c r="C65" s="423" t="str">
        <f t="shared" ca="1" si="9"/>
        <v>耐壓性測試</v>
      </c>
      <c r="D65" s="424"/>
      <c r="E65" s="425"/>
      <c r="F65" s="425"/>
      <c r="G65" s="425"/>
      <c r="H65" s="426"/>
      <c r="I65" s="427"/>
      <c r="J65" s="427"/>
      <c r="K65" s="425"/>
      <c r="L65" s="425"/>
      <c r="M65" s="429" t="str">
        <f t="shared" ca="1" si="10"/>
        <v/>
      </c>
      <c r="N65" s="282" t="str">
        <f ca="1">IF(M65&lt;&gt;"",MAX(N$3:N64)+1,"")</f>
        <v/>
      </c>
      <c r="O65" s="442">
        <f t="shared" ca="1" si="11"/>
        <v>11</v>
      </c>
      <c r="P65" s="98"/>
      <c r="Q65" s="98"/>
      <c r="R65" s="98"/>
      <c r="S65" s="98"/>
      <c r="T65" s="98"/>
      <c r="U65" s="98"/>
      <c r="V65" s="98"/>
      <c r="W65" s="99"/>
      <c r="X65" s="89"/>
      <c r="Y65" s="89"/>
      <c r="Z65" s="89"/>
      <c r="AA65" s="117"/>
      <c r="AB65" s="139" t="str">
        <f t="shared" ca="1" si="1"/>
        <v/>
      </c>
      <c r="AC65" s="134">
        <f t="shared" ca="1" si="2"/>
        <v>0</v>
      </c>
      <c r="AD65" s="111">
        <f t="shared" ca="1" si="12"/>
        <v>0</v>
      </c>
      <c r="AE65" s="111">
        <f t="shared" ca="1" si="12"/>
        <v>0</v>
      </c>
      <c r="AF65" s="111">
        <f t="shared" ca="1" si="4"/>
        <v>0</v>
      </c>
      <c r="AG65" s="111">
        <f t="shared" ca="1" si="13"/>
        <v>0</v>
      </c>
      <c r="AH65" s="111">
        <f t="shared" ca="1" si="13"/>
        <v>0</v>
      </c>
      <c r="AI65" s="111">
        <f t="shared" ca="1" si="6"/>
        <v>0</v>
      </c>
      <c r="AJ65" s="111">
        <f t="shared" ca="1" si="14"/>
        <v>0</v>
      </c>
      <c r="AK65" s="112">
        <f t="shared" ca="1" si="14"/>
        <v>0</v>
      </c>
      <c r="AL65" s="104"/>
      <c r="AM65" s="100"/>
      <c r="AN65" s="148" t="str">
        <f t="shared" ca="1" si="0"/>
        <v/>
      </c>
      <c r="AO65" s="149"/>
      <c r="AP65" s="151" t="str">
        <f t="array" aca="1" ref="AP65" ca="1">IF(SUM(--ISNUMBER(FIND(AP$2,AN$2:AN$201)))&lt;ROW()-2,"",INDEX(AN$1:AN$201,SMALL(IF(ISNUMBER(FIND(AP$2,AN$2:AN$201)),ROW($2:$201)),ROW()-2)))</f>
        <v/>
      </c>
      <c r="AQ65" s="151" t="str">
        <f t="array" aca="1" ref="AQ65" ca="1">IF(SUM(--ISNUMBER(FIND(AQ$2,AN$2:AN$201)))&lt;ROW()-2,"",INDEX(AN$1:AN$201,SMALL(IF(ISNUMBER(FIND(AQ$2,AN$2:AN$201)),ROW($2:$201)),ROW()-2)))</f>
        <v/>
      </c>
    </row>
    <row r="66" spans="1:43" s="97" customFormat="1" ht="87.75" customHeight="1">
      <c r="A66" s="120" t="str">
        <f t="shared" ca="1" si="8"/>
        <v/>
      </c>
      <c r="B66" s="422" t="str">
        <f ca="1">IF(A66="","",IF(INDIRECT("C"&amp;ROW())="","",TEXT(MATCH(INDIRECT("C"&amp;ROW()),TestCategories,0),"000")&amp;"-"&amp;TEXT(COUNTIF(C$3:INDIRECT("C"&amp;ROW()),INDIRECT("C"&amp;ROW())),"00")))</f>
        <v/>
      </c>
      <c r="C66" s="423" t="str">
        <f t="shared" ca="1" si="9"/>
        <v>耐壓性測試</v>
      </c>
      <c r="D66" s="424"/>
      <c r="E66" s="425"/>
      <c r="F66" s="425"/>
      <c r="G66" s="425"/>
      <c r="H66" s="426"/>
      <c r="I66" s="427"/>
      <c r="J66" s="427"/>
      <c r="K66" s="425"/>
      <c r="L66" s="425"/>
      <c r="M66" s="429" t="str">
        <f t="shared" ca="1" si="10"/>
        <v/>
      </c>
      <c r="N66" s="282" t="str">
        <f ca="1">IF(M66&lt;&gt;"",MAX(N$3:N65)+1,"")</f>
        <v/>
      </c>
      <c r="O66" s="442">
        <f t="shared" ca="1" si="11"/>
        <v>11</v>
      </c>
      <c r="P66" s="98"/>
      <c r="Q66" s="98"/>
      <c r="R66" s="98"/>
      <c r="S66" s="98"/>
      <c r="T66" s="98"/>
      <c r="U66" s="98"/>
      <c r="V66" s="98"/>
      <c r="W66" s="99"/>
      <c r="X66" s="89"/>
      <c r="Y66" s="89"/>
      <c r="Z66" s="89"/>
      <c r="AA66" s="117"/>
      <c r="AB66" s="139" t="str">
        <f t="shared" ca="1" si="1"/>
        <v/>
      </c>
      <c r="AC66" s="134">
        <f t="shared" ca="1" si="2"/>
        <v>0</v>
      </c>
      <c r="AD66" s="111">
        <f t="shared" ca="1" si="12"/>
        <v>0</v>
      </c>
      <c r="AE66" s="111">
        <f t="shared" ca="1" si="12"/>
        <v>0</v>
      </c>
      <c r="AF66" s="111">
        <f t="shared" ca="1" si="4"/>
        <v>0</v>
      </c>
      <c r="AG66" s="111">
        <f t="shared" ca="1" si="13"/>
        <v>0</v>
      </c>
      <c r="AH66" s="111">
        <f t="shared" ca="1" si="13"/>
        <v>0</v>
      </c>
      <c r="AI66" s="111">
        <f t="shared" ca="1" si="6"/>
        <v>0</v>
      </c>
      <c r="AJ66" s="111">
        <f t="shared" ca="1" si="14"/>
        <v>0</v>
      </c>
      <c r="AK66" s="112">
        <f t="shared" ca="1" si="14"/>
        <v>0</v>
      </c>
      <c r="AL66" s="104"/>
      <c r="AM66" s="100"/>
      <c r="AN66" s="148" t="str">
        <f t="shared" ref="AN66:AN129" ca="1" si="15">IFERROR(UPPER(INDEX(TestCategories,ROW()-1,1)),"")</f>
        <v/>
      </c>
      <c r="AO66" s="149"/>
      <c r="AP66" s="151" t="str">
        <f t="array" aca="1" ref="AP66" ca="1">IF(SUM(--ISNUMBER(FIND(AP$2,AN$2:AN$201)))&lt;ROW()-2,"",INDEX(AN$1:AN$201,SMALL(IF(ISNUMBER(FIND(AP$2,AN$2:AN$201)),ROW($2:$201)),ROW()-2)))</f>
        <v/>
      </c>
      <c r="AQ66" s="151" t="str">
        <f t="array" aca="1" ref="AQ66" ca="1">IF(SUM(--ISNUMBER(FIND(AQ$2,AN$2:AN$201)))&lt;ROW()-2,"",INDEX(AN$1:AN$201,SMALL(IF(ISNUMBER(FIND(AQ$2,AN$2:AN$201)),ROW($2:$201)),ROW()-2)))</f>
        <v/>
      </c>
    </row>
    <row r="67" spans="1:43" s="97" customFormat="1" ht="75.75" customHeight="1">
      <c r="A67" s="120" t="str">
        <f t="shared" ca="1" si="8"/>
        <v/>
      </c>
      <c r="B67" s="422" t="str">
        <f ca="1">IF(A67="","",IF(INDIRECT("C"&amp;ROW())="","",TEXT(MATCH(INDIRECT("C"&amp;ROW()),TestCategories,0),"000")&amp;"-"&amp;TEXT(COUNTIF(C$3:INDIRECT("C"&amp;ROW()),INDIRECT("C"&amp;ROW())),"00")))</f>
        <v/>
      </c>
      <c r="C67" s="423" t="str">
        <f t="shared" ca="1" si="9"/>
        <v>耐壓性測試</v>
      </c>
      <c r="D67" s="424"/>
      <c r="E67" s="425"/>
      <c r="F67" s="425"/>
      <c r="G67" s="425"/>
      <c r="H67" s="426"/>
      <c r="I67" s="427"/>
      <c r="J67" s="427"/>
      <c r="K67" s="425"/>
      <c r="L67" s="425"/>
      <c r="M67" s="429" t="str">
        <f t="shared" ca="1" si="10"/>
        <v/>
      </c>
      <c r="N67" s="282" t="str">
        <f ca="1">IF(M67&lt;&gt;"",MAX(N$3:N66)+1,"")</f>
        <v/>
      </c>
      <c r="O67" s="442">
        <f t="shared" ca="1" si="11"/>
        <v>11</v>
      </c>
      <c r="P67" s="98"/>
      <c r="Q67" s="98"/>
      <c r="R67" s="98"/>
      <c r="S67" s="98"/>
      <c r="T67" s="98"/>
      <c r="U67" s="98"/>
      <c r="V67" s="98"/>
      <c r="W67" s="99"/>
      <c r="X67" s="89"/>
      <c r="Y67" s="89"/>
      <c r="Z67" s="89"/>
      <c r="AA67" s="117"/>
      <c r="AB67" s="139" t="str">
        <f t="shared" ref="AB67:AB130" ca="1" si="16">IFERROR(INDEX(validTestCategories,ROW()-ROW(AB$2),1),"")</f>
        <v/>
      </c>
      <c r="AC67" s="134">
        <f t="shared" ref="AC67:AC130" ca="1" si="17">COUNTIFS(INDIRECT($AL$1),$AB67,INDIRECT($AB$1),AC$1)</f>
        <v>0</v>
      </c>
      <c r="AD67" s="111">
        <f t="shared" ca="1" si="12"/>
        <v>0</v>
      </c>
      <c r="AE67" s="111">
        <f t="shared" ca="1" si="12"/>
        <v>0</v>
      </c>
      <c r="AF67" s="111">
        <f t="shared" ref="AF67:AF130" ca="1" si="18">COUNTIFS(INDIRECT($AL$1),$AB67,INDIRECT($AB$1),AF$1)</f>
        <v>0</v>
      </c>
      <c r="AG67" s="111">
        <f t="shared" ca="1" si="13"/>
        <v>0</v>
      </c>
      <c r="AH67" s="111">
        <f t="shared" ca="1" si="13"/>
        <v>0</v>
      </c>
      <c r="AI67" s="111">
        <f t="shared" ref="AI67:AI130" ca="1" si="19">COUNTIFS(INDIRECT($AL$1),$AB67,INDIRECT($AB$1),AI$1)</f>
        <v>0</v>
      </c>
      <c r="AJ67" s="111">
        <f t="shared" ca="1" si="14"/>
        <v>0</v>
      </c>
      <c r="AK67" s="112">
        <f t="shared" ca="1" si="14"/>
        <v>0</v>
      </c>
      <c r="AL67" s="104"/>
      <c r="AM67" s="100"/>
      <c r="AN67" s="148" t="str">
        <f t="shared" ca="1" si="15"/>
        <v/>
      </c>
      <c r="AO67" s="149"/>
      <c r="AP67" s="151" t="str">
        <f t="array" aca="1" ref="AP67" ca="1">IF(SUM(--ISNUMBER(FIND(AP$2,AN$2:AN$201)))&lt;ROW()-2,"",INDEX(AN$1:AN$201,SMALL(IF(ISNUMBER(FIND(AP$2,AN$2:AN$201)),ROW($2:$201)),ROW()-2)))</f>
        <v/>
      </c>
      <c r="AQ67" s="151" t="str">
        <f t="array" aca="1" ref="AQ67" ca="1">IF(SUM(--ISNUMBER(FIND(AQ$2,AN$2:AN$201)))&lt;ROW()-2,"",INDEX(AN$1:AN$201,SMALL(IF(ISNUMBER(FIND(AQ$2,AN$2:AN$201)),ROW($2:$201)),ROW()-2)))</f>
        <v/>
      </c>
    </row>
    <row r="68" spans="1:43" s="97" customFormat="1" ht="71.25" customHeight="1">
      <c r="A68" s="120" t="str">
        <f t="shared" ca="1" si="8"/>
        <v/>
      </c>
      <c r="B68" s="422" t="str">
        <f ca="1">IF(A68="","",IF(INDIRECT("C"&amp;ROW())="","",TEXT(MATCH(INDIRECT("C"&amp;ROW()),TestCategories,0),"000")&amp;"-"&amp;TEXT(COUNTIF(C$3:INDIRECT("C"&amp;ROW()),INDIRECT("C"&amp;ROW())),"00")))</f>
        <v/>
      </c>
      <c r="C68" s="423" t="str">
        <f t="shared" ca="1" si="9"/>
        <v>耐壓性測試</v>
      </c>
      <c r="D68" s="424"/>
      <c r="E68" s="425"/>
      <c r="F68" s="425"/>
      <c r="G68" s="425"/>
      <c r="H68" s="426"/>
      <c r="I68" s="427"/>
      <c r="J68" s="427"/>
      <c r="K68" s="425"/>
      <c r="L68" s="425"/>
      <c r="M68" s="429" t="str">
        <f t="shared" ca="1" si="10"/>
        <v/>
      </c>
      <c r="N68" s="282" t="str">
        <f ca="1">IF(M68&lt;&gt;"",MAX(N$3:N67)+1,"")</f>
        <v/>
      </c>
      <c r="O68" s="442">
        <f t="shared" ca="1" si="11"/>
        <v>11</v>
      </c>
      <c r="P68" s="98"/>
      <c r="Q68" s="98"/>
      <c r="R68" s="98"/>
      <c r="S68" s="98"/>
      <c r="T68" s="98"/>
      <c r="U68" s="98"/>
      <c r="V68" s="98"/>
      <c r="W68" s="99"/>
      <c r="X68" s="89"/>
      <c r="Y68" s="89"/>
      <c r="Z68" s="89"/>
      <c r="AA68" s="117"/>
      <c r="AB68" s="139" t="str">
        <f t="shared" ca="1" si="16"/>
        <v/>
      </c>
      <c r="AC68" s="134">
        <f t="shared" ca="1" si="17"/>
        <v>0</v>
      </c>
      <c r="AD68" s="111">
        <f t="shared" ca="1" si="12"/>
        <v>0</v>
      </c>
      <c r="AE68" s="111">
        <f t="shared" ca="1" si="12"/>
        <v>0</v>
      </c>
      <c r="AF68" s="111">
        <f t="shared" ca="1" si="18"/>
        <v>0</v>
      </c>
      <c r="AG68" s="111">
        <f t="shared" ca="1" si="13"/>
        <v>0</v>
      </c>
      <c r="AH68" s="111">
        <f t="shared" ca="1" si="13"/>
        <v>0</v>
      </c>
      <c r="AI68" s="111">
        <f t="shared" ca="1" si="19"/>
        <v>0</v>
      </c>
      <c r="AJ68" s="111">
        <f t="shared" ca="1" si="14"/>
        <v>0</v>
      </c>
      <c r="AK68" s="112">
        <f t="shared" ca="1" si="14"/>
        <v>0</v>
      </c>
      <c r="AL68" s="104"/>
      <c r="AM68" s="100"/>
      <c r="AN68" s="148" t="str">
        <f t="shared" ca="1" si="15"/>
        <v/>
      </c>
      <c r="AO68" s="149"/>
      <c r="AP68" s="151" t="str">
        <f t="array" aca="1" ref="AP68" ca="1">IF(SUM(--ISNUMBER(FIND(AP$2,AN$2:AN$201)))&lt;ROW()-2,"",INDEX(AN$1:AN$201,SMALL(IF(ISNUMBER(FIND(AP$2,AN$2:AN$201)),ROW($2:$201)),ROW()-2)))</f>
        <v/>
      </c>
      <c r="AQ68" s="151" t="str">
        <f t="array" aca="1" ref="AQ68" ca="1">IF(SUM(--ISNUMBER(FIND(AQ$2,AN$2:AN$201)))&lt;ROW()-2,"",INDEX(AN$1:AN$201,SMALL(IF(ISNUMBER(FIND(AQ$2,AN$2:AN$201)),ROW($2:$201)),ROW()-2)))</f>
        <v/>
      </c>
    </row>
    <row r="69" spans="1:43" s="97" customFormat="1" ht="69.75" customHeight="1">
      <c r="A69" s="120" t="str">
        <f t="shared" ref="A69:A132" ca="1" si="20">IF(LEN(INDIRECT("D"&amp;ROW()) &amp; INDIRECT("D"&amp;ROW()) &amp;INDIRECT("E"&amp;ROW()) &amp; INDIRECT("F"&amp;ROW()) &amp; INDIRECT("G"&amp;ROW()) &amp; INDIRECT("H"&amp;ROW()) &amp; INDIRECT("I"&amp;ROW()) &amp; INDIRECT("J"&amp;ROW()) &amp; INDIRECT("K"&amp;ROW()))&gt;0,ROW()-ROW($A$3),"")</f>
        <v/>
      </c>
      <c r="B69" s="422" t="str">
        <f ca="1">IF(A69="","",IF(INDIRECT("C"&amp;ROW())="","",TEXT(MATCH(INDIRECT("C"&amp;ROW()),TestCategories,0),"000")&amp;"-"&amp;TEXT(COUNTIF(C$3:INDIRECT("C"&amp;ROW()),INDIRECT("C"&amp;ROW())),"00")))</f>
        <v/>
      </c>
      <c r="C69" s="423" t="str">
        <f t="shared" ref="C69:C132" ca="1" si="21">IF(LEN(INDIRECT("D"&amp;ROW()))=0,INDIRECT("C"&amp;ROW()-1),INDIRECT("D"&amp;ROW()))</f>
        <v>耐壓性測試</v>
      </c>
      <c r="D69" s="424"/>
      <c r="E69" s="425"/>
      <c r="F69" s="425"/>
      <c r="G69" s="425"/>
      <c r="H69" s="426"/>
      <c r="I69" s="427"/>
      <c r="J69" s="427"/>
      <c r="K69" s="425"/>
      <c r="L69" s="425"/>
      <c r="M69" s="429" t="str">
        <f t="shared" ref="M69:M132" ca="1" si="22">IF(M$1=TRUE,IF(ISNUMBER(INDIRECT($L$2&amp;ROW())),HYPERLINK("http://mbt.cmedia.com.tw/mantisbt/view.php?id="&amp;INDIRECT($L$2&amp;ROW()),"Mantis :: "&amp;INDIRECT($L$2&amp;ROW())),""),"")</f>
        <v/>
      </c>
      <c r="N69" s="282" t="str">
        <f ca="1">IF(M69&lt;&gt;"",MAX(N$3:N68)+1,"")</f>
        <v/>
      </c>
      <c r="O69" s="442">
        <f t="shared" ref="O69:O132" ca="1" si="23">IF(C69&lt;&gt;C68,O68+1,O68)</f>
        <v>11</v>
      </c>
      <c r="P69" s="98"/>
      <c r="Q69" s="98"/>
      <c r="R69" s="98"/>
      <c r="S69" s="98"/>
      <c r="T69" s="98"/>
      <c r="U69" s="98"/>
      <c r="V69" s="98"/>
      <c r="W69" s="99"/>
      <c r="X69" s="89"/>
      <c r="Y69" s="89"/>
      <c r="Z69" s="89"/>
      <c r="AA69" s="117"/>
      <c r="AB69" s="139" t="str">
        <f t="shared" ca="1" si="16"/>
        <v/>
      </c>
      <c r="AC69" s="134">
        <f t="shared" ca="1" si="17"/>
        <v>0</v>
      </c>
      <c r="AD69" s="111">
        <f t="shared" ca="1" si="12"/>
        <v>0</v>
      </c>
      <c r="AE69" s="111">
        <f t="shared" ca="1" si="12"/>
        <v>0</v>
      </c>
      <c r="AF69" s="111">
        <f t="shared" ca="1" si="18"/>
        <v>0</v>
      </c>
      <c r="AG69" s="111">
        <f t="shared" ca="1" si="13"/>
        <v>0</v>
      </c>
      <c r="AH69" s="111">
        <f t="shared" ca="1" si="13"/>
        <v>0</v>
      </c>
      <c r="AI69" s="111">
        <f t="shared" ca="1" si="19"/>
        <v>0</v>
      </c>
      <c r="AJ69" s="111">
        <f t="shared" ca="1" si="14"/>
        <v>0</v>
      </c>
      <c r="AK69" s="112">
        <f t="shared" ca="1" si="14"/>
        <v>0</v>
      </c>
      <c r="AL69" s="104"/>
      <c r="AM69" s="100"/>
      <c r="AN69" s="148" t="str">
        <f t="shared" ca="1" si="15"/>
        <v/>
      </c>
      <c r="AO69" s="149"/>
      <c r="AP69" s="151" t="str">
        <f t="array" aca="1" ref="AP69" ca="1">IF(SUM(--ISNUMBER(FIND(AP$2,AN$2:AN$201)))&lt;ROW()-2,"",INDEX(AN$1:AN$201,SMALL(IF(ISNUMBER(FIND(AP$2,AN$2:AN$201)),ROW($2:$201)),ROW()-2)))</f>
        <v/>
      </c>
      <c r="AQ69" s="151" t="str">
        <f t="array" aca="1" ref="AQ69" ca="1">IF(SUM(--ISNUMBER(FIND(AQ$2,AN$2:AN$201)))&lt;ROW()-2,"",INDEX(AN$1:AN$201,SMALL(IF(ISNUMBER(FIND(AQ$2,AN$2:AN$201)),ROW($2:$201)),ROW()-2)))</f>
        <v/>
      </c>
    </row>
    <row r="70" spans="1:43" s="97" customFormat="1" ht="108.75" customHeight="1">
      <c r="A70" s="120" t="str">
        <f t="shared" ca="1" si="20"/>
        <v/>
      </c>
      <c r="B70" s="422" t="str">
        <f ca="1">IF(A70="","",IF(INDIRECT("C"&amp;ROW())="","",TEXT(MATCH(INDIRECT("C"&amp;ROW()),TestCategories,0),"000")&amp;"-"&amp;TEXT(COUNTIF(C$3:INDIRECT("C"&amp;ROW()),INDIRECT("C"&amp;ROW())),"00")))</f>
        <v/>
      </c>
      <c r="C70" s="423" t="str">
        <f t="shared" ca="1" si="21"/>
        <v>耐壓性測試</v>
      </c>
      <c r="D70" s="424"/>
      <c r="E70" s="425"/>
      <c r="F70" s="425"/>
      <c r="G70" s="425"/>
      <c r="H70" s="426"/>
      <c r="I70" s="427"/>
      <c r="J70" s="427"/>
      <c r="K70" s="425"/>
      <c r="L70" s="425"/>
      <c r="M70" s="429" t="str">
        <f t="shared" ca="1" si="22"/>
        <v/>
      </c>
      <c r="N70" s="282" t="str">
        <f ca="1">IF(M70&lt;&gt;"",MAX(N$3:N69)+1,"")</f>
        <v/>
      </c>
      <c r="O70" s="442">
        <f t="shared" ca="1" si="23"/>
        <v>11</v>
      </c>
      <c r="P70" s="98"/>
      <c r="Q70" s="98"/>
      <c r="R70" s="98"/>
      <c r="S70" s="98"/>
      <c r="T70" s="98"/>
      <c r="U70" s="98"/>
      <c r="V70" s="98"/>
      <c r="W70" s="99"/>
      <c r="X70" s="89"/>
      <c r="Y70" s="89"/>
      <c r="Z70" s="89"/>
      <c r="AA70" s="117"/>
      <c r="AB70" s="139" t="str">
        <f t="shared" ca="1" si="16"/>
        <v/>
      </c>
      <c r="AC70" s="134">
        <f t="shared" ca="1" si="17"/>
        <v>0</v>
      </c>
      <c r="AD70" s="111">
        <f t="shared" ca="1" si="12"/>
        <v>0</v>
      </c>
      <c r="AE70" s="111">
        <f t="shared" ca="1" si="12"/>
        <v>0</v>
      </c>
      <c r="AF70" s="111">
        <f t="shared" ca="1" si="18"/>
        <v>0</v>
      </c>
      <c r="AG70" s="111">
        <f t="shared" ca="1" si="13"/>
        <v>0</v>
      </c>
      <c r="AH70" s="111">
        <f t="shared" ca="1" si="13"/>
        <v>0</v>
      </c>
      <c r="AI70" s="111">
        <f t="shared" ca="1" si="19"/>
        <v>0</v>
      </c>
      <c r="AJ70" s="111">
        <f t="shared" ca="1" si="14"/>
        <v>0</v>
      </c>
      <c r="AK70" s="112">
        <f t="shared" ca="1" si="14"/>
        <v>0</v>
      </c>
      <c r="AL70" s="104"/>
      <c r="AM70" s="100"/>
      <c r="AN70" s="148" t="str">
        <f t="shared" ca="1" si="15"/>
        <v/>
      </c>
      <c r="AO70" s="149"/>
      <c r="AP70" s="151" t="str">
        <f t="array" aca="1" ref="AP70" ca="1">IF(SUM(--ISNUMBER(FIND(AP$2,AN$2:AN$201)))&lt;ROW()-2,"",INDEX(AN$1:AN$201,SMALL(IF(ISNUMBER(FIND(AP$2,AN$2:AN$201)),ROW($2:$201)),ROW()-2)))</f>
        <v/>
      </c>
      <c r="AQ70" s="151" t="str">
        <f t="array" aca="1" ref="AQ70" ca="1">IF(SUM(--ISNUMBER(FIND(AQ$2,AN$2:AN$201)))&lt;ROW()-2,"",INDEX(AN$1:AN$201,SMALL(IF(ISNUMBER(FIND(AQ$2,AN$2:AN$201)),ROW($2:$201)),ROW()-2)))</f>
        <v/>
      </c>
    </row>
    <row r="71" spans="1:43" s="97" customFormat="1" ht="114" customHeight="1">
      <c r="A71" s="120" t="str">
        <f t="shared" ca="1" si="20"/>
        <v/>
      </c>
      <c r="B71" s="422" t="str">
        <f ca="1">IF(A71="","",IF(INDIRECT("C"&amp;ROW())="","",TEXT(MATCH(INDIRECT("C"&amp;ROW()),TestCategories,0),"000")&amp;"-"&amp;TEXT(COUNTIF(C$3:INDIRECT("C"&amp;ROW()),INDIRECT("C"&amp;ROW())),"00")))</f>
        <v/>
      </c>
      <c r="C71" s="423" t="str">
        <f t="shared" ca="1" si="21"/>
        <v>耐壓性測試</v>
      </c>
      <c r="D71" s="424"/>
      <c r="E71" s="425"/>
      <c r="F71" s="425"/>
      <c r="G71" s="425"/>
      <c r="H71" s="426"/>
      <c r="I71" s="427"/>
      <c r="J71" s="427"/>
      <c r="K71" s="425"/>
      <c r="L71" s="425"/>
      <c r="M71" s="429" t="str">
        <f t="shared" ca="1" si="22"/>
        <v/>
      </c>
      <c r="N71" s="282" t="str">
        <f ca="1">IF(M71&lt;&gt;"",MAX(N$3:N70)+1,"")</f>
        <v/>
      </c>
      <c r="O71" s="442">
        <f t="shared" ca="1" si="23"/>
        <v>11</v>
      </c>
      <c r="P71" s="98"/>
      <c r="Q71" s="98"/>
      <c r="R71" s="98"/>
      <c r="S71" s="98"/>
      <c r="T71" s="98"/>
      <c r="U71" s="98"/>
      <c r="V71" s="98"/>
      <c r="W71" s="99"/>
      <c r="X71" s="89"/>
      <c r="Y71" s="89"/>
      <c r="Z71" s="89"/>
      <c r="AA71" s="117"/>
      <c r="AB71" s="139" t="str">
        <f t="shared" ca="1" si="16"/>
        <v/>
      </c>
      <c r="AC71" s="134">
        <f t="shared" ca="1" si="17"/>
        <v>0</v>
      </c>
      <c r="AD71" s="111">
        <f t="shared" ca="1" si="12"/>
        <v>0</v>
      </c>
      <c r="AE71" s="111">
        <f t="shared" ca="1" si="12"/>
        <v>0</v>
      </c>
      <c r="AF71" s="111">
        <f t="shared" ca="1" si="18"/>
        <v>0</v>
      </c>
      <c r="AG71" s="111">
        <f t="shared" ca="1" si="13"/>
        <v>0</v>
      </c>
      <c r="AH71" s="111">
        <f t="shared" ca="1" si="13"/>
        <v>0</v>
      </c>
      <c r="AI71" s="111">
        <f t="shared" ca="1" si="19"/>
        <v>0</v>
      </c>
      <c r="AJ71" s="111">
        <f t="shared" ca="1" si="14"/>
        <v>0</v>
      </c>
      <c r="AK71" s="112">
        <f t="shared" ca="1" si="14"/>
        <v>0</v>
      </c>
      <c r="AL71" s="104"/>
      <c r="AM71" s="100"/>
      <c r="AN71" s="148" t="str">
        <f t="shared" ca="1" si="15"/>
        <v/>
      </c>
      <c r="AO71" s="149"/>
      <c r="AP71" s="151" t="str">
        <f t="array" aca="1" ref="AP71" ca="1">IF(SUM(--ISNUMBER(FIND(AP$2,AN$2:AN$201)))&lt;ROW()-2,"",INDEX(AN$1:AN$201,SMALL(IF(ISNUMBER(FIND(AP$2,AN$2:AN$201)),ROW($2:$201)),ROW()-2)))</f>
        <v/>
      </c>
      <c r="AQ71" s="151" t="str">
        <f t="array" aca="1" ref="AQ71" ca="1">IF(SUM(--ISNUMBER(FIND(AQ$2,AN$2:AN$201)))&lt;ROW()-2,"",INDEX(AN$1:AN$201,SMALL(IF(ISNUMBER(FIND(AQ$2,AN$2:AN$201)),ROW($2:$201)),ROW()-2)))</f>
        <v/>
      </c>
    </row>
    <row r="72" spans="1:43" s="97" customFormat="1" ht="144" customHeight="1">
      <c r="A72" s="120" t="str">
        <f t="shared" ca="1" si="20"/>
        <v/>
      </c>
      <c r="B72" s="422" t="str">
        <f ca="1">IF(A72="","",IF(INDIRECT("C"&amp;ROW())="","",TEXT(MATCH(INDIRECT("C"&amp;ROW()),TestCategories,0),"000")&amp;"-"&amp;TEXT(COUNTIF(C$3:INDIRECT("C"&amp;ROW()),INDIRECT("C"&amp;ROW())),"00")))</f>
        <v/>
      </c>
      <c r="C72" s="423" t="str">
        <f t="shared" ca="1" si="21"/>
        <v>耐壓性測試</v>
      </c>
      <c r="D72" s="424"/>
      <c r="E72" s="425"/>
      <c r="F72" s="425"/>
      <c r="G72" s="425"/>
      <c r="H72" s="426"/>
      <c r="I72" s="427"/>
      <c r="J72" s="427"/>
      <c r="K72" s="425"/>
      <c r="L72" s="425"/>
      <c r="M72" s="429" t="str">
        <f t="shared" ca="1" si="22"/>
        <v/>
      </c>
      <c r="N72" s="282" t="str">
        <f ca="1">IF(M72&lt;&gt;"",MAX(N$3:N71)+1,"")</f>
        <v/>
      </c>
      <c r="O72" s="442">
        <f t="shared" ca="1" si="23"/>
        <v>11</v>
      </c>
      <c r="P72" s="98"/>
      <c r="Q72" s="98"/>
      <c r="R72" s="98"/>
      <c r="S72" s="98"/>
      <c r="T72" s="98"/>
      <c r="U72" s="98"/>
      <c r="V72" s="98"/>
      <c r="W72" s="99"/>
      <c r="X72" s="89"/>
      <c r="Y72" s="89"/>
      <c r="Z72" s="89"/>
      <c r="AA72" s="117"/>
      <c r="AB72" s="139" t="str">
        <f t="shared" ca="1" si="16"/>
        <v/>
      </c>
      <c r="AC72" s="134">
        <f t="shared" ca="1" si="17"/>
        <v>0</v>
      </c>
      <c r="AD72" s="111">
        <f t="shared" ca="1" si="12"/>
        <v>0</v>
      </c>
      <c r="AE72" s="111">
        <f t="shared" ca="1" si="12"/>
        <v>0</v>
      </c>
      <c r="AF72" s="111">
        <f t="shared" ca="1" si="18"/>
        <v>0</v>
      </c>
      <c r="AG72" s="111">
        <f t="shared" ca="1" si="13"/>
        <v>0</v>
      </c>
      <c r="AH72" s="111">
        <f t="shared" ca="1" si="13"/>
        <v>0</v>
      </c>
      <c r="AI72" s="111">
        <f t="shared" ca="1" si="19"/>
        <v>0</v>
      </c>
      <c r="AJ72" s="111">
        <f t="shared" ca="1" si="14"/>
        <v>0</v>
      </c>
      <c r="AK72" s="112">
        <f t="shared" ca="1" si="14"/>
        <v>0</v>
      </c>
      <c r="AL72" s="104"/>
      <c r="AM72" s="100"/>
      <c r="AN72" s="148" t="str">
        <f t="shared" ca="1" si="15"/>
        <v/>
      </c>
      <c r="AO72" s="149"/>
      <c r="AP72" s="151" t="str">
        <f t="array" aca="1" ref="AP72" ca="1">IF(SUM(--ISNUMBER(FIND(AP$2,AN$2:AN$201)))&lt;ROW()-2,"",INDEX(AN$1:AN$201,SMALL(IF(ISNUMBER(FIND(AP$2,AN$2:AN$201)),ROW($2:$201)),ROW()-2)))</f>
        <v/>
      </c>
      <c r="AQ72" s="151" t="str">
        <f t="array" aca="1" ref="AQ72" ca="1">IF(SUM(--ISNUMBER(FIND(AQ$2,AN$2:AN$201)))&lt;ROW()-2,"",INDEX(AN$1:AN$201,SMALL(IF(ISNUMBER(FIND(AQ$2,AN$2:AN$201)),ROW($2:$201)),ROW()-2)))</f>
        <v/>
      </c>
    </row>
    <row r="73" spans="1:43" s="97" customFormat="1" ht="80.099999999999994" customHeight="1">
      <c r="A73" s="120" t="str">
        <f t="shared" ca="1" si="20"/>
        <v/>
      </c>
      <c r="B73" s="422" t="str">
        <f ca="1">IF(A73="","",IF(INDIRECT("C"&amp;ROW())="","",TEXT(MATCH(INDIRECT("C"&amp;ROW()),TestCategories,0),"000")&amp;"-"&amp;TEXT(COUNTIF(C$3:INDIRECT("C"&amp;ROW()),INDIRECT("C"&amp;ROW())),"00")))</f>
        <v/>
      </c>
      <c r="C73" s="423" t="str">
        <f t="shared" ca="1" si="21"/>
        <v>耐壓性測試</v>
      </c>
      <c r="D73" s="424"/>
      <c r="E73" s="425"/>
      <c r="F73" s="425"/>
      <c r="G73" s="425"/>
      <c r="H73" s="426"/>
      <c r="I73" s="427"/>
      <c r="J73" s="427"/>
      <c r="K73" s="425"/>
      <c r="L73" s="425"/>
      <c r="M73" s="429" t="str">
        <f t="shared" ca="1" si="22"/>
        <v/>
      </c>
      <c r="N73" s="282" t="str">
        <f ca="1">IF(M73&lt;&gt;"",MAX(N$3:N72)+1,"")</f>
        <v/>
      </c>
      <c r="O73" s="442">
        <f t="shared" ca="1" si="23"/>
        <v>11</v>
      </c>
      <c r="P73" s="98"/>
      <c r="Q73" s="98"/>
      <c r="R73" s="98"/>
      <c r="S73" s="98"/>
      <c r="T73" s="98"/>
      <c r="U73" s="98"/>
      <c r="V73" s="98"/>
      <c r="W73" s="99"/>
      <c r="X73" s="89"/>
      <c r="Y73" s="89"/>
      <c r="Z73" s="89"/>
      <c r="AA73" s="117"/>
      <c r="AB73" s="139" t="str">
        <f t="shared" ca="1" si="16"/>
        <v/>
      </c>
      <c r="AC73" s="134">
        <f t="shared" ca="1" si="17"/>
        <v>0</v>
      </c>
      <c r="AD73" s="111">
        <f t="shared" ca="1" si="12"/>
        <v>0</v>
      </c>
      <c r="AE73" s="111">
        <f t="shared" ca="1" si="12"/>
        <v>0</v>
      </c>
      <c r="AF73" s="111">
        <f t="shared" ca="1" si="18"/>
        <v>0</v>
      </c>
      <c r="AG73" s="111">
        <f t="shared" ca="1" si="13"/>
        <v>0</v>
      </c>
      <c r="AH73" s="111">
        <f t="shared" ca="1" si="13"/>
        <v>0</v>
      </c>
      <c r="AI73" s="111">
        <f t="shared" ca="1" si="19"/>
        <v>0</v>
      </c>
      <c r="AJ73" s="111">
        <f t="shared" ca="1" si="14"/>
        <v>0</v>
      </c>
      <c r="AK73" s="112">
        <f t="shared" ca="1" si="14"/>
        <v>0</v>
      </c>
      <c r="AL73" s="104"/>
      <c r="AM73" s="100"/>
      <c r="AN73" s="148" t="str">
        <f t="shared" ca="1" si="15"/>
        <v/>
      </c>
      <c r="AO73" s="149"/>
      <c r="AP73" s="151" t="str">
        <f t="array" aca="1" ref="AP73" ca="1">IF(SUM(--ISNUMBER(FIND(AP$2,AN$2:AN$201)))&lt;ROW()-2,"",INDEX(AN$1:AN$201,SMALL(IF(ISNUMBER(FIND(AP$2,AN$2:AN$201)),ROW($2:$201)),ROW()-2)))</f>
        <v/>
      </c>
      <c r="AQ73" s="151" t="str">
        <f t="array" aca="1" ref="AQ73" ca="1">IF(SUM(--ISNUMBER(FIND(AQ$2,AN$2:AN$201)))&lt;ROW()-2,"",INDEX(AN$1:AN$201,SMALL(IF(ISNUMBER(FIND(AQ$2,AN$2:AN$201)),ROW($2:$201)),ROW()-2)))</f>
        <v/>
      </c>
    </row>
    <row r="74" spans="1:43" s="97" customFormat="1" ht="80.099999999999994" customHeight="1">
      <c r="A74" s="120" t="str">
        <f t="shared" ca="1" si="20"/>
        <v/>
      </c>
      <c r="B74" s="422" t="str">
        <f ca="1">IF(A74="","",IF(INDIRECT("C"&amp;ROW())="","",TEXT(MATCH(INDIRECT("C"&amp;ROW()),TestCategories,0),"000")&amp;"-"&amp;TEXT(COUNTIF(C$3:INDIRECT("C"&amp;ROW()),INDIRECT("C"&amp;ROW())),"00")))</f>
        <v/>
      </c>
      <c r="C74" s="423" t="str">
        <f t="shared" ca="1" si="21"/>
        <v>耐壓性測試</v>
      </c>
      <c r="D74" s="424"/>
      <c r="E74" s="425"/>
      <c r="F74" s="425"/>
      <c r="G74" s="425"/>
      <c r="H74" s="426"/>
      <c r="I74" s="427"/>
      <c r="J74" s="427"/>
      <c r="K74" s="425"/>
      <c r="L74" s="425"/>
      <c r="M74" s="429" t="str">
        <f t="shared" ca="1" si="22"/>
        <v/>
      </c>
      <c r="N74" s="282" t="str">
        <f ca="1">IF(M74&lt;&gt;"",MAX(N$3:N73)+1,"")</f>
        <v/>
      </c>
      <c r="O74" s="442">
        <f t="shared" ca="1" si="23"/>
        <v>11</v>
      </c>
      <c r="P74" s="98"/>
      <c r="Q74" s="98"/>
      <c r="R74" s="98"/>
      <c r="S74" s="98"/>
      <c r="T74" s="98"/>
      <c r="U74" s="98"/>
      <c r="V74" s="98"/>
      <c r="W74" s="99"/>
      <c r="X74" s="89"/>
      <c r="Y74" s="89"/>
      <c r="Z74" s="89"/>
      <c r="AA74" s="117"/>
      <c r="AB74" s="139" t="str">
        <f t="shared" ca="1" si="16"/>
        <v/>
      </c>
      <c r="AC74" s="134">
        <f t="shared" ca="1" si="17"/>
        <v>0</v>
      </c>
      <c r="AD74" s="111">
        <f t="shared" ca="1" si="12"/>
        <v>0</v>
      </c>
      <c r="AE74" s="111">
        <f t="shared" ca="1" si="12"/>
        <v>0</v>
      </c>
      <c r="AF74" s="111">
        <f t="shared" ca="1" si="18"/>
        <v>0</v>
      </c>
      <c r="AG74" s="111">
        <f t="shared" ca="1" si="13"/>
        <v>0</v>
      </c>
      <c r="AH74" s="111">
        <f t="shared" ca="1" si="13"/>
        <v>0</v>
      </c>
      <c r="AI74" s="111">
        <f t="shared" ca="1" si="19"/>
        <v>0</v>
      </c>
      <c r="AJ74" s="111">
        <f t="shared" ca="1" si="14"/>
        <v>0</v>
      </c>
      <c r="AK74" s="112">
        <f t="shared" ca="1" si="14"/>
        <v>0</v>
      </c>
      <c r="AL74" s="104"/>
      <c r="AM74" s="100"/>
      <c r="AN74" s="148" t="str">
        <f t="shared" ca="1" si="15"/>
        <v/>
      </c>
      <c r="AO74" s="149"/>
      <c r="AP74" s="151" t="str">
        <f t="array" aca="1" ref="AP74" ca="1">IF(SUM(--ISNUMBER(FIND(AP$2,AN$2:AN$201)))&lt;ROW()-2,"",INDEX(AN$1:AN$201,SMALL(IF(ISNUMBER(FIND(AP$2,AN$2:AN$201)),ROW($2:$201)),ROW()-2)))</f>
        <v/>
      </c>
      <c r="AQ74" s="151" t="str">
        <f t="array" aca="1" ref="AQ74" ca="1">IF(SUM(--ISNUMBER(FIND(AQ$2,AN$2:AN$201)))&lt;ROW()-2,"",INDEX(AN$1:AN$201,SMALL(IF(ISNUMBER(FIND(AQ$2,AN$2:AN$201)),ROW($2:$201)),ROW()-2)))</f>
        <v/>
      </c>
    </row>
    <row r="75" spans="1:43" s="97" customFormat="1" ht="80.099999999999994" customHeight="1">
      <c r="A75" s="120" t="str">
        <f t="shared" ca="1" si="20"/>
        <v/>
      </c>
      <c r="B75" s="422" t="str">
        <f ca="1">IF(A75="","",IF(INDIRECT("C"&amp;ROW())="","",TEXT(MATCH(INDIRECT("C"&amp;ROW()),TestCategories,0),"000")&amp;"-"&amp;TEXT(COUNTIF(C$3:INDIRECT("C"&amp;ROW()),INDIRECT("C"&amp;ROW())),"00")))</f>
        <v/>
      </c>
      <c r="C75" s="423" t="str">
        <f t="shared" ca="1" si="21"/>
        <v>耐壓性測試</v>
      </c>
      <c r="D75" s="424"/>
      <c r="E75" s="425"/>
      <c r="F75" s="425"/>
      <c r="G75" s="425"/>
      <c r="H75" s="426"/>
      <c r="I75" s="427"/>
      <c r="J75" s="427"/>
      <c r="K75" s="425"/>
      <c r="L75" s="425"/>
      <c r="M75" s="429" t="str">
        <f t="shared" ca="1" si="22"/>
        <v/>
      </c>
      <c r="N75" s="282" t="str">
        <f ca="1">IF(M75&lt;&gt;"",MAX(N$3:N74)+1,"")</f>
        <v/>
      </c>
      <c r="O75" s="442">
        <f t="shared" ca="1" si="23"/>
        <v>11</v>
      </c>
      <c r="P75" s="98"/>
      <c r="Q75" s="98"/>
      <c r="R75" s="98"/>
      <c r="S75" s="98"/>
      <c r="T75" s="98"/>
      <c r="U75" s="98"/>
      <c r="V75" s="98"/>
      <c r="W75" s="99"/>
      <c r="X75" s="89"/>
      <c r="Y75" s="89"/>
      <c r="Z75" s="89"/>
      <c r="AA75" s="117"/>
      <c r="AB75" s="139" t="str">
        <f t="shared" ca="1" si="16"/>
        <v/>
      </c>
      <c r="AC75" s="134">
        <f t="shared" ca="1" si="17"/>
        <v>0</v>
      </c>
      <c r="AD75" s="111">
        <f t="shared" ca="1" si="12"/>
        <v>0</v>
      </c>
      <c r="AE75" s="111">
        <f t="shared" ca="1" si="12"/>
        <v>0</v>
      </c>
      <c r="AF75" s="111">
        <f t="shared" ca="1" si="18"/>
        <v>0</v>
      </c>
      <c r="AG75" s="111">
        <f t="shared" ca="1" si="13"/>
        <v>0</v>
      </c>
      <c r="AH75" s="111">
        <f t="shared" ca="1" si="13"/>
        <v>0</v>
      </c>
      <c r="AI75" s="111">
        <f t="shared" ca="1" si="19"/>
        <v>0</v>
      </c>
      <c r="AJ75" s="111">
        <f t="shared" ca="1" si="14"/>
        <v>0</v>
      </c>
      <c r="AK75" s="112">
        <f t="shared" ca="1" si="14"/>
        <v>0</v>
      </c>
      <c r="AL75" s="104"/>
      <c r="AM75" s="100"/>
      <c r="AN75" s="148" t="str">
        <f t="shared" ca="1" si="15"/>
        <v/>
      </c>
      <c r="AO75" s="149"/>
      <c r="AP75" s="151" t="str">
        <f t="array" aca="1" ref="AP75" ca="1">IF(SUM(--ISNUMBER(FIND(AP$2,AN$2:AN$201)))&lt;ROW()-2,"",INDEX(AN$1:AN$201,SMALL(IF(ISNUMBER(FIND(AP$2,AN$2:AN$201)),ROW($2:$201)),ROW()-2)))</f>
        <v/>
      </c>
      <c r="AQ75" s="151" t="str">
        <f t="array" aca="1" ref="AQ75" ca="1">IF(SUM(--ISNUMBER(FIND(AQ$2,AN$2:AN$201)))&lt;ROW()-2,"",INDEX(AN$1:AN$201,SMALL(IF(ISNUMBER(FIND(AQ$2,AN$2:AN$201)),ROW($2:$201)),ROW()-2)))</f>
        <v/>
      </c>
    </row>
    <row r="76" spans="1:43" s="97" customFormat="1" ht="80.099999999999994" customHeight="1">
      <c r="A76" s="120" t="str">
        <f t="shared" ca="1" si="20"/>
        <v/>
      </c>
      <c r="B76" s="422" t="str">
        <f ca="1">IF(A76="","",IF(INDIRECT("C"&amp;ROW())="","",TEXT(MATCH(INDIRECT("C"&amp;ROW()),TestCategories,0),"000")&amp;"-"&amp;TEXT(COUNTIF(C$3:INDIRECT("C"&amp;ROW()),INDIRECT("C"&amp;ROW())),"00")))</f>
        <v/>
      </c>
      <c r="C76" s="423" t="str">
        <f t="shared" ca="1" si="21"/>
        <v>耐壓性測試</v>
      </c>
      <c r="D76" s="424"/>
      <c r="E76" s="425"/>
      <c r="F76" s="425"/>
      <c r="G76" s="425"/>
      <c r="H76" s="426"/>
      <c r="I76" s="427"/>
      <c r="J76" s="427"/>
      <c r="K76" s="425"/>
      <c r="L76" s="425"/>
      <c r="M76" s="429" t="str">
        <f t="shared" ca="1" si="22"/>
        <v/>
      </c>
      <c r="N76" s="282" t="str">
        <f ca="1">IF(M76&lt;&gt;"",MAX(N$3:N75)+1,"")</f>
        <v/>
      </c>
      <c r="O76" s="442">
        <f t="shared" ca="1" si="23"/>
        <v>11</v>
      </c>
      <c r="P76" s="98"/>
      <c r="Q76" s="98"/>
      <c r="R76" s="98"/>
      <c r="S76" s="98"/>
      <c r="T76" s="98"/>
      <c r="U76" s="98"/>
      <c r="V76" s="98"/>
      <c r="W76" s="99"/>
      <c r="X76" s="89"/>
      <c r="Y76" s="89"/>
      <c r="Z76" s="89"/>
      <c r="AA76" s="117"/>
      <c r="AB76" s="139" t="str">
        <f t="shared" ca="1" si="16"/>
        <v/>
      </c>
      <c r="AC76" s="134">
        <f t="shared" ca="1" si="17"/>
        <v>0</v>
      </c>
      <c r="AD76" s="111">
        <f t="shared" ca="1" si="12"/>
        <v>0</v>
      </c>
      <c r="AE76" s="111">
        <f t="shared" ca="1" si="12"/>
        <v>0</v>
      </c>
      <c r="AF76" s="111">
        <f t="shared" ca="1" si="18"/>
        <v>0</v>
      </c>
      <c r="AG76" s="111">
        <f t="shared" ca="1" si="13"/>
        <v>0</v>
      </c>
      <c r="AH76" s="111">
        <f t="shared" ca="1" si="13"/>
        <v>0</v>
      </c>
      <c r="AI76" s="111">
        <f t="shared" ca="1" si="19"/>
        <v>0</v>
      </c>
      <c r="AJ76" s="111">
        <f t="shared" ca="1" si="14"/>
        <v>0</v>
      </c>
      <c r="AK76" s="112">
        <f t="shared" ca="1" si="14"/>
        <v>0</v>
      </c>
      <c r="AL76" s="104"/>
      <c r="AM76" s="100"/>
      <c r="AN76" s="148" t="str">
        <f t="shared" ca="1" si="15"/>
        <v/>
      </c>
      <c r="AO76" s="149"/>
      <c r="AP76" s="151" t="str">
        <f t="array" aca="1" ref="AP76" ca="1">IF(SUM(--ISNUMBER(FIND(AP$2,AN$2:AN$201)))&lt;ROW()-2,"",INDEX(AN$1:AN$201,SMALL(IF(ISNUMBER(FIND(AP$2,AN$2:AN$201)),ROW($2:$201)),ROW()-2)))</f>
        <v/>
      </c>
      <c r="AQ76" s="151" t="str">
        <f t="array" aca="1" ref="AQ76" ca="1">IF(SUM(--ISNUMBER(FIND(AQ$2,AN$2:AN$201)))&lt;ROW()-2,"",INDEX(AN$1:AN$201,SMALL(IF(ISNUMBER(FIND(AQ$2,AN$2:AN$201)),ROW($2:$201)),ROW()-2)))</f>
        <v/>
      </c>
    </row>
    <row r="77" spans="1:43" s="97" customFormat="1" ht="80.099999999999994" customHeight="1">
      <c r="A77" s="120" t="str">
        <f t="shared" ca="1" si="20"/>
        <v/>
      </c>
      <c r="B77" s="422" t="str">
        <f ca="1">IF(A77="","",IF(INDIRECT("C"&amp;ROW())="","",TEXT(MATCH(INDIRECT("C"&amp;ROW()),TestCategories,0),"000")&amp;"-"&amp;TEXT(COUNTIF(C$3:INDIRECT("C"&amp;ROW()),INDIRECT("C"&amp;ROW())),"00")))</f>
        <v/>
      </c>
      <c r="C77" s="423" t="str">
        <f t="shared" ca="1" si="21"/>
        <v>耐壓性測試</v>
      </c>
      <c r="D77" s="424"/>
      <c r="E77" s="425"/>
      <c r="F77" s="425"/>
      <c r="G77" s="425"/>
      <c r="H77" s="426"/>
      <c r="I77" s="427"/>
      <c r="J77" s="427"/>
      <c r="K77" s="425"/>
      <c r="L77" s="425"/>
      <c r="M77" s="429" t="str">
        <f t="shared" ca="1" si="22"/>
        <v/>
      </c>
      <c r="N77" s="282" t="str">
        <f ca="1">IF(M77&lt;&gt;"",MAX(N$3:N76)+1,"")</f>
        <v/>
      </c>
      <c r="O77" s="442">
        <f t="shared" ca="1" si="23"/>
        <v>11</v>
      </c>
      <c r="P77" s="98"/>
      <c r="Q77" s="98"/>
      <c r="R77" s="98"/>
      <c r="S77" s="98"/>
      <c r="T77" s="98"/>
      <c r="U77" s="98"/>
      <c r="V77" s="98"/>
      <c r="W77" s="99"/>
      <c r="X77" s="89"/>
      <c r="Y77" s="89"/>
      <c r="Z77" s="89"/>
      <c r="AA77" s="117"/>
      <c r="AB77" s="139" t="str">
        <f t="shared" ca="1" si="16"/>
        <v/>
      </c>
      <c r="AC77" s="134">
        <f t="shared" ca="1" si="17"/>
        <v>0</v>
      </c>
      <c r="AD77" s="111">
        <f t="shared" ca="1" si="12"/>
        <v>0</v>
      </c>
      <c r="AE77" s="111">
        <f t="shared" ca="1" si="12"/>
        <v>0</v>
      </c>
      <c r="AF77" s="111">
        <f t="shared" ca="1" si="18"/>
        <v>0</v>
      </c>
      <c r="AG77" s="111">
        <f t="shared" ca="1" si="13"/>
        <v>0</v>
      </c>
      <c r="AH77" s="111">
        <f t="shared" ca="1" si="13"/>
        <v>0</v>
      </c>
      <c r="AI77" s="111">
        <f t="shared" ca="1" si="19"/>
        <v>0</v>
      </c>
      <c r="AJ77" s="111">
        <f t="shared" ca="1" si="14"/>
        <v>0</v>
      </c>
      <c r="AK77" s="112">
        <f t="shared" ca="1" si="14"/>
        <v>0</v>
      </c>
      <c r="AL77" s="104"/>
      <c r="AM77" s="100"/>
      <c r="AN77" s="148" t="str">
        <f t="shared" ca="1" si="15"/>
        <v/>
      </c>
      <c r="AO77" s="149"/>
      <c r="AP77" s="151" t="str">
        <f t="array" aca="1" ref="AP77" ca="1">IF(SUM(--ISNUMBER(FIND(AP$2,AN$2:AN$201)))&lt;ROW()-2,"",INDEX(AN$1:AN$201,SMALL(IF(ISNUMBER(FIND(AP$2,AN$2:AN$201)),ROW($2:$201)),ROW()-2)))</f>
        <v/>
      </c>
      <c r="AQ77" s="151" t="str">
        <f t="array" aca="1" ref="AQ77" ca="1">IF(SUM(--ISNUMBER(FIND(AQ$2,AN$2:AN$201)))&lt;ROW()-2,"",INDEX(AN$1:AN$201,SMALL(IF(ISNUMBER(FIND(AQ$2,AN$2:AN$201)),ROW($2:$201)),ROW()-2)))</f>
        <v/>
      </c>
    </row>
    <row r="78" spans="1:43" s="97" customFormat="1" ht="80.099999999999994" customHeight="1">
      <c r="A78" s="120" t="str">
        <f t="shared" ca="1" si="20"/>
        <v/>
      </c>
      <c r="B78" s="422" t="str">
        <f ca="1">IF(A78="","",IF(INDIRECT("C"&amp;ROW())="","",TEXT(MATCH(INDIRECT("C"&amp;ROW()),TestCategories,0),"000")&amp;"-"&amp;TEXT(COUNTIF(C$3:INDIRECT("C"&amp;ROW()),INDIRECT("C"&amp;ROW())),"00")))</f>
        <v/>
      </c>
      <c r="C78" s="423" t="str">
        <f t="shared" ca="1" si="21"/>
        <v>耐壓性測試</v>
      </c>
      <c r="D78" s="424"/>
      <c r="E78" s="425"/>
      <c r="F78" s="425"/>
      <c r="G78" s="425"/>
      <c r="H78" s="426"/>
      <c r="I78" s="427"/>
      <c r="J78" s="427"/>
      <c r="K78" s="425"/>
      <c r="L78" s="425"/>
      <c r="M78" s="429" t="str">
        <f t="shared" ca="1" si="22"/>
        <v/>
      </c>
      <c r="N78" s="282" t="str">
        <f ca="1">IF(M78&lt;&gt;"",MAX(N$3:N77)+1,"")</f>
        <v/>
      </c>
      <c r="O78" s="442">
        <f t="shared" ca="1" si="23"/>
        <v>11</v>
      </c>
      <c r="P78" s="98"/>
      <c r="Q78" s="98"/>
      <c r="R78" s="98"/>
      <c r="S78" s="98"/>
      <c r="T78" s="98"/>
      <c r="U78" s="98"/>
      <c r="V78" s="98"/>
      <c r="W78" s="99"/>
      <c r="X78" s="89"/>
      <c r="Y78" s="89"/>
      <c r="Z78" s="89"/>
      <c r="AA78" s="117"/>
      <c r="AB78" s="139" t="str">
        <f t="shared" ca="1" si="16"/>
        <v/>
      </c>
      <c r="AC78" s="134">
        <f t="shared" ca="1" si="17"/>
        <v>0</v>
      </c>
      <c r="AD78" s="111">
        <f t="shared" ca="1" si="12"/>
        <v>0</v>
      </c>
      <c r="AE78" s="111">
        <f t="shared" ca="1" si="12"/>
        <v>0</v>
      </c>
      <c r="AF78" s="111">
        <f t="shared" ca="1" si="18"/>
        <v>0</v>
      </c>
      <c r="AG78" s="111">
        <f t="shared" ca="1" si="13"/>
        <v>0</v>
      </c>
      <c r="AH78" s="111">
        <f t="shared" ca="1" si="13"/>
        <v>0</v>
      </c>
      <c r="AI78" s="111">
        <f t="shared" ca="1" si="19"/>
        <v>0</v>
      </c>
      <c r="AJ78" s="111">
        <f t="shared" ca="1" si="14"/>
        <v>0</v>
      </c>
      <c r="AK78" s="112">
        <f t="shared" ca="1" si="14"/>
        <v>0</v>
      </c>
      <c r="AL78" s="104"/>
      <c r="AM78" s="100"/>
      <c r="AN78" s="148" t="str">
        <f t="shared" ca="1" si="15"/>
        <v/>
      </c>
      <c r="AO78" s="149"/>
      <c r="AP78" s="151" t="str">
        <f t="array" aca="1" ref="AP78" ca="1">IF(SUM(--ISNUMBER(FIND(AP$2,AN$2:AN$201)))&lt;ROW()-2,"",INDEX(AN$1:AN$201,SMALL(IF(ISNUMBER(FIND(AP$2,AN$2:AN$201)),ROW($2:$201)),ROW()-2)))</f>
        <v/>
      </c>
      <c r="AQ78" s="151" t="str">
        <f t="array" aca="1" ref="AQ78" ca="1">IF(SUM(--ISNUMBER(FIND(AQ$2,AN$2:AN$201)))&lt;ROW()-2,"",INDEX(AN$1:AN$201,SMALL(IF(ISNUMBER(FIND(AQ$2,AN$2:AN$201)),ROW($2:$201)),ROW()-2)))</f>
        <v/>
      </c>
    </row>
    <row r="79" spans="1:43" s="97" customFormat="1" ht="80.099999999999994" customHeight="1">
      <c r="A79" s="120" t="str">
        <f t="shared" ca="1" si="20"/>
        <v/>
      </c>
      <c r="B79" s="422" t="str">
        <f ca="1">IF(A79="","",IF(INDIRECT("C"&amp;ROW())="","",TEXT(MATCH(INDIRECT("C"&amp;ROW()),TestCategories,0),"000")&amp;"-"&amp;TEXT(COUNTIF(C$3:INDIRECT("C"&amp;ROW()),INDIRECT("C"&amp;ROW())),"00")))</f>
        <v/>
      </c>
      <c r="C79" s="423" t="str">
        <f t="shared" ca="1" si="21"/>
        <v>耐壓性測試</v>
      </c>
      <c r="D79" s="424"/>
      <c r="E79" s="425"/>
      <c r="F79" s="425"/>
      <c r="G79" s="425"/>
      <c r="H79" s="426"/>
      <c r="I79" s="427"/>
      <c r="J79" s="427"/>
      <c r="K79" s="425"/>
      <c r="L79" s="425"/>
      <c r="M79" s="429" t="str">
        <f t="shared" ca="1" si="22"/>
        <v/>
      </c>
      <c r="N79" s="282" t="str">
        <f ca="1">IF(M79&lt;&gt;"",MAX(N$3:N78)+1,"")</f>
        <v/>
      </c>
      <c r="O79" s="442">
        <f t="shared" ca="1" si="23"/>
        <v>11</v>
      </c>
      <c r="P79" s="98"/>
      <c r="Q79" s="98"/>
      <c r="R79" s="98"/>
      <c r="S79" s="98"/>
      <c r="T79" s="98"/>
      <c r="U79" s="98"/>
      <c r="V79" s="98"/>
      <c r="W79" s="99"/>
      <c r="X79" s="89"/>
      <c r="Y79" s="89"/>
      <c r="Z79" s="89"/>
      <c r="AA79" s="117"/>
      <c r="AB79" s="139" t="str">
        <f t="shared" ca="1" si="16"/>
        <v/>
      </c>
      <c r="AC79" s="134">
        <f t="shared" ca="1" si="17"/>
        <v>0</v>
      </c>
      <c r="AD79" s="111">
        <f t="shared" ca="1" si="12"/>
        <v>0</v>
      </c>
      <c r="AE79" s="111">
        <f t="shared" ca="1" si="12"/>
        <v>0</v>
      </c>
      <c r="AF79" s="111">
        <f t="shared" ca="1" si="18"/>
        <v>0</v>
      </c>
      <c r="AG79" s="111">
        <f t="shared" ca="1" si="13"/>
        <v>0</v>
      </c>
      <c r="AH79" s="111">
        <f t="shared" ca="1" si="13"/>
        <v>0</v>
      </c>
      <c r="AI79" s="111">
        <f t="shared" ca="1" si="19"/>
        <v>0</v>
      </c>
      <c r="AJ79" s="111">
        <f t="shared" ca="1" si="14"/>
        <v>0</v>
      </c>
      <c r="AK79" s="112">
        <f t="shared" ca="1" si="14"/>
        <v>0</v>
      </c>
      <c r="AL79" s="104"/>
      <c r="AM79" s="100"/>
      <c r="AN79" s="148" t="str">
        <f t="shared" ca="1" si="15"/>
        <v/>
      </c>
      <c r="AO79" s="149"/>
      <c r="AP79" s="151" t="str">
        <f t="array" aca="1" ref="AP79" ca="1">IF(SUM(--ISNUMBER(FIND(AP$2,AN$2:AN$201)))&lt;ROW()-2,"",INDEX(AN$1:AN$201,SMALL(IF(ISNUMBER(FIND(AP$2,AN$2:AN$201)),ROW($2:$201)),ROW()-2)))</f>
        <v/>
      </c>
      <c r="AQ79" s="151" t="str">
        <f t="array" aca="1" ref="AQ79" ca="1">IF(SUM(--ISNUMBER(FIND(AQ$2,AN$2:AN$201)))&lt;ROW()-2,"",INDEX(AN$1:AN$201,SMALL(IF(ISNUMBER(FIND(AQ$2,AN$2:AN$201)),ROW($2:$201)),ROW()-2)))</f>
        <v/>
      </c>
    </row>
    <row r="80" spans="1:43" s="97" customFormat="1" ht="80.099999999999994" customHeight="1">
      <c r="A80" s="120" t="str">
        <f t="shared" ca="1" si="20"/>
        <v/>
      </c>
      <c r="B80" s="422" t="str">
        <f ca="1">IF(A80="","",IF(INDIRECT("C"&amp;ROW())="","",TEXT(MATCH(INDIRECT("C"&amp;ROW()),TestCategories,0),"000")&amp;"-"&amp;TEXT(COUNTIF(C$3:INDIRECT("C"&amp;ROW()),INDIRECT("C"&amp;ROW())),"00")))</f>
        <v/>
      </c>
      <c r="C80" s="423" t="str">
        <f t="shared" ca="1" si="21"/>
        <v>耐壓性測試</v>
      </c>
      <c r="D80" s="424"/>
      <c r="E80" s="425"/>
      <c r="F80" s="425"/>
      <c r="G80" s="425"/>
      <c r="H80" s="426"/>
      <c r="I80" s="427"/>
      <c r="J80" s="427"/>
      <c r="K80" s="425"/>
      <c r="L80" s="425"/>
      <c r="M80" s="429" t="str">
        <f t="shared" ca="1" si="22"/>
        <v/>
      </c>
      <c r="N80" s="282" t="str">
        <f ca="1">IF(M80&lt;&gt;"",MAX(N$3:N79)+1,"")</f>
        <v/>
      </c>
      <c r="O80" s="442">
        <f t="shared" ca="1" si="23"/>
        <v>11</v>
      </c>
      <c r="P80" s="98"/>
      <c r="Q80" s="98"/>
      <c r="R80" s="98"/>
      <c r="S80" s="98"/>
      <c r="T80" s="98"/>
      <c r="U80" s="98"/>
      <c r="V80" s="98"/>
      <c r="W80" s="99"/>
      <c r="X80" s="89"/>
      <c r="Y80" s="89"/>
      <c r="Z80" s="89"/>
      <c r="AA80" s="117"/>
      <c r="AB80" s="139" t="str">
        <f t="shared" ca="1" si="16"/>
        <v/>
      </c>
      <c r="AC80" s="134">
        <f t="shared" ca="1" si="17"/>
        <v>0</v>
      </c>
      <c r="AD80" s="111">
        <f t="shared" ca="1" si="12"/>
        <v>0</v>
      </c>
      <c r="AE80" s="111">
        <f t="shared" ca="1" si="12"/>
        <v>0</v>
      </c>
      <c r="AF80" s="111">
        <f t="shared" ca="1" si="18"/>
        <v>0</v>
      </c>
      <c r="AG80" s="111">
        <f t="shared" ca="1" si="13"/>
        <v>0</v>
      </c>
      <c r="AH80" s="111">
        <f t="shared" ca="1" si="13"/>
        <v>0</v>
      </c>
      <c r="AI80" s="111">
        <f t="shared" ca="1" si="19"/>
        <v>0</v>
      </c>
      <c r="AJ80" s="111">
        <f t="shared" ca="1" si="14"/>
        <v>0</v>
      </c>
      <c r="AK80" s="112">
        <f t="shared" ca="1" si="14"/>
        <v>0</v>
      </c>
      <c r="AL80" s="104"/>
      <c r="AM80" s="100"/>
      <c r="AN80" s="148" t="str">
        <f t="shared" ca="1" si="15"/>
        <v/>
      </c>
      <c r="AO80" s="149"/>
      <c r="AP80" s="151" t="str">
        <f t="array" aca="1" ref="AP80" ca="1">IF(SUM(--ISNUMBER(FIND(AP$2,AN$2:AN$201)))&lt;ROW()-2,"",INDEX(AN$1:AN$201,SMALL(IF(ISNUMBER(FIND(AP$2,AN$2:AN$201)),ROW($2:$201)),ROW()-2)))</f>
        <v/>
      </c>
      <c r="AQ80" s="151" t="str">
        <f t="array" aca="1" ref="AQ80" ca="1">IF(SUM(--ISNUMBER(FIND(AQ$2,AN$2:AN$201)))&lt;ROW()-2,"",INDEX(AN$1:AN$201,SMALL(IF(ISNUMBER(FIND(AQ$2,AN$2:AN$201)),ROW($2:$201)),ROW()-2)))</f>
        <v/>
      </c>
    </row>
    <row r="81" spans="1:43" s="97" customFormat="1" ht="80.099999999999994" customHeight="1">
      <c r="A81" s="120" t="str">
        <f t="shared" ca="1" si="20"/>
        <v/>
      </c>
      <c r="B81" s="422" t="str">
        <f ca="1">IF(A81="","",IF(INDIRECT("C"&amp;ROW())="","",TEXT(MATCH(INDIRECT("C"&amp;ROW()),TestCategories,0),"000")&amp;"-"&amp;TEXT(COUNTIF(C$3:INDIRECT("C"&amp;ROW()),INDIRECT("C"&amp;ROW())),"00")))</f>
        <v/>
      </c>
      <c r="C81" s="423" t="str">
        <f t="shared" ca="1" si="21"/>
        <v>耐壓性測試</v>
      </c>
      <c r="D81" s="424"/>
      <c r="E81" s="425"/>
      <c r="F81" s="425"/>
      <c r="G81" s="425"/>
      <c r="H81" s="426"/>
      <c r="I81" s="427"/>
      <c r="J81" s="427"/>
      <c r="K81" s="425"/>
      <c r="L81" s="425"/>
      <c r="M81" s="429" t="str">
        <f t="shared" ca="1" si="22"/>
        <v/>
      </c>
      <c r="N81" s="282" t="str">
        <f ca="1">IF(M81&lt;&gt;"",MAX(N$3:N80)+1,"")</f>
        <v/>
      </c>
      <c r="O81" s="442">
        <f t="shared" ca="1" si="23"/>
        <v>11</v>
      </c>
      <c r="P81" s="98"/>
      <c r="Q81" s="98"/>
      <c r="R81" s="98"/>
      <c r="S81" s="98"/>
      <c r="T81" s="98"/>
      <c r="U81" s="98"/>
      <c r="V81" s="98"/>
      <c r="W81" s="99"/>
      <c r="X81" s="89"/>
      <c r="Y81" s="89"/>
      <c r="Z81" s="89"/>
      <c r="AA81" s="117"/>
      <c r="AB81" s="139" t="str">
        <f t="shared" ca="1" si="16"/>
        <v/>
      </c>
      <c r="AC81" s="134">
        <f t="shared" ca="1" si="17"/>
        <v>0</v>
      </c>
      <c r="AD81" s="111">
        <f t="shared" ca="1" si="12"/>
        <v>0</v>
      </c>
      <c r="AE81" s="111">
        <f t="shared" ca="1" si="12"/>
        <v>0</v>
      </c>
      <c r="AF81" s="111">
        <f t="shared" ca="1" si="18"/>
        <v>0</v>
      </c>
      <c r="AG81" s="111">
        <f t="shared" ca="1" si="13"/>
        <v>0</v>
      </c>
      <c r="AH81" s="111">
        <f t="shared" ca="1" si="13"/>
        <v>0</v>
      </c>
      <c r="AI81" s="111">
        <f t="shared" ca="1" si="19"/>
        <v>0</v>
      </c>
      <c r="AJ81" s="111">
        <f t="shared" ca="1" si="14"/>
        <v>0</v>
      </c>
      <c r="AK81" s="112">
        <f t="shared" ca="1" si="14"/>
        <v>0</v>
      </c>
      <c r="AL81" s="104"/>
      <c r="AM81" s="100"/>
      <c r="AN81" s="148" t="str">
        <f t="shared" ca="1" si="15"/>
        <v/>
      </c>
      <c r="AO81" s="149"/>
      <c r="AP81" s="151" t="str">
        <f t="array" aca="1" ref="AP81" ca="1">IF(SUM(--ISNUMBER(FIND(AP$2,AN$2:AN$201)))&lt;ROW()-2,"",INDEX(AN$1:AN$201,SMALL(IF(ISNUMBER(FIND(AP$2,AN$2:AN$201)),ROW($2:$201)),ROW()-2)))</f>
        <v/>
      </c>
      <c r="AQ81" s="151" t="str">
        <f t="array" aca="1" ref="AQ81" ca="1">IF(SUM(--ISNUMBER(FIND(AQ$2,AN$2:AN$201)))&lt;ROW()-2,"",INDEX(AN$1:AN$201,SMALL(IF(ISNUMBER(FIND(AQ$2,AN$2:AN$201)),ROW($2:$201)),ROW()-2)))</f>
        <v/>
      </c>
    </row>
    <row r="82" spans="1:43" s="97" customFormat="1" ht="80.099999999999994" customHeight="1">
      <c r="A82" s="120" t="str">
        <f t="shared" ca="1" si="20"/>
        <v/>
      </c>
      <c r="B82" s="422" t="str">
        <f ca="1">IF(A82="","",IF(INDIRECT("C"&amp;ROW())="","",TEXT(MATCH(INDIRECT("C"&amp;ROW()),TestCategories,0),"000")&amp;"-"&amp;TEXT(COUNTIF(C$3:INDIRECT("C"&amp;ROW()),INDIRECT("C"&amp;ROW())),"00")))</f>
        <v/>
      </c>
      <c r="C82" s="423" t="str">
        <f t="shared" ca="1" si="21"/>
        <v>耐壓性測試</v>
      </c>
      <c r="D82" s="424"/>
      <c r="E82" s="425"/>
      <c r="F82" s="425"/>
      <c r="G82" s="425"/>
      <c r="H82" s="426"/>
      <c r="I82" s="427"/>
      <c r="J82" s="427"/>
      <c r="K82" s="425"/>
      <c r="L82" s="425"/>
      <c r="M82" s="429" t="str">
        <f t="shared" ca="1" si="22"/>
        <v/>
      </c>
      <c r="N82" s="282" t="str">
        <f ca="1">IF(M82&lt;&gt;"",MAX(N$3:N81)+1,"")</f>
        <v/>
      </c>
      <c r="O82" s="442">
        <f t="shared" ca="1" si="23"/>
        <v>11</v>
      </c>
      <c r="P82" s="98"/>
      <c r="Q82" s="98"/>
      <c r="R82" s="98"/>
      <c r="S82" s="98"/>
      <c r="T82" s="98"/>
      <c r="U82" s="98"/>
      <c r="V82" s="98"/>
      <c r="W82" s="99"/>
      <c r="X82" s="89"/>
      <c r="Y82" s="89"/>
      <c r="Z82" s="89"/>
      <c r="AA82" s="117"/>
      <c r="AB82" s="139" t="str">
        <f t="shared" ca="1" si="16"/>
        <v/>
      </c>
      <c r="AC82" s="134">
        <f t="shared" ca="1" si="17"/>
        <v>0</v>
      </c>
      <c r="AD82" s="111">
        <f t="shared" ca="1" si="12"/>
        <v>0</v>
      </c>
      <c r="AE82" s="111">
        <f t="shared" ca="1" si="12"/>
        <v>0</v>
      </c>
      <c r="AF82" s="111">
        <f t="shared" ca="1" si="18"/>
        <v>0</v>
      </c>
      <c r="AG82" s="111">
        <f t="shared" ca="1" si="13"/>
        <v>0</v>
      </c>
      <c r="AH82" s="111">
        <f t="shared" ca="1" si="13"/>
        <v>0</v>
      </c>
      <c r="AI82" s="111">
        <f t="shared" ca="1" si="19"/>
        <v>0</v>
      </c>
      <c r="AJ82" s="111">
        <f t="shared" ca="1" si="14"/>
        <v>0</v>
      </c>
      <c r="AK82" s="112">
        <f t="shared" ca="1" si="14"/>
        <v>0</v>
      </c>
      <c r="AL82" s="104"/>
      <c r="AM82" s="100"/>
      <c r="AN82" s="148" t="str">
        <f t="shared" ca="1" si="15"/>
        <v/>
      </c>
      <c r="AO82" s="149"/>
      <c r="AP82" s="151" t="str">
        <f t="array" aca="1" ref="AP82" ca="1">IF(SUM(--ISNUMBER(FIND(AP$2,AN$2:AN$201)))&lt;ROW()-2,"",INDEX(AN$1:AN$201,SMALL(IF(ISNUMBER(FIND(AP$2,AN$2:AN$201)),ROW($2:$201)),ROW()-2)))</f>
        <v/>
      </c>
      <c r="AQ82" s="151" t="str">
        <f t="array" aca="1" ref="AQ82" ca="1">IF(SUM(--ISNUMBER(FIND(AQ$2,AN$2:AN$201)))&lt;ROW()-2,"",INDEX(AN$1:AN$201,SMALL(IF(ISNUMBER(FIND(AQ$2,AN$2:AN$201)),ROW($2:$201)),ROW()-2)))</f>
        <v/>
      </c>
    </row>
    <row r="83" spans="1:43" s="97" customFormat="1" ht="80.099999999999994" customHeight="1">
      <c r="A83" s="120" t="str">
        <f t="shared" ca="1" si="20"/>
        <v/>
      </c>
      <c r="B83" s="422" t="str">
        <f ca="1">IF(A83="","",IF(INDIRECT("C"&amp;ROW())="","",TEXT(MATCH(INDIRECT("C"&amp;ROW()),TestCategories,0),"000")&amp;"-"&amp;TEXT(COUNTIF(C$3:INDIRECT("C"&amp;ROW()),INDIRECT("C"&amp;ROW())),"00")))</f>
        <v/>
      </c>
      <c r="C83" s="423" t="str">
        <f t="shared" ca="1" si="21"/>
        <v>耐壓性測試</v>
      </c>
      <c r="D83" s="424"/>
      <c r="E83" s="425"/>
      <c r="F83" s="425"/>
      <c r="G83" s="425"/>
      <c r="H83" s="426"/>
      <c r="I83" s="427"/>
      <c r="J83" s="427"/>
      <c r="K83" s="425"/>
      <c r="L83" s="425"/>
      <c r="M83" s="429" t="str">
        <f t="shared" ca="1" si="22"/>
        <v/>
      </c>
      <c r="N83" s="282" t="str">
        <f ca="1">IF(M83&lt;&gt;"",MAX(N$3:N82)+1,"")</f>
        <v/>
      </c>
      <c r="O83" s="442">
        <f t="shared" ca="1" si="23"/>
        <v>11</v>
      </c>
      <c r="P83" s="98"/>
      <c r="Q83" s="98"/>
      <c r="R83" s="98"/>
      <c r="S83" s="98"/>
      <c r="T83" s="98"/>
      <c r="U83" s="98"/>
      <c r="V83" s="98"/>
      <c r="W83" s="99"/>
      <c r="X83" s="89"/>
      <c r="Y83" s="89"/>
      <c r="Z83" s="89"/>
      <c r="AA83" s="117"/>
      <c r="AB83" s="139" t="str">
        <f t="shared" ca="1" si="16"/>
        <v/>
      </c>
      <c r="AC83" s="134">
        <f t="shared" ca="1" si="17"/>
        <v>0</v>
      </c>
      <c r="AD83" s="111">
        <f t="shared" ca="1" si="12"/>
        <v>0</v>
      </c>
      <c r="AE83" s="111">
        <f t="shared" ca="1" si="12"/>
        <v>0</v>
      </c>
      <c r="AF83" s="111">
        <f t="shared" ca="1" si="18"/>
        <v>0</v>
      </c>
      <c r="AG83" s="111">
        <f t="shared" ca="1" si="13"/>
        <v>0</v>
      </c>
      <c r="AH83" s="111">
        <f t="shared" ca="1" si="13"/>
        <v>0</v>
      </c>
      <c r="AI83" s="111">
        <f t="shared" ca="1" si="19"/>
        <v>0</v>
      </c>
      <c r="AJ83" s="111">
        <f t="shared" ca="1" si="14"/>
        <v>0</v>
      </c>
      <c r="AK83" s="112">
        <f t="shared" ca="1" si="14"/>
        <v>0</v>
      </c>
      <c r="AL83" s="104"/>
      <c r="AM83" s="100"/>
      <c r="AN83" s="148" t="str">
        <f t="shared" ca="1" si="15"/>
        <v/>
      </c>
      <c r="AO83" s="149"/>
      <c r="AP83" s="151" t="str">
        <f t="array" aca="1" ref="AP83" ca="1">IF(SUM(--ISNUMBER(FIND(AP$2,AN$2:AN$201)))&lt;ROW()-2,"",INDEX(AN$1:AN$201,SMALL(IF(ISNUMBER(FIND(AP$2,AN$2:AN$201)),ROW($2:$201)),ROW()-2)))</f>
        <v/>
      </c>
      <c r="AQ83" s="151" t="str">
        <f t="array" aca="1" ref="AQ83" ca="1">IF(SUM(--ISNUMBER(FIND(AQ$2,AN$2:AN$201)))&lt;ROW()-2,"",INDEX(AN$1:AN$201,SMALL(IF(ISNUMBER(FIND(AQ$2,AN$2:AN$201)),ROW($2:$201)),ROW()-2)))</f>
        <v/>
      </c>
    </row>
    <row r="84" spans="1:43" s="97" customFormat="1" ht="80.099999999999994" customHeight="1">
      <c r="A84" s="120" t="str">
        <f t="shared" ca="1" si="20"/>
        <v/>
      </c>
      <c r="B84" s="422" t="str">
        <f ca="1">IF(A84="","",IF(INDIRECT("C"&amp;ROW())="","",TEXT(MATCH(INDIRECT("C"&amp;ROW()),TestCategories,0),"000")&amp;"-"&amp;TEXT(COUNTIF(C$3:INDIRECT("C"&amp;ROW()),INDIRECT("C"&amp;ROW())),"00")))</f>
        <v/>
      </c>
      <c r="C84" s="423" t="str">
        <f t="shared" ca="1" si="21"/>
        <v>耐壓性測試</v>
      </c>
      <c r="D84" s="424"/>
      <c r="E84" s="425"/>
      <c r="F84" s="425"/>
      <c r="G84" s="425"/>
      <c r="H84" s="426"/>
      <c r="I84" s="427"/>
      <c r="J84" s="427"/>
      <c r="K84" s="425"/>
      <c r="L84" s="425"/>
      <c r="M84" s="429" t="str">
        <f t="shared" ca="1" si="22"/>
        <v/>
      </c>
      <c r="N84" s="282" t="str">
        <f ca="1">IF(M84&lt;&gt;"",MAX(N$3:N83)+1,"")</f>
        <v/>
      </c>
      <c r="O84" s="442">
        <f t="shared" ca="1" si="23"/>
        <v>11</v>
      </c>
      <c r="P84" s="98"/>
      <c r="Q84" s="98"/>
      <c r="R84" s="98"/>
      <c r="S84" s="98"/>
      <c r="T84" s="98"/>
      <c r="U84" s="98"/>
      <c r="V84" s="98"/>
      <c r="W84" s="99"/>
      <c r="X84" s="89"/>
      <c r="Y84" s="89"/>
      <c r="Z84" s="89"/>
      <c r="AA84" s="117"/>
      <c r="AB84" s="139" t="str">
        <f t="shared" ca="1" si="16"/>
        <v/>
      </c>
      <c r="AC84" s="134">
        <f t="shared" ca="1" si="17"/>
        <v>0</v>
      </c>
      <c r="AD84" s="111">
        <f t="shared" ca="1" si="12"/>
        <v>0</v>
      </c>
      <c r="AE84" s="111">
        <f t="shared" ca="1" si="12"/>
        <v>0</v>
      </c>
      <c r="AF84" s="111">
        <f t="shared" ca="1" si="18"/>
        <v>0</v>
      </c>
      <c r="AG84" s="111">
        <f t="shared" ca="1" si="13"/>
        <v>0</v>
      </c>
      <c r="AH84" s="111">
        <f t="shared" ca="1" si="13"/>
        <v>0</v>
      </c>
      <c r="AI84" s="111">
        <f t="shared" ca="1" si="19"/>
        <v>0</v>
      </c>
      <c r="AJ84" s="111">
        <f t="shared" ca="1" si="14"/>
        <v>0</v>
      </c>
      <c r="AK84" s="112">
        <f t="shared" ca="1" si="14"/>
        <v>0</v>
      </c>
      <c r="AL84" s="104"/>
      <c r="AM84" s="100"/>
      <c r="AN84" s="148" t="str">
        <f t="shared" ca="1" si="15"/>
        <v/>
      </c>
      <c r="AO84" s="149"/>
      <c r="AP84" s="151" t="str">
        <f t="array" aca="1" ref="AP84" ca="1">IF(SUM(--ISNUMBER(FIND(AP$2,AN$2:AN$201)))&lt;ROW()-2,"",INDEX(AN$1:AN$201,SMALL(IF(ISNUMBER(FIND(AP$2,AN$2:AN$201)),ROW($2:$201)),ROW()-2)))</f>
        <v/>
      </c>
      <c r="AQ84" s="151" t="str">
        <f t="array" aca="1" ref="AQ84" ca="1">IF(SUM(--ISNUMBER(FIND(AQ$2,AN$2:AN$201)))&lt;ROW()-2,"",INDEX(AN$1:AN$201,SMALL(IF(ISNUMBER(FIND(AQ$2,AN$2:AN$201)),ROW($2:$201)),ROW()-2)))</f>
        <v/>
      </c>
    </row>
    <row r="85" spans="1:43" s="97" customFormat="1" ht="80.099999999999994" customHeight="1">
      <c r="A85" s="120" t="str">
        <f t="shared" ca="1" si="20"/>
        <v/>
      </c>
      <c r="B85" s="422" t="str">
        <f ca="1">IF(A85="","",IF(INDIRECT("C"&amp;ROW())="","",TEXT(MATCH(INDIRECT("C"&amp;ROW()),TestCategories,0),"000")&amp;"-"&amp;TEXT(COUNTIF(C$3:INDIRECT("C"&amp;ROW()),INDIRECT("C"&amp;ROW())),"00")))</f>
        <v/>
      </c>
      <c r="C85" s="423" t="str">
        <f t="shared" ca="1" si="21"/>
        <v>耐壓性測試</v>
      </c>
      <c r="D85" s="424"/>
      <c r="E85" s="425"/>
      <c r="F85" s="425"/>
      <c r="G85" s="425"/>
      <c r="H85" s="426"/>
      <c r="I85" s="427"/>
      <c r="J85" s="427"/>
      <c r="K85" s="425"/>
      <c r="L85" s="425"/>
      <c r="M85" s="429" t="str">
        <f t="shared" ca="1" si="22"/>
        <v/>
      </c>
      <c r="N85" s="282" t="str">
        <f ca="1">IF(M85&lt;&gt;"",MAX(N$3:N84)+1,"")</f>
        <v/>
      </c>
      <c r="O85" s="442">
        <f t="shared" ca="1" si="23"/>
        <v>11</v>
      </c>
      <c r="P85" s="98"/>
      <c r="Q85" s="98"/>
      <c r="R85" s="98"/>
      <c r="S85" s="98"/>
      <c r="T85" s="98"/>
      <c r="U85" s="98"/>
      <c r="V85" s="98"/>
      <c r="W85" s="99"/>
      <c r="X85" s="89"/>
      <c r="Y85" s="89"/>
      <c r="Z85" s="89"/>
      <c r="AA85" s="117"/>
      <c r="AB85" s="139" t="str">
        <f t="shared" ca="1" si="16"/>
        <v/>
      </c>
      <c r="AC85" s="134">
        <f t="shared" ca="1" si="17"/>
        <v>0</v>
      </c>
      <c r="AD85" s="111">
        <f t="shared" ca="1" si="12"/>
        <v>0</v>
      </c>
      <c r="AE85" s="111">
        <f t="shared" ca="1" si="12"/>
        <v>0</v>
      </c>
      <c r="AF85" s="111">
        <f t="shared" ca="1" si="18"/>
        <v>0</v>
      </c>
      <c r="AG85" s="111">
        <f t="shared" ca="1" si="13"/>
        <v>0</v>
      </c>
      <c r="AH85" s="111">
        <f t="shared" ca="1" si="13"/>
        <v>0</v>
      </c>
      <c r="AI85" s="111">
        <f t="shared" ca="1" si="19"/>
        <v>0</v>
      </c>
      <c r="AJ85" s="111">
        <f t="shared" ca="1" si="14"/>
        <v>0</v>
      </c>
      <c r="AK85" s="112">
        <f t="shared" ca="1" si="14"/>
        <v>0</v>
      </c>
      <c r="AL85" s="104"/>
      <c r="AM85" s="100"/>
      <c r="AN85" s="148" t="str">
        <f t="shared" ca="1" si="15"/>
        <v/>
      </c>
      <c r="AO85" s="149"/>
      <c r="AP85" s="151" t="str">
        <f t="array" aca="1" ref="AP85" ca="1">IF(SUM(--ISNUMBER(FIND(AP$2,AN$2:AN$201)))&lt;ROW()-2,"",INDEX(AN$1:AN$201,SMALL(IF(ISNUMBER(FIND(AP$2,AN$2:AN$201)),ROW($2:$201)),ROW()-2)))</f>
        <v/>
      </c>
      <c r="AQ85" s="151" t="str">
        <f t="array" aca="1" ref="AQ85" ca="1">IF(SUM(--ISNUMBER(FIND(AQ$2,AN$2:AN$201)))&lt;ROW()-2,"",INDEX(AN$1:AN$201,SMALL(IF(ISNUMBER(FIND(AQ$2,AN$2:AN$201)),ROW($2:$201)),ROW()-2)))</f>
        <v/>
      </c>
    </row>
    <row r="86" spans="1:43" s="97" customFormat="1" ht="80.099999999999994" customHeight="1">
      <c r="A86" s="120" t="str">
        <f t="shared" ca="1" si="20"/>
        <v/>
      </c>
      <c r="B86" s="422" t="str">
        <f ca="1">IF(A86="","",IF(INDIRECT("C"&amp;ROW())="","",TEXT(MATCH(INDIRECT("C"&amp;ROW()),TestCategories,0),"000")&amp;"-"&amp;TEXT(COUNTIF(C$3:INDIRECT("C"&amp;ROW()),INDIRECT("C"&amp;ROW())),"00")))</f>
        <v/>
      </c>
      <c r="C86" s="423" t="str">
        <f t="shared" ca="1" si="21"/>
        <v>耐壓性測試</v>
      </c>
      <c r="D86" s="424"/>
      <c r="E86" s="425"/>
      <c r="F86" s="425"/>
      <c r="G86" s="425"/>
      <c r="H86" s="426"/>
      <c r="I86" s="427"/>
      <c r="J86" s="427"/>
      <c r="K86" s="425"/>
      <c r="L86" s="425"/>
      <c r="M86" s="429" t="str">
        <f t="shared" ca="1" si="22"/>
        <v/>
      </c>
      <c r="N86" s="282" t="str">
        <f ca="1">IF(M86&lt;&gt;"",MAX(N$3:N85)+1,"")</f>
        <v/>
      </c>
      <c r="O86" s="442">
        <f t="shared" ca="1" si="23"/>
        <v>11</v>
      </c>
      <c r="P86" s="98"/>
      <c r="Q86" s="98"/>
      <c r="R86" s="98"/>
      <c r="S86" s="98"/>
      <c r="T86" s="98"/>
      <c r="U86" s="98"/>
      <c r="V86" s="98"/>
      <c r="W86" s="99"/>
      <c r="X86" s="89"/>
      <c r="Y86" s="89"/>
      <c r="Z86" s="89"/>
      <c r="AA86" s="117"/>
      <c r="AB86" s="139" t="str">
        <f t="shared" ca="1" si="16"/>
        <v/>
      </c>
      <c r="AC86" s="134">
        <f t="shared" ca="1" si="17"/>
        <v>0</v>
      </c>
      <c r="AD86" s="111">
        <f t="shared" ca="1" si="12"/>
        <v>0</v>
      </c>
      <c r="AE86" s="111">
        <f t="shared" ca="1" si="12"/>
        <v>0</v>
      </c>
      <c r="AF86" s="111">
        <f t="shared" ca="1" si="18"/>
        <v>0</v>
      </c>
      <c r="AG86" s="111">
        <f t="shared" ca="1" si="13"/>
        <v>0</v>
      </c>
      <c r="AH86" s="111">
        <f t="shared" ca="1" si="13"/>
        <v>0</v>
      </c>
      <c r="AI86" s="111">
        <f t="shared" ca="1" si="19"/>
        <v>0</v>
      </c>
      <c r="AJ86" s="111">
        <f t="shared" ca="1" si="14"/>
        <v>0</v>
      </c>
      <c r="AK86" s="112">
        <f t="shared" ca="1" si="14"/>
        <v>0</v>
      </c>
      <c r="AL86" s="104"/>
      <c r="AM86" s="100"/>
      <c r="AN86" s="148" t="str">
        <f t="shared" ca="1" si="15"/>
        <v/>
      </c>
      <c r="AO86" s="149"/>
      <c r="AP86" s="151" t="str">
        <f t="array" aca="1" ref="AP86" ca="1">IF(SUM(--ISNUMBER(FIND(AP$2,AN$2:AN$201)))&lt;ROW()-2,"",INDEX(AN$1:AN$201,SMALL(IF(ISNUMBER(FIND(AP$2,AN$2:AN$201)),ROW($2:$201)),ROW()-2)))</f>
        <v/>
      </c>
      <c r="AQ86" s="151" t="str">
        <f t="array" aca="1" ref="AQ86" ca="1">IF(SUM(--ISNUMBER(FIND(AQ$2,AN$2:AN$201)))&lt;ROW()-2,"",INDEX(AN$1:AN$201,SMALL(IF(ISNUMBER(FIND(AQ$2,AN$2:AN$201)),ROW($2:$201)),ROW()-2)))</f>
        <v/>
      </c>
    </row>
    <row r="87" spans="1:43" s="97" customFormat="1" ht="80.099999999999994" customHeight="1">
      <c r="A87" s="120" t="str">
        <f t="shared" ca="1" si="20"/>
        <v/>
      </c>
      <c r="B87" s="422" t="str">
        <f ca="1">IF(A87="","",IF(INDIRECT("C"&amp;ROW())="","",TEXT(MATCH(INDIRECT("C"&amp;ROW()),TestCategories,0),"000")&amp;"-"&amp;TEXT(COUNTIF(C$3:INDIRECT("C"&amp;ROW()),INDIRECT("C"&amp;ROW())),"00")))</f>
        <v/>
      </c>
      <c r="C87" s="423" t="str">
        <f t="shared" ca="1" si="21"/>
        <v>耐壓性測試</v>
      </c>
      <c r="D87" s="424"/>
      <c r="E87" s="425"/>
      <c r="F87" s="425"/>
      <c r="G87" s="425"/>
      <c r="H87" s="426"/>
      <c r="I87" s="427"/>
      <c r="J87" s="427"/>
      <c r="K87" s="425"/>
      <c r="L87" s="425"/>
      <c r="M87" s="429" t="str">
        <f t="shared" ca="1" si="22"/>
        <v/>
      </c>
      <c r="N87" s="282" t="str">
        <f ca="1">IF(M87&lt;&gt;"",MAX(N$3:N86)+1,"")</f>
        <v/>
      </c>
      <c r="O87" s="442">
        <f t="shared" ca="1" si="23"/>
        <v>11</v>
      </c>
      <c r="P87" s="98"/>
      <c r="Q87" s="98"/>
      <c r="R87" s="98"/>
      <c r="S87" s="98"/>
      <c r="T87" s="98"/>
      <c r="U87" s="98"/>
      <c r="V87" s="98"/>
      <c r="W87" s="99"/>
      <c r="X87" s="89"/>
      <c r="Y87" s="89"/>
      <c r="Z87" s="89"/>
      <c r="AA87" s="117"/>
      <c r="AB87" s="139" t="str">
        <f t="shared" ca="1" si="16"/>
        <v/>
      </c>
      <c r="AC87" s="134">
        <f t="shared" ca="1" si="17"/>
        <v>0</v>
      </c>
      <c r="AD87" s="111">
        <f t="shared" ref="AD87:AE150" ca="1" si="24">COUNTIFS(INDIRECT($AL$1),$AB87,INDIRECT($AB$1),AD$1,INDIRECT($AB$2),AD$2)</f>
        <v>0</v>
      </c>
      <c r="AE87" s="111">
        <f t="shared" ca="1" si="24"/>
        <v>0</v>
      </c>
      <c r="AF87" s="111">
        <f t="shared" ca="1" si="18"/>
        <v>0</v>
      </c>
      <c r="AG87" s="111">
        <f t="shared" ref="AG87:AH150" ca="1" si="25">COUNTIFS(INDIRECT($AL$1),$AB87,INDIRECT($AB$1),AG$1,INDIRECT($AB$2),AG$2)</f>
        <v>0</v>
      </c>
      <c r="AH87" s="111">
        <f t="shared" ca="1" si="25"/>
        <v>0</v>
      </c>
      <c r="AI87" s="111">
        <f t="shared" ca="1" si="19"/>
        <v>0</v>
      </c>
      <c r="AJ87" s="111">
        <f t="shared" ref="AJ87:AK150" ca="1" si="26">COUNTIFS(INDIRECT($AL$1),$AB87,INDIRECT($AB$1),AJ$1,INDIRECT($AB$2),AJ$2)</f>
        <v>0</v>
      </c>
      <c r="AK87" s="112">
        <f t="shared" ca="1" si="26"/>
        <v>0</v>
      </c>
      <c r="AL87" s="104"/>
      <c r="AM87" s="100"/>
      <c r="AN87" s="148" t="str">
        <f t="shared" ca="1" si="15"/>
        <v/>
      </c>
      <c r="AO87" s="149"/>
      <c r="AP87" s="151" t="str">
        <f t="array" aca="1" ref="AP87" ca="1">IF(SUM(--ISNUMBER(FIND(AP$2,AN$2:AN$201)))&lt;ROW()-2,"",INDEX(AN$1:AN$201,SMALL(IF(ISNUMBER(FIND(AP$2,AN$2:AN$201)),ROW($2:$201)),ROW()-2)))</f>
        <v/>
      </c>
      <c r="AQ87" s="151" t="str">
        <f t="array" aca="1" ref="AQ87" ca="1">IF(SUM(--ISNUMBER(FIND(AQ$2,AN$2:AN$201)))&lt;ROW()-2,"",INDEX(AN$1:AN$201,SMALL(IF(ISNUMBER(FIND(AQ$2,AN$2:AN$201)),ROW($2:$201)),ROW()-2)))</f>
        <v/>
      </c>
    </row>
    <row r="88" spans="1:43" s="97" customFormat="1" ht="80.099999999999994" customHeight="1">
      <c r="A88" s="120" t="str">
        <f t="shared" ca="1" si="20"/>
        <v/>
      </c>
      <c r="B88" s="422" t="str">
        <f ca="1">IF(A88="","",IF(INDIRECT("C"&amp;ROW())="","",TEXT(MATCH(INDIRECT("C"&amp;ROW()),TestCategories,0),"000")&amp;"-"&amp;TEXT(COUNTIF(C$3:INDIRECT("C"&amp;ROW()),INDIRECT("C"&amp;ROW())),"00")))</f>
        <v/>
      </c>
      <c r="C88" s="423" t="str">
        <f t="shared" ca="1" si="21"/>
        <v>耐壓性測試</v>
      </c>
      <c r="D88" s="424"/>
      <c r="E88" s="425"/>
      <c r="F88" s="425"/>
      <c r="G88" s="425"/>
      <c r="H88" s="426"/>
      <c r="I88" s="427"/>
      <c r="J88" s="427"/>
      <c r="K88" s="425"/>
      <c r="L88" s="425"/>
      <c r="M88" s="429" t="str">
        <f t="shared" ca="1" si="22"/>
        <v/>
      </c>
      <c r="N88" s="282" t="str">
        <f ca="1">IF(M88&lt;&gt;"",MAX(N$3:N87)+1,"")</f>
        <v/>
      </c>
      <c r="O88" s="442">
        <f t="shared" ca="1" si="23"/>
        <v>11</v>
      </c>
      <c r="P88" s="98"/>
      <c r="Q88" s="98"/>
      <c r="R88" s="98"/>
      <c r="S88" s="98"/>
      <c r="T88" s="98"/>
      <c r="U88" s="98"/>
      <c r="V88" s="98"/>
      <c r="W88" s="99"/>
      <c r="X88" s="89"/>
      <c r="Y88" s="89"/>
      <c r="Z88" s="89"/>
      <c r="AA88" s="117"/>
      <c r="AB88" s="139" t="str">
        <f t="shared" ca="1" si="16"/>
        <v/>
      </c>
      <c r="AC88" s="134">
        <f t="shared" ca="1" si="17"/>
        <v>0</v>
      </c>
      <c r="AD88" s="111">
        <f t="shared" ca="1" si="24"/>
        <v>0</v>
      </c>
      <c r="AE88" s="111">
        <f t="shared" ca="1" si="24"/>
        <v>0</v>
      </c>
      <c r="AF88" s="111">
        <f t="shared" ca="1" si="18"/>
        <v>0</v>
      </c>
      <c r="AG88" s="111">
        <f t="shared" ca="1" si="25"/>
        <v>0</v>
      </c>
      <c r="AH88" s="111">
        <f t="shared" ca="1" si="25"/>
        <v>0</v>
      </c>
      <c r="AI88" s="111">
        <f t="shared" ca="1" si="19"/>
        <v>0</v>
      </c>
      <c r="AJ88" s="111">
        <f t="shared" ca="1" si="26"/>
        <v>0</v>
      </c>
      <c r="AK88" s="112">
        <f t="shared" ca="1" si="26"/>
        <v>0</v>
      </c>
      <c r="AL88" s="104"/>
      <c r="AM88" s="100"/>
      <c r="AN88" s="148" t="str">
        <f t="shared" ca="1" si="15"/>
        <v/>
      </c>
      <c r="AO88" s="149"/>
      <c r="AP88" s="151" t="str">
        <f t="array" aca="1" ref="AP88" ca="1">IF(SUM(--ISNUMBER(FIND(AP$2,AN$2:AN$201)))&lt;ROW()-2,"",INDEX(AN$1:AN$201,SMALL(IF(ISNUMBER(FIND(AP$2,AN$2:AN$201)),ROW($2:$201)),ROW()-2)))</f>
        <v/>
      </c>
      <c r="AQ88" s="151" t="str">
        <f t="array" aca="1" ref="AQ88" ca="1">IF(SUM(--ISNUMBER(FIND(AQ$2,AN$2:AN$201)))&lt;ROW()-2,"",INDEX(AN$1:AN$201,SMALL(IF(ISNUMBER(FIND(AQ$2,AN$2:AN$201)),ROW($2:$201)),ROW()-2)))</f>
        <v/>
      </c>
    </row>
    <row r="89" spans="1:43" s="97" customFormat="1" ht="80.099999999999994" customHeight="1">
      <c r="A89" s="120" t="str">
        <f t="shared" ca="1" si="20"/>
        <v/>
      </c>
      <c r="B89" s="422" t="str">
        <f ca="1">IF(A89="","",IF(INDIRECT("C"&amp;ROW())="","",TEXT(MATCH(INDIRECT("C"&amp;ROW()),TestCategories,0),"000")&amp;"-"&amp;TEXT(COUNTIF(C$3:INDIRECT("C"&amp;ROW()),INDIRECT("C"&amp;ROW())),"00")))</f>
        <v/>
      </c>
      <c r="C89" s="423" t="str">
        <f t="shared" ca="1" si="21"/>
        <v>耐壓性測試</v>
      </c>
      <c r="D89" s="424"/>
      <c r="E89" s="425"/>
      <c r="F89" s="425"/>
      <c r="G89" s="425"/>
      <c r="H89" s="426"/>
      <c r="I89" s="427"/>
      <c r="J89" s="427"/>
      <c r="K89" s="425"/>
      <c r="L89" s="425"/>
      <c r="M89" s="429" t="str">
        <f t="shared" ca="1" si="22"/>
        <v/>
      </c>
      <c r="N89" s="282" t="str">
        <f ca="1">IF(M89&lt;&gt;"",MAX(N$3:N88)+1,"")</f>
        <v/>
      </c>
      <c r="O89" s="442">
        <f t="shared" ca="1" si="23"/>
        <v>11</v>
      </c>
      <c r="P89" s="98"/>
      <c r="Q89" s="98"/>
      <c r="R89" s="98"/>
      <c r="S89" s="98"/>
      <c r="T89" s="98"/>
      <c r="U89" s="98"/>
      <c r="V89" s="98"/>
      <c r="W89" s="99"/>
      <c r="X89" s="89"/>
      <c r="Y89" s="89"/>
      <c r="Z89" s="89"/>
      <c r="AA89" s="117"/>
      <c r="AB89" s="139" t="str">
        <f t="shared" ca="1" si="16"/>
        <v/>
      </c>
      <c r="AC89" s="134">
        <f t="shared" ca="1" si="17"/>
        <v>0</v>
      </c>
      <c r="AD89" s="111">
        <f t="shared" ca="1" si="24"/>
        <v>0</v>
      </c>
      <c r="AE89" s="111">
        <f t="shared" ca="1" si="24"/>
        <v>0</v>
      </c>
      <c r="AF89" s="111">
        <f t="shared" ca="1" si="18"/>
        <v>0</v>
      </c>
      <c r="AG89" s="111">
        <f t="shared" ca="1" si="25"/>
        <v>0</v>
      </c>
      <c r="AH89" s="111">
        <f t="shared" ca="1" si="25"/>
        <v>0</v>
      </c>
      <c r="AI89" s="111">
        <f t="shared" ca="1" si="19"/>
        <v>0</v>
      </c>
      <c r="AJ89" s="111">
        <f t="shared" ca="1" si="26"/>
        <v>0</v>
      </c>
      <c r="AK89" s="112">
        <f t="shared" ca="1" si="26"/>
        <v>0</v>
      </c>
      <c r="AL89" s="104"/>
      <c r="AM89" s="100"/>
      <c r="AN89" s="148" t="str">
        <f t="shared" ca="1" si="15"/>
        <v/>
      </c>
      <c r="AO89" s="149"/>
      <c r="AP89" s="151" t="str">
        <f t="array" aca="1" ref="AP89" ca="1">IF(SUM(--ISNUMBER(FIND(AP$2,AN$2:AN$201)))&lt;ROW()-2,"",INDEX(AN$1:AN$201,SMALL(IF(ISNUMBER(FIND(AP$2,AN$2:AN$201)),ROW($2:$201)),ROW()-2)))</f>
        <v/>
      </c>
      <c r="AQ89" s="151" t="str">
        <f t="array" aca="1" ref="AQ89" ca="1">IF(SUM(--ISNUMBER(FIND(AQ$2,AN$2:AN$201)))&lt;ROW()-2,"",INDEX(AN$1:AN$201,SMALL(IF(ISNUMBER(FIND(AQ$2,AN$2:AN$201)),ROW($2:$201)),ROW()-2)))</f>
        <v/>
      </c>
    </row>
    <row r="90" spans="1:43" s="97" customFormat="1" ht="80.099999999999994" customHeight="1">
      <c r="A90" s="120" t="str">
        <f t="shared" ca="1" si="20"/>
        <v/>
      </c>
      <c r="B90" s="422" t="str">
        <f ca="1">IF(A90="","",IF(INDIRECT("C"&amp;ROW())="","",TEXT(MATCH(INDIRECT("C"&amp;ROW()),TestCategories,0),"000")&amp;"-"&amp;TEXT(COUNTIF(C$3:INDIRECT("C"&amp;ROW()),INDIRECT("C"&amp;ROW())),"00")))</f>
        <v/>
      </c>
      <c r="C90" s="423" t="str">
        <f t="shared" ca="1" si="21"/>
        <v>耐壓性測試</v>
      </c>
      <c r="D90" s="424"/>
      <c r="E90" s="425"/>
      <c r="F90" s="425"/>
      <c r="G90" s="425"/>
      <c r="H90" s="426"/>
      <c r="I90" s="427"/>
      <c r="J90" s="427"/>
      <c r="K90" s="425"/>
      <c r="L90" s="425"/>
      <c r="M90" s="429" t="str">
        <f t="shared" ca="1" si="22"/>
        <v/>
      </c>
      <c r="N90" s="282" t="str">
        <f ca="1">IF(M90&lt;&gt;"",MAX(N$3:N89)+1,"")</f>
        <v/>
      </c>
      <c r="O90" s="442">
        <f t="shared" ca="1" si="23"/>
        <v>11</v>
      </c>
      <c r="P90" s="98"/>
      <c r="Q90" s="98"/>
      <c r="R90" s="98"/>
      <c r="S90" s="98"/>
      <c r="T90" s="98"/>
      <c r="U90" s="98"/>
      <c r="V90" s="98"/>
      <c r="W90" s="99"/>
      <c r="X90" s="89"/>
      <c r="Y90" s="89"/>
      <c r="Z90" s="89"/>
      <c r="AA90" s="117"/>
      <c r="AB90" s="139" t="str">
        <f t="shared" ca="1" si="16"/>
        <v/>
      </c>
      <c r="AC90" s="134">
        <f t="shared" ca="1" si="17"/>
        <v>0</v>
      </c>
      <c r="AD90" s="111">
        <f t="shared" ca="1" si="24"/>
        <v>0</v>
      </c>
      <c r="AE90" s="111">
        <f t="shared" ca="1" si="24"/>
        <v>0</v>
      </c>
      <c r="AF90" s="111">
        <f t="shared" ca="1" si="18"/>
        <v>0</v>
      </c>
      <c r="AG90" s="111">
        <f t="shared" ca="1" si="25"/>
        <v>0</v>
      </c>
      <c r="AH90" s="111">
        <f t="shared" ca="1" si="25"/>
        <v>0</v>
      </c>
      <c r="AI90" s="111">
        <f t="shared" ca="1" si="19"/>
        <v>0</v>
      </c>
      <c r="AJ90" s="111">
        <f t="shared" ca="1" si="26"/>
        <v>0</v>
      </c>
      <c r="AK90" s="112">
        <f t="shared" ca="1" si="26"/>
        <v>0</v>
      </c>
      <c r="AL90" s="104"/>
      <c r="AM90" s="100"/>
      <c r="AN90" s="148" t="str">
        <f t="shared" ca="1" si="15"/>
        <v/>
      </c>
      <c r="AO90" s="149"/>
      <c r="AP90" s="151" t="str">
        <f t="array" aca="1" ref="AP90" ca="1">IF(SUM(--ISNUMBER(FIND(AP$2,AN$2:AN$201)))&lt;ROW()-2,"",INDEX(AN$1:AN$201,SMALL(IF(ISNUMBER(FIND(AP$2,AN$2:AN$201)),ROW($2:$201)),ROW()-2)))</f>
        <v/>
      </c>
      <c r="AQ90" s="151" t="str">
        <f t="array" aca="1" ref="AQ90" ca="1">IF(SUM(--ISNUMBER(FIND(AQ$2,AN$2:AN$201)))&lt;ROW()-2,"",INDEX(AN$1:AN$201,SMALL(IF(ISNUMBER(FIND(AQ$2,AN$2:AN$201)),ROW($2:$201)),ROW()-2)))</f>
        <v/>
      </c>
    </row>
    <row r="91" spans="1:43" s="97" customFormat="1" ht="80.099999999999994" customHeight="1">
      <c r="A91" s="120" t="str">
        <f t="shared" ca="1" si="20"/>
        <v/>
      </c>
      <c r="B91" s="422" t="str">
        <f ca="1">IF(A91="","",IF(INDIRECT("C"&amp;ROW())="","",TEXT(MATCH(INDIRECT("C"&amp;ROW()),TestCategories,0),"000")&amp;"-"&amp;TEXT(COUNTIF(C$3:INDIRECT("C"&amp;ROW()),INDIRECT("C"&amp;ROW())),"00")))</f>
        <v/>
      </c>
      <c r="C91" s="423" t="str">
        <f t="shared" ca="1" si="21"/>
        <v>耐壓性測試</v>
      </c>
      <c r="D91" s="424"/>
      <c r="E91" s="425"/>
      <c r="F91" s="425"/>
      <c r="G91" s="425"/>
      <c r="H91" s="426"/>
      <c r="I91" s="427"/>
      <c r="J91" s="427"/>
      <c r="K91" s="425"/>
      <c r="L91" s="425"/>
      <c r="M91" s="429" t="str">
        <f t="shared" ca="1" si="22"/>
        <v/>
      </c>
      <c r="N91" s="282" t="str">
        <f ca="1">IF(M91&lt;&gt;"",MAX(N$3:N90)+1,"")</f>
        <v/>
      </c>
      <c r="O91" s="442">
        <f t="shared" ca="1" si="23"/>
        <v>11</v>
      </c>
      <c r="P91" s="98"/>
      <c r="Q91" s="98"/>
      <c r="R91" s="98"/>
      <c r="S91" s="98"/>
      <c r="T91" s="98"/>
      <c r="U91" s="98"/>
      <c r="V91" s="98"/>
      <c r="W91" s="99"/>
      <c r="X91" s="89"/>
      <c r="Y91" s="89"/>
      <c r="Z91" s="89"/>
      <c r="AA91" s="117"/>
      <c r="AB91" s="139" t="str">
        <f t="shared" ca="1" si="16"/>
        <v/>
      </c>
      <c r="AC91" s="134">
        <f t="shared" ca="1" si="17"/>
        <v>0</v>
      </c>
      <c r="AD91" s="111">
        <f t="shared" ca="1" si="24"/>
        <v>0</v>
      </c>
      <c r="AE91" s="111">
        <f t="shared" ca="1" si="24"/>
        <v>0</v>
      </c>
      <c r="AF91" s="111">
        <f t="shared" ca="1" si="18"/>
        <v>0</v>
      </c>
      <c r="AG91" s="111">
        <f t="shared" ca="1" si="25"/>
        <v>0</v>
      </c>
      <c r="AH91" s="111">
        <f t="shared" ca="1" si="25"/>
        <v>0</v>
      </c>
      <c r="AI91" s="111">
        <f t="shared" ca="1" si="19"/>
        <v>0</v>
      </c>
      <c r="AJ91" s="111">
        <f t="shared" ca="1" si="26"/>
        <v>0</v>
      </c>
      <c r="AK91" s="112">
        <f t="shared" ca="1" si="26"/>
        <v>0</v>
      </c>
      <c r="AL91" s="104"/>
      <c r="AM91" s="100"/>
      <c r="AN91" s="148" t="str">
        <f t="shared" ca="1" si="15"/>
        <v/>
      </c>
      <c r="AO91" s="149"/>
      <c r="AP91" s="151" t="str">
        <f t="array" aca="1" ref="AP91" ca="1">IF(SUM(--ISNUMBER(FIND(AP$2,AN$2:AN$201)))&lt;ROW()-2,"",INDEX(AN$1:AN$201,SMALL(IF(ISNUMBER(FIND(AP$2,AN$2:AN$201)),ROW($2:$201)),ROW()-2)))</f>
        <v/>
      </c>
      <c r="AQ91" s="151" t="str">
        <f t="array" aca="1" ref="AQ91" ca="1">IF(SUM(--ISNUMBER(FIND(AQ$2,AN$2:AN$201)))&lt;ROW()-2,"",INDEX(AN$1:AN$201,SMALL(IF(ISNUMBER(FIND(AQ$2,AN$2:AN$201)),ROW($2:$201)),ROW()-2)))</f>
        <v/>
      </c>
    </row>
    <row r="92" spans="1:43" s="97" customFormat="1" ht="80.099999999999994" customHeight="1">
      <c r="A92" s="120" t="str">
        <f t="shared" ca="1" si="20"/>
        <v/>
      </c>
      <c r="B92" s="422" t="str">
        <f ca="1">IF(A92="","",IF(INDIRECT("C"&amp;ROW())="","",TEXT(MATCH(INDIRECT("C"&amp;ROW()),TestCategories,0),"000")&amp;"-"&amp;TEXT(COUNTIF(C$3:INDIRECT("C"&amp;ROW()),INDIRECT("C"&amp;ROW())),"00")))</f>
        <v/>
      </c>
      <c r="C92" s="423" t="str">
        <f t="shared" ca="1" si="21"/>
        <v>耐壓性測試</v>
      </c>
      <c r="D92" s="424"/>
      <c r="E92" s="425"/>
      <c r="F92" s="425"/>
      <c r="G92" s="425"/>
      <c r="H92" s="426"/>
      <c r="I92" s="427"/>
      <c r="J92" s="427"/>
      <c r="K92" s="425"/>
      <c r="L92" s="425"/>
      <c r="M92" s="429" t="str">
        <f t="shared" ca="1" si="22"/>
        <v/>
      </c>
      <c r="N92" s="282" t="str">
        <f ca="1">IF(M92&lt;&gt;"",MAX(N$3:N91)+1,"")</f>
        <v/>
      </c>
      <c r="O92" s="442">
        <f t="shared" ca="1" si="23"/>
        <v>11</v>
      </c>
      <c r="P92" s="98"/>
      <c r="Q92" s="98"/>
      <c r="R92" s="98"/>
      <c r="S92" s="98"/>
      <c r="T92" s="98"/>
      <c r="U92" s="98"/>
      <c r="V92" s="98"/>
      <c r="W92" s="99"/>
      <c r="X92" s="89"/>
      <c r="Y92" s="89"/>
      <c r="Z92" s="89"/>
      <c r="AA92" s="117"/>
      <c r="AB92" s="139" t="str">
        <f t="shared" ca="1" si="16"/>
        <v/>
      </c>
      <c r="AC92" s="134">
        <f t="shared" ca="1" si="17"/>
        <v>0</v>
      </c>
      <c r="AD92" s="111">
        <f t="shared" ca="1" si="24"/>
        <v>0</v>
      </c>
      <c r="AE92" s="111">
        <f t="shared" ca="1" si="24"/>
        <v>0</v>
      </c>
      <c r="AF92" s="111">
        <f t="shared" ca="1" si="18"/>
        <v>0</v>
      </c>
      <c r="AG92" s="111">
        <f t="shared" ca="1" si="25"/>
        <v>0</v>
      </c>
      <c r="AH92" s="111">
        <f t="shared" ca="1" si="25"/>
        <v>0</v>
      </c>
      <c r="AI92" s="111">
        <f t="shared" ca="1" si="19"/>
        <v>0</v>
      </c>
      <c r="AJ92" s="111">
        <f t="shared" ca="1" si="26"/>
        <v>0</v>
      </c>
      <c r="AK92" s="112">
        <f t="shared" ca="1" si="26"/>
        <v>0</v>
      </c>
      <c r="AL92" s="104"/>
      <c r="AM92" s="100"/>
      <c r="AN92" s="148" t="str">
        <f t="shared" ca="1" si="15"/>
        <v/>
      </c>
      <c r="AO92" s="149"/>
      <c r="AP92" s="151" t="str">
        <f t="array" aca="1" ref="AP92" ca="1">IF(SUM(--ISNUMBER(FIND(AP$2,AN$2:AN$201)))&lt;ROW()-2,"",INDEX(AN$1:AN$201,SMALL(IF(ISNUMBER(FIND(AP$2,AN$2:AN$201)),ROW($2:$201)),ROW()-2)))</f>
        <v/>
      </c>
      <c r="AQ92" s="151" t="str">
        <f t="array" aca="1" ref="AQ92" ca="1">IF(SUM(--ISNUMBER(FIND(AQ$2,AN$2:AN$201)))&lt;ROW()-2,"",INDEX(AN$1:AN$201,SMALL(IF(ISNUMBER(FIND(AQ$2,AN$2:AN$201)),ROW($2:$201)),ROW()-2)))</f>
        <v/>
      </c>
    </row>
    <row r="93" spans="1:43" s="97" customFormat="1" ht="80.099999999999994" customHeight="1">
      <c r="A93" s="120" t="str">
        <f t="shared" ca="1" si="20"/>
        <v/>
      </c>
      <c r="B93" s="422" t="str">
        <f ca="1">IF(A93="","",IF(INDIRECT("C"&amp;ROW())="","",TEXT(MATCH(INDIRECT("C"&amp;ROW()),TestCategories,0),"000")&amp;"-"&amp;TEXT(COUNTIF(C$3:INDIRECT("C"&amp;ROW()),INDIRECT("C"&amp;ROW())),"00")))</f>
        <v/>
      </c>
      <c r="C93" s="423" t="str">
        <f t="shared" ca="1" si="21"/>
        <v>耐壓性測試</v>
      </c>
      <c r="D93" s="424"/>
      <c r="E93" s="425"/>
      <c r="F93" s="425"/>
      <c r="G93" s="425"/>
      <c r="H93" s="426"/>
      <c r="I93" s="427"/>
      <c r="J93" s="427"/>
      <c r="K93" s="425"/>
      <c r="L93" s="425"/>
      <c r="M93" s="429" t="str">
        <f t="shared" ca="1" si="22"/>
        <v/>
      </c>
      <c r="N93" s="282" t="str">
        <f ca="1">IF(M93&lt;&gt;"",MAX(N$3:N92)+1,"")</f>
        <v/>
      </c>
      <c r="O93" s="442">
        <f t="shared" ca="1" si="23"/>
        <v>11</v>
      </c>
      <c r="P93" s="98"/>
      <c r="Q93" s="98"/>
      <c r="R93" s="98"/>
      <c r="S93" s="98"/>
      <c r="T93" s="98"/>
      <c r="U93" s="98"/>
      <c r="V93" s="98"/>
      <c r="W93" s="99"/>
      <c r="X93" s="89"/>
      <c r="Y93" s="89"/>
      <c r="Z93" s="89"/>
      <c r="AA93" s="117"/>
      <c r="AB93" s="139" t="str">
        <f t="shared" ca="1" si="16"/>
        <v/>
      </c>
      <c r="AC93" s="134">
        <f t="shared" ca="1" si="17"/>
        <v>0</v>
      </c>
      <c r="AD93" s="111">
        <f t="shared" ca="1" si="24"/>
        <v>0</v>
      </c>
      <c r="AE93" s="111">
        <f t="shared" ca="1" si="24"/>
        <v>0</v>
      </c>
      <c r="AF93" s="111">
        <f t="shared" ca="1" si="18"/>
        <v>0</v>
      </c>
      <c r="AG93" s="111">
        <f t="shared" ca="1" si="25"/>
        <v>0</v>
      </c>
      <c r="AH93" s="111">
        <f t="shared" ca="1" si="25"/>
        <v>0</v>
      </c>
      <c r="AI93" s="111">
        <f t="shared" ca="1" si="19"/>
        <v>0</v>
      </c>
      <c r="AJ93" s="111">
        <f t="shared" ca="1" si="26"/>
        <v>0</v>
      </c>
      <c r="AK93" s="112">
        <f t="shared" ca="1" si="26"/>
        <v>0</v>
      </c>
      <c r="AL93" s="104"/>
      <c r="AM93" s="100"/>
      <c r="AN93" s="148" t="str">
        <f t="shared" ca="1" si="15"/>
        <v/>
      </c>
      <c r="AO93" s="149"/>
      <c r="AP93" s="151" t="str">
        <f t="array" aca="1" ref="AP93" ca="1">IF(SUM(--ISNUMBER(FIND(AP$2,AN$2:AN$201)))&lt;ROW()-2,"",INDEX(AN$1:AN$201,SMALL(IF(ISNUMBER(FIND(AP$2,AN$2:AN$201)),ROW($2:$201)),ROW()-2)))</f>
        <v/>
      </c>
      <c r="AQ93" s="151" t="str">
        <f t="array" aca="1" ref="AQ93" ca="1">IF(SUM(--ISNUMBER(FIND(AQ$2,AN$2:AN$201)))&lt;ROW()-2,"",INDEX(AN$1:AN$201,SMALL(IF(ISNUMBER(FIND(AQ$2,AN$2:AN$201)),ROW($2:$201)),ROW()-2)))</f>
        <v/>
      </c>
    </row>
    <row r="94" spans="1:43" s="97" customFormat="1" ht="80.099999999999994" customHeight="1">
      <c r="A94" s="120" t="str">
        <f t="shared" ca="1" si="20"/>
        <v/>
      </c>
      <c r="B94" s="422" t="str">
        <f ca="1">IF(A94="","",IF(INDIRECT("C"&amp;ROW())="","",TEXT(MATCH(INDIRECT("C"&amp;ROW()),TestCategories,0),"000")&amp;"-"&amp;TEXT(COUNTIF(C$3:INDIRECT("C"&amp;ROW()),INDIRECT("C"&amp;ROW())),"00")))</f>
        <v/>
      </c>
      <c r="C94" s="423" t="str">
        <f t="shared" ca="1" si="21"/>
        <v>耐壓性測試</v>
      </c>
      <c r="D94" s="424"/>
      <c r="E94" s="425"/>
      <c r="F94" s="425"/>
      <c r="G94" s="425"/>
      <c r="H94" s="426"/>
      <c r="I94" s="427"/>
      <c r="J94" s="427"/>
      <c r="K94" s="425"/>
      <c r="L94" s="425"/>
      <c r="M94" s="429" t="str">
        <f t="shared" ca="1" si="22"/>
        <v/>
      </c>
      <c r="N94" s="282" t="str">
        <f ca="1">IF(M94&lt;&gt;"",MAX(N$3:N93)+1,"")</f>
        <v/>
      </c>
      <c r="O94" s="442">
        <f t="shared" ca="1" si="23"/>
        <v>11</v>
      </c>
      <c r="P94" s="98"/>
      <c r="Q94" s="98"/>
      <c r="R94" s="98"/>
      <c r="S94" s="98"/>
      <c r="T94" s="98"/>
      <c r="U94" s="98"/>
      <c r="V94" s="98"/>
      <c r="W94" s="99"/>
      <c r="X94" s="89"/>
      <c r="Y94" s="89"/>
      <c r="Z94" s="89"/>
      <c r="AA94" s="117"/>
      <c r="AB94" s="139" t="str">
        <f t="shared" ca="1" si="16"/>
        <v/>
      </c>
      <c r="AC94" s="134">
        <f t="shared" ca="1" si="17"/>
        <v>0</v>
      </c>
      <c r="AD94" s="111">
        <f t="shared" ca="1" si="24"/>
        <v>0</v>
      </c>
      <c r="AE94" s="111">
        <f t="shared" ca="1" si="24"/>
        <v>0</v>
      </c>
      <c r="AF94" s="111">
        <f t="shared" ca="1" si="18"/>
        <v>0</v>
      </c>
      <c r="AG94" s="111">
        <f t="shared" ca="1" si="25"/>
        <v>0</v>
      </c>
      <c r="AH94" s="111">
        <f t="shared" ca="1" si="25"/>
        <v>0</v>
      </c>
      <c r="AI94" s="111">
        <f t="shared" ca="1" si="19"/>
        <v>0</v>
      </c>
      <c r="AJ94" s="111">
        <f t="shared" ca="1" si="26"/>
        <v>0</v>
      </c>
      <c r="AK94" s="112">
        <f t="shared" ca="1" si="26"/>
        <v>0</v>
      </c>
      <c r="AL94" s="104"/>
      <c r="AM94" s="100"/>
      <c r="AN94" s="148" t="str">
        <f t="shared" ca="1" si="15"/>
        <v/>
      </c>
      <c r="AO94" s="149"/>
      <c r="AP94" s="151" t="str">
        <f t="array" aca="1" ref="AP94" ca="1">IF(SUM(--ISNUMBER(FIND(AP$2,AN$2:AN$201)))&lt;ROW()-2,"",INDEX(AN$1:AN$201,SMALL(IF(ISNUMBER(FIND(AP$2,AN$2:AN$201)),ROW($2:$201)),ROW()-2)))</f>
        <v/>
      </c>
      <c r="AQ94" s="151" t="str">
        <f t="array" aca="1" ref="AQ94" ca="1">IF(SUM(--ISNUMBER(FIND(AQ$2,AN$2:AN$201)))&lt;ROW()-2,"",INDEX(AN$1:AN$201,SMALL(IF(ISNUMBER(FIND(AQ$2,AN$2:AN$201)),ROW($2:$201)),ROW()-2)))</f>
        <v/>
      </c>
    </row>
    <row r="95" spans="1:43" s="97" customFormat="1" ht="80.099999999999994" customHeight="1">
      <c r="A95" s="120" t="str">
        <f t="shared" ca="1" si="20"/>
        <v/>
      </c>
      <c r="B95" s="422" t="str">
        <f ca="1">IF(A95="","",IF(INDIRECT("C"&amp;ROW())="","",TEXT(MATCH(INDIRECT("C"&amp;ROW()),TestCategories,0),"000")&amp;"-"&amp;TEXT(COUNTIF(C$3:INDIRECT("C"&amp;ROW()),INDIRECT("C"&amp;ROW())),"00")))</f>
        <v/>
      </c>
      <c r="C95" s="423" t="str">
        <f t="shared" ca="1" si="21"/>
        <v>耐壓性測試</v>
      </c>
      <c r="D95" s="424"/>
      <c r="E95" s="425"/>
      <c r="F95" s="425"/>
      <c r="G95" s="425"/>
      <c r="H95" s="426"/>
      <c r="I95" s="427"/>
      <c r="J95" s="427"/>
      <c r="K95" s="425"/>
      <c r="L95" s="425"/>
      <c r="M95" s="429" t="str">
        <f t="shared" ca="1" si="22"/>
        <v/>
      </c>
      <c r="N95" s="282" t="str">
        <f ca="1">IF(M95&lt;&gt;"",MAX(N$3:N94)+1,"")</f>
        <v/>
      </c>
      <c r="O95" s="442">
        <f t="shared" ca="1" si="23"/>
        <v>11</v>
      </c>
      <c r="P95" s="98"/>
      <c r="Q95" s="98"/>
      <c r="R95" s="98"/>
      <c r="S95" s="98"/>
      <c r="T95" s="98"/>
      <c r="U95" s="98"/>
      <c r="V95" s="98"/>
      <c r="W95" s="99"/>
      <c r="X95" s="89"/>
      <c r="Y95" s="89"/>
      <c r="Z95" s="89"/>
      <c r="AA95" s="117"/>
      <c r="AB95" s="139" t="str">
        <f t="shared" ca="1" si="16"/>
        <v/>
      </c>
      <c r="AC95" s="134">
        <f t="shared" ca="1" si="17"/>
        <v>0</v>
      </c>
      <c r="AD95" s="111">
        <f t="shared" ca="1" si="24"/>
        <v>0</v>
      </c>
      <c r="AE95" s="111">
        <f t="shared" ca="1" si="24"/>
        <v>0</v>
      </c>
      <c r="AF95" s="111">
        <f t="shared" ca="1" si="18"/>
        <v>0</v>
      </c>
      <c r="AG95" s="111">
        <f t="shared" ca="1" si="25"/>
        <v>0</v>
      </c>
      <c r="AH95" s="111">
        <f t="shared" ca="1" si="25"/>
        <v>0</v>
      </c>
      <c r="AI95" s="111">
        <f t="shared" ca="1" si="19"/>
        <v>0</v>
      </c>
      <c r="AJ95" s="111">
        <f t="shared" ca="1" si="26"/>
        <v>0</v>
      </c>
      <c r="AK95" s="112">
        <f t="shared" ca="1" si="26"/>
        <v>0</v>
      </c>
      <c r="AL95" s="104"/>
      <c r="AM95" s="100"/>
      <c r="AN95" s="148" t="str">
        <f t="shared" ca="1" si="15"/>
        <v/>
      </c>
      <c r="AO95" s="149"/>
      <c r="AP95" s="151" t="str">
        <f t="array" aca="1" ref="AP95" ca="1">IF(SUM(--ISNUMBER(FIND(AP$2,AN$2:AN$201)))&lt;ROW()-2,"",INDEX(AN$1:AN$201,SMALL(IF(ISNUMBER(FIND(AP$2,AN$2:AN$201)),ROW($2:$201)),ROW()-2)))</f>
        <v/>
      </c>
      <c r="AQ95" s="151" t="str">
        <f t="array" aca="1" ref="AQ95" ca="1">IF(SUM(--ISNUMBER(FIND(AQ$2,AN$2:AN$201)))&lt;ROW()-2,"",INDEX(AN$1:AN$201,SMALL(IF(ISNUMBER(FIND(AQ$2,AN$2:AN$201)),ROW($2:$201)),ROW()-2)))</f>
        <v/>
      </c>
    </row>
    <row r="96" spans="1:43" s="97" customFormat="1" ht="80.099999999999994" customHeight="1">
      <c r="A96" s="120" t="str">
        <f t="shared" ca="1" si="20"/>
        <v/>
      </c>
      <c r="B96" s="422" t="str">
        <f ca="1">IF(A96="","",IF(INDIRECT("C"&amp;ROW())="","",TEXT(MATCH(INDIRECT("C"&amp;ROW()),TestCategories,0),"000")&amp;"-"&amp;TEXT(COUNTIF(C$3:INDIRECT("C"&amp;ROW()),INDIRECT("C"&amp;ROW())),"00")))</f>
        <v/>
      </c>
      <c r="C96" s="423" t="str">
        <f t="shared" ca="1" si="21"/>
        <v>耐壓性測試</v>
      </c>
      <c r="D96" s="424"/>
      <c r="E96" s="425"/>
      <c r="F96" s="425"/>
      <c r="G96" s="425"/>
      <c r="H96" s="426"/>
      <c r="I96" s="427"/>
      <c r="J96" s="427"/>
      <c r="K96" s="425"/>
      <c r="L96" s="425"/>
      <c r="M96" s="429" t="str">
        <f t="shared" ca="1" si="22"/>
        <v/>
      </c>
      <c r="N96" s="282" t="str">
        <f ca="1">IF(M96&lt;&gt;"",MAX(N$3:N95)+1,"")</f>
        <v/>
      </c>
      <c r="O96" s="442">
        <f t="shared" ca="1" si="23"/>
        <v>11</v>
      </c>
      <c r="P96" s="98"/>
      <c r="Q96" s="98"/>
      <c r="R96" s="98"/>
      <c r="S96" s="98"/>
      <c r="T96" s="98"/>
      <c r="U96" s="98"/>
      <c r="V96" s="98"/>
      <c r="W96" s="99"/>
      <c r="X96" s="89"/>
      <c r="Y96" s="89"/>
      <c r="Z96" s="89"/>
      <c r="AA96" s="117"/>
      <c r="AB96" s="139" t="str">
        <f t="shared" ca="1" si="16"/>
        <v/>
      </c>
      <c r="AC96" s="134">
        <f t="shared" ca="1" si="17"/>
        <v>0</v>
      </c>
      <c r="AD96" s="111">
        <f t="shared" ca="1" si="24"/>
        <v>0</v>
      </c>
      <c r="AE96" s="111">
        <f t="shared" ca="1" si="24"/>
        <v>0</v>
      </c>
      <c r="AF96" s="111">
        <f t="shared" ca="1" si="18"/>
        <v>0</v>
      </c>
      <c r="AG96" s="111">
        <f t="shared" ca="1" si="25"/>
        <v>0</v>
      </c>
      <c r="AH96" s="111">
        <f t="shared" ca="1" si="25"/>
        <v>0</v>
      </c>
      <c r="AI96" s="111">
        <f t="shared" ca="1" si="19"/>
        <v>0</v>
      </c>
      <c r="AJ96" s="111">
        <f t="shared" ca="1" si="26"/>
        <v>0</v>
      </c>
      <c r="AK96" s="112">
        <f t="shared" ca="1" si="26"/>
        <v>0</v>
      </c>
      <c r="AL96" s="104"/>
      <c r="AM96" s="100"/>
      <c r="AN96" s="148" t="str">
        <f t="shared" ca="1" si="15"/>
        <v/>
      </c>
      <c r="AO96" s="149"/>
      <c r="AP96" s="151" t="str">
        <f t="array" aca="1" ref="AP96" ca="1">IF(SUM(--ISNUMBER(FIND(AP$2,AN$2:AN$201)))&lt;ROW()-2,"",INDEX(AN$1:AN$201,SMALL(IF(ISNUMBER(FIND(AP$2,AN$2:AN$201)),ROW($2:$201)),ROW()-2)))</f>
        <v/>
      </c>
      <c r="AQ96" s="151" t="str">
        <f t="array" aca="1" ref="AQ96" ca="1">IF(SUM(--ISNUMBER(FIND(AQ$2,AN$2:AN$201)))&lt;ROW()-2,"",INDEX(AN$1:AN$201,SMALL(IF(ISNUMBER(FIND(AQ$2,AN$2:AN$201)),ROW($2:$201)),ROW()-2)))</f>
        <v/>
      </c>
    </row>
    <row r="97" spans="1:43" s="97" customFormat="1" ht="80.099999999999994" customHeight="1">
      <c r="A97" s="120" t="str">
        <f t="shared" ca="1" si="20"/>
        <v/>
      </c>
      <c r="B97" s="422" t="str">
        <f ca="1">IF(A97="","",IF(INDIRECT("C"&amp;ROW())="","",TEXT(MATCH(INDIRECT("C"&amp;ROW()),TestCategories,0),"000")&amp;"-"&amp;TEXT(COUNTIF(C$3:INDIRECT("C"&amp;ROW()),INDIRECT("C"&amp;ROW())),"00")))</f>
        <v/>
      </c>
      <c r="C97" s="423" t="str">
        <f t="shared" ca="1" si="21"/>
        <v>耐壓性測試</v>
      </c>
      <c r="D97" s="424"/>
      <c r="E97" s="425"/>
      <c r="F97" s="425"/>
      <c r="G97" s="425"/>
      <c r="H97" s="426"/>
      <c r="I97" s="427"/>
      <c r="J97" s="427"/>
      <c r="K97" s="425"/>
      <c r="L97" s="425"/>
      <c r="M97" s="429" t="str">
        <f t="shared" ca="1" si="22"/>
        <v/>
      </c>
      <c r="N97" s="282" t="str">
        <f ca="1">IF(M97&lt;&gt;"",MAX(N$3:N96)+1,"")</f>
        <v/>
      </c>
      <c r="O97" s="442">
        <f t="shared" ca="1" si="23"/>
        <v>11</v>
      </c>
      <c r="P97" s="98"/>
      <c r="Q97" s="98"/>
      <c r="R97" s="98"/>
      <c r="S97" s="98"/>
      <c r="T97" s="98"/>
      <c r="U97" s="98"/>
      <c r="V97" s="98"/>
      <c r="W97" s="99"/>
      <c r="X97" s="89"/>
      <c r="Y97" s="89"/>
      <c r="Z97" s="89"/>
      <c r="AA97" s="117"/>
      <c r="AB97" s="139" t="str">
        <f t="shared" ca="1" si="16"/>
        <v/>
      </c>
      <c r="AC97" s="134">
        <f t="shared" ca="1" si="17"/>
        <v>0</v>
      </c>
      <c r="AD97" s="111">
        <f t="shared" ca="1" si="24"/>
        <v>0</v>
      </c>
      <c r="AE97" s="111">
        <f t="shared" ca="1" si="24"/>
        <v>0</v>
      </c>
      <c r="AF97" s="111">
        <f t="shared" ca="1" si="18"/>
        <v>0</v>
      </c>
      <c r="AG97" s="111">
        <f t="shared" ca="1" si="25"/>
        <v>0</v>
      </c>
      <c r="AH97" s="111">
        <f t="shared" ca="1" si="25"/>
        <v>0</v>
      </c>
      <c r="AI97" s="111">
        <f t="shared" ca="1" si="19"/>
        <v>0</v>
      </c>
      <c r="AJ97" s="111">
        <f t="shared" ca="1" si="26"/>
        <v>0</v>
      </c>
      <c r="AK97" s="112">
        <f t="shared" ca="1" si="26"/>
        <v>0</v>
      </c>
      <c r="AL97" s="104"/>
      <c r="AM97" s="100"/>
      <c r="AN97" s="148" t="str">
        <f t="shared" ca="1" si="15"/>
        <v/>
      </c>
      <c r="AO97" s="149"/>
      <c r="AP97" s="151" t="str">
        <f t="array" aca="1" ref="AP97" ca="1">IF(SUM(--ISNUMBER(FIND(AP$2,AN$2:AN$201)))&lt;ROW()-2,"",INDEX(AN$1:AN$201,SMALL(IF(ISNUMBER(FIND(AP$2,AN$2:AN$201)),ROW($2:$201)),ROW()-2)))</f>
        <v/>
      </c>
      <c r="AQ97" s="151" t="str">
        <f t="array" aca="1" ref="AQ97" ca="1">IF(SUM(--ISNUMBER(FIND(AQ$2,AN$2:AN$201)))&lt;ROW()-2,"",INDEX(AN$1:AN$201,SMALL(IF(ISNUMBER(FIND(AQ$2,AN$2:AN$201)),ROW($2:$201)),ROW()-2)))</f>
        <v/>
      </c>
    </row>
    <row r="98" spans="1:43" s="97" customFormat="1" ht="80.099999999999994" customHeight="1">
      <c r="A98" s="120" t="str">
        <f t="shared" ca="1" si="20"/>
        <v/>
      </c>
      <c r="B98" s="422" t="str">
        <f ca="1">IF(A98="","",IF(INDIRECT("C"&amp;ROW())="","",TEXT(MATCH(INDIRECT("C"&amp;ROW()),TestCategories,0),"000")&amp;"-"&amp;TEXT(COUNTIF(C$3:INDIRECT("C"&amp;ROW()),INDIRECT("C"&amp;ROW())),"00")))</f>
        <v/>
      </c>
      <c r="C98" s="423" t="str">
        <f t="shared" ca="1" si="21"/>
        <v>耐壓性測試</v>
      </c>
      <c r="D98" s="424"/>
      <c r="E98" s="425"/>
      <c r="F98" s="425"/>
      <c r="G98" s="425"/>
      <c r="H98" s="426"/>
      <c r="I98" s="427"/>
      <c r="J98" s="427"/>
      <c r="K98" s="425"/>
      <c r="L98" s="425"/>
      <c r="M98" s="429" t="str">
        <f t="shared" ca="1" si="22"/>
        <v/>
      </c>
      <c r="N98" s="282" t="str">
        <f ca="1">IF(M98&lt;&gt;"",MAX(N$3:N97)+1,"")</f>
        <v/>
      </c>
      <c r="O98" s="442">
        <f t="shared" ca="1" si="23"/>
        <v>11</v>
      </c>
      <c r="P98" s="98"/>
      <c r="Q98" s="98"/>
      <c r="R98" s="98"/>
      <c r="S98" s="98"/>
      <c r="T98" s="98"/>
      <c r="U98" s="98"/>
      <c r="V98" s="98"/>
      <c r="W98" s="99"/>
      <c r="X98" s="89"/>
      <c r="Y98" s="89"/>
      <c r="Z98" s="89"/>
      <c r="AA98" s="117"/>
      <c r="AB98" s="139" t="str">
        <f t="shared" ca="1" si="16"/>
        <v/>
      </c>
      <c r="AC98" s="134">
        <f t="shared" ca="1" si="17"/>
        <v>0</v>
      </c>
      <c r="AD98" s="111">
        <f t="shared" ca="1" si="24"/>
        <v>0</v>
      </c>
      <c r="AE98" s="111">
        <f t="shared" ca="1" si="24"/>
        <v>0</v>
      </c>
      <c r="AF98" s="111">
        <f t="shared" ca="1" si="18"/>
        <v>0</v>
      </c>
      <c r="AG98" s="111">
        <f t="shared" ca="1" si="25"/>
        <v>0</v>
      </c>
      <c r="AH98" s="111">
        <f t="shared" ca="1" si="25"/>
        <v>0</v>
      </c>
      <c r="AI98" s="111">
        <f t="shared" ca="1" si="19"/>
        <v>0</v>
      </c>
      <c r="AJ98" s="111">
        <f t="shared" ca="1" si="26"/>
        <v>0</v>
      </c>
      <c r="AK98" s="112">
        <f t="shared" ca="1" si="26"/>
        <v>0</v>
      </c>
      <c r="AL98" s="104"/>
      <c r="AM98" s="100"/>
      <c r="AN98" s="148" t="str">
        <f t="shared" ca="1" si="15"/>
        <v/>
      </c>
      <c r="AO98" s="149"/>
      <c r="AP98" s="151" t="str">
        <f t="array" aca="1" ref="AP98" ca="1">IF(SUM(--ISNUMBER(FIND(AP$2,AN$2:AN$201)))&lt;ROW()-2,"",INDEX(AN$1:AN$201,SMALL(IF(ISNUMBER(FIND(AP$2,AN$2:AN$201)),ROW($2:$201)),ROW()-2)))</f>
        <v/>
      </c>
      <c r="AQ98" s="151" t="str">
        <f t="array" aca="1" ref="AQ98" ca="1">IF(SUM(--ISNUMBER(FIND(AQ$2,AN$2:AN$201)))&lt;ROW()-2,"",INDEX(AN$1:AN$201,SMALL(IF(ISNUMBER(FIND(AQ$2,AN$2:AN$201)),ROW($2:$201)),ROW()-2)))</f>
        <v/>
      </c>
    </row>
    <row r="99" spans="1:43" s="97" customFormat="1" ht="80.099999999999994" customHeight="1">
      <c r="A99" s="120" t="str">
        <f t="shared" ca="1" si="20"/>
        <v/>
      </c>
      <c r="B99" s="422" t="str">
        <f ca="1">IF(A99="","",IF(INDIRECT("C"&amp;ROW())="","",TEXT(MATCH(INDIRECT("C"&amp;ROW()),TestCategories,0),"000")&amp;"-"&amp;TEXT(COUNTIF(C$3:INDIRECT("C"&amp;ROW()),INDIRECT("C"&amp;ROW())),"00")))</f>
        <v/>
      </c>
      <c r="C99" s="423" t="str">
        <f t="shared" ca="1" si="21"/>
        <v>耐壓性測試</v>
      </c>
      <c r="D99" s="424"/>
      <c r="E99" s="425"/>
      <c r="F99" s="425"/>
      <c r="G99" s="425"/>
      <c r="H99" s="426"/>
      <c r="I99" s="427"/>
      <c r="J99" s="427"/>
      <c r="K99" s="425"/>
      <c r="L99" s="425"/>
      <c r="M99" s="429" t="str">
        <f t="shared" ca="1" si="22"/>
        <v/>
      </c>
      <c r="N99" s="282" t="str">
        <f ca="1">IF(M99&lt;&gt;"",MAX(N$3:N98)+1,"")</f>
        <v/>
      </c>
      <c r="O99" s="442">
        <f t="shared" ca="1" si="23"/>
        <v>11</v>
      </c>
      <c r="P99" s="98"/>
      <c r="Q99" s="98"/>
      <c r="R99" s="98"/>
      <c r="S99" s="98"/>
      <c r="T99" s="98"/>
      <c r="U99" s="98"/>
      <c r="V99" s="98"/>
      <c r="W99" s="99"/>
      <c r="X99" s="89"/>
      <c r="Y99" s="89"/>
      <c r="Z99" s="89"/>
      <c r="AA99" s="117"/>
      <c r="AB99" s="139" t="str">
        <f t="shared" ca="1" si="16"/>
        <v/>
      </c>
      <c r="AC99" s="134">
        <f t="shared" ca="1" si="17"/>
        <v>0</v>
      </c>
      <c r="AD99" s="111">
        <f t="shared" ca="1" si="24"/>
        <v>0</v>
      </c>
      <c r="AE99" s="111">
        <f t="shared" ca="1" si="24"/>
        <v>0</v>
      </c>
      <c r="AF99" s="111">
        <f t="shared" ca="1" si="18"/>
        <v>0</v>
      </c>
      <c r="AG99" s="111">
        <f t="shared" ca="1" si="25"/>
        <v>0</v>
      </c>
      <c r="AH99" s="111">
        <f t="shared" ca="1" si="25"/>
        <v>0</v>
      </c>
      <c r="AI99" s="111">
        <f t="shared" ca="1" si="19"/>
        <v>0</v>
      </c>
      <c r="AJ99" s="111">
        <f t="shared" ca="1" si="26"/>
        <v>0</v>
      </c>
      <c r="AK99" s="112">
        <f t="shared" ca="1" si="26"/>
        <v>0</v>
      </c>
      <c r="AL99" s="104"/>
      <c r="AM99" s="100"/>
      <c r="AN99" s="148" t="str">
        <f t="shared" ca="1" si="15"/>
        <v/>
      </c>
      <c r="AO99" s="149"/>
      <c r="AP99" s="151" t="str">
        <f t="array" aca="1" ref="AP99" ca="1">IF(SUM(--ISNUMBER(FIND(AP$2,AN$2:AN$201)))&lt;ROW()-2,"",INDEX(AN$1:AN$201,SMALL(IF(ISNUMBER(FIND(AP$2,AN$2:AN$201)),ROW($2:$201)),ROW()-2)))</f>
        <v/>
      </c>
      <c r="AQ99" s="151" t="str">
        <f t="array" aca="1" ref="AQ99" ca="1">IF(SUM(--ISNUMBER(FIND(AQ$2,AN$2:AN$201)))&lt;ROW()-2,"",INDEX(AN$1:AN$201,SMALL(IF(ISNUMBER(FIND(AQ$2,AN$2:AN$201)),ROW($2:$201)),ROW()-2)))</f>
        <v/>
      </c>
    </row>
    <row r="100" spans="1:43" s="97" customFormat="1" ht="80.099999999999994" customHeight="1">
      <c r="A100" s="120" t="str">
        <f t="shared" ca="1" si="20"/>
        <v/>
      </c>
      <c r="B100" s="422" t="str">
        <f ca="1">IF(A100="","",IF(INDIRECT("C"&amp;ROW())="","",TEXT(MATCH(INDIRECT("C"&amp;ROW()),TestCategories,0),"000")&amp;"-"&amp;TEXT(COUNTIF(C$3:INDIRECT("C"&amp;ROW()),INDIRECT("C"&amp;ROW())),"00")))</f>
        <v/>
      </c>
      <c r="C100" s="423" t="str">
        <f t="shared" ca="1" si="21"/>
        <v>耐壓性測試</v>
      </c>
      <c r="D100" s="424"/>
      <c r="E100" s="425"/>
      <c r="F100" s="425"/>
      <c r="G100" s="425"/>
      <c r="H100" s="426"/>
      <c r="I100" s="427"/>
      <c r="J100" s="427"/>
      <c r="K100" s="425"/>
      <c r="L100" s="425"/>
      <c r="M100" s="429" t="str">
        <f t="shared" ca="1" si="22"/>
        <v/>
      </c>
      <c r="N100" s="282" t="str">
        <f ca="1">IF(M100&lt;&gt;"",MAX(N$3:N99)+1,"")</f>
        <v/>
      </c>
      <c r="O100" s="442">
        <f t="shared" ca="1" si="23"/>
        <v>11</v>
      </c>
      <c r="P100" s="98"/>
      <c r="Q100" s="98"/>
      <c r="R100" s="98"/>
      <c r="S100" s="98"/>
      <c r="T100" s="98"/>
      <c r="U100" s="98"/>
      <c r="V100" s="98"/>
      <c r="W100" s="99"/>
      <c r="X100" s="89"/>
      <c r="Y100" s="89"/>
      <c r="Z100" s="89"/>
      <c r="AA100" s="117"/>
      <c r="AB100" s="139" t="str">
        <f t="shared" ca="1" si="16"/>
        <v/>
      </c>
      <c r="AC100" s="134">
        <f t="shared" ca="1" si="17"/>
        <v>0</v>
      </c>
      <c r="AD100" s="111">
        <f t="shared" ca="1" si="24"/>
        <v>0</v>
      </c>
      <c r="AE100" s="111">
        <f t="shared" ca="1" si="24"/>
        <v>0</v>
      </c>
      <c r="AF100" s="111">
        <f t="shared" ca="1" si="18"/>
        <v>0</v>
      </c>
      <c r="AG100" s="111">
        <f t="shared" ca="1" si="25"/>
        <v>0</v>
      </c>
      <c r="AH100" s="111">
        <f t="shared" ca="1" si="25"/>
        <v>0</v>
      </c>
      <c r="AI100" s="111">
        <f t="shared" ca="1" si="19"/>
        <v>0</v>
      </c>
      <c r="AJ100" s="111">
        <f t="shared" ca="1" si="26"/>
        <v>0</v>
      </c>
      <c r="AK100" s="112">
        <f t="shared" ca="1" si="26"/>
        <v>0</v>
      </c>
      <c r="AL100" s="104"/>
      <c r="AM100" s="100"/>
      <c r="AN100" s="148" t="str">
        <f t="shared" ca="1" si="15"/>
        <v/>
      </c>
      <c r="AO100" s="149"/>
      <c r="AP100" s="151" t="str">
        <f t="array" aca="1" ref="AP100" ca="1">IF(SUM(--ISNUMBER(FIND(AP$2,AN$2:AN$201)))&lt;ROW()-2,"",INDEX(AN$1:AN$201,SMALL(IF(ISNUMBER(FIND(AP$2,AN$2:AN$201)),ROW($2:$201)),ROW()-2)))</f>
        <v/>
      </c>
      <c r="AQ100" s="151" t="str">
        <f t="array" aca="1" ref="AQ100" ca="1">IF(SUM(--ISNUMBER(FIND(AQ$2,AN$2:AN$201)))&lt;ROW()-2,"",INDEX(AN$1:AN$201,SMALL(IF(ISNUMBER(FIND(AQ$2,AN$2:AN$201)),ROW($2:$201)),ROW()-2)))</f>
        <v/>
      </c>
    </row>
    <row r="101" spans="1:43" s="97" customFormat="1" ht="80.099999999999994" customHeight="1">
      <c r="A101" s="120" t="str">
        <f t="shared" ca="1" si="20"/>
        <v/>
      </c>
      <c r="B101" s="422" t="str">
        <f ca="1">IF(A101="","",IF(INDIRECT("C"&amp;ROW())="","",TEXT(MATCH(INDIRECT("C"&amp;ROW()),TestCategories,0),"000")&amp;"-"&amp;TEXT(COUNTIF(C$3:INDIRECT("C"&amp;ROW()),INDIRECT("C"&amp;ROW())),"00")))</f>
        <v/>
      </c>
      <c r="C101" s="423" t="str">
        <f t="shared" ca="1" si="21"/>
        <v>耐壓性測試</v>
      </c>
      <c r="D101" s="424"/>
      <c r="E101" s="425"/>
      <c r="F101" s="425"/>
      <c r="G101" s="425"/>
      <c r="H101" s="426"/>
      <c r="I101" s="427"/>
      <c r="J101" s="427"/>
      <c r="K101" s="425"/>
      <c r="L101" s="425"/>
      <c r="M101" s="429" t="str">
        <f t="shared" ca="1" si="22"/>
        <v/>
      </c>
      <c r="N101" s="282" t="str">
        <f ca="1">IF(M101&lt;&gt;"",MAX(N$3:N100)+1,"")</f>
        <v/>
      </c>
      <c r="O101" s="442">
        <f t="shared" ca="1" si="23"/>
        <v>11</v>
      </c>
      <c r="P101" s="98"/>
      <c r="Q101" s="98"/>
      <c r="R101" s="98"/>
      <c r="S101" s="98"/>
      <c r="T101" s="98"/>
      <c r="U101" s="98"/>
      <c r="V101" s="98"/>
      <c r="W101" s="99"/>
      <c r="X101" s="89"/>
      <c r="Y101" s="89"/>
      <c r="Z101" s="89"/>
      <c r="AA101" s="117"/>
      <c r="AB101" s="139" t="str">
        <f t="shared" ca="1" si="16"/>
        <v/>
      </c>
      <c r="AC101" s="134">
        <f t="shared" ca="1" si="17"/>
        <v>0</v>
      </c>
      <c r="AD101" s="111">
        <f t="shared" ca="1" si="24"/>
        <v>0</v>
      </c>
      <c r="AE101" s="111">
        <f t="shared" ca="1" si="24"/>
        <v>0</v>
      </c>
      <c r="AF101" s="111">
        <f t="shared" ca="1" si="18"/>
        <v>0</v>
      </c>
      <c r="AG101" s="111">
        <f t="shared" ca="1" si="25"/>
        <v>0</v>
      </c>
      <c r="AH101" s="111">
        <f t="shared" ca="1" si="25"/>
        <v>0</v>
      </c>
      <c r="AI101" s="111">
        <f t="shared" ca="1" si="19"/>
        <v>0</v>
      </c>
      <c r="AJ101" s="111">
        <f t="shared" ca="1" si="26"/>
        <v>0</v>
      </c>
      <c r="AK101" s="112">
        <f t="shared" ca="1" si="26"/>
        <v>0</v>
      </c>
      <c r="AL101" s="104"/>
      <c r="AM101" s="100"/>
      <c r="AN101" s="148" t="str">
        <f t="shared" ca="1" si="15"/>
        <v/>
      </c>
      <c r="AO101" s="149"/>
      <c r="AP101" s="151" t="str">
        <f t="array" aca="1" ref="AP101" ca="1">IF(SUM(--ISNUMBER(FIND(AP$2,AN$2:AN$201)))&lt;ROW()-2,"",INDEX(AN$1:AN$201,SMALL(IF(ISNUMBER(FIND(AP$2,AN$2:AN$201)),ROW($2:$201)),ROW()-2)))</f>
        <v/>
      </c>
      <c r="AQ101" s="151" t="str">
        <f t="array" aca="1" ref="AQ101" ca="1">IF(SUM(--ISNUMBER(FIND(AQ$2,AN$2:AN$201)))&lt;ROW()-2,"",INDEX(AN$1:AN$201,SMALL(IF(ISNUMBER(FIND(AQ$2,AN$2:AN$201)),ROW($2:$201)),ROW()-2)))</f>
        <v/>
      </c>
    </row>
    <row r="102" spans="1:43" s="97" customFormat="1" ht="80.099999999999994" customHeight="1">
      <c r="A102" s="120" t="str">
        <f t="shared" ca="1" si="20"/>
        <v/>
      </c>
      <c r="B102" s="422" t="str">
        <f ca="1">IF(A102="","",IF(INDIRECT("C"&amp;ROW())="","",TEXT(MATCH(INDIRECT("C"&amp;ROW()),TestCategories,0),"000")&amp;"-"&amp;TEXT(COUNTIF(C$3:INDIRECT("C"&amp;ROW()),INDIRECT("C"&amp;ROW())),"00")))</f>
        <v/>
      </c>
      <c r="C102" s="423" t="str">
        <f t="shared" ca="1" si="21"/>
        <v>耐壓性測試</v>
      </c>
      <c r="D102" s="424"/>
      <c r="E102" s="425"/>
      <c r="F102" s="425"/>
      <c r="G102" s="425"/>
      <c r="H102" s="426"/>
      <c r="I102" s="427"/>
      <c r="J102" s="427"/>
      <c r="K102" s="425"/>
      <c r="L102" s="425"/>
      <c r="M102" s="429" t="str">
        <f t="shared" ca="1" si="22"/>
        <v/>
      </c>
      <c r="N102" s="282" t="str">
        <f ca="1">IF(M102&lt;&gt;"",MAX(N$3:N101)+1,"")</f>
        <v/>
      </c>
      <c r="O102" s="442">
        <f t="shared" ca="1" si="23"/>
        <v>11</v>
      </c>
      <c r="P102" s="98"/>
      <c r="Q102" s="98"/>
      <c r="R102" s="98"/>
      <c r="S102" s="98"/>
      <c r="T102" s="98"/>
      <c r="U102" s="98"/>
      <c r="V102" s="98"/>
      <c r="W102" s="99"/>
      <c r="X102" s="89"/>
      <c r="Y102" s="89"/>
      <c r="Z102" s="89"/>
      <c r="AA102" s="117"/>
      <c r="AB102" s="139" t="str">
        <f t="shared" ca="1" si="16"/>
        <v/>
      </c>
      <c r="AC102" s="134">
        <f t="shared" ca="1" si="17"/>
        <v>0</v>
      </c>
      <c r="AD102" s="111">
        <f t="shared" ca="1" si="24"/>
        <v>0</v>
      </c>
      <c r="AE102" s="111">
        <f t="shared" ca="1" si="24"/>
        <v>0</v>
      </c>
      <c r="AF102" s="111">
        <f t="shared" ca="1" si="18"/>
        <v>0</v>
      </c>
      <c r="AG102" s="111">
        <f t="shared" ca="1" si="25"/>
        <v>0</v>
      </c>
      <c r="AH102" s="111">
        <f t="shared" ca="1" si="25"/>
        <v>0</v>
      </c>
      <c r="AI102" s="111">
        <f t="shared" ca="1" si="19"/>
        <v>0</v>
      </c>
      <c r="AJ102" s="111">
        <f t="shared" ca="1" si="26"/>
        <v>0</v>
      </c>
      <c r="AK102" s="112">
        <f t="shared" ca="1" si="26"/>
        <v>0</v>
      </c>
      <c r="AL102" s="104"/>
      <c r="AM102" s="100"/>
      <c r="AN102" s="148" t="str">
        <f t="shared" ca="1" si="15"/>
        <v/>
      </c>
      <c r="AO102" s="149"/>
      <c r="AP102" s="151" t="str">
        <f t="array" aca="1" ref="AP102" ca="1">IF(SUM(--ISNUMBER(FIND(AP$2,AN$2:AN$201)))&lt;ROW()-2,"",INDEX(AN$1:AN$201,SMALL(IF(ISNUMBER(FIND(AP$2,AN$2:AN$201)),ROW($2:$201)),ROW()-2)))</f>
        <v/>
      </c>
      <c r="AQ102" s="151" t="str">
        <f t="array" aca="1" ref="AQ102" ca="1">IF(SUM(--ISNUMBER(FIND(AQ$2,AN$2:AN$201)))&lt;ROW()-2,"",INDEX(AN$1:AN$201,SMALL(IF(ISNUMBER(FIND(AQ$2,AN$2:AN$201)),ROW($2:$201)),ROW()-2)))</f>
        <v/>
      </c>
    </row>
    <row r="103" spans="1:43" s="97" customFormat="1" ht="80.099999999999994" customHeight="1">
      <c r="A103" s="120" t="str">
        <f t="shared" ca="1" si="20"/>
        <v/>
      </c>
      <c r="B103" s="422" t="str">
        <f ca="1">IF(A103="","",IF(INDIRECT("C"&amp;ROW())="","",TEXT(MATCH(INDIRECT("C"&amp;ROW()),TestCategories,0),"000")&amp;"-"&amp;TEXT(COUNTIF(C$3:INDIRECT("C"&amp;ROW()),INDIRECT("C"&amp;ROW())),"00")))</f>
        <v/>
      </c>
      <c r="C103" s="423" t="str">
        <f t="shared" ca="1" si="21"/>
        <v>耐壓性測試</v>
      </c>
      <c r="D103" s="424"/>
      <c r="E103" s="425"/>
      <c r="F103" s="425"/>
      <c r="G103" s="425"/>
      <c r="H103" s="426"/>
      <c r="I103" s="427"/>
      <c r="J103" s="427"/>
      <c r="K103" s="425"/>
      <c r="L103" s="425"/>
      <c r="M103" s="429" t="str">
        <f t="shared" ca="1" si="22"/>
        <v/>
      </c>
      <c r="N103" s="282" t="str">
        <f ca="1">IF(M103&lt;&gt;"",MAX(N$3:N102)+1,"")</f>
        <v/>
      </c>
      <c r="O103" s="442">
        <f t="shared" ca="1" si="23"/>
        <v>11</v>
      </c>
      <c r="P103" s="98"/>
      <c r="Q103" s="98"/>
      <c r="R103" s="98"/>
      <c r="S103" s="98"/>
      <c r="T103" s="98"/>
      <c r="U103" s="98"/>
      <c r="V103" s="98"/>
      <c r="W103" s="99"/>
      <c r="X103" s="89"/>
      <c r="Y103" s="89"/>
      <c r="Z103" s="89"/>
      <c r="AA103" s="117"/>
      <c r="AB103" s="139" t="str">
        <f t="shared" ca="1" si="16"/>
        <v/>
      </c>
      <c r="AC103" s="134">
        <f t="shared" ca="1" si="17"/>
        <v>0</v>
      </c>
      <c r="AD103" s="111">
        <f t="shared" ca="1" si="24"/>
        <v>0</v>
      </c>
      <c r="AE103" s="111">
        <f t="shared" ca="1" si="24"/>
        <v>0</v>
      </c>
      <c r="AF103" s="111">
        <f t="shared" ca="1" si="18"/>
        <v>0</v>
      </c>
      <c r="AG103" s="111">
        <f t="shared" ca="1" si="25"/>
        <v>0</v>
      </c>
      <c r="AH103" s="111">
        <f t="shared" ca="1" si="25"/>
        <v>0</v>
      </c>
      <c r="AI103" s="111">
        <f t="shared" ca="1" si="19"/>
        <v>0</v>
      </c>
      <c r="AJ103" s="111">
        <f t="shared" ca="1" si="26"/>
        <v>0</v>
      </c>
      <c r="AK103" s="112">
        <f t="shared" ca="1" si="26"/>
        <v>0</v>
      </c>
      <c r="AL103" s="104"/>
      <c r="AM103" s="100"/>
      <c r="AN103" s="148" t="str">
        <f t="shared" ca="1" si="15"/>
        <v/>
      </c>
      <c r="AO103" s="149"/>
      <c r="AP103" s="151" t="str">
        <f t="array" aca="1" ref="AP103" ca="1">IF(SUM(--ISNUMBER(FIND(AP$2,AN$2:AN$201)))&lt;ROW()-2,"",INDEX(AN$1:AN$201,SMALL(IF(ISNUMBER(FIND(AP$2,AN$2:AN$201)),ROW($2:$201)),ROW()-2)))</f>
        <v/>
      </c>
      <c r="AQ103" s="151" t="str">
        <f t="array" aca="1" ref="AQ103" ca="1">IF(SUM(--ISNUMBER(FIND(AQ$2,AN$2:AN$201)))&lt;ROW()-2,"",INDEX(AN$1:AN$201,SMALL(IF(ISNUMBER(FIND(AQ$2,AN$2:AN$201)),ROW($2:$201)),ROW()-2)))</f>
        <v/>
      </c>
    </row>
    <row r="104" spans="1:43" s="97" customFormat="1" ht="80.099999999999994" customHeight="1">
      <c r="A104" s="120" t="str">
        <f t="shared" ca="1" si="20"/>
        <v/>
      </c>
      <c r="B104" s="422" t="str">
        <f ca="1">IF(A104="","",IF(INDIRECT("C"&amp;ROW())="","",TEXT(MATCH(INDIRECT("C"&amp;ROW()),TestCategories,0),"000")&amp;"-"&amp;TEXT(COUNTIF(C$3:INDIRECT("C"&amp;ROW()),INDIRECT("C"&amp;ROW())),"00")))</f>
        <v/>
      </c>
      <c r="C104" s="423" t="str">
        <f t="shared" ca="1" si="21"/>
        <v>耐壓性測試</v>
      </c>
      <c r="D104" s="424"/>
      <c r="E104" s="425"/>
      <c r="F104" s="425"/>
      <c r="G104" s="425"/>
      <c r="H104" s="426"/>
      <c r="I104" s="427"/>
      <c r="J104" s="427"/>
      <c r="K104" s="425"/>
      <c r="L104" s="425"/>
      <c r="M104" s="429" t="str">
        <f t="shared" ca="1" si="22"/>
        <v/>
      </c>
      <c r="N104" s="282" t="str">
        <f ca="1">IF(M104&lt;&gt;"",MAX(N$3:N103)+1,"")</f>
        <v/>
      </c>
      <c r="O104" s="442">
        <f t="shared" ca="1" si="23"/>
        <v>11</v>
      </c>
      <c r="P104" s="98"/>
      <c r="Q104" s="98"/>
      <c r="R104" s="98"/>
      <c r="S104" s="98"/>
      <c r="T104" s="98"/>
      <c r="U104" s="98"/>
      <c r="V104" s="98"/>
      <c r="W104" s="99"/>
      <c r="X104" s="89"/>
      <c r="Y104" s="89"/>
      <c r="Z104" s="89"/>
      <c r="AA104" s="117"/>
      <c r="AB104" s="139" t="str">
        <f t="shared" ca="1" si="16"/>
        <v/>
      </c>
      <c r="AC104" s="134">
        <f t="shared" ca="1" si="17"/>
        <v>0</v>
      </c>
      <c r="AD104" s="111">
        <f t="shared" ca="1" si="24"/>
        <v>0</v>
      </c>
      <c r="AE104" s="111">
        <f t="shared" ca="1" si="24"/>
        <v>0</v>
      </c>
      <c r="AF104" s="111">
        <f t="shared" ca="1" si="18"/>
        <v>0</v>
      </c>
      <c r="AG104" s="111">
        <f t="shared" ca="1" si="25"/>
        <v>0</v>
      </c>
      <c r="AH104" s="111">
        <f t="shared" ca="1" si="25"/>
        <v>0</v>
      </c>
      <c r="AI104" s="111">
        <f t="shared" ca="1" si="19"/>
        <v>0</v>
      </c>
      <c r="AJ104" s="111">
        <f t="shared" ca="1" si="26"/>
        <v>0</v>
      </c>
      <c r="AK104" s="112">
        <f t="shared" ca="1" si="26"/>
        <v>0</v>
      </c>
      <c r="AL104" s="104"/>
      <c r="AM104" s="100"/>
      <c r="AN104" s="148" t="str">
        <f t="shared" ca="1" si="15"/>
        <v/>
      </c>
      <c r="AO104" s="149"/>
      <c r="AP104" s="151" t="str">
        <f t="array" aca="1" ref="AP104" ca="1">IF(SUM(--ISNUMBER(FIND(AP$2,AN$2:AN$201)))&lt;ROW()-2,"",INDEX(AN$1:AN$201,SMALL(IF(ISNUMBER(FIND(AP$2,AN$2:AN$201)),ROW($2:$201)),ROW()-2)))</f>
        <v/>
      </c>
      <c r="AQ104" s="151" t="str">
        <f t="array" aca="1" ref="AQ104" ca="1">IF(SUM(--ISNUMBER(FIND(AQ$2,AN$2:AN$201)))&lt;ROW()-2,"",INDEX(AN$1:AN$201,SMALL(IF(ISNUMBER(FIND(AQ$2,AN$2:AN$201)),ROW($2:$201)),ROW()-2)))</f>
        <v/>
      </c>
    </row>
    <row r="105" spans="1:43" s="97" customFormat="1" ht="80.099999999999994" customHeight="1">
      <c r="A105" s="120" t="str">
        <f t="shared" ca="1" si="20"/>
        <v/>
      </c>
      <c r="B105" s="422" t="str">
        <f ca="1">IF(A105="","",IF(INDIRECT("C"&amp;ROW())="","",TEXT(MATCH(INDIRECT("C"&amp;ROW()),TestCategories,0),"000")&amp;"-"&amp;TEXT(COUNTIF(C$3:INDIRECT("C"&amp;ROW()),INDIRECT("C"&amp;ROW())),"00")))</f>
        <v/>
      </c>
      <c r="C105" s="423" t="str">
        <f t="shared" ca="1" si="21"/>
        <v>耐壓性測試</v>
      </c>
      <c r="D105" s="424"/>
      <c r="E105" s="425"/>
      <c r="F105" s="425"/>
      <c r="G105" s="425"/>
      <c r="H105" s="426"/>
      <c r="I105" s="427"/>
      <c r="J105" s="427"/>
      <c r="K105" s="425"/>
      <c r="L105" s="425"/>
      <c r="M105" s="429" t="str">
        <f t="shared" ca="1" si="22"/>
        <v/>
      </c>
      <c r="N105" s="282" t="str">
        <f ca="1">IF(M105&lt;&gt;"",MAX(N$3:N104)+1,"")</f>
        <v/>
      </c>
      <c r="O105" s="442">
        <f t="shared" ca="1" si="23"/>
        <v>11</v>
      </c>
      <c r="P105" s="98"/>
      <c r="Q105" s="98"/>
      <c r="R105" s="98"/>
      <c r="S105" s="98"/>
      <c r="T105" s="98"/>
      <c r="U105" s="98"/>
      <c r="V105" s="98"/>
      <c r="W105" s="99"/>
      <c r="X105" s="89"/>
      <c r="Y105" s="89"/>
      <c r="Z105" s="89"/>
      <c r="AA105" s="117"/>
      <c r="AB105" s="139" t="str">
        <f t="shared" ca="1" si="16"/>
        <v/>
      </c>
      <c r="AC105" s="134">
        <f t="shared" ca="1" si="17"/>
        <v>0</v>
      </c>
      <c r="AD105" s="111">
        <f t="shared" ca="1" si="24"/>
        <v>0</v>
      </c>
      <c r="AE105" s="111">
        <f t="shared" ca="1" si="24"/>
        <v>0</v>
      </c>
      <c r="AF105" s="111">
        <f t="shared" ca="1" si="18"/>
        <v>0</v>
      </c>
      <c r="AG105" s="111">
        <f t="shared" ca="1" si="25"/>
        <v>0</v>
      </c>
      <c r="AH105" s="111">
        <f t="shared" ca="1" si="25"/>
        <v>0</v>
      </c>
      <c r="AI105" s="111">
        <f t="shared" ca="1" si="19"/>
        <v>0</v>
      </c>
      <c r="AJ105" s="111">
        <f t="shared" ca="1" si="26"/>
        <v>0</v>
      </c>
      <c r="AK105" s="112">
        <f t="shared" ca="1" si="26"/>
        <v>0</v>
      </c>
      <c r="AL105" s="104"/>
      <c r="AM105" s="100"/>
      <c r="AN105" s="148" t="str">
        <f t="shared" ca="1" si="15"/>
        <v/>
      </c>
      <c r="AO105" s="149"/>
      <c r="AP105" s="151" t="str">
        <f t="array" aca="1" ref="AP105" ca="1">IF(SUM(--ISNUMBER(FIND(AP$2,AN$2:AN$201)))&lt;ROW()-2,"",INDEX(AN$1:AN$201,SMALL(IF(ISNUMBER(FIND(AP$2,AN$2:AN$201)),ROW($2:$201)),ROW()-2)))</f>
        <v/>
      </c>
      <c r="AQ105" s="151" t="str">
        <f t="array" aca="1" ref="AQ105" ca="1">IF(SUM(--ISNUMBER(FIND(AQ$2,AN$2:AN$201)))&lt;ROW()-2,"",INDEX(AN$1:AN$201,SMALL(IF(ISNUMBER(FIND(AQ$2,AN$2:AN$201)),ROW($2:$201)),ROW()-2)))</f>
        <v/>
      </c>
    </row>
    <row r="106" spans="1:43" s="97" customFormat="1" ht="80.099999999999994" customHeight="1">
      <c r="A106" s="120" t="str">
        <f t="shared" ca="1" si="20"/>
        <v/>
      </c>
      <c r="B106" s="422" t="str">
        <f ca="1">IF(A106="","",IF(INDIRECT("C"&amp;ROW())="","",TEXT(MATCH(INDIRECT("C"&amp;ROW()),TestCategories,0),"000")&amp;"-"&amp;TEXT(COUNTIF(C$3:INDIRECT("C"&amp;ROW()),INDIRECT("C"&amp;ROW())),"00")))</f>
        <v/>
      </c>
      <c r="C106" s="423" t="str">
        <f t="shared" ca="1" si="21"/>
        <v>耐壓性測試</v>
      </c>
      <c r="D106" s="424"/>
      <c r="E106" s="425"/>
      <c r="F106" s="425"/>
      <c r="G106" s="425"/>
      <c r="H106" s="426"/>
      <c r="I106" s="427"/>
      <c r="J106" s="427"/>
      <c r="K106" s="425"/>
      <c r="L106" s="425"/>
      <c r="M106" s="429" t="str">
        <f t="shared" ca="1" si="22"/>
        <v/>
      </c>
      <c r="N106" s="282" t="str">
        <f ca="1">IF(M106&lt;&gt;"",MAX(N$3:N105)+1,"")</f>
        <v/>
      </c>
      <c r="O106" s="442">
        <f t="shared" ca="1" si="23"/>
        <v>11</v>
      </c>
      <c r="P106" s="98"/>
      <c r="Q106" s="98"/>
      <c r="R106" s="98"/>
      <c r="S106" s="98"/>
      <c r="T106" s="98"/>
      <c r="U106" s="98"/>
      <c r="V106" s="98"/>
      <c r="W106" s="99"/>
      <c r="X106" s="89"/>
      <c r="Y106" s="89"/>
      <c r="Z106" s="89"/>
      <c r="AA106" s="117"/>
      <c r="AB106" s="139" t="str">
        <f t="shared" ca="1" si="16"/>
        <v/>
      </c>
      <c r="AC106" s="134">
        <f t="shared" ca="1" si="17"/>
        <v>0</v>
      </c>
      <c r="AD106" s="111">
        <f t="shared" ca="1" si="24"/>
        <v>0</v>
      </c>
      <c r="AE106" s="111">
        <f t="shared" ca="1" si="24"/>
        <v>0</v>
      </c>
      <c r="AF106" s="111">
        <f t="shared" ca="1" si="18"/>
        <v>0</v>
      </c>
      <c r="AG106" s="111">
        <f t="shared" ca="1" si="25"/>
        <v>0</v>
      </c>
      <c r="AH106" s="111">
        <f t="shared" ca="1" si="25"/>
        <v>0</v>
      </c>
      <c r="AI106" s="111">
        <f t="shared" ca="1" si="19"/>
        <v>0</v>
      </c>
      <c r="AJ106" s="111">
        <f t="shared" ca="1" si="26"/>
        <v>0</v>
      </c>
      <c r="AK106" s="112">
        <f t="shared" ca="1" si="26"/>
        <v>0</v>
      </c>
      <c r="AL106" s="104"/>
      <c r="AM106" s="100"/>
      <c r="AN106" s="148" t="str">
        <f t="shared" ca="1" si="15"/>
        <v/>
      </c>
      <c r="AO106" s="149"/>
      <c r="AP106" s="151" t="str">
        <f t="array" aca="1" ref="AP106" ca="1">IF(SUM(--ISNUMBER(FIND(AP$2,AN$2:AN$201)))&lt;ROW()-2,"",INDEX(AN$1:AN$201,SMALL(IF(ISNUMBER(FIND(AP$2,AN$2:AN$201)),ROW($2:$201)),ROW()-2)))</f>
        <v/>
      </c>
      <c r="AQ106" s="151" t="str">
        <f t="array" aca="1" ref="AQ106" ca="1">IF(SUM(--ISNUMBER(FIND(AQ$2,AN$2:AN$201)))&lt;ROW()-2,"",INDEX(AN$1:AN$201,SMALL(IF(ISNUMBER(FIND(AQ$2,AN$2:AN$201)),ROW($2:$201)),ROW()-2)))</f>
        <v/>
      </c>
    </row>
    <row r="107" spans="1:43" s="97" customFormat="1" ht="80.099999999999994" customHeight="1">
      <c r="A107" s="120" t="str">
        <f t="shared" ca="1" si="20"/>
        <v/>
      </c>
      <c r="B107" s="422" t="str">
        <f ca="1">IF(A107="","",IF(INDIRECT("C"&amp;ROW())="","",TEXT(MATCH(INDIRECT("C"&amp;ROW()),TestCategories,0),"000")&amp;"-"&amp;TEXT(COUNTIF(C$3:INDIRECT("C"&amp;ROW()),INDIRECT("C"&amp;ROW())),"00")))</f>
        <v/>
      </c>
      <c r="C107" s="423" t="str">
        <f t="shared" ca="1" si="21"/>
        <v>耐壓性測試</v>
      </c>
      <c r="D107" s="424"/>
      <c r="E107" s="425"/>
      <c r="F107" s="425"/>
      <c r="G107" s="425"/>
      <c r="H107" s="426"/>
      <c r="I107" s="427"/>
      <c r="J107" s="427"/>
      <c r="K107" s="425"/>
      <c r="L107" s="425"/>
      <c r="M107" s="429" t="str">
        <f t="shared" ca="1" si="22"/>
        <v/>
      </c>
      <c r="N107" s="282" t="str">
        <f ca="1">IF(M107&lt;&gt;"",MAX(N$3:N106)+1,"")</f>
        <v/>
      </c>
      <c r="O107" s="442">
        <f t="shared" ca="1" si="23"/>
        <v>11</v>
      </c>
      <c r="P107" s="98"/>
      <c r="Q107" s="98"/>
      <c r="R107" s="98"/>
      <c r="S107" s="98"/>
      <c r="T107" s="98"/>
      <c r="U107" s="98"/>
      <c r="V107" s="98"/>
      <c r="W107" s="99"/>
      <c r="X107" s="89"/>
      <c r="Y107" s="89"/>
      <c r="Z107" s="89"/>
      <c r="AA107" s="117"/>
      <c r="AB107" s="139" t="str">
        <f t="shared" ca="1" si="16"/>
        <v/>
      </c>
      <c r="AC107" s="134">
        <f t="shared" ca="1" si="17"/>
        <v>0</v>
      </c>
      <c r="AD107" s="111">
        <f t="shared" ca="1" si="24"/>
        <v>0</v>
      </c>
      <c r="AE107" s="111">
        <f t="shared" ca="1" si="24"/>
        <v>0</v>
      </c>
      <c r="AF107" s="111">
        <f t="shared" ca="1" si="18"/>
        <v>0</v>
      </c>
      <c r="AG107" s="111">
        <f t="shared" ca="1" si="25"/>
        <v>0</v>
      </c>
      <c r="AH107" s="111">
        <f t="shared" ca="1" si="25"/>
        <v>0</v>
      </c>
      <c r="AI107" s="111">
        <f t="shared" ca="1" si="19"/>
        <v>0</v>
      </c>
      <c r="AJ107" s="111">
        <f t="shared" ca="1" si="26"/>
        <v>0</v>
      </c>
      <c r="AK107" s="112">
        <f t="shared" ca="1" si="26"/>
        <v>0</v>
      </c>
      <c r="AL107" s="104"/>
      <c r="AM107" s="100"/>
      <c r="AN107" s="148" t="str">
        <f t="shared" ca="1" si="15"/>
        <v/>
      </c>
      <c r="AO107" s="149"/>
      <c r="AP107" s="151" t="str">
        <f t="array" aca="1" ref="AP107" ca="1">IF(SUM(--ISNUMBER(FIND(AP$2,AN$2:AN$201)))&lt;ROW()-2,"",INDEX(AN$1:AN$201,SMALL(IF(ISNUMBER(FIND(AP$2,AN$2:AN$201)),ROW($2:$201)),ROW()-2)))</f>
        <v/>
      </c>
      <c r="AQ107" s="151" t="str">
        <f t="array" aca="1" ref="AQ107" ca="1">IF(SUM(--ISNUMBER(FIND(AQ$2,AN$2:AN$201)))&lt;ROW()-2,"",INDEX(AN$1:AN$201,SMALL(IF(ISNUMBER(FIND(AQ$2,AN$2:AN$201)),ROW($2:$201)),ROW()-2)))</f>
        <v/>
      </c>
    </row>
    <row r="108" spans="1:43" s="97" customFormat="1" ht="80.099999999999994" customHeight="1">
      <c r="A108" s="120" t="str">
        <f t="shared" ca="1" si="20"/>
        <v/>
      </c>
      <c r="B108" s="422" t="str">
        <f ca="1">IF(A108="","",IF(INDIRECT("C"&amp;ROW())="","",TEXT(MATCH(INDIRECT("C"&amp;ROW()),TestCategories,0),"000")&amp;"-"&amp;TEXT(COUNTIF(C$3:INDIRECT("C"&amp;ROW()),INDIRECT("C"&amp;ROW())),"00")))</f>
        <v/>
      </c>
      <c r="C108" s="423" t="str">
        <f t="shared" ca="1" si="21"/>
        <v>耐壓性測試</v>
      </c>
      <c r="D108" s="424"/>
      <c r="E108" s="425"/>
      <c r="F108" s="425"/>
      <c r="G108" s="425"/>
      <c r="H108" s="426"/>
      <c r="I108" s="427"/>
      <c r="J108" s="427"/>
      <c r="K108" s="425"/>
      <c r="L108" s="425"/>
      <c r="M108" s="429" t="str">
        <f t="shared" ca="1" si="22"/>
        <v/>
      </c>
      <c r="N108" s="282" t="str">
        <f ca="1">IF(M108&lt;&gt;"",MAX(N$3:N107)+1,"")</f>
        <v/>
      </c>
      <c r="O108" s="442">
        <f t="shared" ca="1" si="23"/>
        <v>11</v>
      </c>
      <c r="P108" s="98"/>
      <c r="Q108" s="98"/>
      <c r="R108" s="98"/>
      <c r="S108" s="98"/>
      <c r="T108" s="98"/>
      <c r="U108" s="98"/>
      <c r="V108" s="98"/>
      <c r="W108" s="99"/>
      <c r="X108" s="89"/>
      <c r="Y108" s="89"/>
      <c r="Z108" s="89"/>
      <c r="AA108" s="117"/>
      <c r="AB108" s="139" t="str">
        <f t="shared" ca="1" si="16"/>
        <v/>
      </c>
      <c r="AC108" s="134">
        <f t="shared" ca="1" si="17"/>
        <v>0</v>
      </c>
      <c r="AD108" s="111">
        <f t="shared" ca="1" si="24"/>
        <v>0</v>
      </c>
      <c r="AE108" s="111">
        <f t="shared" ca="1" si="24"/>
        <v>0</v>
      </c>
      <c r="AF108" s="111">
        <f t="shared" ca="1" si="18"/>
        <v>0</v>
      </c>
      <c r="AG108" s="111">
        <f t="shared" ca="1" si="25"/>
        <v>0</v>
      </c>
      <c r="AH108" s="111">
        <f t="shared" ca="1" si="25"/>
        <v>0</v>
      </c>
      <c r="AI108" s="111">
        <f t="shared" ca="1" si="19"/>
        <v>0</v>
      </c>
      <c r="AJ108" s="111">
        <f t="shared" ca="1" si="26"/>
        <v>0</v>
      </c>
      <c r="AK108" s="112">
        <f t="shared" ca="1" si="26"/>
        <v>0</v>
      </c>
      <c r="AL108" s="104"/>
      <c r="AM108" s="100"/>
      <c r="AN108" s="148" t="str">
        <f t="shared" ca="1" si="15"/>
        <v/>
      </c>
      <c r="AO108" s="149"/>
      <c r="AP108" s="151" t="str">
        <f t="array" aca="1" ref="AP108" ca="1">IF(SUM(--ISNUMBER(FIND(AP$2,AN$2:AN$201)))&lt;ROW()-2,"",INDEX(AN$1:AN$201,SMALL(IF(ISNUMBER(FIND(AP$2,AN$2:AN$201)),ROW($2:$201)),ROW()-2)))</f>
        <v/>
      </c>
      <c r="AQ108" s="151" t="str">
        <f t="array" aca="1" ref="AQ108" ca="1">IF(SUM(--ISNUMBER(FIND(AQ$2,AN$2:AN$201)))&lt;ROW()-2,"",INDEX(AN$1:AN$201,SMALL(IF(ISNUMBER(FIND(AQ$2,AN$2:AN$201)),ROW($2:$201)),ROW()-2)))</f>
        <v/>
      </c>
    </row>
    <row r="109" spans="1:43" s="97" customFormat="1" ht="80.099999999999994" customHeight="1">
      <c r="A109" s="120" t="str">
        <f t="shared" ca="1" si="20"/>
        <v/>
      </c>
      <c r="B109" s="422" t="str">
        <f ca="1">IF(A109="","",IF(INDIRECT("C"&amp;ROW())="","",TEXT(MATCH(INDIRECT("C"&amp;ROW()),TestCategories,0),"000")&amp;"-"&amp;TEXT(COUNTIF(C$3:INDIRECT("C"&amp;ROW()),INDIRECT("C"&amp;ROW())),"00")))</f>
        <v/>
      </c>
      <c r="C109" s="423" t="str">
        <f t="shared" ca="1" si="21"/>
        <v>耐壓性測試</v>
      </c>
      <c r="D109" s="424"/>
      <c r="E109" s="425"/>
      <c r="F109" s="425"/>
      <c r="G109" s="425"/>
      <c r="H109" s="426"/>
      <c r="I109" s="427"/>
      <c r="J109" s="427"/>
      <c r="K109" s="425"/>
      <c r="L109" s="425"/>
      <c r="M109" s="429" t="str">
        <f t="shared" ca="1" si="22"/>
        <v/>
      </c>
      <c r="N109" s="282" t="str">
        <f ca="1">IF(M109&lt;&gt;"",MAX(N$3:N108)+1,"")</f>
        <v/>
      </c>
      <c r="O109" s="442">
        <f t="shared" ca="1" si="23"/>
        <v>11</v>
      </c>
      <c r="P109" s="98"/>
      <c r="Q109" s="98"/>
      <c r="R109" s="98"/>
      <c r="S109" s="98"/>
      <c r="T109" s="98"/>
      <c r="U109" s="98"/>
      <c r="V109" s="98"/>
      <c r="W109" s="99"/>
      <c r="X109" s="89"/>
      <c r="Y109" s="89"/>
      <c r="Z109" s="89"/>
      <c r="AA109" s="117"/>
      <c r="AB109" s="139" t="str">
        <f t="shared" ca="1" si="16"/>
        <v/>
      </c>
      <c r="AC109" s="134">
        <f t="shared" ca="1" si="17"/>
        <v>0</v>
      </c>
      <c r="AD109" s="111">
        <f t="shared" ca="1" si="24"/>
        <v>0</v>
      </c>
      <c r="AE109" s="111">
        <f t="shared" ca="1" si="24"/>
        <v>0</v>
      </c>
      <c r="AF109" s="111">
        <f t="shared" ca="1" si="18"/>
        <v>0</v>
      </c>
      <c r="AG109" s="111">
        <f t="shared" ca="1" si="25"/>
        <v>0</v>
      </c>
      <c r="AH109" s="111">
        <f t="shared" ca="1" si="25"/>
        <v>0</v>
      </c>
      <c r="AI109" s="111">
        <f t="shared" ca="1" si="19"/>
        <v>0</v>
      </c>
      <c r="AJ109" s="111">
        <f t="shared" ca="1" si="26"/>
        <v>0</v>
      </c>
      <c r="AK109" s="112">
        <f t="shared" ca="1" si="26"/>
        <v>0</v>
      </c>
      <c r="AL109" s="104"/>
      <c r="AM109" s="100"/>
      <c r="AN109" s="148" t="str">
        <f t="shared" ca="1" si="15"/>
        <v/>
      </c>
      <c r="AO109" s="149"/>
      <c r="AP109" s="151" t="str">
        <f t="array" aca="1" ref="AP109" ca="1">IF(SUM(--ISNUMBER(FIND(AP$2,AN$2:AN$201)))&lt;ROW()-2,"",INDEX(AN$1:AN$201,SMALL(IF(ISNUMBER(FIND(AP$2,AN$2:AN$201)),ROW($2:$201)),ROW()-2)))</f>
        <v/>
      </c>
      <c r="AQ109" s="151" t="str">
        <f t="array" aca="1" ref="AQ109" ca="1">IF(SUM(--ISNUMBER(FIND(AQ$2,AN$2:AN$201)))&lt;ROW()-2,"",INDEX(AN$1:AN$201,SMALL(IF(ISNUMBER(FIND(AQ$2,AN$2:AN$201)),ROW($2:$201)),ROW()-2)))</f>
        <v/>
      </c>
    </row>
    <row r="110" spans="1:43" s="97" customFormat="1" ht="80.099999999999994" customHeight="1">
      <c r="A110" s="120" t="str">
        <f t="shared" ca="1" si="20"/>
        <v/>
      </c>
      <c r="B110" s="422" t="str">
        <f ca="1">IF(A110="","",IF(INDIRECT("C"&amp;ROW())="","",TEXT(MATCH(INDIRECT("C"&amp;ROW()),TestCategories,0),"000")&amp;"-"&amp;TEXT(COUNTIF(C$3:INDIRECT("C"&amp;ROW()),INDIRECT("C"&amp;ROW())),"00")))</f>
        <v/>
      </c>
      <c r="C110" s="423" t="str">
        <f t="shared" ca="1" si="21"/>
        <v>耐壓性測試</v>
      </c>
      <c r="D110" s="424"/>
      <c r="E110" s="425"/>
      <c r="F110" s="425"/>
      <c r="G110" s="425"/>
      <c r="H110" s="426"/>
      <c r="I110" s="427"/>
      <c r="J110" s="427"/>
      <c r="K110" s="425"/>
      <c r="L110" s="425"/>
      <c r="M110" s="429" t="str">
        <f t="shared" ca="1" si="22"/>
        <v/>
      </c>
      <c r="N110" s="282" t="str">
        <f ca="1">IF(M110&lt;&gt;"",MAX(N$3:N109)+1,"")</f>
        <v/>
      </c>
      <c r="O110" s="442">
        <f t="shared" ca="1" si="23"/>
        <v>11</v>
      </c>
      <c r="P110" s="98"/>
      <c r="Q110" s="98"/>
      <c r="R110" s="98"/>
      <c r="S110" s="98"/>
      <c r="T110" s="98"/>
      <c r="U110" s="98"/>
      <c r="V110" s="98"/>
      <c r="W110" s="99"/>
      <c r="X110" s="89"/>
      <c r="Y110" s="89"/>
      <c r="Z110" s="89"/>
      <c r="AA110" s="117"/>
      <c r="AB110" s="139" t="str">
        <f t="shared" ca="1" si="16"/>
        <v/>
      </c>
      <c r="AC110" s="134">
        <f t="shared" ca="1" si="17"/>
        <v>0</v>
      </c>
      <c r="AD110" s="111">
        <f t="shared" ca="1" si="24"/>
        <v>0</v>
      </c>
      <c r="AE110" s="111">
        <f t="shared" ca="1" si="24"/>
        <v>0</v>
      </c>
      <c r="AF110" s="111">
        <f t="shared" ca="1" si="18"/>
        <v>0</v>
      </c>
      <c r="AG110" s="111">
        <f t="shared" ca="1" si="25"/>
        <v>0</v>
      </c>
      <c r="AH110" s="111">
        <f t="shared" ca="1" si="25"/>
        <v>0</v>
      </c>
      <c r="AI110" s="111">
        <f t="shared" ca="1" si="19"/>
        <v>0</v>
      </c>
      <c r="AJ110" s="111">
        <f t="shared" ca="1" si="26"/>
        <v>0</v>
      </c>
      <c r="AK110" s="112">
        <f t="shared" ca="1" si="26"/>
        <v>0</v>
      </c>
      <c r="AL110" s="104"/>
      <c r="AM110" s="100"/>
      <c r="AN110" s="148" t="str">
        <f t="shared" ca="1" si="15"/>
        <v/>
      </c>
      <c r="AO110" s="149"/>
      <c r="AP110" s="151" t="str">
        <f t="array" aca="1" ref="AP110" ca="1">IF(SUM(--ISNUMBER(FIND(AP$2,AN$2:AN$201)))&lt;ROW()-2,"",INDEX(AN$1:AN$201,SMALL(IF(ISNUMBER(FIND(AP$2,AN$2:AN$201)),ROW($2:$201)),ROW()-2)))</f>
        <v/>
      </c>
      <c r="AQ110" s="151" t="str">
        <f t="array" aca="1" ref="AQ110" ca="1">IF(SUM(--ISNUMBER(FIND(AQ$2,AN$2:AN$201)))&lt;ROW()-2,"",INDEX(AN$1:AN$201,SMALL(IF(ISNUMBER(FIND(AQ$2,AN$2:AN$201)),ROW($2:$201)),ROW()-2)))</f>
        <v/>
      </c>
    </row>
    <row r="111" spans="1:43" s="97" customFormat="1" ht="80.099999999999994" customHeight="1">
      <c r="A111" s="120" t="str">
        <f t="shared" ca="1" si="20"/>
        <v/>
      </c>
      <c r="B111" s="422" t="str">
        <f ca="1">IF(A111="","",IF(INDIRECT("C"&amp;ROW())="","",TEXT(MATCH(INDIRECT("C"&amp;ROW()),TestCategories,0),"000")&amp;"-"&amp;TEXT(COUNTIF(C$3:INDIRECT("C"&amp;ROW()),INDIRECT("C"&amp;ROW())),"00")))</f>
        <v/>
      </c>
      <c r="C111" s="423" t="str">
        <f t="shared" ca="1" si="21"/>
        <v>耐壓性測試</v>
      </c>
      <c r="D111" s="424"/>
      <c r="E111" s="425"/>
      <c r="F111" s="425"/>
      <c r="G111" s="425"/>
      <c r="H111" s="426"/>
      <c r="I111" s="427"/>
      <c r="J111" s="427"/>
      <c r="K111" s="425"/>
      <c r="L111" s="425"/>
      <c r="M111" s="429" t="str">
        <f t="shared" ca="1" si="22"/>
        <v/>
      </c>
      <c r="N111" s="282" t="str">
        <f ca="1">IF(M111&lt;&gt;"",MAX(N$3:N110)+1,"")</f>
        <v/>
      </c>
      <c r="O111" s="442">
        <f t="shared" ca="1" si="23"/>
        <v>11</v>
      </c>
      <c r="P111" s="98"/>
      <c r="Q111" s="98"/>
      <c r="R111" s="98"/>
      <c r="S111" s="98"/>
      <c r="T111" s="98"/>
      <c r="U111" s="98"/>
      <c r="V111" s="98"/>
      <c r="W111" s="99"/>
      <c r="X111" s="89"/>
      <c r="Y111" s="89"/>
      <c r="Z111" s="89"/>
      <c r="AA111" s="117"/>
      <c r="AB111" s="139" t="str">
        <f t="shared" ca="1" si="16"/>
        <v/>
      </c>
      <c r="AC111" s="134">
        <f t="shared" ca="1" si="17"/>
        <v>0</v>
      </c>
      <c r="AD111" s="111">
        <f t="shared" ca="1" si="24"/>
        <v>0</v>
      </c>
      <c r="AE111" s="111">
        <f t="shared" ca="1" si="24"/>
        <v>0</v>
      </c>
      <c r="AF111" s="111">
        <f t="shared" ca="1" si="18"/>
        <v>0</v>
      </c>
      <c r="AG111" s="111">
        <f t="shared" ca="1" si="25"/>
        <v>0</v>
      </c>
      <c r="AH111" s="111">
        <f t="shared" ca="1" si="25"/>
        <v>0</v>
      </c>
      <c r="AI111" s="111">
        <f t="shared" ca="1" si="19"/>
        <v>0</v>
      </c>
      <c r="AJ111" s="111">
        <f t="shared" ca="1" si="26"/>
        <v>0</v>
      </c>
      <c r="AK111" s="112">
        <f t="shared" ca="1" si="26"/>
        <v>0</v>
      </c>
      <c r="AL111" s="104"/>
      <c r="AM111" s="100"/>
      <c r="AN111" s="148" t="str">
        <f t="shared" ca="1" si="15"/>
        <v/>
      </c>
      <c r="AO111" s="149"/>
      <c r="AP111" s="151" t="str">
        <f t="array" aca="1" ref="AP111" ca="1">IF(SUM(--ISNUMBER(FIND(AP$2,AN$2:AN$201)))&lt;ROW()-2,"",INDEX(AN$1:AN$201,SMALL(IF(ISNUMBER(FIND(AP$2,AN$2:AN$201)),ROW($2:$201)),ROW()-2)))</f>
        <v/>
      </c>
      <c r="AQ111" s="151" t="str">
        <f t="array" aca="1" ref="AQ111" ca="1">IF(SUM(--ISNUMBER(FIND(AQ$2,AN$2:AN$201)))&lt;ROW()-2,"",INDEX(AN$1:AN$201,SMALL(IF(ISNUMBER(FIND(AQ$2,AN$2:AN$201)),ROW($2:$201)),ROW()-2)))</f>
        <v/>
      </c>
    </row>
    <row r="112" spans="1:43" s="97" customFormat="1" ht="80.099999999999994" customHeight="1">
      <c r="A112" s="120" t="str">
        <f t="shared" ca="1" si="20"/>
        <v/>
      </c>
      <c r="B112" s="422" t="str">
        <f ca="1">IF(A112="","",IF(INDIRECT("C"&amp;ROW())="","",TEXT(MATCH(INDIRECT("C"&amp;ROW()),TestCategories,0),"000")&amp;"-"&amp;TEXT(COUNTIF(C$3:INDIRECT("C"&amp;ROW()),INDIRECT("C"&amp;ROW())),"00")))</f>
        <v/>
      </c>
      <c r="C112" s="423" t="str">
        <f t="shared" ca="1" si="21"/>
        <v>耐壓性測試</v>
      </c>
      <c r="D112" s="424"/>
      <c r="E112" s="425"/>
      <c r="F112" s="425"/>
      <c r="G112" s="425"/>
      <c r="H112" s="427"/>
      <c r="I112" s="427"/>
      <c r="J112" s="427"/>
      <c r="K112" s="425"/>
      <c r="L112" s="425"/>
      <c r="M112" s="429" t="str">
        <f t="shared" ca="1" si="22"/>
        <v/>
      </c>
      <c r="N112" s="282" t="str">
        <f ca="1">IF(M112&lt;&gt;"",MAX(N$3:N111)+1,"")</f>
        <v/>
      </c>
      <c r="O112" s="442">
        <f t="shared" ca="1" si="23"/>
        <v>11</v>
      </c>
      <c r="P112" s="98"/>
      <c r="Q112" s="98"/>
      <c r="R112" s="98"/>
      <c r="S112" s="98"/>
      <c r="T112" s="98"/>
      <c r="U112" s="98"/>
      <c r="V112" s="98"/>
      <c r="W112" s="99"/>
      <c r="X112" s="89"/>
      <c r="Y112" s="89"/>
      <c r="Z112" s="89"/>
      <c r="AA112" s="117"/>
      <c r="AB112" s="139" t="str">
        <f t="shared" ca="1" si="16"/>
        <v/>
      </c>
      <c r="AC112" s="134">
        <f t="shared" ca="1" si="17"/>
        <v>0</v>
      </c>
      <c r="AD112" s="111">
        <f t="shared" ca="1" si="24"/>
        <v>0</v>
      </c>
      <c r="AE112" s="111">
        <f t="shared" ca="1" si="24"/>
        <v>0</v>
      </c>
      <c r="AF112" s="111">
        <f t="shared" ca="1" si="18"/>
        <v>0</v>
      </c>
      <c r="AG112" s="111">
        <f t="shared" ca="1" si="25"/>
        <v>0</v>
      </c>
      <c r="AH112" s="111">
        <f t="shared" ca="1" si="25"/>
        <v>0</v>
      </c>
      <c r="AI112" s="111">
        <f t="shared" ca="1" si="19"/>
        <v>0</v>
      </c>
      <c r="AJ112" s="111">
        <f t="shared" ca="1" si="26"/>
        <v>0</v>
      </c>
      <c r="AK112" s="112">
        <f t="shared" ca="1" si="26"/>
        <v>0</v>
      </c>
      <c r="AL112" s="104"/>
      <c r="AM112" s="100"/>
      <c r="AN112" s="148" t="str">
        <f t="shared" ca="1" si="15"/>
        <v/>
      </c>
      <c r="AO112" s="149"/>
      <c r="AP112" s="151" t="str">
        <f t="array" aca="1" ref="AP112" ca="1">IF(SUM(--ISNUMBER(FIND(AP$2,AN$2:AN$201)))&lt;ROW()-2,"",INDEX(AN$1:AN$201,SMALL(IF(ISNUMBER(FIND(AP$2,AN$2:AN$201)),ROW($2:$201)),ROW()-2)))</f>
        <v/>
      </c>
      <c r="AQ112" s="151" t="str">
        <f t="array" aca="1" ref="AQ112" ca="1">IF(SUM(--ISNUMBER(FIND(AQ$2,AN$2:AN$201)))&lt;ROW()-2,"",INDEX(AN$1:AN$201,SMALL(IF(ISNUMBER(FIND(AQ$2,AN$2:AN$201)),ROW($2:$201)),ROW()-2)))</f>
        <v/>
      </c>
    </row>
    <row r="113" spans="1:43" s="97" customFormat="1" ht="80.099999999999994" customHeight="1">
      <c r="A113" s="120" t="str">
        <f t="shared" ca="1" si="20"/>
        <v/>
      </c>
      <c r="B113" s="422" t="str">
        <f ca="1">IF(A113="","",IF(INDIRECT("C"&amp;ROW())="","",TEXT(MATCH(INDIRECT("C"&amp;ROW()),TestCategories,0),"000")&amp;"-"&amp;TEXT(COUNTIF(C$3:INDIRECT("C"&amp;ROW()),INDIRECT("C"&amp;ROW())),"00")))</f>
        <v/>
      </c>
      <c r="C113" s="423" t="str">
        <f t="shared" ca="1" si="21"/>
        <v>耐壓性測試</v>
      </c>
      <c r="D113" s="424"/>
      <c r="E113" s="425"/>
      <c r="F113" s="425"/>
      <c r="G113" s="425"/>
      <c r="H113" s="427"/>
      <c r="I113" s="427"/>
      <c r="J113" s="427"/>
      <c r="K113" s="425"/>
      <c r="L113" s="425"/>
      <c r="M113" s="429" t="str">
        <f t="shared" ca="1" si="22"/>
        <v/>
      </c>
      <c r="N113" s="282" t="str">
        <f ca="1">IF(M113&lt;&gt;"",MAX(N$3:N112)+1,"")</f>
        <v/>
      </c>
      <c r="O113" s="442">
        <f t="shared" ca="1" si="23"/>
        <v>11</v>
      </c>
      <c r="P113" s="98"/>
      <c r="Q113" s="98"/>
      <c r="R113" s="98"/>
      <c r="S113" s="98"/>
      <c r="T113" s="98"/>
      <c r="U113" s="98"/>
      <c r="V113" s="98"/>
      <c r="W113" s="99"/>
      <c r="X113" s="89"/>
      <c r="Y113" s="89"/>
      <c r="Z113" s="89"/>
      <c r="AA113" s="117"/>
      <c r="AB113" s="139" t="str">
        <f t="shared" ca="1" si="16"/>
        <v/>
      </c>
      <c r="AC113" s="134">
        <f t="shared" ca="1" si="17"/>
        <v>0</v>
      </c>
      <c r="AD113" s="111">
        <f t="shared" ca="1" si="24"/>
        <v>0</v>
      </c>
      <c r="AE113" s="111">
        <f t="shared" ca="1" si="24"/>
        <v>0</v>
      </c>
      <c r="AF113" s="111">
        <f t="shared" ca="1" si="18"/>
        <v>0</v>
      </c>
      <c r="AG113" s="111">
        <f t="shared" ca="1" si="25"/>
        <v>0</v>
      </c>
      <c r="AH113" s="111">
        <f t="shared" ca="1" si="25"/>
        <v>0</v>
      </c>
      <c r="AI113" s="111">
        <f t="shared" ca="1" si="19"/>
        <v>0</v>
      </c>
      <c r="AJ113" s="111">
        <f t="shared" ca="1" si="26"/>
        <v>0</v>
      </c>
      <c r="AK113" s="112">
        <f t="shared" ca="1" si="26"/>
        <v>0</v>
      </c>
      <c r="AL113" s="104"/>
      <c r="AM113" s="100"/>
      <c r="AN113" s="148" t="str">
        <f t="shared" ca="1" si="15"/>
        <v/>
      </c>
      <c r="AO113" s="149"/>
      <c r="AP113" s="151" t="str">
        <f t="array" aca="1" ref="AP113" ca="1">IF(SUM(--ISNUMBER(FIND(AP$2,AN$2:AN$201)))&lt;ROW()-2,"",INDEX(AN$1:AN$201,SMALL(IF(ISNUMBER(FIND(AP$2,AN$2:AN$201)),ROW($2:$201)),ROW()-2)))</f>
        <v/>
      </c>
      <c r="AQ113" s="151" t="str">
        <f t="array" aca="1" ref="AQ113" ca="1">IF(SUM(--ISNUMBER(FIND(AQ$2,AN$2:AN$201)))&lt;ROW()-2,"",INDEX(AN$1:AN$201,SMALL(IF(ISNUMBER(FIND(AQ$2,AN$2:AN$201)),ROW($2:$201)),ROW()-2)))</f>
        <v/>
      </c>
    </row>
    <row r="114" spans="1:43" s="97" customFormat="1" ht="80.099999999999994" customHeight="1">
      <c r="A114" s="120" t="str">
        <f t="shared" ca="1" si="20"/>
        <v/>
      </c>
      <c r="B114" s="422" t="str">
        <f ca="1">IF(A114="","",IF(INDIRECT("C"&amp;ROW())="","",TEXT(MATCH(INDIRECT("C"&amp;ROW()),TestCategories,0),"000")&amp;"-"&amp;TEXT(COUNTIF(C$3:INDIRECT("C"&amp;ROW()),INDIRECT("C"&amp;ROW())),"00")))</f>
        <v/>
      </c>
      <c r="C114" s="423" t="str">
        <f t="shared" ca="1" si="21"/>
        <v>耐壓性測試</v>
      </c>
      <c r="D114" s="424"/>
      <c r="E114" s="425"/>
      <c r="F114" s="425"/>
      <c r="G114" s="425"/>
      <c r="H114" s="427"/>
      <c r="I114" s="427"/>
      <c r="J114" s="427"/>
      <c r="K114" s="425"/>
      <c r="L114" s="425"/>
      <c r="M114" s="429" t="str">
        <f t="shared" ca="1" si="22"/>
        <v/>
      </c>
      <c r="N114" s="282" t="str">
        <f ca="1">IF(M114&lt;&gt;"",MAX(N$3:N113)+1,"")</f>
        <v/>
      </c>
      <c r="O114" s="442">
        <f t="shared" ca="1" si="23"/>
        <v>11</v>
      </c>
      <c r="P114" s="98"/>
      <c r="Q114" s="98"/>
      <c r="R114" s="98"/>
      <c r="S114" s="98"/>
      <c r="T114" s="98"/>
      <c r="U114" s="98"/>
      <c r="V114" s="98"/>
      <c r="W114" s="99"/>
      <c r="X114" s="89"/>
      <c r="Y114" s="89"/>
      <c r="Z114" s="89"/>
      <c r="AA114" s="117"/>
      <c r="AB114" s="139" t="str">
        <f t="shared" ca="1" si="16"/>
        <v/>
      </c>
      <c r="AC114" s="134">
        <f t="shared" ca="1" si="17"/>
        <v>0</v>
      </c>
      <c r="AD114" s="111">
        <f t="shared" ca="1" si="24"/>
        <v>0</v>
      </c>
      <c r="AE114" s="111">
        <f t="shared" ca="1" si="24"/>
        <v>0</v>
      </c>
      <c r="AF114" s="111">
        <f t="shared" ca="1" si="18"/>
        <v>0</v>
      </c>
      <c r="AG114" s="111">
        <f t="shared" ca="1" si="25"/>
        <v>0</v>
      </c>
      <c r="AH114" s="111">
        <f t="shared" ca="1" si="25"/>
        <v>0</v>
      </c>
      <c r="AI114" s="111">
        <f t="shared" ca="1" si="19"/>
        <v>0</v>
      </c>
      <c r="AJ114" s="111">
        <f t="shared" ca="1" si="26"/>
        <v>0</v>
      </c>
      <c r="AK114" s="112">
        <f t="shared" ca="1" si="26"/>
        <v>0</v>
      </c>
      <c r="AL114" s="104"/>
      <c r="AM114" s="100"/>
      <c r="AN114" s="148" t="str">
        <f t="shared" ca="1" si="15"/>
        <v/>
      </c>
      <c r="AO114" s="149"/>
      <c r="AP114" s="151" t="str">
        <f t="array" aca="1" ref="AP114" ca="1">IF(SUM(--ISNUMBER(FIND(AP$2,AN$2:AN$201)))&lt;ROW()-2,"",INDEX(AN$1:AN$201,SMALL(IF(ISNUMBER(FIND(AP$2,AN$2:AN$201)),ROW($2:$201)),ROW()-2)))</f>
        <v/>
      </c>
      <c r="AQ114" s="151" t="str">
        <f t="array" aca="1" ref="AQ114" ca="1">IF(SUM(--ISNUMBER(FIND(AQ$2,AN$2:AN$201)))&lt;ROW()-2,"",INDEX(AN$1:AN$201,SMALL(IF(ISNUMBER(FIND(AQ$2,AN$2:AN$201)),ROW($2:$201)),ROW()-2)))</f>
        <v/>
      </c>
    </row>
    <row r="115" spans="1:43" s="97" customFormat="1" ht="80.099999999999994" customHeight="1">
      <c r="A115" s="120" t="str">
        <f t="shared" ca="1" si="20"/>
        <v/>
      </c>
      <c r="B115" s="422" t="str">
        <f ca="1">IF(A115="","",IF(INDIRECT("C"&amp;ROW())="","",TEXT(MATCH(INDIRECT("C"&amp;ROW()),TestCategories,0),"000")&amp;"-"&amp;TEXT(COUNTIF(C$3:INDIRECT("C"&amp;ROW()),INDIRECT("C"&amp;ROW())),"00")))</f>
        <v/>
      </c>
      <c r="C115" s="423" t="str">
        <f t="shared" ca="1" si="21"/>
        <v>耐壓性測試</v>
      </c>
      <c r="D115" s="424"/>
      <c r="E115" s="425"/>
      <c r="F115" s="425"/>
      <c r="G115" s="425"/>
      <c r="H115" s="427"/>
      <c r="I115" s="427"/>
      <c r="J115" s="427"/>
      <c r="K115" s="425"/>
      <c r="L115" s="425"/>
      <c r="M115" s="429" t="str">
        <f t="shared" ca="1" si="22"/>
        <v/>
      </c>
      <c r="N115" s="282" t="str">
        <f ca="1">IF(M115&lt;&gt;"",MAX(N$3:N114)+1,"")</f>
        <v/>
      </c>
      <c r="O115" s="442">
        <f t="shared" ca="1" si="23"/>
        <v>11</v>
      </c>
      <c r="P115" s="98"/>
      <c r="Q115" s="98"/>
      <c r="R115" s="98"/>
      <c r="S115" s="98"/>
      <c r="T115" s="98"/>
      <c r="U115" s="98"/>
      <c r="V115" s="98"/>
      <c r="W115" s="99"/>
      <c r="X115" s="89"/>
      <c r="Y115" s="89"/>
      <c r="Z115" s="89"/>
      <c r="AA115" s="117"/>
      <c r="AB115" s="139" t="str">
        <f t="shared" ca="1" si="16"/>
        <v/>
      </c>
      <c r="AC115" s="134">
        <f t="shared" ca="1" si="17"/>
        <v>0</v>
      </c>
      <c r="AD115" s="111">
        <f t="shared" ca="1" si="24"/>
        <v>0</v>
      </c>
      <c r="AE115" s="111">
        <f t="shared" ca="1" si="24"/>
        <v>0</v>
      </c>
      <c r="AF115" s="111">
        <f t="shared" ca="1" si="18"/>
        <v>0</v>
      </c>
      <c r="AG115" s="111">
        <f t="shared" ca="1" si="25"/>
        <v>0</v>
      </c>
      <c r="AH115" s="111">
        <f t="shared" ca="1" si="25"/>
        <v>0</v>
      </c>
      <c r="AI115" s="111">
        <f t="shared" ca="1" si="19"/>
        <v>0</v>
      </c>
      <c r="AJ115" s="111">
        <f t="shared" ca="1" si="26"/>
        <v>0</v>
      </c>
      <c r="AK115" s="112">
        <f t="shared" ca="1" si="26"/>
        <v>0</v>
      </c>
      <c r="AL115" s="104"/>
      <c r="AM115" s="100"/>
      <c r="AN115" s="148" t="str">
        <f t="shared" ca="1" si="15"/>
        <v/>
      </c>
      <c r="AO115" s="149"/>
      <c r="AP115" s="151" t="str">
        <f t="array" aca="1" ref="AP115" ca="1">IF(SUM(--ISNUMBER(FIND(AP$2,AN$2:AN$201)))&lt;ROW()-2,"",INDEX(AN$1:AN$201,SMALL(IF(ISNUMBER(FIND(AP$2,AN$2:AN$201)),ROW($2:$201)),ROW()-2)))</f>
        <v/>
      </c>
      <c r="AQ115" s="151" t="str">
        <f t="array" aca="1" ref="AQ115" ca="1">IF(SUM(--ISNUMBER(FIND(AQ$2,AN$2:AN$201)))&lt;ROW()-2,"",INDEX(AN$1:AN$201,SMALL(IF(ISNUMBER(FIND(AQ$2,AN$2:AN$201)),ROW($2:$201)),ROW()-2)))</f>
        <v/>
      </c>
    </row>
    <row r="116" spans="1:43" s="97" customFormat="1" ht="80.099999999999994" customHeight="1">
      <c r="A116" s="120" t="str">
        <f t="shared" ca="1" si="20"/>
        <v/>
      </c>
      <c r="B116" s="422" t="str">
        <f ca="1">IF(A116="","",IF(INDIRECT("C"&amp;ROW())="","",TEXT(MATCH(INDIRECT("C"&amp;ROW()),TestCategories,0),"000")&amp;"-"&amp;TEXT(COUNTIF(C$3:INDIRECT("C"&amp;ROW()),INDIRECT("C"&amp;ROW())),"00")))</f>
        <v/>
      </c>
      <c r="C116" s="423" t="str">
        <f t="shared" ca="1" si="21"/>
        <v>耐壓性測試</v>
      </c>
      <c r="D116" s="424"/>
      <c r="E116" s="425"/>
      <c r="F116" s="425"/>
      <c r="G116" s="425"/>
      <c r="H116" s="427"/>
      <c r="I116" s="427"/>
      <c r="J116" s="427"/>
      <c r="K116" s="425"/>
      <c r="L116" s="425"/>
      <c r="M116" s="429" t="str">
        <f t="shared" ca="1" si="22"/>
        <v/>
      </c>
      <c r="N116" s="282" t="str">
        <f ca="1">IF(M116&lt;&gt;"",MAX(N$3:N115)+1,"")</f>
        <v/>
      </c>
      <c r="O116" s="442">
        <f t="shared" ca="1" si="23"/>
        <v>11</v>
      </c>
      <c r="P116" s="98"/>
      <c r="Q116" s="98"/>
      <c r="R116" s="98"/>
      <c r="S116" s="98"/>
      <c r="T116" s="98"/>
      <c r="U116" s="98"/>
      <c r="V116" s="98"/>
      <c r="W116" s="99"/>
      <c r="X116" s="89"/>
      <c r="Y116" s="89"/>
      <c r="Z116" s="89"/>
      <c r="AA116" s="117"/>
      <c r="AB116" s="139" t="str">
        <f t="shared" ca="1" si="16"/>
        <v/>
      </c>
      <c r="AC116" s="134">
        <f t="shared" ca="1" si="17"/>
        <v>0</v>
      </c>
      <c r="AD116" s="111">
        <f t="shared" ca="1" si="24"/>
        <v>0</v>
      </c>
      <c r="AE116" s="111">
        <f t="shared" ca="1" si="24"/>
        <v>0</v>
      </c>
      <c r="AF116" s="111">
        <f t="shared" ca="1" si="18"/>
        <v>0</v>
      </c>
      <c r="AG116" s="111">
        <f t="shared" ca="1" si="25"/>
        <v>0</v>
      </c>
      <c r="AH116" s="111">
        <f t="shared" ca="1" si="25"/>
        <v>0</v>
      </c>
      <c r="AI116" s="111">
        <f t="shared" ca="1" si="19"/>
        <v>0</v>
      </c>
      <c r="AJ116" s="111">
        <f t="shared" ca="1" si="26"/>
        <v>0</v>
      </c>
      <c r="AK116" s="112">
        <f t="shared" ca="1" si="26"/>
        <v>0</v>
      </c>
      <c r="AL116" s="104"/>
      <c r="AM116" s="100"/>
      <c r="AN116" s="148" t="str">
        <f t="shared" ca="1" si="15"/>
        <v/>
      </c>
      <c r="AO116" s="149"/>
      <c r="AP116" s="151" t="str">
        <f t="array" aca="1" ref="AP116" ca="1">IF(SUM(--ISNUMBER(FIND(AP$2,AN$2:AN$201)))&lt;ROW()-2,"",INDEX(AN$1:AN$201,SMALL(IF(ISNUMBER(FIND(AP$2,AN$2:AN$201)),ROW($2:$201)),ROW()-2)))</f>
        <v/>
      </c>
      <c r="AQ116" s="151" t="str">
        <f t="array" aca="1" ref="AQ116" ca="1">IF(SUM(--ISNUMBER(FIND(AQ$2,AN$2:AN$201)))&lt;ROW()-2,"",INDEX(AN$1:AN$201,SMALL(IF(ISNUMBER(FIND(AQ$2,AN$2:AN$201)),ROW($2:$201)),ROW()-2)))</f>
        <v/>
      </c>
    </row>
    <row r="117" spans="1:43" s="97" customFormat="1" ht="80.099999999999994" customHeight="1">
      <c r="A117" s="120" t="str">
        <f t="shared" ca="1" si="20"/>
        <v/>
      </c>
      <c r="B117" s="422" t="str">
        <f ca="1">IF(A117="","",IF(INDIRECT("C"&amp;ROW())="","",TEXT(MATCH(INDIRECT("C"&amp;ROW()),TestCategories,0),"000")&amp;"-"&amp;TEXT(COUNTIF(C$3:INDIRECT("C"&amp;ROW()),INDIRECT("C"&amp;ROW())),"00")))</f>
        <v/>
      </c>
      <c r="C117" s="423" t="str">
        <f t="shared" ca="1" si="21"/>
        <v>耐壓性測試</v>
      </c>
      <c r="D117" s="424"/>
      <c r="E117" s="425"/>
      <c r="F117" s="425"/>
      <c r="G117" s="425"/>
      <c r="H117" s="427"/>
      <c r="I117" s="427"/>
      <c r="J117" s="427"/>
      <c r="K117" s="425"/>
      <c r="L117" s="425"/>
      <c r="M117" s="429" t="str">
        <f t="shared" ca="1" si="22"/>
        <v/>
      </c>
      <c r="N117" s="282" t="str">
        <f ca="1">IF(M117&lt;&gt;"",MAX(N$3:N116)+1,"")</f>
        <v/>
      </c>
      <c r="O117" s="442">
        <f t="shared" ca="1" si="23"/>
        <v>11</v>
      </c>
      <c r="P117" s="98"/>
      <c r="Q117" s="98"/>
      <c r="R117" s="98"/>
      <c r="S117" s="98"/>
      <c r="T117" s="98"/>
      <c r="U117" s="98"/>
      <c r="V117" s="98"/>
      <c r="W117" s="99"/>
      <c r="X117" s="89"/>
      <c r="Y117" s="89"/>
      <c r="Z117" s="89"/>
      <c r="AA117" s="117"/>
      <c r="AB117" s="139" t="str">
        <f t="shared" ca="1" si="16"/>
        <v/>
      </c>
      <c r="AC117" s="134">
        <f t="shared" ca="1" si="17"/>
        <v>0</v>
      </c>
      <c r="AD117" s="111">
        <f t="shared" ca="1" si="24"/>
        <v>0</v>
      </c>
      <c r="AE117" s="111">
        <f t="shared" ca="1" si="24"/>
        <v>0</v>
      </c>
      <c r="AF117" s="111">
        <f t="shared" ca="1" si="18"/>
        <v>0</v>
      </c>
      <c r="AG117" s="111">
        <f t="shared" ca="1" si="25"/>
        <v>0</v>
      </c>
      <c r="AH117" s="111">
        <f t="shared" ca="1" si="25"/>
        <v>0</v>
      </c>
      <c r="AI117" s="111">
        <f t="shared" ca="1" si="19"/>
        <v>0</v>
      </c>
      <c r="AJ117" s="111">
        <f t="shared" ca="1" si="26"/>
        <v>0</v>
      </c>
      <c r="AK117" s="112">
        <f t="shared" ca="1" si="26"/>
        <v>0</v>
      </c>
      <c r="AL117" s="104"/>
      <c r="AM117" s="100"/>
      <c r="AN117" s="148" t="str">
        <f t="shared" ca="1" si="15"/>
        <v/>
      </c>
      <c r="AO117" s="149"/>
      <c r="AP117" s="151" t="str">
        <f t="array" aca="1" ref="AP117" ca="1">IF(SUM(--ISNUMBER(FIND(AP$2,AN$2:AN$201)))&lt;ROW()-2,"",INDEX(AN$1:AN$201,SMALL(IF(ISNUMBER(FIND(AP$2,AN$2:AN$201)),ROW($2:$201)),ROW()-2)))</f>
        <v/>
      </c>
      <c r="AQ117" s="151" t="str">
        <f t="array" aca="1" ref="AQ117" ca="1">IF(SUM(--ISNUMBER(FIND(AQ$2,AN$2:AN$201)))&lt;ROW()-2,"",INDEX(AN$1:AN$201,SMALL(IF(ISNUMBER(FIND(AQ$2,AN$2:AN$201)),ROW($2:$201)),ROW()-2)))</f>
        <v/>
      </c>
    </row>
    <row r="118" spans="1:43" s="97" customFormat="1" ht="80.099999999999994" customHeight="1">
      <c r="A118" s="120" t="str">
        <f t="shared" ca="1" si="20"/>
        <v/>
      </c>
      <c r="B118" s="422" t="str">
        <f ca="1">IF(A118="","",IF(INDIRECT("C"&amp;ROW())="","",TEXT(MATCH(INDIRECT("C"&amp;ROW()),TestCategories,0),"000")&amp;"-"&amp;TEXT(COUNTIF(C$3:INDIRECT("C"&amp;ROW()),INDIRECT("C"&amp;ROW())),"00")))</f>
        <v/>
      </c>
      <c r="C118" s="423" t="str">
        <f t="shared" ca="1" si="21"/>
        <v>耐壓性測試</v>
      </c>
      <c r="D118" s="424"/>
      <c r="E118" s="425"/>
      <c r="F118" s="425"/>
      <c r="G118" s="425"/>
      <c r="H118" s="427"/>
      <c r="I118" s="427"/>
      <c r="J118" s="427"/>
      <c r="K118" s="425"/>
      <c r="L118" s="425"/>
      <c r="M118" s="429" t="str">
        <f t="shared" ca="1" si="22"/>
        <v/>
      </c>
      <c r="N118" s="282" t="str">
        <f ca="1">IF(M118&lt;&gt;"",MAX(N$3:N117)+1,"")</f>
        <v/>
      </c>
      <c r="O118" s="442">
        <f t="shared" ca="1" si="23"/>
        <v>11</v>
      </c>
      <c r="P118" s="98"/>
      <c r="Q118" s="98"/>
      <c r="R118" s="98"/>
      <c r="S118" s="98"/>
      <c r="T118" s="98"/>
      <c r="U118" s="98"/>
      <c r="V118" s="98"/>
      <c r="W118" s="99"/>
      <c r="X118" s="89"/>
      <c r="Y118" s="89"/>
      <c r="Z118" s="89"/>
      <c r="AA118" s="117"/>
      <c r="AB118" s="139" t="str">
        <f t="shared" ca="1" si="16"/>
        <v/>
      </c>
      <c r="AC118" s="134">
        <f t="shared" ca="1" si="17"/>
        <v>0</v>
      </c>
      <c r="AD118" s="111">
        <f t="shared" ca="1" si="24"/>
        <v>0</v>
      </c>
      <c r="AE118" s="111">
        <f t="shared" ca="1" si="24"/>
        <v>0</v>
      </c>
      <c r="AF118" s="111">
        <f t="shared" ca="1" si="18"/>
        <v>0</v>
      </c>
      <c r="AG118" s="111">
        <f t="shared" ca="1" si="25"/>
        <v>0</v>
      </c>
      <c r="AH118" s="111">
        <f t="shared" ca="1" si="25"/>
        <v>0</v>
      </c>
      <c r="AI118" s="111">
        <f t="shared" ca="1" si="19"/>
        <v>0</v>
      </c>
      <c r="AJ118" s="111">
        <f t="shared" ca="1" si="26"/>
        <v>0</v>
      </c>
      <c r="AK118" s="112">
        <f t="shared" ca="1" si="26"/>
        <v>0</v>
      </c>
      <c r="AL118" s="104"/>
      <c r="AM118" s="100"/>
      <c r="AN118" s="148" t="str">
        <f t="shared" ca="1" si="15"/>
        <v/>
      </c>
      <c r="AO118" s="149"/>
      <c r="AP118" s="151" t="str">
        <f t="array" aca="1" ref="AP118" ca="1">IF(SUM(--ISNUMBER(FIND(AP$2,AN$2:AN$201)))&lt;ROW()-2,"",INDEX(AN$1:AN$201,SMALL(IF(ISNUMBER(FIND(AP$2,AN$2:AN$201)),ROW($2:$201)),ROW()-2)))</f>
        <v/>
      </c>
      <c r="AQ118" s="151" t="str">
        <f t="array" aca="1" ref="AQ118" ca="1">IF(SUM(--ISNUMBER(FIND(AQ$2,AN$2:AN$201)))&lt;ROW()-2,"",INDEX(AN$1:AN$201,SMALL(IF(ISNUMBER(FIND(AQ$2,AN$2:AN$201)),ROW($2:$201)),ROW()-2)))</f>
        <v/>
      </c>
    </row>
    <row r="119" spans="1:43" s="97" customFormat="1" ht="80.099999999999994" customHeight="1">
      <c r="A119" s="120" t="str">
        <f t="shared" ca="1" si="20"/>
        <v/>
      </c>
      <c r="B119" s="422" t="str">
        <f ca="1">IF(A119="","",IF(INDIRECT("C"&amp;ROW())="","",TEXT(MATCH(INDIRECT("C"&amp;ROW()),TestCategories,0),"000")&amp;"-"&amp;TEXT(COUNTIF(C$3:INDIRECT("C"&amp;ROW()),INDIRECT("C"&amp;ROW())),"00")))</f>
        <v/>
      </c>
      <c r="C119" s="423" t="str">
        <f t="shared" ca="1" si="21"/>
        <v>耐壓性測試</v>
      </c>
      <c r="D119" s="424"/>
      <c r="E119" s="425"/>
      <c r="F119" s="425"/>
      <c r="G119" s="425"/>
      <c r="H119" s="427"/>
      <c r="I119" s="427"/>
      <c r="J119" s="427"/>
      <c r="K119" s="425"/>
      <c r="L119" s="425"/>
      <c r="M119" s="429" t="str">
        <f t="shared" ca="1" si="22"/>
        <v/>
      </c>
      <c r="N119" s="282" t="str">
        <f ca="1">IF(M119&lt;&gt;"",MAX(N$3:N118)+1,"")</f>
        <v/>
      </c>
      <c r="O119" s="442">
        <f t="shared" ca="1" si="23"/>
        <v>11</v>
      </c>
      <c r="P119" s="98"/>
      <c r="Q119" s="98"/>
      <c r="R119" s="98"/>
      <c r="S119" s="98"/>
      <c r="T119" s="98"/>
      <c r="U119" s="98"/>
      <c r="V119" s="98"/>
      <c r="W119" s="99"/>
      <c r="X119" s="89"/>
      <c r="Y119" s="89"/>
      <c r="Z119" s="89"/>
      <c r="AA119" s="117"/>
      <c r="AB119" s="139" t="str">
        <f t="shared" ca="1" si="16"/>
        <v/>
      </c>
      <c r="AC119" s="134">
        <f t="shared" ca="1" si="17"/>
        <v>0</v>
      </c>
      <c r="AD119" s="111">
        <f t="shared" ca="1" si="24"/>
        <v>0</v>
      </c>
      <c r="AE119" s="111">
        <f t="shared" ca="1" si="24"/>
        <v>0</v>
      </c>
      <c r="AF119" s="111">
        <f t="shared" ca="1" si="18"/>
        <v>0</v>
      </c>
      <c r="AG119" s="111">
        <f t="shared" ca="1" si="25"/>
        <v>0</v>
      </c>
      <c r="AH119" s="111">
        <f t="shared" ca="1" si="25"/>
        <v>0</v>
      </c>
      <c r="AI119" s="111">
        <f t="shared" ca="1" si="19"/>
        <v>0</v>
      </c>
      <c r="AJ119" s="111">
        <f t="shared" ca="1" si="26"/>
        <v>0</v>
      </c>
      <c r="AK119" s="112">
        <f t="shared" ca="1" si="26"/>
        <v>0</v>
      </c>
      <c r="AL119" s="104"/>
      <c r="AM119" s="100"/>
      <c r="AN119" s="148" t="str">
        <f t="shared" ca="1" si="15"/>
        <v/>
      </c>
      <c r="AO119" s="149"/>
      <c r="AP119" s="151" t="str">
        <f t="array" aca="1" ref="AP119" ca="1">IF(SUM(--ISNUMBER(FIND(AP$2,AN$2:AN$201)))&lt;ROW()-2,"",INDEX(AN$1:AN$201,SMALL(IF(ISNUMBER(FIND(AP$2,AN$2:AN$201)),ROW($2:$201)),ROW()-2)))</f>
        <v/>
      </c>
      <c r="AQ119" s="151" t="str">
        <f t="array" aca="1" ref="AQ119" ca="1">IF(SUM(--ISNUMBER(FIND(AQ$2,AN$2:AN$201)))&lt;ROW()-2,"",INDEX(AN$1:AN$201,SMALL(IF(ISNUMBER(FIND(AQ$2,AN$2:AN$201)),ROW($2:$201)),ROW()-2)))</f>
        <v/>
      </c>
    </row>
    <row r="120" spans="1:43" s="97" customFormat="1" ht="80.099999999999994" customHeight="1">
      <c r="A120" s="120" t="str">
        <f t="shared" ca="1" si="20"/>
        <v/>
      </c>
      <c r="B120" s="422" t="str">
        <f ca="1">IF(A120="","",IF(INDIRECT("C"&amp;ROW())="","",TEXT(MATCH(INDIRECT("C"&amp;ROW()),TestCategories,0),"000")&amp;"-"&amp;TEXT(COUNTIF(C$3:INDIRECT("C"&amp;ROW()),INDIRECT("C"&amp;ROW())),"00")))</f>
        <v/>
      </c>
      <c r="C120" s="423" t="str">
        <f t="shared" ca="1" si="21"/>
        <v>耐壓性測試</v>
      </c>
      <c r="D120" s="424"/>
      <c r="E120" s="425"/>
      <c r="F120" s="425"/>
      <c r="G120" s="425"/>
      <c r="H120" s="427"/>
      <c r="I120" s="427"/>
      <c r="J120" s="427"/>
      <c r="K120" s="425"/>
      <c r="L120" s="425"/>
      <c r="M120" s="429" t="str">
        <f t="shared" ca="1" si="22"/>
        <v/>
      </c>
      <c r="N120" s="282" t="str">
        <f ca="1">IF(M120&lt;&gt;"",MAX(N$3:N119)+1,"")</f>
        <v/>
      </c>
      <c r="O120" s="442">
        <f t="shared" ca="1" si="23"/>
        <v>11</v>
      </c>
      <c r="P120" s="98"/>
      <c r="Q120" s="98"/>
      <c r="R120" s="98"/>
      <c r="S120" s="98"/>
      <c r="T120" s="98"/>
      <c r="U120" s="98"/>
      <c r="V120" s="98"/>
      <c r="W120" s="99"/>
      <c r="X120" s="89"/>
      <c r="Y120" s="89"/>
      <c r="Z120" s="89"/>
      <c r="AA120" s="117"/>
      <c r="AB120" s="139" t="str">
        <f t="shared" ca="1" si="16"/>
        <v/>
      </c>
      <c r="AC120" s="134">
        <f t="shared" ca="1" si="17"/>
        <v>0</v>
      </c>
      <c r="AD120" s="111">
        <f t="shared" ca="1" si="24"/>
        <v>0</v>
      </c>
      <c r="AE120" s="111">
        <f t="shared" ca="1" si="24"/>
        <v>0</v>
      </c>
      <c r="AF120" s="111">
        <f t="shared" ca="1" si="18"/>
        <v>0</v>
      </c>
      <c r="AG120" s="111">
        <f t="shared" ca="1" si="25"/>
        <v>0</v>
      </c>
      <c r="AH120" s="111">
        <f t="shared" ca="1" si="25"/>
        <v>0</v>
      </c>
      <c r="AI120" s="111">
        <f t="shared" ca="1" si="19"/>
        <v>0</v>
      </c>
      <c r="AJ120" s="111">
        <f t="shared" ca="1" si="26"/>
        <v>0</v>
      </c>
      <c r="AK120" s="112">
        <f t="shared" ca="1" si="26"/>
        <v>0</v>
      </c>
      <c r="AL120" s="104"/>
      <c r="AM120" s="100"/>
      <c r="AN120" s="148" t="str">
        <f t="shared" ca="1" si="15"/>
        <v/>
      </c>
      <c r="AO120" s="149"/>
      <c r="AP120" s="151" t="str">
        <f t="array" aca="1" ref="AP120" ca="1">IF(SUM(--ISNUMBER(FIND(AP$2,AN$2:AN$201)))&lt;ROW()-2,"",INDEX(AN$1:AN$201,SMALL(IF(ISNUMBER(FIND(AP$2,AN$2:AN$201)),ROW($2:$201)),ROW()-2)))</f>
        <v/>
      </c>
      <c r="AQ120" s="151" t="str">
        <f t="array" aca="1" ref="AQ120" ca="1">IF(SUM(--ISNUMBER(FIND(AQ$2,AN$2:AN$201)))&lt;ROW()-2,"",INDEX(AN$1:AN$201,SMALL(IF(ISNUMBER(FIND(AQ$2,AN$2:AN$201)),ROW($2:$201)),ROW()-2)))</f>
        <v/>
      </c>
    </row>
    <row r="121" spans="1:43" s="97" customFormat="1" ht="80.099999999999994" customHeight="1">
      <c r="A121" s="120" t="str">
        <f t="shared" ca="1" si="20"/>
        <v/>
      </c>
      <c r="B121" s="422" t="str">
        <f ca="1">IF(A121="","",IF(INDIRECT("C"&amp;ROW())="","",TEXT(MATCH(INDIRECT("C"&amp;ROW()),TestCategories,0),"000")&amp;"-"&amp;TEXT(COUNTIF(C$3:INDIRECT("C"&amp;ROW()),INDIRECT("C"&amp;ROW())),"00")))</f>
        <v/>
      </c>
      <c r="C121" s="423" t="str">
        <f t="shared" ca="1" si="21"/>
        <v>耐壓性測試</v>
      </c>
      <c r="D121" s="424"/>
      <c r="E121" s="425"/>
      <c r="F121" s="425"/>
      <c r="G121" s="425"/>
      <c r="H121" s="427"/>
      <c r="I121" s="427"/>
      <c r="J121" s="427"/>
      <c r="K121" s="425"/>
      <c r="L121" s="425"/>
      <c r="M121" s="429" t="str">
        <f t="shared" ca="1" si="22"/>
        <v/>
      </c>
      <c r="N121" s="282" t="str">
        <f ca="1">IF(M121&lt;&gt;"",MAX(N$3:N120)+1,"")</f>
        <v/>
      </c>
      <c r="O121" s="442">
        <f t="shared" ca="1" si="23"/>
        <v>11</v>
      </c>
      <c r="P121" s="98"/>
      <c r="Q121" s="98"/>
      <c r="R121" s="98"/>
      <c r="S121" s="98"/>
      <c r="T121" s="98"/>
      <c r="U121" s="98"/>
      <c r="V121" s="98"/>
      <c r="W121" s="99"/>
      <c r="X121" s="89"/>
      <c r="Y121" s="89"/>
      <c r="Z121" s="89"/>
      <c r="AA121" s="117"/>
      <c r="AB121" s="139" t="str">
        <f t="shared" ca="1" si="16"/>
        <v/>
      </c>
      <c r="AC121" s="134">
        <f t="shared" ca="1" si="17"/>
        <v>0</v>
      </c>
      <c r="AD121" s="111">
        <f t="shared" ca="1" si="24"/>
        <v>0</v>
      </c>
      <c r="AE121" s="111">
        <f t="shared" ca="1" si="24"/>
        <v>0</v>
      </c>
      <c r="AF121" s="111">
        <f t="shared" ca="1" si="18"/>
        <v>0</v>
      </c>
      <c r="AG121" s="111">
        <f t="shared" ca="1" si="25"/>
        <v>0</v>
      </c>
      <c r="AH121" s="111">
        <f t="shared" ca="1" si="25"/>
        <v>0</v>
      </c>
      <c r="AI121" s="111">
        <f t="shared" ca="1" si="19"/>
        <v>0</v>
      </c>
      <c r="AJ121" s="111">
        <f t="shared" ca="1" si="26"/>
        <v>0</v>
      </c>
      <c r="AK121" s="112">
        <f t="shared" ca="1" si="26"/>
        <v>0</v>
      </c>
      <c r="AL121" s="104"/>
      <c r="AM121" s="100"/>
      <c r="AN121" s="148" t="str">
        <f t="shared" ca="1" si="15"/>
        <v/>
      </c>
      <c r="AO121" s="149"/>
      <c r="AP121" s="151" t="str">
        <f t="array" aca="1" ref="AP121" ca="1">IF(SUM(--ISNUMBER(FIND(AP$2,AN$2:AN$201)))&lt;ROW()-2,"",INDEX(AN$1:AN$201,SMALL(IF(ISNUMBER(FIND(AP$2,AN$2:AN$201)),ROW($2:$201)),ROW()-2)))</f>
        <v/>
      </c>
      <c r="AQ121" s="151" t="str">
        <f t="array" aca="1" ref="AQ121" ca="1">IF(SUM(--ISNUMBER(FIND(AQ$2,AN$2:AN$201)))&lt;ROW()-2,"",INDEX(AN$1:AN$201,SMALL(IF(ISNUMBER(FIND(AQ$2,AN$2:AN$201)),ROW($2:$201)),ROW()-2)))</f>
        <v/>
      </c>
    </row>
    <row r="122" spans="1:43" s="97" customFormat="1" ht="80.099999999999994" customHeight="1">
      <c r="A122" s="120" t="str">
        <f t="shared" ca="1" si="20"/>
        <v/>
      </c>
      <c r="B122" s="422" t="str">
        <f ca="1">IF(A122="","",IF(INDIRECT("C"&amp;ROW())="","",TEXT(MATCH(INDIRECT("C"&amp;ROW()),TestCategories,0),"000")&amp;"-"&amp;TEXT(COUNTIF(C$3:INDIRECT("C"&amp;ROW()),INDIRECT("C"&amp;ROW())),"00")))</f>
        <v/>
      </c>
      <c r="C122" s="423" t="str">
        <f t="shared" ca="1" si="21"/>
        <v>耐壓性測試</v>
      </c>
      <c r="D122" s="424"/>
      <c r="E122" s="425"/>
      <c r="F122" s="425"/>
      <c r="G122" s="425"/>
      <c r="H122" s="427"/>
      <c r="I122" s="427"/>
      <c r="J122" s="427"/>
      <c r="K122" s="425"/>
      <c r="L122" s="425"/>
      <c r="M122" s="429" t="str">
        <f t="shared" ca="1" si="22"/>
        <v/>
      </c>
      <c r="N122" s="282" t="str">
        <f ca="1">IF(M122&lt;&gt;"",MAX(N$3:N121)+1,"")</f>
        <v/>
      </c>
      <c r="O122" s="442">
        <f t="shared" ca="1" si="23"/>
        <v>11</v>
      </c>
      <c r="P122" s="98"/>
      <c r="Q122" s="98"/>
      <c r="R122" s="98"/>
      <c r="S122" s="98"/>
      <c r="T122" s="98"/>
      <c r="U122" s="98"/>
      <c r="V122" s="98"/>
      <c r="W122" s="99"/>
      <c r="X122" s="89"/>
      <c r="Y122" s="89"/>
      <c r="Z122" s="89"/>
      <c r="AA122" s="117"/>
      <c r="AB122" s="139" t="str">
        <f t="shared" ca="1" si="16"/>
        <v/>
      </c>
      <c r="AC122" s="134">
        <f t="shared" ca="1" si="17"/>
        <v>0</v>
      </c>
      <c r="AD122" s="111">
        <f t="shared" ca="1" si="24"/>
        <v>0</v>
      </c>
      <c r="AE122" s="111">
        <f t="shared" ca="1" si="24"/>
        <v>0</v>
      </c>
      <c r="AF122" s="111">
        <f t="shared" ca="1" si="18"/>
        <v>0</v>
      </c>
      <c r="AG122" s="111">
        <f t="shared" ca="1" si="25"/>
        <v>0</v>
      </c>
      <c r="AH122" s="111">
        <f t="shared" ca="1" si="25"/>
        <v>0</v>
      </c>
      <c r="AI122" s="111">
        <f t="shared" ca="1" si="19"/>
        <v>0</v>
      </c>
      <c r="AJ122" s="111">
        <f t="shared" ca="1" si="26"/>
        <v>0</v>
      </c>
      <c r="AK122" s="112">
        <f t="shared" ca="1" si="26"/>
        <v>0</v>
      </c>
      <c r="AL122" s="104"/>
      <c r="AM122" s="100"/>
      <c r="AN122" s="148" t="str">
        <f t="shared" ca="1" si="15"/>
        <v/>
      </c>
      <c r="AO122" s="149"/>
      <c r="AP122" s="151" t="str">
        <f t="array" aca="1" ref="AP122" ca="1">IF(SUM(--ISNUMBER(FIND(AP$2,AN$2:AN$201)))&lt;ROW()-2,"",INDEX(AN$1:AN$201,SMALL(IF(ISNUMBER(FIND(AP$2,AN$2:AN$201)),ROW($2:$201)),ROW()-2)))</f>
        <v/>
      </c>
      <c r="AQ122" s="151" t="str">
        <f t="array" aca="1" ref="AQ122" ca="1">IF(SUM(--ISNUMBER(FIND(AQ$2,AN$2:AN$201)))&lt;ROW()-2,"",INDEX(AN$1:AN$201,SMALL(IF(ISNUMBER(FIND(AQ$2,AN$2:AN$201)),ROW($2:$201)),ROW()-2)))</f>
        <v/>
      </c>
    </row>
    <row r="123" spans="1:43" s="97" customFormat="1" ht="80.099999999999994" customHeight="1">
      <c r="A123" s="120" t="str">
        <f t="shared" ca="1" si="20"/>
        <v/>
      </c>
      <c r="B123" s="422" t="str">
        <f ca="1">IF(A123="","",IF(INDIRECT("C"&amp;ROW())="","",TEXT(MATCH(INDIRECT("C"&amp;ROW()),TestCategories,0),"000")&amp;"-"&amp;TEXT(COUNTIF(C$3:INDIRECT("C"&amp;ROW()),INDIRECT("C"&amp;ROW())),"00")))</f>
        <v/>
      </c>
      <c r="C123" s="423" t="str">
        <f t="shared" ca="1" si="21"/>
        <v>耐壓性測試</v>
      </c>
      <c r="D123" s="424"/>
      <c r="E123" s="425"/>
      <c r="F123" s="425"/>
      <c r="G123" s="425"/>
      <c r="H123" s="427"/>
      <c r="I123" s="427"/>
      <c r="J123" s="427"/>
      <c r="K123" s="425"/>
      <c r="L123" s="425"/>
      <c r="M123" s="429" t="str">
        <f t="shared" ca="1" si="22"/>
        <v/>
      </c>
      <c r="N123" s="282" t="str">
        <f ca="1">IF(M123&lt;&gt;"",MAX(N$3:N122)+1,"")</f>
        <v/>
      </c>
      <c r="O123" s="442">
        <f t="shared" ca="1" si="23"/>
        <v>11</v>
      </c>
      <c r="P123" s="98"/>
      <c r="Q123" s="98"/>
      <c r="R123" s="98"/>
      <c r="S123" s="98"/>
      <c r="T123" s="98"/>
      <c r="U123" s="98"/>
      <c r="V123" s="98"/>
      <c r="W123" s="99"/>
      <c r="X123" s="89"/>
      <c r="Y123" s="89"/>
      <c r="Z123" s="89"/>
      <c r="AA123" s="117"/>
      <c r="AB123" s="139" t="str">
        <f t="shared" ca="1" si="16"/>
        <v/>
      </c>
      <c r="AC123" s="134">
        <f t="shared" ca="1" si="17"/>
        <v>0</v>
      </c>
      <c r="AD123" s="111">
        <f t="shared" ca="1" si="24"/>
        <v>0</v>
      </c>
      <c r="AE123" s="111">
        <f t="shared" ca="1" si="24"/>
        <v>0</v>
      </c>
      <c r="AF123" s="111">
        <f t="shared" ca="1" si="18"/>
        <v>0</v>
      </c>
      <c r="AG123" s="111">
        <f t="shared" ca="1" si="25"/>
        <v>0</v>
      </c>
      <c r="AH123" s="111">
        <f t="shared" ca="1" si="25"/>
        <v>0</v>
      </c>
      <c r="AI123" s="111">
        <f t="shared" ca="1" si="19"/>
        <v>0</v>
      </c>
      <c r="AJ123" s="111">
        <f t="shared" ca="1" si="26"/>
        <v>0</v>
      </c>
      <c r="AK123" s="112">
        <f t="shared" ca="1" si="26"/>
        <v>0</v>
      </c>
      <c r="AL123" s="104"/>
      <c r="AM123" s="100"/>
      <c r="AN123" s="148" t="str">
        <f t="shared" ca="1" si="15"/>
        <v/>
      </c>
      <c r="AO123" s="149"/>
      <c r="AP123" s="151" t="str">
        <f t="array" aca="1" ref="AP123" ca="1">IF(SUM(--ISNUMBER(FIND(AP$2,AN$2:AN$201)))&lt;ROW()-2,"",INDEX(AN$1:AN$201,SMALL(IF(ISNUMBER(FIND(AP$2,AN$2:AN$201)),ROW($2:$201)),ROW()-2)))</f>
        <v/>
      </c>
      <c r="AQ123" s="151" t="str">
        <f t="array" aca="1" ref="AQ123" ca="1">IF(SUM(--ISNUMBER(FIND(AQ$2,AN$2:AN$201)))&lt;ROW()-2,"",INDEX(AN$1:AN$201,SMALL(IF(ISNUMBER(FIND(AQ$2,AN$2:AN$201)),ROW($2:$201)),ROW()-2)))</f>
        <v/>
      </c>
    </row>
    <row r="124" spans="1:43" s="97" customFormat="1" ht="80.099999999999994" customHeight="1">
      <c r="A124" s="120" t="str">
        <f t="shared" ca="1" si="20"/>
        <v/>
      </c>
      <c r="B124" s="422" t="str">
        <f ca="1">IF(A124="","",IF(INDIRECT("C"&amp;ROW())="","",TEXT(MATCH(INDIRECT("C"&amp;ROW()),TestCategories,0),"000")&amp;"-"&amp;TEXT(COUNTIF(C$3:INDIRECT("C"&amp;ROW()),INDIRECT("C"&amp;ROW())),"00")))</f>
        <v/>
      </c>
      <c r="C124" s="423" t="str">
        <f t="shared" ca="1" si="21"/>
        <v>耐壓性測試</v>
      </c>
      <c r="D124" s="424"/>
      <c r="E124" s="425"/>
      <c r="F124" s="425"/>
      <c r="G124" s="425"/>
      <c r="H124" s="427"/>
      <c r="I124" s="427"/>
      <c r="J124" s="427"/>
      <c r="K124" s="425"/>
      <c r="L124" s="425"/>
      <c r="M124" s="429" t="str">
        <f t="shared" ca="1" si="22"/>
        <v/>
      </c>
      <c r="N124" s="282" t="str">
        <f ca="1">IF(M124&lt;&gt;"",MAX(N$3:N123)+1,"")</f>
        <v/>
      </c>
      <c r="O124" s="442">
        <f t="shared" ca="1" si="23"/>
        <v>11</v>
      </c>
      <c r="P124" s="98"/>
      <c r="Q124" s="98"/>
      <c r="R124" s="98"/>
      <c r="S124" s="98"/>
      <c r="T124" s="98"/>
      <c r="U124" s="98"/>
      <c r="V124" s="98"/>
      <c r="W124" s="99"/>
      <c r="X124" s="89"/>
      <c r="Y124" s="89"/>
      <c r="Z124" s="89"/>
      <c r="AA124" s="117"/>
      <c r="AB124" s="139" t="str">
        <f t="shared" ca="1" si="16"/>
        <v/>
      </c>
      <c r="AC124" s="134">
        <f t="shared" ca="1" si="17"/>
        <v>0</v>
      </c>
      <c r="AD124" s="111">
        <f t="shared" ca="1" si="24"/>
        <v>0</v>
      </c>
      <c r="AE124" s="111">
        <f t="shared" ca="1" si="24"/>
        <v>0</v>
      </c>
      <c r="AF124" s="111">
        <f t="shared" ca="1" si="18"/>
        <v>0</v>
      </c>
      <c r="AG124" s="111">
        <f t="shared" ca="1" si="25"/>
        <v>0</v>
      </c>
      <c r="AH124" s="111">
        <f t="shared" ca="1" si="25"/>
        <v>0</v>
      </c>
      <c r="AI124" s="111">
        <f t="shared" ca="1" si="19"/>
        <v>0</v>
      </c>
      <c r="AJ124" s="111">
        <f t="shared" ca="1" si="26"/>
        <v>0</v>
      </c>
      <c r="AK124" s="112">
        <f t="shared" ca="1" si="26"/>
        <v>0</v>
      </c>
      <c r="AL124" s="104"/>
      <c r="AM124" s="100"/>
      <c r="AN124" s="148" t="str">
        <f t="shared" ca="1" si="15"/>
        <v/>
      </c>
      <c r="AO124" s="149"/>
      <c r="AP124" s="151" t="str">
        <f t="array" aca="1" ref="AP124" ca="1">IF(SUM(--ISNUMBER(FIND(AP$2,AN$2:AN$201)))&lt;ROW()-2,"",INDEX(AN$1:AN$201,SMALL(IF(ISNUMBER(FIND(AP$2,AN$2:AN$201)),ROW($2:$201)),ROW()-2)))</f>
        <v/>
      </c>
      <c r="AQ124" s="151" t="str">
        <f t="array" aca="1" ref="AQ124" ca="1">IF(SUM(--ISNUMBER(FIND(AQ$2,AN$2:AN$201)))&lt;ROW()-2,"",INDEX(AN$1:AN$201,SMALL(IF(ISNUMBER(FIND(AQ$2,AN$2:AN$201)),ROW($2:$201)),ROW()-2)))</f>
        <v/>
      </c>
    </row>
    <row r="125" spans="1:43" s="97" customFormat="1" ht="80.099999999999994" customHeight="1">
      <c r="A125" s="120" t="str">
        <f t="shared" ca="1" si="20"/>
        <v/>
      </c>
      <c r="B125" s="422" t="str">
        <f ca="1">IF(A125="","",IF(INDIRECT("C"&amp;ROW())="","",TEXT(MATCH(INDIRECT("C"&amp;ROW()),TestCategories,0),"000")&amp;"-"&amp;TEXT(COUNTIF(C$3:INDIRECT("C"&amp;ROW()),INDIRECT("C"&amp;ROW())),"00")))</f>
        <v/>
      </c>
      <c r="C125" s="423" t="str">
        <f t="shared" ca="1" si="21"/>
        <v>耐壓性測試</v>
      </c>
      <c r="D125" s="424"/>
      <c r="E125" s="425"/>
      <c r="F125" s="425"/>
      <c r="G125" s="425"/>
      <c r="H125" s="427"/>
      <c r="I125" s="427"/>
      <c r="J125" s="427"/>
      <c r="K125" s="425"/>
      <c r="L125" s="425"/>
      <c r="M125" s="429" t="str">
        <f t="shared" ca="1" si="22"/>
        <v/>
      </c>
      <c r="N125" s="282" t="str">
        <f ca="1">IF(M125&lt;&gt;"",MAX(N$3:N124)+1,"")</f>
        <v/>
      </c>
      <c r="O125" s="442">
        <f t="shared" ca="1" si="23"/>
        <v>11</v>
      </c>
      <c r="P125" s="98"/>
      <c r="Q125" s="98"/>
      <c r="R125" s="98"/>
      <c r="S125" s="98"/>
      <c r="T125" s="98"/>
      <c r="U125" s="98"/>
      <c r="V125" s="98"/>
      <c r="W125" s="99"/>
      <c r="X125" s="89"/>
      <c r="Y125" s="89"/>
      <c r="Z125" s="89"/>
      <c r="AA125" s="117"/>
      <c r="AB125" s="139" t="str">
        <f t="shared" ca="1" si="16"/>
        <v/>
      </c>
      <c r="AC125" s="134">
        <f t="shared" ca="1" si="17"/>
        <v>0</v>
      </c>
      <c r="AD125" s="111">
        <f t="shared" ca="1" si="24"/>
        <v>0</v>
      </c>
      <c r="AE125" s="111">
        <f t="shared" ca="1" si="24"/>
        <v>0</v>
      </c>
      <c r="AF125" s="111">
        <f t="shared" ca="1" si="18"/>
        <v>0</v>
      </c>
      <c r="AG125" s="111">
        <f t="shared" ca="1" si="25"/>
        <v>0</v>
      </c>
      <c r="AH125" s="111">
        <f t="shared" ca="1" si="25"/>
        <v>0</v>
      </c>
      <c r="AI125" s="111">
        <f t="shared" ca="1" si="19"/>
        <v>0</v>
      </c>
      <c r="AJ125" s="111">
        <f t="shared" ca="1" si="26"/>
        <v>0</v>
      </c>
      <c r="AK125" s="112">
        <f t="shared" ca="1" si="26"/>
        <v>0</v>
      </c>
      <c r="AL125" s="104"/>
      <c r="AM125" s="100"/>
      <c r="AN125" s="148" t="str">
        <f t="shared" ca="1" si="15"/>
        <v/>
      </c>
      <c r="AO125" s="149"/>
      <c r="AP125" s="151" t="str">
        <f t="array" aca="1" ref="AP125" ca="1">IF(SUM(--ISNUMBER(FIND(AP$2,AN$2:AN$201)))&lt;ROW()-2,"",INDEX(AN$1:AN$201,SMALL(IF(ISNUMBER(FIND(AP$2,AN$2:AN$201)),ROW($2:$201)),ROW()-2)))</f>
        <v/>
      </c>
      <c r="AQ125" s="151" t="str">
        <f t="array" aca="1" ref="AQ125" ca="1">IF(SUM(--ISNUMBER(FIND(AQ$2,AN$2:AN$201)))&lt;ROW()-2,"",INDEX(AN$1:AN$201,SMALL(IF(ISNUMBER(FIND(AQ$2,AN$2:AN$201)),ROW($2:$201)),ROW()-2)))</f>
        <v/>
      </c>
    </row>
    <row r="126" spans="1:43" s="97" customFormat="1" ht="80.099999999999994" customHeight="1">
      <c r="A126" s="120" t="str">
        <f t="shared" ca="1" si="20"/>
        <v/>
      </c>
      <c r="B126" s="422" t="str">
        <f ca="1">IF(A126="","",IF(INDIRECT("C"&amp;ROW())="","",TEXT(MATCH(INDIRECT("C"&amp;ROW()),TestCategories,0),"000")&amp;"-"&amp;TEXT(COUNTIF(C$3:INDIRECT("C"&amp;ROW()),INDIRECT("C"&amp;ROW())),"00")))</f>
        <v/>
      </c>
      <c r="C126" s="423" t="str">
        <f t="shared" ca="1" si="21"/>
        <v>耐壓性測試</v>
      </c>
      <c r="D126" s="424"/>
      <c r="E126" s="425"/>
      <c r="F126" s="425"/>
      <c r="G126" s="425"/>
      <c r="H126" s="427"/>
      <c r="I126" s="427"/>
      <c r="J126" s="427"/>
      <c r="K126" s="425"/>
      <c r="L126" s="425"/>
      <c r="M126" s="429" t="str">
        <f t="shared" ca="1" si="22"/>
        <v/>
      </c>
      <c r="N126" s="282" t="str">
        <f ca="1">IF(M126&lt;&gt;"",MAX(N$3:N125)+1,"")</f>
        <v/>
      </c>
      <c r="O126" s="442">
        <f t="shared" ca="1" si="23"/>
        <v>11</v>
      </c>
      <c r="P126" s="98"/>
      <c r="Q126" s="98"/>
      <c r="R126" s="98"/>
      <c r="S126" s="98"/>
      <c r="T126" s="98"/>
      <c r="U126" s="98"/>
      <c r="V126" s="98"/>
      <c r="W126" s="99"/>
      <c r="X126" s="89"/>
      <c r="Y126" s="89"/>
      <c r="Z126" s="89"/>
      <c r="AA126" s="117"/>
      <c r="AB126" s="139" t="str">
        <f t="shared" ca="1" si="16"/>
        <v/>
      </c>
      <c r="AC126" s="134">
        <f t="shared" ca="1" si="17"/>
        <v>0</v>
      </c>
      <c r="AD126" s="111">
        <f t="shared" ca="1" si="24"/>
        <v>0</v>
      </c>
      <c r="AE126" s="111">
        <f t="shared" ca="1" si="24"/>
        <v>0</v>
      </c>
      <c r="AF126" s="111">
        <f t="shared" ca="1" si="18"/>
        <v>0</v>
      </c>
      <c r="AG126" s="111">
        <f t="shared" ca="1" si="25"/>
        <v>0</v>
      </c>
      <c r="AH126" s="111">
        <f t="shared" ca="1" si="25"/>
        <v>0</v>
      </c>
      <c r="AI126" s="111">
        <f t="shared" ca="1" si="19"/>
        <v>0</v>
      </c>
      <c r="AJ126" s="111">
        <f t="shared" ca="1" si="26"/>
        <v>0</v>
      </c>
      <c r="AK126" s="112">
        <f t="shared" ca="1" si="26"/>
        <v>0</v>
      </c>
      <c r="AL126" s="104"/>
      <c r="AM126" s="100"/>
      <c r="AN126" s="148" t="str">
        <f t="shared" ca="1" si="15"/>
        <v/>
      </c>
      <c r="AO126" s="149"/>
      <c r="AP126" s="151" t="str">
        <f t="array" aca="1" ref="AP126" ca="1">IF(SUM(--ISNUMBER(FIND(AP$2,AN$2:AN$201)))&lt;ROW()-2,"",INDEX(AN$1:AN$201,SMALL(IF(ISNUMBER(FIND(AP$2,AN$2:AN$201)),ROW($2:$201)),ROW()-2)))</f>
        <v/>
      </c>
      <c r="AQ126" s="151" t="str">
        <f t="array" aca="1" ref="AQ126" ca="1">IF(SUM(--ISNUMBER(FIND(AQ$2,AN$2:AN$201)))&lt;ROW()-2,"",INDEX(AN$1:AN$201,SMALL(IF(ISNUMBER(FIND(AQ$2,AN$2:AN$201)),ROW($2:$201)),ROW()-2)))</f>
        <v/>
      </c>
    </row>
    <row r="127" spans="1:43" s="97" customFormat="1" ht="80.099999999999994" customHeight="1">
      <c r="A127" s="120" t="str">
        <f t="shared" ca="1" si="20"/>
        <v/>
      </c>
      <c r="B127" s="422" t="str">
        <f ca="1">IF(A127="","",IF(INDIRECT("C"&amp;ROW())="","",TEXT(MATCH(INDIRECT("C"&amp;ROW()),TestCategories,0),"000")&amp;"-"&amp;TEXT(COUNTIF(C$3:INDIRECT("C"&amp;ROW()),INDIRECT("C"&amp;ROW())),"00")))</f>
        <v/>
      </c>
      <c r="C127" s="423" t="str">
        <f t="shared" ca="1" si="21"/>
        <v>耐壓性測試</v>
      </c>
      <c r="D127" s="424"/>
      <c r="E127" s="425"/>
      <c r="F127" s="425"/>
      <c r="G127" s="425"/>
      <c r="H127" s="427"/>
      <c r="I127" s="427"/>
      <c r="J127" s="427"/>
      <c r="K127" s="425"/>
      <c r="L127" s="425"/>
      <c r="M127" s="429" t="str">
        <f t="shared" ca="1" si="22"/>
        <v/>
      </c>
      <c r="N127" s="282" t="str">
        <f ca="1">IF(M127&lt;&gt;"",MAX(N$3:N126)+1,"")</f>
        <v/>
      </c>
      <c r="O127" s="442">
        <f t="shared" ca="1" si="23"/>
        <v>11</v>
      </c>
      <c r="P127" s="98"/>
      <c r="Q127" s="98"/>
      <c r="R127" s="98"/>
      <c r="S127" s="98"/>
      <c r="T127" s="98"/>
      <c r="U127" s="98"/>
      <c r="V127" s="98"/>
      <c r="W127" s="99"/>
      <c r="X127" s="89"/>
      <c r="Y127" s="89"/>
      <c r="Z127" s="89"/>
      <c r="AA127" s="117"/>
      <c r="AB127" s="139" t="str">
        <f t="shared" ca="1" si="16"/>
        <v/>
      </c>
      <c r="AC127" s="134">
        <f t="shared" ca="1" si="17"/>
        <v>0</v>
      </c>
      <c r="AD127" s="111">
        <f t="shared" ca="1" si="24"/>
        <v>0</v>
      </c>
      <c r="AE127" s="111">
        <f t="shared" ca="1" si="24"/>
        <v>0</v>
      </c>
      <c r="AF127" s="111">
        <f t="shared" ca="1" si="18"/>
        <v>0</v>
      </c>
      <c r="AG127" s="111">
        <f t="shared" ca="1" si="25"/>
        <v>0</v>
      </c>
      <c r="AH127" s="111">
        <f t="shared" ca="1" si="25"/>
        <v>0</v>
      </c>
      <c r="AI127" s="111">
        <f t="shared" ca="1" si="19"/>
        <v>0</v>
      </c>
      <c r="AJ127" s="111">
        <f t="shared" ca="1" si="26"/>
        <v>0</v>
      </c>
      <c r="AK127" s="112">
        <f t="shared" ca="1" si="26"/>
        <v>0</v>
      </c>
      <c r="AL127" s="104"/>
      <c r="AM127" s="100"/>
      <c r="AN127" s="148" t="str">
        <f t="shared" ca="1" si="15"/>
        <v/>
      </c>
      <c r="AO127" s="149"/>
      <c r="AP127" s="151" t="str">
        <f t="array" aca="1" ref="AP127" ca="1">IF(SUM(--ISNUMBER(FIND(AP$2,AN$2:AN$201)))&lt;ROW()-2,"",INDEX(AN$1:AN$201,SMALL(IF(ISNUMBER(FIND(AP$2,AN$2:AN$201)),ROW($2:$201)),ROW()-2)))</f>
        <v/>
      </c>
      <c r="AQ127" s="151" t="str">
        <f t="array" aca="1" ref="AQ127" ca="1">IF(SUM(--ISNUMBER(FIND(AQ$2,AN$2:AN$201)))&lt;ROW()-2,"",INDEX(AN$1:AN$201,SMALL(IF(ISNUMBER(FIND(AQ$2,AN$2:AN$201)),ROW($2:$201)),ROW()-2)))</f>
        <v/>
      </c>
    </row>
    <row r="128" spans="1:43" s="97" customFormat="1" ht="80.099999999999994" customHeight="1">
      <c r="A128" s="120" t="str">
        <f t="shared" ca="1" si="20"/>
        <v/>
      </c>
      <c r="B128" s="422" t="str">
        <f ca="1">IF(A128="","",IF(INDIRECT("C"&amp;ROW())="","",TEXT(MATCH(INDIRECT("C"&amp;ROW()),TestCategories,0),"000")&amp;"-"&amp;TEXT(COUNTIF(C$3:INDIRECT("C"&amp;ROW()),INDIRECT("C"&amp;ROW())),"00")))</f>
        <v/>
      </c>
      <c r="C128" s="423" t="str">
        <f t="shared" ca="1" si="21"/>
        <v>耐壓性測試</v>
      </c>
      <c r="D128" s="424"/>
      <c r="E128" s="425"/>
      <c r="F128" s="425"/>
      <c r="G128" s="425"/>
      <c r="H128" s="427"/>
      <c r="I128" s="427"/>
      <c r="J128" s="427"/>
      <c r="K128" s="425"/>
      <c r="L128" s="425"/>
      <c r="M128" s="429" t="str">
        <f t="shared" ca="1" si="22"/>
        <v/>
      </c>
      <c r="N128" s="282" t="str">
        <f ca="1">IF(M128&lt;&gt;"",MAX(N$3:N127)+1,"")</f>
        <v/>
      </c>
      <c r="O128" s="442">
        <f t="shared" ca="1" si="23"/>
        <v>11</v>
      </c>
      <c r="P128" s="98"/>
      <c r="Q128" s="98"/>
      <c r="R128" s="98"/>
      <c r="S128" s="98"/>
      <c r="T128" s="98"/>
      <c r="U128" s="98"/>
      <c r="V128" s="98"/>
      <c r="W128" s="99"/>
      <c r="X128" s="89"/>
      <c r="Y128" s="89"/>
      <c r="Z128" s="89"/>
      <c r="AA128" s="117"/>
      <c r="AB128" s="139" t="str">
        <f t="shared" ca="1" si="16"/>
        <v/>
      </c>
      <c r="AC128" s="134">
        <f t="shared" ca="1" si="17"/>
        <v>0</v>
      </c>
      <c r="AD128" s="111">
        <f t="shared" ca="1" si="24"/>
        <v>0</v>
      </c>
      <c r="AE128" s="111">
        <f t="shared" ca="1" si="24"/>
        <v>0</v>
      </c>
      <c r="AF128" s="111">
        <f t="shared" ca="1" si="18"/>
        <v>0</v>
      </c>
      <c r="AG128" s="111">
        <f t="shared" ca="1" si="25"/>
        <v>0</v>
      </c>
      <c r="AH128" s="111">
        <f t="shared" ca="1" si="25"/>
        <v>0</v>
      </c>
      <c r="AI128" s="111">
        <f t="shared" ca="1" si="19"/>
        <v>0</v>
      </c>
      <c r="AJ128" s="111">
        <f t="shared" ca="1" si="26"/>
        <v>0</v>
      </c>
      <c r="AK128" s="112">
        <f t="shared" ca="1" si="26"/>
        <v>0</v>
      </c>
      <c r="AL128" s="104"/>
      <c r="AM128" s="100"/>
      <c r="AN128" s="148" t="str">
        <f t="shared" ca="1" si="15"/>
        <v/>
      </c>
      <c r="AO128" s="149"/>
      <c r="AP128" s="151" t="str">
        <f t="array" aca="1" ref="AP128" ca="1">IF(SUM(--ISNUMBER(FIND(AP$2,AN$2:AN$201)))&lt;ROW()-2,"",INDEX(AN$1:AN$201,SMALL(IF(ISNUMBER(FIND(AP$2,AN$2:AN$201)),ROW($2:$201)),ROW()-2)))</f>
        <v/>
      </c>
      <c r="AQ128" s="151" t="str">
        <f t="array" aca="1" ref="AQ128" ca="1">IF(SUM(--ISNUMBER(FIND(AQ$2,AN$2:AN$201)))&lt;ROW()-2,"",INDEX(AN$1:AN$201,SMALL(IF(ISNUMBER(FIND(AQ$2,AN$2:AN$201)),ROW($2:$201)),ROW()-2)))</f>
        <v/>
      </c>
    </row>
    <row r="129" spans="1:43" s="97" customFormat="1" ht="80.099999999999994" customHeight="1">
      <c r="A129" s="120" t="str">
        <f t="shared" ca="1" si="20"/>
        <v/>
      </c>
      <c r="B129" s="422" t="str">
        <f ca="1">IF(A129="","",IF(INDIRECT("C"&amp;ROW())="","",TEXT(MATCH(INDIRECT("C"&amp;ROW()),TestCategories,0),"000")&amp;"-"&amp;TEXT(COUNTIF(C$3:INDIRECT("C"&amp;ROW()),INDIRECT("C"&amp;ROW())),"00")))</f>
        <v/>
      </c>
      <c r="C129" s="423" t="str">
        <f t="shared" ca="1" si="21"/>
        <v>耐壓性測試</v>
      </c>
      <c r="D129" s="424"/>
      <c r="E129" s="425"/>
      <c r="F129" s="425"/>
      <c r="G129" s="425"/>
      <c r="H129" s="427"/>
      <c r="I129" s="427"/>
      <c r="J129" s="427"/>
      <c r="K129" s="425"/>
      <c r="L129" s="425"/>
      <c r="M129" s="429" t="str">
        <f t="shared" ca="1" si="22"/>
        <v/>
      </c>
      <c r="N129" s="282" t="str">
        <f ca="1">IF(M129&lt;&gt;"",MAX(N$3:N128)+1,"")</f>
        <v/>
      </c>
      <c r="O129" s="442">
        <f t="shared" ca="1" si="23"/>
        <v>11</v>
      </c>
      <c r="P129" s="98"/>
      <c r="Q129" s="98"/>
      <c r="R129" s="98"/>
      <c r="S129" s="98"/>
      <c r="T129" s="98"/>
      <c r="U129" s="98"/>
      <c r="V129" s="98"/>
      <c r="W129" s="99"/>
      <c r="X129" s="89"/>
      <c r="Y129" s="89"/>
      <c r="Z129" s="89"/>
      <c r="AA129" s="117"/>
      <c r="AB129" s="139" t="str">
        <f t="shared" ca="1" si="16"/>
        <v/>
      </c>
      <c r="AC129" s="134">
        <f t="shared" ca="1" si="17"/>
        <v>0</v>
      </c>
      <c r="AD129" s="111">
        <f t="shared" ca="1" si="24"/>
        <v>0</v>
      </c>
      <c r="AE129" s="111">
        <f t="shared" ca="1" si="24"/>
        <v>0</v>
      </c>
      <c r="AF129" s="111">
        <f t="shared" ca="1" si="18"/>
        <v>0</v>
      </c>
      <c r="AG129" s="111">
        <f t="shared" ca="1" si="25"/>
        <v>0</v>
      </c>
      <c r="AH129" s="111">
        <f t="shared" ca="1" si="25"/>
        <v>0</v>
      </c>
      <c r="AI129" s="111">
        <f t="shared" ca="1" si="19"/>
        <v>0</v>
      </c>
      <c r="AJ129" s="111">
        <f t="shared" ca="1" si="26"/>
        <v>0</v>
      </c>
      <c r="AK129" s="112">
        <f t="shared" ca="1" si="26"/>
        <v>0</v>
      </c>
      <c r="AL129" s="104"/>
      <c r="AM129" s="100"/>
      <c r="AN129" s="148" t="str">
        <f t="shared" ca="1" si="15"/>
        <v/>
      </c>
      <c r="AO129" s="149"/>
      <c r="AP129" s="151" t="str">
        <f t="array" aca="1" ref="AP129" ca="1">IF(SUM(--ISNUMBER(FIND(AP$2,AN$2:AN$201)))&lt;ROW()-2,"",INDEX(AN$1:AN$201,SMALL(IF(ISNUMBER(FIND(AP$2,AN$2:AN$201)),ROW($2:$201)),ROW()-2)))</f>
        <v/>
      </c>
      <c r="AQ129" s="151" t="str">
        <f t="array" aca="1" ref="AQ129" ca="1">IF(SUM(--ISNUMBER(FIND(AQ$2,AN$2:AN$201)))&lt;ROW()-2,"",INDEX(AN$1:AN$201,SMALL(IF(ISNUMBER(FIND(AQ$2,AN$2:AN$201)),ROW($2:$201)),ROW()-2)))</f>
        <v/>
      </c>
    </row>
    <row r="130" spans="1:43" s="97" customFormat="1" ht="80.099999999999994" customHeight="1">
      <c r="A130" s="120" t="str">
        <f t="shared" ca="1" si="20"/>
        <v/>
      </c>
      <c r="B130" s="422" t="str">
        <f ca="1">IF(A130="","",IF(INDIRECT("C"&amp;ROW())="","",TEXT(MATCH(INDIRECT("C"&amp;ROW()),TestCategories,0),"000")&amp;"-"&amp;TEXT(COUNTIF(C$3:INDIRECT("C"&amp;ROW()),INDIRECT("C"&amp;ROW())),"00")))</f>
        <v/>
      </c>
      <c r="C130" s="423" t="str">
        <f t="shared" ca="1" si="21"/>
        <v>耐壓性測試</v>
      </c>
      <c r="D130" s="424"/>
      <c r="E130" s="425"/>
      <c r="F130" s="425"/>
      <c r="G130" s="425"/>
      <c r="H130" s="427"/>
      <c r="I130" s="427"/>
      <c r="J130" s="427"/>
      <c r="K130" s="425"/>
      <c r="L130" s="425"/>
      <c r="M130" s="429" t="str">
        <f t="shared" ca="1" si="22"/>
        <v/>
      </c>
      <c r="N130" s="282" t="str">
        <f ca="1">IF(M130&lt;&gt;"",MAX(N$3:N129)+1,"")</f>
        <v/>
      </c>
      <c r="O130" s="442">
        <f t="shared" ca="1" si="23"/>
        <v>11</v>
      </c>
      <c r="P130" s="98"/>
      <c r="Q130" s="98"/>
      <c r="R130" s="98"/>
      <c r="S130" s="98"/>
      <c r="T130" s="98"/>
      <c r="U130" s="98"/>
      <c r="V130" s="98"/>
      <c r="W130" s="99"/>
      <c r="X130" s="89"/>
      <c r="Y130" s="89"/>
      <c r="Z130" s="89"/>
      <c r="AA130" s="117"/>
      <c r="AB130" s="139" t="str">
        <f t="shared" ca="1" si="16"/>
        <v/>
      </c>
      <c r="AC130" s="134">
        <f t="shared" ca="1" si="17"/>
        <v>0</v>
      </c>
      <c r="AD130" s="111">
        <f t="shared" ca="1" si="24"/>
        <v>0</v>
      </c>
      <c r="AE130" s="111">
        <f t="shared" ca="1" si="24"/>
        <v>0</v>
      </c>
      <c r="AF130" s="111">
        <f t="shared" ca="1" si="18"/>
        <v>0</v>
      </c>
      <c r="AG130" s="111">
        <f t="shared" ca="1" si="25"/>
        <v>0</v>
      </c>
      <c r="AH130" s="111">
        <f t="shared" ca="1" si="25"/>
        <v>0</v>
      </c>
      <c r="AI130" s="111">
        <f t="shared" ca="1" si="19"/>
        <v>0</v>
      </c>
      <c r="AJ130" s="111">
        <f t="shared" ca="1" si="26"/>
        <v>0</v>
      </c>
      <c r="AK130" s="112">
        <f t="shared" ca="1" si="26"/>
        <v>0</v>
      </c>
      <c r="AL130" s="104"/>
      <c r="AM130" s="100"/>
      <c r="AN130" s="148" t="str">
        <f t="shared" ref="AN130:AN193" ca="1" si="27">IFERROR(UPPER(INDEX(TestCategories,ROW()-1,1)),"")</f>
        <v/>
      </c>
      <c r="AO130" s="149"/>
      <c r="AP130" s="151" t="str">
        <f t="array" aca="1" ref="AP130" ca="1">IF(SUM(--ISNUMBER(FIND(AP$2,AN$2:AN$201)))&lt;ROW()-2,"",INDEX(AN$1:AN$201,SMALL(IF(ISNUMBER(FIND(AP$2,AN$2:AN$201)),ROW($2:$201)),ROW()-2)))</f>
        <v/>
      </c>
      <c r="AQ130" s="151" t="str">
        <f t="array" aca="1" ref="AQ130" ca="1">IF(SUM(--ISNUMBER(FIND(AQ$2,AN$2:AN$201)))&lt;ROW()-2,"",INDEX(AN$1:AN$201,SMALL(IF(ISNUMBER(FIND(AQ$2,AN$2:AN$201)),ROW($2:$201)),ROW()-2)))</f>
        <v/>
      </c>
    </row>
    <row r="131" spans="1:43" s="97" customFormat="1" ht="80.099999999999994" customHeight="1">
      <c r="A131" s="120" t="str">
        <f t="shared" ca="1" si="20"/>
        <v/>
      </c>
      <c r="B131" s="422" t="str">
        <f ca="1">IF(A131="","",IF(INDIRECT("C"&amp;ROW())="","",TEXT(MATCH(INDIRECT("C"&amp;ROW()),TestCategories,0),"000")&amp;"-"&amp;TEXT(COUNTIF(C$3:INDIRECT("C"&amp;ROW()),INDIRECT("C"&amp;ROW())),"00")))</f>
        <v/>
      </c>
      <c r="C131" s="423" t="str">
        <f t="shared" ca="1" si="21"/>
        <v>耐壓性測試</v>
      </c>
      <c r="D131" s="424"/>
      <c r="E131" s="425"/>
      <c r="F131" s="425"/>
      <c r="G131" s="425"/>
      <c r="H131" s="427"/>
      <c r="I131" s="427"/>
      <c r="J131" s="427"/>
      <c r="K131" s="425"/>
      <c r="L131" s="425"/>
      <c r="M131" s="429" t="str">
        <f t="shared" ca="1" si="22"/>
        <v/>
      </c>
      <c r="N131" s="282" t="str">
        <f ca="1">IF(M131&lt;&gt;"",MAX(N$3:N130)+1,"")</f>
        <v/>
      </c>
      <c r="O131" s="442">
        <f t="shared" ca="1" si="23"/>
        <v>11</v>
      </c>
      <c r="P131" s="98"/>
      <c r="Q131" s="98"/>
      <c r="R131" s="98"/>
      <c r="S131" s="98"/>
      <c r="T131" s="98"/>
      <c r="U131" s="98"/>
      <c r="V131" s="98"/>
      <c r="W131" s="99"/>
      <c r="X131" s="89"/>
      <c r="Y131" s="89"/>
      <c r="Z131" s="89"/>
      <c r="AA131" s="117"/>
      <c r="AB131" s="139" t="str">
        <f t="shared" ref="AB131:AB194" ca="1" si="28">IFERROR(INDEX(validTestCategories,ROW()-ROW(AB$2),1),"")</f>
        <v/>
      </c>
      <c r="AC131" s="134">
        <f t="shared" ref="AC131:AC194" ca="1" si="29">COUNTIFS(INDIRECT($AL$1),$AB131,INDIRECT($AB$1),AC$1)</f>
        <v>0</v>
      </c>
      <c r="AD131" s="111">
        <f t="shared" ca="1" si="24"/>
        <v>0</v>
      </c>
      <c r="AE131" s="111">
        <f t="shared" ca="1" si="24"/>
        <v>0</v>
      </c>
      <c r="AF131" s="111">
        <f t="shared" ref="AF131:AF194" ca="1" si="30">COUNTIFS(INDIRECT($AL$1),$AB131,INDIRECT($AB$1),AF$1)</f>
        <v>0</v>
      </c>
      <c r="AG131" s="111">
        <f t="shared" ca="1" si="25"/>
        <v>0</v>
      </c>
      <c r="AH131" s="111">
        <f t="shared" ca="1" si="25"/>
        <v>0</v>
      </c>
      <c r="AI131" s="111">
        <f t="shared" ref="AI131:AI194" ca="1" si="31">COUNTIFS(INDIRECT($AL$1),$AB131,INDIRECT($AB$1),AI$1)</f>
        <v>0</v>
      </c>
      <c r="AJ131" s="111">
        <f t="shared" ca="1" si="26"/>
        <v>0</v>
      </c>
      <c r="AK131" s="112">
        <f t="shared" ca="1" si="26"/>
        <v>0</v>
      </c>
      <c r="AL131" s="104"/>
      <c r="AM131" s="100"/>
      <c r="AN131" s="148" t="str">
        <f t="shared" ca="1" si="27"/>
        <v/>
      </c>
      <c r="AO131" s="149"/>
      <c r="AP131" s="151" t="str">
        <f t="array" aca="1" ref="AP131" ca="1">IF(SUM(--ISNUMBER(FIND(AP$2,AN$2:AN$201)))&lt;ROW()-2,"",INDEX(AN$1:AN$201,SMALL(IF(ISNUMBER(FIND(AP$2,AN$2:AN$201)),ROW($2:$201)),ROW()-2)))</f>
        <v/>
      </c>
      <c r="AQ131" s="151" t="str">
        <f t="array" aca="1" ref="AQ131" ca="1">IF(SUM(--ISNUMBER(FIND(AQ$2,AN$2:AN$201)))&lt;ROW()-2,"",INDEX(AN$1:AN$201,SMALL(IF(ISNUMBER(FIND(AQ$2,AN$2:AN$201)),ROW($2:$201)),ROW()-2)))</f>
        <v/>
      </c>
    </row>
    <row r="132" spans="1:43" s="97" customFormat="1" ht="80.099999999999994" customHeight="1">
      <c r="A132" s="120" t="str">
        <f t="shared" ca="1" si="20"/>
        <v/>
      </c>
      <c r="B132" s="422" t="str">
        <f ca="1">IF(A132="","",IF(INDIRECT("C"&amp;ROW())="","",TEXT(MATCH(INDIRECT("C"&amp;ROW()),TestCategories,0),"000")&amp;"-"&amp;TEXT(COUNTIF(C$3:INDIRECT("C"&amp;ROW()),INDIRECT("C"&amp;ROW())),"00")))</f>
        <v/>
      </c>
      <c r="C132" s="423" t="str">
        <f t="shared" ca="1" si="21"/>
        <v>耐壓性測試</v>
      </c>
      <c r="D132" s="424"/>
      <c r="E132" s="425"/>
      <c r="F132" s="425"/>
      <c r="G132" s="425"/>
      <c r="H132" s="427"/>
      <c r="I132" s="427"/>
      <c r="J132" s="427"/>
      <c r="K132" s="425"/>
      <c r="L132" s="425"/>
      <c r="M132" s="429" t="str">
        <f t="shared" ca="1" si="22"/>
        <v/>
      </c>
      <c r="N132" s="282" t="str">
        <f ca="1">IF(M132&lt;&gt;"",MAX(N$3:N131)+1,"")</f>
        <v/>
      </c>
      <c r="O132" s="442">
        <f t="shared" ca="1" si="23"/>
        <v>11</v>
      </c>
      <c r="P132" s="98"/>
      <c r="Q132" s="98"/>
      <c r="R132" s="98"/>
      <c r="S132" s="98"/>
      <c r="T132" s="98"/>
      <c r="U132" s="98"/>
      <c r="V132" s="98"/>
      <c r="W132" s="99"/>
      <c r="X132" s="89"/>
      <c r="Y132" s="89"/>
      <c r="Z132" s="89"/>
      <c r="AA132" s="117"/>
      <c r="AB132" s="139" t="str">
        <f t="shared" ca="1" si="28"/>
        <v/>
      </c>
      <c r="AC132" s="134">
        <f t="shared" ca="1" si="29"/>
        <v>0</v>
      </c>
      <c r="AD132" s="111">
        <f t="shared" ca="1" si="24"/>
        <v>0</v>
      </c>
      <c r="AE132" s="111">
        <f t="shared" ca="1" si="24"/>
        <v>0</v>
      </c>
      <c r="AF132" s="111">
        <f t="shared" ca="1" si="30"/>
        <v>0</v>
      </c>
      <c r="AG132" s="111">
        <f t="shared" ca="1" si="25"/>
        <v>0</v>
      </c>
      <c r="AH132" s="111">
        <f t="shared" ca="1" si="25"/>
        <v>0</v>
      </c>
      <c r="AI132" s="111">
        <f t="shared" ca="1" si="31"/>
        <v>0</v>
      </c>
      <c r="AJ132" s="111">
        <f t="shared" ca="1" si="26"/>
        <v>0</v>
      </c>
      <c r="AK132" s="112">
        <f t="shared" ca="1" si="26"/>
        <v>0</v>
      </c>
      <c r="AL132" s="104"/>
      <c r="AM132" s="100"/>
      <c r="AN132" s="148" t="str">
        <f t="shared" ca="1" si="27"/>
        <v/>
      </c>
      <c r="AO132" s="149"/>
      <c r="AP132" s="151" t="str">
        <f t="array" aca="1" ref="AP132" ca="1">IF(SUM(--ISNUMBER(FIND(AP$2,AN$2:AN$201)))&lt;ROW()-2,"",INDEX(AN$1:AN$201,SMALL(IF(ISNUMBER(FIND(AP$2,AN$2:AN$201)),ROW($2:$201)),ROW()-2)))</f>
        <v/>
      </c>
      <c r="AQ132" s="151" t="str">
        <f t="array" aca="1" ref="AQ132" ca="1">IF(SUM(--ISNUMBER(FIND(AQ$2,AN$2:AN$201)))&lt;ROW()-2,"",INDEX(AN$1:AN$201,SMALL(IF(ISNUMBER(FIND(AQ$2,AN$2:AN$201)),ROW($2:$201)),ROW()-2)))</f>
        <v/>
      </c>
    </row>
    <row r="133" spans="1:43" s="97" customFormat="1" ht="80.099999999999994" customHeight="1">
      <c r="A133" s="120" t="str">
        <f t="shared" ref="A133:A196" ca="1" si="32">IF(LEN(INDIRECT("D"&amp;ROW()) &amp; INDIRECT("D"&amp;ROW()) &amp;INDIRECT("E"&amp;ROW()) &amp; INDIRECT("F"&amp;ROW()) &amp; INDIRECT("G"&amp;ROW()) &amp; INDIRECT("H"&amp;ROW()) &amp; INDIRECT("I"&amp;ROW()) &amp; INDIRECT("J"&amp;ROW()) &amp; INDIRECT("K"&amp;ROW()))&gt;0,ROW()-ROW($A$3),"")</f>
        <v/>
      </c>
      <c r="B133" s="422" t="str">
        <f ca="1">IF(A133="","",IF(INDIRECT("C"&amp;ROW())="","",TEXT(MATCH(INDIRECT("C"&amp;ROW()),TestCategories,0),"000")&amp;"-"&amp;TEXT(COUNTIF(C$3:INDIRECT("C"&amp;ROW()),INDIRECT("C"&amp;ROW())),"00")))</f>
        <v/>
      </c>
      <c r="C133" s="423" t="str">
        <f t="shared" ref="C133:C196" ca="1" si="33">IF(LEN(INDIRECT("D"&amp;ROW()))=0,INDIRECT("C"&amp;ROW()-1),INDIRECT("D"&amp;ROW()))</f>
        <v>耐壓性測試</v>
      </c>
      <c r="D133" s="424"/>
      <c r="E133" s="425"/>
      <c r="F133" s="425"/>
      <c r="G133" s="425"/>
      <c r="H133" s="427"/>
      <c r="I133" s="427"/>
      <c r="J133" s="427"/>
      <c r="K133" s="425"/>
      <c r="L133" s="425"/>
      <c r="M133" s="429" t="str">
        <f t="shared" ref="M133:M196" ca="1" si="34">IF(M$1=TRUE,IF(ISNUMBER(INDIRECT($L$2&amp;ROW())),HYPERLINK("http://mbt.cmedia.com.tw/mantisbt/view.php?id="&amp;INDIRECT($L$2&amp;ROW()),"Mantis :: "&amp;INDIRECT($L$2&amp;ROW())),""),"")</f>
        <v/>
      </c>
      <c r="N133" s="282" t="str">
        <f ca="1">IF(M133&lt;&gt;"",MAX(N$3:N132)+1,"")</f>
        <v/>
      </c>
      <c r="O133" s="442">
        <f t="shared" ref="O133:O196" ca="1" si="35">IF(C133&lt;&gt;C132,O132+1,O132)</f>
        <v>11</v>
      </c>
      <c r="P133" s="98"/>
      <c r="Q133" s="98"/>
      <c r="R133" s="98"/>
      <c r="S133" s="98"/>
      <c r="T133" s="98"/>
      <c r="U133" s="98"/>
      <c r="V133" s="98"/>
      <c r="W133" s="99"/>
      <c r="X133" s="89"/>
      <c r="Y133" s="89"/>
      <c r="Z133" s="89"/>
      <c r="AA133" s="117"/>
      <c r="AB133" s="139" t="str">
        <f t="shared" ca="1" si="28"/>
        <v/>
      </c>
      <c r="AC133" s="134">
        <f t="shared" ca="1" si="29"/>
        <v>0</v>
      </c>
      <c r="AD133" s="111">
        <f t="shared" ca="1" si="24"/>
        <v>0</v>
      </c>
      <c r="AE133" s="111">
        <f t="shared" ca="1" si="24"/>
        <v>0</v>
      </c>
      <c r="AF133" s="111">
        <f t="shared" ca="1" si="30"/>
        <v>0</v>
      </c>
      <c r="AG133" s="111">
        <f t="shared" ca="1" si="25"/>
        <v>0</v>
      </c>
      <c r="AH133" s="111">
        <f t="shared" ca="1" si="25"/>
        <v>0</v>
      </c>
      <c r="AI133" s="111">
        <f t="shared" ca="1" si="31"/>
        <v>0</v>
      </c>
      <c r="AJ133" s="111">
        <f t="shared" ca="1" si="26"/>
        <v>0</v>
      </c>
      <c r="AK133" s="112">
        <f t="shared" ca="1" si="26"/>
        <v>0</v>
      </c>
      <c r="AL133" s="104"/>
      <c r="AM133" s="100"/>
      <c r="AN133" s="148" t="str">
        <f t="shared" ca="1" si="27"/>
        <v/>
      </c>
      <c r="AO133" s="149"/>
      <c r="AP133" s="151" t="str">
        <f t="array" aca="1" ref="AP133" ca="1">IF(SUM(--ISNUMBER(FIND(AP$2,AN$2:AN$201)))&lt;ROW()-2,"",INDEX(AN$1:AN$201,SMALL(IF(ISNUMBER(FIND(AP$2,AN$2:AN$201)),ROW($2:$201)),ROW()-2)))</f>
        <v/>
      </c>
      <c r="AQ133" s="151" t="str">
        <f t="array" aca="1" ref="AQ133" ca="1">IF(SUM(--ISNUMBER(FIND(AQ$2,AN$2:AN$201)))&lt;ROW()-2,"",INDEX(AN$1:AN$201,SMALL(IF(ISNUMBER(FIND(AQ$2,AN$2:AN$201)),ROW($2:$201)),ROW()-2)))</f>
        <v/>
      </c>
    </row>
    <row r="134" spans="1:43" s="97" customFormat="1" ht="80.099999999999994" customHeight="1">
      <c r="A134" s="120" t="str">
        <f t="shared" ca="1" si="32"/>
        <v/>
      </c>
      <c r="B134" s="422" t="str">
        <f ca="1">IF(A134="","",IF(INDIRECT("C"&amp;ROW())="","",TEXT(MATCH(INDIRECT("C"&amp;ROW()),TestCategories,0),"000")&amp;"-"&amp;TEXT(COUNTIF(C$3:INDIRECT("C"&amp;ROW()),INDIRECT("C"&amp;ROW())),"00")))</f>
        <v/>
      </c>
      <c r="C134" s="423" t="str">
        <f t="shared" ca="1" si="33"/>
        <v>耐壓性測試</v>
      </c>
      <c r="D134" s="424"/>
      <c r="E134" s="425"/>
      <c r="F134" s="425"/>
      <c r="G134" s="425"/>
      <c r="H134" s="427"/>
      <c r="I134" s="427"/>
      <c r="J134" s="427"/>
      <c r="K134" s="425"/>
      <c r="L134" s="425"/>
      <c r="M134" s="429" t="str">
        <f t="shared" ca="1" si="34"/>
        <v/>
      </c>
      <c r="N134" s="282" t="str">
        <f ca="1">IF(M134&lt;&gt;"",MAX(N$3:N133)+1,"")</f>
        <v/>
      </c>
      <c r="O134" s="442">
        <f t="shared" ca="1" si="35"/>
        <v>11</v>
      </c>
      <c r="P134" s="98"/>
      <c r="Q134" s="98"/>
      <c r="R134" s="98"/>
      <c r="S134" s="98"/>
      <c r="T134" s="98"/>
      <c r="U134" s="98"/>
      <c r="V134" s="98"/>
      <c r="W134" s="99"/>
      <c r="X134" s="89"/>
      <c r="Y134" s="89"/>
      <c r="Z134" s="89"/>
      <c r="AA134" s="117"/>
      <c r="AB134" s="139" t="str">
        <f t="shared" ca="1" si="28"/>
        <v/>
      </c>
      <c r="AC134" s="134">
        <f t="shared" ca="1" si="29"/>
        <v>0</v>
      </c>
      <c r="AD134" s="111">
        <f t="shared" ca="1" si="24"/>
        <v>0</v>
      </c>
      <c r="AE134" s="111">
        <f t="shared" ca="1" si="24"/>
        <v>0</v>
      </c>
      <c r="AF134" s="111">
        <f t="shared" ca="1" si="30"/>
        <v>0</v>
      </c>
      <c r="AG134" s="111">
        <f t="shared" ca="1" si="25"/>
        <v>0</v>
      </c>
      <c r="AH134" s="111">
        <f t="shared" ca="1" si="25"/>
        <v>0</v>
      </c>
      <c r="AI134" s="111">
        <f t="shared" ca="1" si="31"/>
        <v>0</v>
      </c>
      <c r="AJ134" s="111">
        <f t="shared" ca="1" si="26"/>
        <v>0</v>
      </c>
      <c r="AK134" s="112">
        <f t="shared" ca="1" si="26"/>
        <v>0</v>
      </c>
      <c r="AL134" s="104"/>
      <c r="AM134" s="100"/>
      <c r="AN134" s="148" t="str">
        <f t="shared" ca="1" si="27"/>
        <v/>
      </c>
      <c r="AO134" s="149"/>
      <c r="AP134" s="151" t="str">
        <f t="array" aca="1" ref="AP134" ca="1">IF(SUM(--ISNUMBER(FIND(AP$2,AN$2:AN$201)))&lt;ROW()-2,"",INDEX(AN$1:AN$201,SMALL(IF(ISNUMBER(FIND(AP$2,AN$2:AN$201)),ROW($2:$201)),ROW()-2)))</f>
        <v/>
      </c>
      <c r="AQ134" s="151" t="str">
        <f t="array" aca="1" ref="AQ134" ca="1">IF(SUM(--ISNUMBER(FIND(AQ$2,AN$2:AN$201)))&lt;ROW()-2,"",INDEX(AN$1:AN$201,SMALL(IF(ISNUMBER(FIND(AQ$2,AN$2:AN$201)),ROW($2:$201)),ROW()-2)))</f>
        <v/>
      </c>
    </row>
    <row r="135" spans="1:43" s="97" customFormat="1" ht="80.099999999999994" customHeight="1">
      <c r="A135" s="120" t="str">
        <f t="shared" ca="1" si="32"/>
        <v/>
      </c>
      <c r="B135" s="422" t="str">
        <f ca="1">IF(A135="","",IF(INDIRECT("C"&amp;ROW())="","",TEXT(MATCH(INDIRECT("C"&amp;ROW()),TestCategories,0),"000")&amp;"-"&amp;TEXT(COUNTIF(C$3:INDIRECT("C"&amp;ROW()),INDIRECT("C"&amp;ROW())),"00")))</f>
        <v/>
      </c>
      <c r="C135" s="423" t="str">
        <f t="shared" ca="1" si="33"/>
        <v>耐壓性測試</v>
      </c>
      <c r="D135" s="424"/>
      <c r="E135" s="425"/>
      <c r="F135" s="425"/>
      <c r="G135" s="425"/>
      <c r="H135" s="427"/>
      <c r="I135" s="427"/>
      <c r="J135" s="427"/>
      <c r="K135" s="425"/>
      <c r="L135" s="425"/>
      <c r="M135" s="429" t="str">
        <f t="shared" ca="1" si="34"/>
        <v/>
      </c>
      <c r="N135" s="282" t="str">
        <f ca="1">IF(M135&lt;&gt;"",MAX(N$3:N134)+1,"")</f>
        <v/>
      </c>
      <c r="O135" s="442">
        <f t="shared" ca="1" si="35"/>
        <v>11</v>
      </c>
      <c r="P135" s="98"/>
      <c r="Q135" s="98"/>
      <c r="R135" s="98"/>
      <c r="S135" s="98"/>
      <c r="T135" s="98"/>
      <c r="U135" s="98"/>
      <c r="V135" s="98"/>
      <c r="W135" s="99"/>
      <c r="X135" s="89"/>
      <c r="Y135" s="89"/>
      <c r="Z135" s="89"/>
      <c r="AA135" s="117"/>
      <c r="AB135" s="139" t="str">
        <f t="shared" ca="1" si="28"/>
        <v/>
      </c>
      <c r="AC135" s="134">
        <f t="shared" ca="1" si="29"/>
        <v>0</v>
      </c>
      <c r="AD135" s="111">
        <f t="shared" ca="1" si="24"/>
        <v>0</v>
      </c>
      <c r="AE135" s="111">
        <f t="shared" ca="1" si="24"/>
        <v>0</v>
      </c>
      <c r="AF135" s="111">
        <f t="shared" ca="1" si="30"/>
        <v>0</v>
      </c>
      <c r="AG135" s="111">
        <f t="shared" ca="1" si="25"/>
        <v>0</v>
      </c>
      <c r="AH135" s="111">
        <f t="shared" ca="1" si="25"/>
        <v>0</v>
      </c>
      <c r="AI135" s="111">
        <f t="shared" ca="1" si="31"/>
        <v>0</v>
      </c>
      <c r="AJ135" s="111">
        <f t="shared" ca="1" si="26"/>
        <v>0</v>
      </c>
      <c r="AK135" s="112">
        <f t="shared" ca="1" si="26"/>
        <v>0</v>
      </c>
      <c r="AL135" s="104"/>
      <c r="AM135" s="100"/>
      <c r="AN135" s="148" t="str">
        <f t="shared" ca="1" si="27"/>
        <v/>
      </c>
      <c r="AO135" s="149"/>
      <c r="AP135" s="151" t="str">
        <f t="array" aca="1" ref="AP135" ca="1">IF(SUM(--ISNUMBER(FIND(AP$2,AN$2:AN$201)))&lt;ROW()-2,"",INDEX(AN$1:AN$201,SMALL(IF(ISNUMBER(FIND(AP$2,AN$2:AN$201)),ROW($2:$201)),ROW()-2)))</f>
        <v/>
      </c>
      <c r="AQ135" s="151" t="str">
        <f t="array" aca="1" ref="AQ135" ca="1">IF(SUM(--ISNUMBER(FIND(AQ$2,AN$2:AN$201)))&lt;ROW()-2,"",INDEX(AN$1:AN$201,SMALL(IF(ISNUMBER(FIND(AQ$2,AN$2:AN$201)),ROW($2:$201)),ROW()-2)))</f>
        <v/>
      </c>
    </row>
    <row r="136" spans="1:43" s="97" customFormat="1" ht="80.099999999999994" customHeight="1">
      <c r="A136" s="120" t="str">
        <f t="shared" ca="1" si="32"/>
        <v/>
      </c>
      <c r="B136" s="422" t="str">
        <f ca="1">IF(A136="","",IF(INDIRECT("C"&amp;ROW())="","",TEXT(MATCH(INDIRECT("C"&amp;ROW()),TestCategories,0),"000")&amp;"-"&amp;TEXT(COUNTIF(C$3:INDIRECT("C"&amp;ROW()),INDIRECT("C"&amp;ROW())),"00")))</f>
        <v/>
      </c>
      <c r="C136" s="423" t="str">
        <f t="shared" ca="1" si="33"/>
        <v>耐壓性測試</v>
      </c>
      <c r="D136" s="424"/>
      <c r="E136" s="425"/>
      <c r="F136" s="425"/>
      <c r="G136" s="425"/>
      <c r="H136" s="427"/>
      <c r="I136" s="427"/>
      <c r="J136" s="427"/>
      <c r="K136" s="425"/>
      <c r="L136" s="425"/>
      <c r="M136" s="429" t="str">
        <f t="shared" ca="1" si="34"/>
        <v/>
      </c>
      <c r="N136" s="282" t="str">
        <f ca="1">IF(M136&lt;&gt;"",MAX(N$3:N135)+1,"")</f>
        <v/>
      </c>
      <c r="O136" s="442">
        <f t="shared" ca="1" si="35"/>
        <v>11</v>
      </c>
      <c r="P136" s="98"/>
      <c r="Q136" s="98"/>
      <c r="R136" s="98"/>
      <c r="S136" s="98"/>
      <c r="T136" s="98"/>
      <c r="U136" s="98"/>
      <c r="V136" s="98"/>
      <c r="W136" s="99"/>
      <c r="X136" s="89"/>
      <c r="Y136" s="89"/>
      <c r="Z136" s="89"/>
      <c r="AA136" s="117"/>
      <c r="AB136" s="139" t="str">
        <f t="shared" ca="1" si="28"/>
        <v/>
      </c>
      <c r="AC136" s="134">
        <f t="shared" ca="1" si="29"/>
        <v>0</v>
      </c>
      <c r="AD136" s="111">
        <f t="shared" ca="1" si="24"/>
        <v>0</v>
      </c>
      <c r="AE136" s="111">
        <f t="shared" ca="1" si="24"/>
        <v>0</v>
      </c>
      <c r="AF136" s="111">
        <f t="shared" ca="1" si="30"/>
        <v>0</v>
      </c>
      <c r="AG136" s="111">
        <f t="shared" ca="1" si="25"/>
        <v>0</v>
      </c>
      <c r="AH136" s="111">
        <f t="shared" ca="1" si="25"/>
        <v>0</v>
      </c>
      <c r="AI136" s="111">
        <f t="shared" ca="1" si="31"/>
        <v>0</v>
      </c>
      <c r="AJ136" s="111">
        <f t="shared" ca="1" si="26"/>
        <v>0</v>
      </c>
      <c r="AK136" s="112">
        <f t="shared" ca="1" si="26"/>
        <v>0</v>
      </c>
      <c r="AL136" s="104"/>
      <c r="AM136" s="100"/>
      <c r="AN136" s="148" t="str">
        <f t="shared" ca="1" si="27"/>
        <v/>
      </c>
      <c r="AO136" s="149"/>
      <c r="AP136" s="151" t="str">
        <f t="array" aca="1" ref="AP136" ca="1">IF(SUM(--ISNUMBER(FIND(AP$2,AN$2:AN$201)))&lt;ROW()-2,"",INDEX(AN$1:AN$201,SMALL(IF(ISNUMBER(FIND(AP$2,AN$2:AN$201)),ROW($2:$201)),ROW()-2)))</f>
        <v/>
      </c>
      <c r="AQ136" s="151" t="str">
        <f t="array" aca="1" ref="AQ136" ca="1">IF(SUM(--ISNUMBER(FIND(AQ$2,AN$2:AN$201)))&lt;ROW()-2,"",INDEX(AN$1:AN$201,SMALL(IF(ISNUMBER(FIND(AQ$2,AN$2:AN$201)),ROW($2:$201)),ROW()-2)))</f>
        <v/>
      </c>
    </row>
    <row r="137" spans="1:43" s="97" customFormat="1" ht="80.099999999999994" customHeight="1">
      <c r="A137" s="120" t="str">
        <f t="shared" ca="1" si="32"/>
        <v/>
      </c>
      <c r="B137" s="422" t="str">
        <f ca="1">IF(A137="","",IF(INDIRECT("C"&amp;ROW())="","",TEXT(MATCH(INDIRECT("C"&amp;ROW()),TestCategories,0),"000")&amp;"-"&amp;TEXT(COUNTIF(C$3:INDIRECT("C"&amp;ROW()),INDIRECT("C"&amp;ROW())),"00")))</f>
        <v/>
      </c>
      <c r="C137" s="423" t="str">
        <f t="shared" ca="1" si="33"/>
        <v>耐壓性測試</v>
      </c>
      <c r="D137" s="424"/>
      <c r="E137" s="425"/>
      <c r="F137" s="425"/>
      <c r="G137" s="425"/>
      <c r="H137" s="427"/>
      <c r="I137" s="427"/>
      <c r="J137" s="427"/>
      <c r="K137" s="425"/>
      <c r="L137" s="425"/>
      <c r="M137" s="429" t="str">
        <f t="shared" ca="1" si="34"/>
        <v/>
      </c>
      <c r="N137" s="282" t="str">
        <f ca="1">IF(M137&lt;&gt;"",MAX(N$3:N136)+1,"")</f>
        <v/>
      </c>
      <c r="O137" s="442">
        <f t="shared" ca="1" si="35"/>
        <v>11</v>
      </c>
      <c r="P137" s="98"/>
      <c r="Q137" s="98"/>
      <c r="R137" s="98"/>
      <c r="S137" s="98"/>
      <c r="T137" s="98"/>
      <c r="U137" s="98"/>
      <c r="V137" s="98"/>
      <c r="W137" s="99"/>
      <c r="X137" s="89"/>
      <c r="Y137" s="89"/>
      <c r="Z137" s="89"/>
      <c r="AA137" s="117"/>
      <c r="AB137" s="139" t="str">
        <f t="shared" ca="1" si="28"/>
        <v/>
      </c>
      <c r="AC137" s="134">
        <f t="shared" ca="1" si="29"/>
        <v>0</v>
      </c>
      <c r="AD137" s="111">
        <f t="shared" ca="1" si="24"/>
        <v>0</v>
      </c>
      <c r="AE137" s="111">
        <f t="shared" ca="1" si="24"/>
        <v>0</v>
      </c>
      <c r="AF137" s="111">
        <f t="shared" ca="1" si="30"/>
        <v>0</v>
      </c>
      <c r="AG137" s="111">
        <f t="shared" ca="1" si="25"/>
        <v>0</v>
      </c>
      <c r="AH137" s="111">
        <f t="shared" ca="1" si="25"/>
        <v>0</v>
      </c>
      <c r="AI137" s="111">
        <f t="shared" ca="1" si="31"/>
        <v>0</v>
      </c>
      <c r="AJ137" s="111">
        <f t="shared" ca="1" si="26"/>
        <v>0</v>
      </c>
      <c r="AK137" s="112">
        <f t="shared" ca="1" si="26"/>
        <v>0</v>
      </c>
      <c r="AL137" s="104"/>
      <c r="AM137" s="100"/>
      <c r="AN137" s="148" t="str">
        <f t="shared" ca="1" si="27"/>
        <v/>
      </c>
      <c r="AO137" s="149"/>
      <c r="AP137" s="151" t="str">
        <f t="array" aca="1" ref="AP137" ca="1">IF(SUM(--ISNUMBER(FIND(AP$2,AN$2:AN$201)))&lt;ROW()-2,"",INDEX(AN$1:AN$201,SMALL(IF(ISNUMBER(FIND(AP$2,AN$2:AN$201)),ROW($2:$201)),ROW()-2)))</f>
        <v/>
      </c>
      <c r="AQ137" s="151" t="str">
        <f t="array" aca="1" ref="AQ137" ca="1">IF(SUM(--ISNUMBER(FIND(AQ$2,AN$2:AN$201)))&lt;ROW()-2,"",INDEX(AN$1:AN$201,SMALL(IF(ISNUMBER(FIND(AQ$2,AN$2:AN$201)),ROW($2:$201)),ROW()-2)))</f>
        <v/>
      </c>
    </row>
    <row r="138" spans="1:43" s="97" customFormat="1" ht="80.099999999999994" customHeight="1">
      <c r="A138" s="120" t="str">
        <f t="shared" ca="1" si="32"/>
        <v/>
      </c>
      <c r="B138" s="422" t="str">
        <f ca="1">IF(A138="","",IF(INDIRECT("C"&amp;ROW())="","",TEXT(MATCH(INDIRECT("C"&amp;ROW()),TestCategories,0),"000")&amp;"-"&amp;TEXT(COUNTIF(C$3:INDIRECT("C"&amp;ROW()),INDIRECT("C"&amp;ROW())),"00")))</f>
        <v/>
      </c>
      <c r="C138" s="423" t="str">
        <f t="shared" ca="1" si="33"/>
        <v>耐壓性測試</v>
      </c>
      <c r="D138" s="424"/>
      <c r="E138" s="425"/>
      <c r="F138" s="425"/>
      <c r="G138" s="425"/>
      <c r="H138" s="427"/>
      <c r="I138" s="427"/>
      <c r="J138" s="427"/>
      <c r="K138" s="425"/>
      <c r="L138" s="425"/>
      <c r="M138" s="429" t="str">
        <f t="shared" ca="1" si="34"/>
        <v/>
      </c>
      <c r="N138" s="282" t="str">
        <f ca="1">IF(M138&lt;&gt;"",MAX(N$3:N137)+1,"")</f>
        <v/>
      </c>
      <c r="O138" s="442">
        <f t="shared" ca="1" si="35"/>
        <v>11</v>
      </c>
      <c r="P138" s="98"/>
      <c r="Q138" s="98"/>
      <c r="R138" s="98"/>
      <c r="S138" s="98"/>
      <c r="T138" s="98"/>
      <c r="U138" s="98"/>
      <c r="V138" s="98"/>
      <c r="W138" s="99"/>
      <c r="X138" s="89"/>
      <c r="Y138" s="89"/>
      <c r="Z138" s="89"/>
      <c r="AA138" s="117"/>
      <c r="AB138" s="139" t="str">
        <f t="shared" ca="1" si="28"/>
        <v/>
      </c>
      <c r="AC138" s="134">
        <f t="shared" ca="1" si="29"/>
        <v>0</v>
      </c>
      <c r="AD138" s="111">
        <f t="shared" ca="1" si="24"/>
        <v>0</v>
      </c>
      <c r="AE138" s="111">
        <f t="shared" ca="1" si="24"/>
        <v>0</v>
      </c>
      <c r="AF138" s="111">
        <f t="shared" ca="1" si="30"/>
        <v>0</v>
      </c>
      <c r="AG138" s="111">
        <f t="shared" ca="1" si="25"/>
        <v>0</v>
      </c>
      <c r="AH138" s="111">
        <f t="shared" ca="1" si="25"/>
        <v>0</v>
      </c>
      <c r="AI138" s="111">
        <f t="shared" ca="1" si="31"/>
        <v>0</v>
      </c>
      <c r="AJ138" s="111">
        <f t="shared" ca="1" si="26"/>
        <v>0</v>
      </c>
      <c r="AK138" s="112">
        <f t="shared" ca="1" si="26"/>
        <v>0</v>
      </c>
      <c r="AL138" s="104"/>
      <c r="AM138" s="100"/>
      <c r="AN138" s="148" t="str">
        <f t="shared" ca="1" si="27"/>
        <v/>
      </c>
      <c r="AO138" s="149"/>
      <c r="AP138" s="151" t="str">
        <f t="array" aca="1" ref="AP138" ca="1">IF(SUM(--ISNUMBER(FIND(AP$2,AN$2:AN$201)))&lt;ROW()-2,"",INDEX(AN$1:AN$201,SMALL(IF(ISNUMBER(FIND(AP$2,AN$2:AN$201)),ROW($2:$201)),ROW()-2)))</f>
        <v/>
      </c>
      <c r="AQ138" s="151" t="str">
        <f t="array" aca="1" ref="AQ138" ca="1">IF(SUM(--ISNUMBER(FIND(AQ$2,AN$2:AN$201)))&lt;ROW()-2,"",INDEX(AN$1:AN$201,SMALL(IF(ISNUMBER(FIND(AQ$2,AN$2:AN$201)),ROW($2:$201)),ROW()-2)))</f>
        <v/>
      </c>
    </row>
    <row r="139" spans="1:43" s="97" customFormat="1" ht="80.099999999999994" customHeight="1">
      <c r="A139" s="120" t="str">
        <f t="shared" ca="1" si="32"/>
        <v/>
      </c>
      <c r="B139" s="422" t="str">
        <f ca="1">IF(A139="","",IF(INDIRECT("C"&amp;ROW())="","",TEXT(MATCH(INDIRECT("C"&amp;ROW()),TestCategories,0),"000")&amp;"-"&amp;TEXT(COUNTIF(C$3:INDIRECT("C"&amp;ROW()),INDIRECT("C"&amp;ROW())),"00")))</f>
        <v/>
      </c>
      <c r="C139" s="423" t="str">
        <f t="shared" ca="1" si="33"/>
        <v>耐壓性測試</v>
      </c>
      <c r="D139" s="424"/>
      <c r="E139" s="425"/>
      <c r="F139" s="425"/>
      <c r="G139" s="425"/>
      <c r="H139" s="427"/>
      <c r="I139" s="427"/>
      <c r="J139" s="427"/>
      <c r="K139" s="425"/>
      <c r="L139" s="425"/>
      <c r="M139" s="429" t="str">
        <f t="shared" ca="1" si="34"/>
        <v/>
      </c>
      <c r="N139" s="282" t="str">
        <f ca="1">IF(M139&lt;&gt;"",MAX(N$3:N138)+1,"")</f>
        <v/>
      </c>
      <c r="O139" s="442">
        <f t="shared" ca="1" si="35"/>
        <v>11</v>
      </c>
      <c r="P139" s="98"/>
      <c r="Q139" s="98"/>
      <c r="R139" s="98"/>
      <c r="S139" s="98"/>
      <c r="T139" s="98"/>
      <c r="U139" s="98"/>
      <c r="V139" s="98"/>
      <c r="W139" s="99"/>
      <c r="X139" s="89"/>
      <c r="Y139" s="89"/>
      <c r="Z139" s="89"/>
      <c r="AA139" s="117"/>
      <c r="AB139" s="139" t="str">
        <f t="shared" ca="1" si="28"/>
        <v/>
      </c>
      <c r="AC139" s="134">
        <f t="shared" ca="1" si="29"/>
        <v>0</v>
      </c>
      <c r="AD139" s="111">
        <f t="shared" ca="1" si="24"/>
        <v>0</v>
      </c>
      <c r="AE139" s="111">
        <f t="shared" ca="1" si="24"/>
        <v>0</v>
      </c>
      <c r="AF139" s="111">
        <f t="shared" ca="1" si="30"/>
        <v>0</v>
      </c>
      <c r="AG139" s="111">
        <f t="shared" ca="1" si="25"/>
        <v>0</v>
      </c>
      <c r="AH139" s="111">
        <f t="shared" ca="1" si="25"/>
        <v>0</v>
      </c>
      <c r="AI139" s="111">
        <f t="shared" ca="1" si="31"/>
        <v>0</v>
      </c>
      <c r="AJ139" s="111">
        <f t="shared" ca="1" si="26"/>
        <v>0</v>
      </c>
      <c r="AK139" s="112">
        <f t="shared" ca="1" si="26"/>
        <v>0</v>
      </c>
      <c r="AL139" s="104"/>
      <c r="AM139" s="100"/>
      <c r="AN139" s="148" t="str">
        <f t="shared" ca="1" si="27"/>
        <v/>
      </c>
      <c r="AO139" s="149"/>
      <c r="AP139" s="151" t="str">
        <f t="array" aca="1" ref="AP139" ca="1">IF(SUM(--ISNUMBER(FIND(AP$2,AN$2:AN$201)))&lt;ROW()-2,"",INDEX(AN$1:AN$201,SMALL(IF(ISNUMBER(FIND(AP$2,AN$2:AN$201)),ROW($2:$201)),ROW()-2)))</f>
        <v/>
      </c>
      <c r="AQ139" s="151" t="str">
        <f t="array" aca="1" ref="AQ139" ca="1">IF(SUM(--ISNUMBER(FIND(AQ$2,AN$2:AN$201)))&lt;ROW()-2,"",INDEX(AN$1:AN$201,SMALL(IF(ISNUMBER(FIND(AQ$2,AN$2:AN$201)),ROW($2:$201)),ROW()-2)))</f>
        <v/>
      </c>
    </row>
    <row r="140" spans="1:43" s="97" customFormat="1" ht="80.099999999999994" customHeight="1">
      <c r="A140" s="120" t="str">
        <f t="shared" ca="1" si="32"/>
        <v/>
      </c>
      <c r="B140" s="422" t="str">
        <f ca="1">IF(A140="","",IF(INDIRECT("C"&amp;ROW())="","",TEXT(MATCH(INDIRECT("C"&amp;ROW()),TestCategories,0),"000")&amp;"-"&amp;TEXT(COUNTIF(C$3:INDIRECT("C"&amp;ROW()),INDIRECT("C"&amp;ROW())),"00")))</f>
        <v/>
      </c>
      <c r="C140" s="423" t="str">
        <f t="shared" ca="1" si="33"/>
        <v>耐壓性測試</v>
      </c>
      <c r="D140" s="424"/>
      <c r="E140" s="425"/>
      <c r="F140" s="425"/>
      <c r="G140" s="425"/>
      <c r="H140" s="427"/>
      <c r="I140" s="427"/>
      <c r="J140" s="427"/>
      <c r="K140" s="425"/>
      <c r="L140" s="425"/>
      <c r="M140" s="429" t="str">
        <f t="shared" ca="1" si="34"/>
        <v/>
      </c>
      <c r="N140" s="282" t="str">
        <f ca="1">IF(M140&lt;&gt;"",MAX(N$3:N139)+1,"")</f>
        <v/>
      </c>
      <c r="O140" s="442">
        <f t="shared" ca="1" si="35"/>
        <v>11</v>
      </c>
      <c r="P140" s="98"/>
      <c r="Q140" s="98"/>
      <c r="R140" s="98"/>
      <c r="S140" s="98"/>
      <c r="T140" s="98"/>
      <c r="U140" s="98"/>
      <c r="V140" s="98"/>
      <c r="W140" s="99"/>
      <c r="X140" s="89"/>
      <c r="Y140" s="89"/>
      <c r="Z140" s="89"/>
      <c r="AA140" s="117"/>
      <c r="AB140" s="139" t="str">
        <f t="shared" ca="1" si="28"/>
        <v/>
      </c>
      <c r="AC140" s="134">
        <f t="shared" ca="1" si="29"/>
        <v>0</v>
      </c>
      <c r="AD140" s="111">
        <f t="shared" ca="1" si="24"/>
        <v>0</v>
      </c>
      <c r="AE140" s="111">
        <f t="shared" ca="1" si="24"/>
        <v>0</v>
      </c>
      <c r="AF140" s="111">
        <f t="shared" ca="1" si="30"/>
        <v>0</v>
      </c>
      <c r="AG140" s="111">
        <f t="shared" ca="1" si="25"/>
        <v>0</v>
      </c>
      <c r="AH140" s="111">
        <f t="shared" ca="1" si="25"/>
        <v>0</v>
      </c>
      <c r="AI140" s="111">
        <f t="shared" ca="1" si="31"/>
        <v>0</v>
      </c>
      <c r="AJ140" s="111">
        <f t="shared" ca="1" si="26"/>
        <v>0</v>
      </c>
      <c r="AK140" s="112">
        <f t="shared" ca="1" si="26"/>
        <v>0</v>
      </c>
      <c r="AL140" s="104"/>
      <c r="AM140" s="100"/>
      <c r="AN140" s="148" t="str">
        <f t="shared" ca="1" si="27"/>
        <v/>
      </c>
      <c r="AO140" s="149"/>
      <c r="AP140" s="151" t="str">
        <f t="array" aca="1" ref="AP140" ca="1">IF(SUM(--ISNUMBER(FIND(AP$2,AN$2:AN$201)))&lt;ROW()-2,"",INDEX(AN$1:AN$201,SMALL(IF(ISNUMBER(FIND(AP$2,AN$2:AN$201)),ROW($2:$201)),ROW()-2)))</f>
        <v/>
      </c>
      <c r="AQ140" s="151" t="str">
        <f t="array" aca="1" ref="AQ140" ca="1">IF(SUM(--ISNUMBER(FIND(AQ$2,AN$2:AN$201)))&lt;ROW()-2,"",INDEX(AN$1:AN$201,SMALL(IF(ISNUMBER(FIND(AQ$2,AN$2:AN$201)),ROW($2:$201)),ROW()-2)))</f>
        <v/>
      </c>
    </row>
    <row r="141" spans="1:43" s="97" customFormat="1" ht="80.099999999999994" customHeight="1">
      <c r="A141" s="120" t="str">
        <f t="shared" ca="1" si="32"/>
        <v/>
      </c>
      <c r="B141" s="422" t="str">
        <f ca="1">IF(A141="","",IF(INDIRECT("C"&amp;ROW())="","",TEXT(MATCH(INDIRECT("C"&amp;ROW()),TestCategories,0),"000")&amp;"-"&amp;TEXT(COUNTIF(C$3:INDIRECT("C"&amp;ROW()),INDIRECT("C"&amp;ROW())),"00")))</f>
        <v/>
      </c>
      <c r="C141" s="423" t="str">
        <f t="shared" ca="1" si="33"/>
        <v>耐壓性測試</v>
      </c>
      <c r="D141" s="424"/>
      <c r="E141" s="425"/>
      <c r="F141" s="425"/>
      <c r="G141" s="425"/>
      <c r="H141" s="427"/>
      <c r="I141" s="427"/>
      <c r="J141" s="427"/>
      <c r="K141" s="425"/>
      <c r="L141" s="425"/>
      <c r="M141" s="429" t="str">
        <f t="shared" ca="1" si="34"/>
        <v/>
      </c>
      <c r="N141" s="282" t="str">
        <f ca="1">IF(M141&lt;&gt;"",MAX(N$3:N140)+1,"")</f>
        <v/>
      </c>
      <c r="O141" s="442">
        <f t="shared" ca="1" si="35"/>
        <v>11</v>
      </c>
      <c r="P141" s="98"/>
      <c r="Q141" s="98"/>
      <c r="R141" s="98"/>
      <c r="S141" s="98"/>
      <c r="T141" s="98"/>
      <c r="U141" s="98"/>
      <c r="V141" s="98"/>
      <c r="W141" s="99"/>
      <c r="X141" s="89"/>
      <c r="Y141" s="89"/>
      <c r="Z141" s="89"/>
      <c r="AA141" s="117"/>
      <c r="AB141" s="139" t="str">
        <f t="shared" ca="1" si="28"/>
        <v/>
      </c>
      <c r="AC141" s="134">
        <f t="shared" ca="1" si="29"/>
        <v>0</v>
      </c>
      <c r="AD141" s="111">
        <f t="shared" ca="1" si="24"/>
        <v>0</v>
      </c>
      <c r="AE141" s="111">
        <f t="shared" ca="1" si="24"/>
        <v>0</v>
      </c>
      <c r="AF141" s="111">
        <f t="shared" ca="1" si="30"/>
        <v>0</v>
      </c>
      <c r="AG141" s="111">
        <f t="shared" ca="1" si="25"/>
        <v>0</v>
      </c>
      <c r="AH141" s="111">
        <f t="shared" ca="1" si="25"/>
        <v>0</v>
      </c>
      <c r="AI141" s="111">
        <f t="shared" ca="1" si="31"/>
        <v>0</v>
      </c>
      <c r="AJ141" s="111">
        <f t="shared" ca="1" si="26"/>
        <v>0</v>
      </c>
      <c r="AK141" s="112">
        <f t="shared" ca="1" si="26"/>
        <v>0</v>
      </c>
      <c r="AL141" s="104"/>
      <c r="AM141" s="100"/>
      <c r="AN141" s="148" t="str">
        <f t="shared" ca="1" si="27"/>
        <v/>
      </c>
      <c r="AO141" s="149"/>
      <c r="AP141" s="151" t="str">
        <f t="array" aca="1" ref="AP141" ca="1">IF(SUM(--ISNUMBER(FIND(AP$2,AN$2:AN$201)))&lt;ROW()-2,"",INDEX(AN$1:AN$201,SMALL(IF(ISNUMBER(FIND(AP$2,AN$2:AN$201)),ROW($2:$201)),ROW()-2)))</f>
        <v/>
      </c>
      <c r="AQ141" s="151" t="str">
        <f t="array" aca="1" ref="AQ141" ca="1">IF(SUM(--ISNUMBER(FIND(AQ$2,AN$2:AN$201)))&lt;ROW()-2,"",INDEX(AN$1:AN$201,SMALL(IF(ISNUMBER(FIND(AQ$2,AN$2:AN$201)),ROW($2:$201)),ROW()-2)))</f>
        <v/>
      </c>
    </row>
    <row r="142" spans="1:43" s="97" customFormat="1" ht="80.099999999999994" customHeight="1">
      <c r="A142" s="120" t="str">
        <f t="shared" ca="1" si="32"/>
        <v/>
      </c>
      <c r="B142" s="422" t="str">
        <f ca="1">IF(A142="","",IF(INDIRECT("C"&amp;ROW())="","",TEXT(MATCH(INDIRECT("C"&amp;ROW()),TestCategories,0),"000")&amp;"-"&amp;TEXT(COUNTIF(C$3:INDIRECT("C"&amp;ROW()),INDIRECT("C"&amp;ROW())),"00")))</f>
        <v/>
      </c>
      <c r="C142" s="423" t="str">
        <f t="shared" ca="1" si="33"/>
        <v>耐壓性測試</v>
      </c>
      <c r="D142" s="424"/>
      <c r="E142" s="425"/>
      <c r="F142" s="425"/>
      <c r="G142" s="425"/>
      <c r="H142" s="427"/>
      <c r="I142" s="427"/>
      <c r="J142" s="427"/>
      <c r="K142" s="425"/>
      <c r="L142" s="425"/>
      <c r="M142" s="429" t="str">
        <f t="shared" ca="1" si="34"/>
        <v/>
      </c>
      <c r="N142" s="282" t="str">
        <f ca="1">IF(M142&lt;&gt;"",MAX(N$3:N141)+1,"")</f>
        <v/>
      </c>
      <c r="O142" s="442">
        <f t="shared" ca="1" si="35"/>
        <v>11</v>
      </c>
      <c r="P142" s="98"/>
      <c r="Q142" s="98"/>
      <c r="R142" s="98"/>
      <c r="S142" s="98"/>
      <c r="T142" s="98"/>
      <c r="U142" s="98"/>
      <c r="V142" s="98"/>
      <c r="W142" s="99"/>
      <c r="X142" s="89"/>
      <c r="Y142" s="89"/>
      <c r="Z142" s="89"/>
      <c r="AA142" s="117"/>
      <c r="AB142" s="139" t="str">
        <f t="shared" ca="1" si="28"/>
        <v/>
      </c>
      <c r="AC142" s="134">
        <f t="shared" ca="1" si="29"/>
        <v>0</v>
      </c>
      <c r="AD142" s="111">
        <f t="shared" ca="1" si="24"/>
        <v>0</v>
      </c>
      <c r="AE142" s="111">
        <f t="shared" ca="1" si="24"/>
        <v>0</v>
      </c>
      <c r="AF142" s="111">
        <f t="shared" ca="1" si="30"/>
        <v>0</v>
      </c>
      <c r="AG142" s="111">
        <f t="shared" ca="1" si="25"/>
        <v>0</v>
      </c>
      <c r="AH142" s="111">
        <f t="shared" ca="1" si="25"/>
        <v>0</v>
      </c>
      <c r="AI142" s="111">
        <f t="shared" ca="1" si="31"/>
        <v>0</v>
      </c>
      <c r="AJ142" s="111">
        <f t="shared" ca="1" si="26"/>
        <v>0</v>
      </c>
      <c r="AK142" s="112">
        <f t="shared" ca="1" si="26"/>
        <v>0</v>
      </c>
      <c r="AL142" s="104"/>
      <c r="AM142" s="100"/>
      <c r="AN142" s="148" t="str">
        <f t="shared" ca="1" si="27"/>
        <v/>
      </c>
      <c r="AO142" s="149"/>
      <c r="AP142" s="151" t="str">
        <f t="array" aca="1" ref="AP142" ca="1">IF(SUM(--ISNUMBER(FIND(AP$2,AN$2:AN$201)))&lt;ROW()-2,"",INDEX(AN$1:AN$201,SMALL(IF(ISNUMBER(FIND(AP$2,AN$2:AN$201)),ROW($2:$201)),ROW()-2)))</f>
        <v/>
      </c>
      <c r="AQ142" s="151" t="str">
        <f t="array" aca="1" ref="AQ142" ca="1">IF(SUM(--ISNUMBER(FIND(AQ$2,AN$2:AN$201)))&lt;ROW()-2,"",INDEX(AN$1:AN$201,SMALL(IF(ISNUMBER(FIND(AQ$2,AN$2:AN$201)),ROW($2:$201)),ROW()-2)))</f>
        <v/>
      </c>
    </row>
    <row r="143" spans="1:43" s="97" customFormat="1" ht="80.099999999999994" customHeight="1">
      <c r="A143" s="120" t="str">
        <f t="shared" ca="1" si="32"/>
        <v/>
      </c>
      <c r="B143" s="422" t="str">
        <f ca="1">IF(A143="","",IF(INDIRECT("C"&amp;ROW())="","",TEXT(MATCH(INDIRECT("C"&amp;ROW()),TestCategories,0),"000")&amp;"-"&amp;TEXT(COUNTIF(C$3:INDIRECT("C"&amp;ROW()),INDIRECT("C"&amp;ROW())),"00")))</f>
        <v/>
      </c>
      <c r="C143" s="423" t="str">
        <f t="shared" ca="1" si="33"/>
        <v>耐壓性測試</v>
      </c>
      <c r="D143" s="424"/>
      <c r="E143" s="425"/>
      <c r="F143" s="425"/>
      <c r="G143" s="425"/>
      <c r="H143" s="427"/>
      <c r="I143" s="427"/>
      <c r="J143" s="427"/>
      <c r="K143" s="425"/>
      <c r="L143" s="425"/>
      <c r="M143" s="429" t="str">
        <f t="shared" ca="1" si="34"/>
        <v/>
      </c>
      <c r="N143" s="282" t="str">
        <f ca="1">IF(M143&lt;&gt;"",MAX(N$3:N142)+1,"")</f>
        <v/>
      </c>
      <c r="O143" s="442">
        <f t="shared" ca="1" si="35"/>
        <v>11</v>
      </c>
      <c r="P143" s="98"/>
      <c r="Q143" s="98"/>
      <c r="R143" s="98"/>
      <c r="S143" s="98"/>
      <c r="T143" s="98"/>
      <c r="U143" s="98"/>
      <c r="V143" s="98"/>
      <c r="W143" s="99"/>
      <c r="X143" s="89"/>
      <c r="Y143" s="89"/>
      <c r="Z143" s="89"/>
      <c r="AA143" s="117"/>
      <c r="AB143" s="139" t="str">
        <f t="shared" ca="1" si="28"/>
        <v/>
      </c>
      <c r="AC143" s="134">
        <f t="shared" ca="1" si="29"/>
        <v>0</v>
      </c>
      <c r="AD143" s="111">
        <f t="shared" ca="1" si="24"/>
        <v>0</v>
      </c>
      <c r="AE143" s="111">
        <f t="shared" ca="1" si="24"/>
        <v>0</v>
      </c>
      <c r="AF143" s="111">
        <f t="shared" ca="1" si="30"/>
        <v>0</v>
      </c>
      <c r="AG143" s="111">
        <f t="shared" ca="1" si="25"/>
        <v>0</v>
      </c>
      <c r="AH143" s="111">
        <f t="shared" ca="1" si="25"/>
        <v>0</v>
      </c>
      <c r="AI143" s="111">
        <f t="shared" ca="1" si="31"/>
        <v>0</v>
      </c>
      <c r="AJ143" s="111">
        <f t="shared" ca="1" si="26"/>
        <v>0</v>
      </c>
      <c r="AK143" s="112">
        <f t="shared" ca="1" si="26"/>
        <v>0</v>
      </c>
      <c r="AL143" s="104"/>
      <c r="AM143" s="100"/>
      <c r="AN143" s="148" t="str">
        <f t="shared" ca="1" si="27"/>
        <v/>
      </c>
      <c r="AO143" s="149"/>
      <c r="AP143" s="151" t="str">
        <f t="array" aca="1" ref="AP143" ca="1">IF(SUM(--ISNUMBER(FIND(AP$2,AN$2:AN$201)))&lt;ROW()-2,"",INDEX(AN$1:AN$201,SMALL(IF(ISNUMBER(FIND(AP$2,AN$2:AN$201)),ROW($2:$201)),ROW()-2)))</f>
        <v/>
      </c>
      <c r="AQ143" s="151" t="str">
        <f t="array" aca="1" ref="AQ143" ca="1">IF(SUM(--ISNUMBER(FIND(AQ$2,AN$2:AN$201)))&lt;ROW()-2,"",INDEX(AN$1:AN$201,SMALL(IF(ISNUMBER(FIND(AQ$2,AN$2:AN$201)),ROW($2:$201)),ROW()-2)))</f>
        <v/>
      </c>
    </row>
    <row r="144" spans="1:43" s="97" customFormat="1" ht="80.099999999999994" customHeight="1">
      <c r="A144" s="120" t="str">
        <f t="shared" ca="1" si="32"/>
        <v/>
      </c>
      <c r="B144" s="422" t="str">
        <f ca="1">IF(A144="","",IF(INDIRECT("C"&amp;ROW())="","",TEXT(MATCH(INDIRECT("C"&amp;ROW()),TestCategories,0),"000")&amp;"-"&amp;TEXT(COUNTIF(C$3:INDIRECT("C"&amp;ROW()),INDIRECT("C"&amp;ROW())),"00")))</f>
        <v/>
      </c>
      <c r="C144" s="423" t="str">
        <f t="shared" ca="1" si="33"/>
        <v>耐壓性測試</v>
      </c>
      <c r="D144" s="424"/>
      <c r="E144" s="425"/>
      <c r="F144" s="425"/>
      <c r="G144" s="425"/>
      <c r="H144" s="427"/>
      <c r="I144" s="427"/>
      <c r="J144" s="427"/>
      <c r="K144" s="425"/>
      <c r="L144" s="425"/>
      <c r="M144" s="429" t="str">
        <f t="shared" ca="1" si="34"/>
        <v/>
      </c>
      <c r="N144" s="282" t="str">
        <f ca="1">IF(M144&lt;&gt;"",MAX(N$3:N143)+1,"")</f>
        <v/>
      </c>
      <c r="O144" s="442">
        <f t="shared" ca="1" si="35"/>
        <v>11</v>
      </c>
      <c r="P144" s="98"/>
      <c r="Q144" s="98"/>
      <c r="R144" s="98"/>
      <c r="S144" s="98"/>
      <c r="T144" s="98"/>
      <c r="U144" s="98"/>
      <c r="V144" s="98"/>
      <c r="W144" s="99"/>
      <c r="X144" s="89"/>
      <c r="Y144" s="89"/>
      <c r="Z144" s="89"/>
      <c r="AA144" s="117"/>
      <c r="AB144" s="139" t="str">
        <f t="shared" ca="1" si="28"/>
        <v/>
      </c>
      <c r="AC144" s="134">
        <f t="shared" ca="1" si="29"/>
        <v>0</v>
      </c>
      <c r="AD144" s="111">
        <f t="shared" ca="1" si="24"/>
        <v>0</v>
      </c>
      <c r="AE144" s="111">
        <f t="shared" ca="1" si="24"/>
        <v>0</v>
      </c>
      <c r="AF144" s="111">
        <f t="shared" ca="1" si="30"/>
        <v>0</v>
      </c>
      <c r="AG144" s="111">
        <f t="shared" ca="1" si="25"/>
        <v>0</v>
      </c>
      <c r="AH144" s="111">
        <f t="shared" ca="1" si="25"/>
        <v>0</v>
      </c>
      <c r="AI144" s="111">
        <f t="shared" ca="1" si="31"/>
        <v>0</v>
      </c>
      <c r="AJ144" s="111">
        <f t="shared" ca="1" si="26"/>
        <v>0</v>
      </c>
      <c r="AK144" s="112">
        <f t="shared" ca="1" si="26"/>
        <v>0</v>
      </c>
      <c r="AL144" s="104"/>
      <c r="AM144" s="100"/>
      <c r="AN144" s="148" t="str">
        <f t="shared" ca="1" si="27"/>
        <v/>
      </c>
      <c r="AO144" s="149"/>
      <c r="AP144" s="151" t="str">
        <f t="array" aca="1" ref="AP144" ca="1">IF(SUM(--ISNUMBER(FIND(AP$2,AN$2:AN$201)))&lt;ROW()-2,"",INDEX(AN$1:AN$201,SMALL(IF(ISNUMBER(FIND(AP$2,AN$2:AN$201)),ROW($2:$201)),ROW()-2)))</f>
        <v/>
      </c>
      <c r="AQ144" s="151" t="str">
        <f t="array" aca="1" ref="AQ144" ca="1">IF(SUM(--ISNUMBER(FIND(AQ$2,AN$2:AN$201)))&lt;ROW()-2,"",INDEX(AN$1:AN$201,SMALL(IF(ISNUMBER(FIND(AQ$2,AN$2:AN$201)),ROW($2:$201)),ROW()-2)))</f>
        <v/>
      </c>
    </row>
    <row r="145" spans="1:43" s="97" customFormat="1" ht="80.099999999999994" customHeight="1">
      <c r="A145" s="120" t="str">
        <f t="shared" ca="1" si="32"/>
        <v/>
      </c>
      <c r="B145" s="422" t="str">
        <f ca="1">IF(A145="","",IF(INDIRECT("C"&amp;ROW())="","",TEXT(MATCH(INDIRECT("C"&amp;ROW()),TestCategories,0),"000")&amp;"-"&amp;TEXT(COUNTIF(C$3:INDIRECT("C"&amp;ROW()),INDIRECT("C"&amp;ROW())),"00")))</f>
        <v/>
      </c>
      <c r="C145" s="423" t="str">
        <f t="shared" ca="1" si="33"/>
        <v>耐壓性測試</v>
      </c>
      <c r="D145" s="424"/>
      <c r="E145" s="425"/>
      <c r="F145" s="425"/>
      <c r="G145" s="425"/>
      <c r="H145" s="427"/>
      <c r="I145" s="427"/>
      <c r="J145" s="427"/>
      <c r="K145" s="425"/>
      <c r="L145" s="425"/>
      <c r="M145" s="429" t="str">
        <f t="shared" ca="1" si="34"/>
        <v/>
      </c>
      <c r="N145" s="282" t="str">
        <f ca="1">IF(M145&lt;&gt;"",MAX(N$3:N144)+1,"")</f>
        <v/>
      </c>
      <c r="O145" s="442">
        <f t="shared" ca="1" si="35"/>
        <v>11</v>
      </c>
      <c r="P145" s="98"/>
      <c r="Q145" s="98"/>
      <c r="R145" s="98"/>
      <c r="S145" s="98"/>
      <c r="T145" s="98"/>
      <c r="U145" s="98"/>
      <c r="V145" s="98"/>
      <c r="W145" s="99"/>
      <c r="X145" s="89"/>
      <c r="Y145" s="89"/>
      <c r="Z145" s="89"/>
      <c r="AA145" s="117"/>
      <c r="AB145" s="139" t="str">
        <f t="shared" ca="1" si="28"/>
        <v/>
      </c>
      <c r="AC145" s="134">
        <f t="shared" ca="1" si="29"/>
        <v>0</v>
      </c>
      <c r="AD145" s="111">
        <f t="shared" ca="1" si="24"/>
        <v>0</v>
      </c>
      <c r="AE145" s="111">
        <f t="shared" ca="1" si="24"/>
        <v>0</v>
      </c>
      <c r="AF145" s="111">
        <f t="shared" ca="1" si="30"/>
        <v>0</v>
      </c>
      <c r="AG145" s="111">
        <f t="shared" ca="1" si="25"/>
        <v>0</v>
      </c>
      <c r="AH145" s="111">
        <f t="shared" ca="1" si="25"/>
        <v>0</v>
      </c>
      <c r="AI145" s="111">
        <f t="shared" ca="1" si="31"/>
        <v>0</v>
      </c>
      <c r="AJ145" s="111">
        <f t="shared" ca="1" si="26"/>
        <v>0</v>
      </c>
      <c r="AK145" s="112">
        <f t="shared" ca="1" si="26"/>
        <v>0</v>
      </c>
      <c r="AL145" s="104"/>
      <c r="AM145" s="100"/>
      <c r="AN145" s="148" t="str">
        <f t="shared" ca="1" si="27"/>
        <v/>
      </c>
      <c r="AO145" s="149"/>
      <c r="AP145" s="151" t="str">
        <f t="array" aca="1" ref="AP145" ca="1">IF(SUM(--ISNUMBER(FIND(AP$2,AN$2:AN$201)))&lt;ROW()-2,"",INDEX(AN$1:AN$201,SMALL(IF(ISNUMBER(FIND(AP$2,AN$2:AN$201)),ROW($2:$201)),ROW()-2)))</f>
        <v/>
      </c>
      <c r="AQ145" s="151" t="str">
        <f t="array" aca="1" ref="AQ145" ca="1">IF(SUM(--ISNUMBER(FIND(AQ$2,AN$2:AN$201)))&lt;ROW()-2,"",INDEX(AN$1:AN$201,SMALL(IF(ISNUMBER(FIND(AQ$2,AN$2:AN$201)),ROW($2:$201)),ROW()-2)))</f>
        <v/>
      </c>
    </row>
    <row r="146" spans="1:43" s="97" customFormat="1" ht="80.099999999999994" customHeight="1">
      <c r="A146" s="120" t="str">
        <f t="shared" ca="1" si="32"/>
        <v/>
      </c>
      <c r="B146" s="422" t="str">
        <f ca="1">IF(A146="","",IF(INDIRECT("C"&amp;ROW())="","",TEXT(MATCH(INDIRECT("C"&amp;ROW()),TestCategories,0),"000")&amp;"-"&amp;TEXT(COUNTIF(C$3:INDIRECT("C"&amp;ROW()),INDIRECT("C"&amp;ROW())),"00")))</f>
        <v/>
      </c>
      <c r="C146" s="423" t="str">
        <f t="shared" ca="1" si="33"/>
        <v>耐壓性測試</v>
      </c>
      <c r="D146" s="424"/>
      <c r="E146" s="425"/>
      <c r="F146" s="425"/>
      <c r="G146" s="425"/>
      <c r="H146" s="427"/>
      <c r="I146" s="427"/>
      <c r="J146" s="427"/>
      <c r="K146" s="425"/>
      <c r="L146" s="425"/>
      <c r="M146" s="429" t="str">
        <f t="shared" ca="1" si="34"/>
        <v/>
      </c>
      <c r="N146" s="282" t="str">
        <f ca="1">IF(M146&lt;&gt;"",MAX(N$3:N145)+1,"")</f>
        <v/>
      </c>
      <c r="O146" s="442">
        <f t="shared" ca="1" si="35"/>
        <v>11</v>
      </c>
      <c r="P146" s="98"/>
      <c r="Q146" s="98"/>
      <c r="R146" s="98"/>
      <c r="S146" s="98"/>
      <c r="T146" s="98"/>
      <c r="U146" s="98"/>
      <c r="V146" s="98"/>
      <c r="W146" s="99"/>
      <c r="X146" s="89"/>
      <c r="Y146" s="89"/>
      <c r="Z146" s="89"/>
      <c r="AA146" s="117"/>
      <c r="AB146" s="139" t="str">
        <f t="shared" ca="1" si="28"/>
        <v/>
      </c>
      <c r="AC146" s="134">
        <f t="shared" ca="1" si="29"/>
        <v>0</v>
      </c>
      <c r="AD146" s="111">
        <f t="shared" ca="1" si="24"/>
        <v>0</v>
      </c>
      <c r="AE146" s="111">
        <f t="shared" ca="1" si="24"/>
        <v>0</v>
      </c>
      <c r="AF146" s="111">
        <f t="shared" ca="1" si="30"/>
        <v>0</v>
      </c>
      <c r="AG146" s="111">
        <f t="shared" ca="1" si="25"/>
        <v>0</v>
      </c>
      <c r="AH146" s="111">
        <f t="shared" ca="1" si="25"/>
        <v>0</v>
      </c>
      <c r="AI146" s="111">
        <f t="shared" ca="1" si="31"/>
        <v>0</v>
      </c>
      <c r="AJ146" s="111">
        <f t="shared" ca="1" si="26"/>
        <v>0</v>
      </c>
      <c r="AK146" s="112">
        <f t="shared" ca="1" si="26"/>
        <v>0</v>
      </c>
      <c r="AL146" s="104"/>
      <c r="AM146" s="100"/>
      <c r="AN146" s="148" t="str">
        <f t="shared" ca="1" si="27"/>
        <v/>
      </c>
      <c r="AO146" s="149"/>
      <c r="AP146" s="151" t="str">
        <f t="array" aca="1" ref="AP146" ca="1">IF(SUM(--ISNUMBER(FIND(AP$2,AN$2:AN$201)))&lt;ROW()-2,"",INDEX(AN$1:AN$201,SMALL(IF(ISNUMBER(FIND(AP$2,AN$2:AN$201)),ROW($2:$201)),ROW()-2)))</f>
        <v/>
      </c>
      <c r="AQ146" s="151" t="str">
        <f t="array" aca="1" ref="AQ146" ca="1">IF(SUM(--ISNUMBER(FIND(AQ$2,AN$2:AN$201)))&lt;ROW()-2,"",INDEX(AN$1:AN$201,SMALL(IF(ISNUMBER(FIND(AQ$2,AN$2:AN$201)),ROW($2:$201)),ROW()-2)))</f>
        <v/>
      </c>
    </row>
    <row r="147" spans="1:43" s="97" customFormat="1" ht="80.099999999999994" customHeight="1">
      <c r="A147" s="120" t="str">
        <f t="shared" ca="1" si="32"/>
        <v/>
      </c>
      <c r="B147" s="422" t="str">
        <f ca="1">IF(A147="","",IF(INDIRECT("C"&amp;ROW())="","",TEXT(MATCH(INDIRECT("C"&amp;ROW()),TestCategories,0),"000")&amp;"-"&amp;TEXT(COUNTIF(C$3:INDIRECT("C"&amp;ROW()),INDIRECT("C"&amp;ROW())),"00")))</f>
        <v/>
      </c>
      <c r="C147" s="423" t="str">
        <f t="shared" ca="1" si="33"/>
        <v>耐壓性測試</v>
      </c>
      <c r="D147" s="424"/>
      <c r="E147" s="425"/>
      <c r="F147" s="425"/>
      <c r="G147" s="425"/>
      <c r="H147" s="427"/>
      <c r="I147" s="427"/>
      <c r="J147" s="427"/>
      <c r="K147" s="425"/>
      <c r="L147" s="425"/>
      <c r="M147" s="429" t="str">
        <f t="shared" ca="1" si="34"/>
        <v/>
      </c>
      <c r="N147" s="282" t="str">
        <f ca="1">IF(M147&lt;&gt;"",MAX(N$3:N146)+1,"")</f>
        <v/>
      </c>
      <c r="O147" s="442">
        <f t="shared" ca="1" si="35"/>
        <v>11</v>
      </c>
      <c r="P147" s="98"/>
      <c r="Q147" s="98"/>
      <c r="R147" s="98"/>
      <c r="S147" s="98"/>
      <c r="T147" s="98"/>
      <c r="U147" s="98"/>
      <c r="V147" s="98"/>
      <c r="W147" s="99"/>
      <c r="X147" s="89"/>
      <c r="Y147" s="89"/>
      <c r="Z147" s="89"/>
      <c r="AA147" s="117"/>
      <c r="AB147" s="139" t="str">
        <f t="shared" ca="1" si="28"/>
        <v/>
      </c>
      <c r="AC147" s="134">
        <f t="shared" ca="1" si="29"/>
        <v>0</v>
      </c>
      <c r="AD147" s="111">
        <f t="shared" ca="1" si="24"/>
        <v>0</v>
      </c>
      <c r="AE147" s="111">
        <f t="shared" ca="1" si="24"/>
        <v>0</v>
      </c>
      <c r="AF147" s="111">
        <f t="shared" ca="1" si="30"/>
        <v>0</v>
      </c>
      <c r="AG147" s="111">
        <f t="shared" ca="1" si="25"/>
        <v>0</v>
      </c>
      <c r="AH147" s="111">
        <f t="shared" ca="1" si="25"/>
        <v>0</v>
      </c>
      <c r="AI147" s="111">
        <f t="shared" ca="1" si="31"/>
        <v>0</v>
      </c>
      <c r="AJ147" s="111">
        <f t="shared" ca="1" si="26"/>
        <v>0</v>
      </c>
      <c r="AK147" s="112">
        <f t="shared" ca="1" si="26"/>
        <v>0</v>
      </c>
      <c r="AL147" s="104"/>
      <c r="AM147" s="100"/>
      <c r="AN147" s="148" t="str">
        <f t="shared" ca="1" si="27"/>
        <v/>
      </c>
      <c r="AO147" s="149"/>
      <c r="AP147" s="151" t="str">
        <f t="array" aca="1" ref="AP147" ca="1">IF(SUM(--ISNUMBER(FIND(AP$2,AN$2:AN$201)))&lt;ROW()-2,"",INDEX(AN$1:AN$201,SMALL(IF(ISNUMBER(FIND(AP$2,AN$2:AN$201)),ROW($2:$201)),ROW()-2)))</f>
        <v/>
      </c>
      <c r="AQ147" s="151" t="str">
        <f t="array" aca="1" ref="AQ147" ca="1">IF(SUM(--ISNUMBER(FIND(AQ$2,AN$2:AN$201)))&lt;ROW()-2,"",INDEX(AN$1:AN$201,SMALL(IF(ISNUMBER(FIND(AQ$2,AN$2:AN$201)),ROW($2:$201)),ROW()-2)))</f>
        <v/>
      </c>
    </row>
    <row r="148" spans="1:43" s="97" customFormat="1" ht="80.099999999999994" customHeight="1">
      <c r="A148" s="120" t="str">
        <f t="shared" ca="1" si="32"/>
        <v/>
      </c>
      <c r="B148" s="422" t="str">
        <f ca="1">IF(A148="","",IF(INDIRECT("C"&amp;ROW())="","",TEXT(MATCH(INDIRECT("C"&amp;ROW()),TestCategories,0),"000")&amp;"-"&amp;TEXT(COUNTIF(C$3:INDIRECT("C"&amp;ROW()),INDIRECT("C"&amp;ROW())),"00")))</f>
        <v/>
      </c>
      <c r="C148" s="423" t="str">
        <f t="shared" ca="1" si="33"/>
        <v>耐壓性測試</v>
      </c>
      <c r="D148" s="424"/>
      <c r="E148" s="425"/>
      <c r="F148" s="425"/>
      <c r="G148" s="425"/>
      <c r="H148" s="427"/>
      <c r="I148" s="427"/>
      <c r="J148" s="427"/>
      <c r="K148" s="425"/>
      <c r="L148" s="425"/>
      <c r="M148" s="429" t="str">
        <f t="shared" ca="1" si="34"/>
        <v/>
      </c>
      <c r="N148" s="282" t="str">
        <f ca="1">IF(M148&lt;&gt;"",MAX(N$3:N147)+1,"")</f>
        <v/>
      </c>
      <c r="O148" s="442">
        <f t="shared" ca="1" si="35"/>
        <v>11</v>
      </c>
      <c r="P148" s="98"/>
      <c r="Q148" s="98"/>
      <c r="R148" s="98"/>
      <c r="S148" s="98"/>
      <c r="T148" s="98"/>
      <c r="U148" s="98"/>
      <c r="V148" s="98"/>
      <c r="W148" s="99"/>
      <c r="X148" s="89"/>
      <c r="Y148" s="89"/>
      <c r="Z148" s="89"/>
      <c r="AA148" s="117"/>
      <c r="AB148" s="139" t="str">
        <f t="shared" ca="1" si="28"/>
        <v/>
      </c>
      <c r="AC148" s="134">
        <f t="shared" ca="1" si="29"/>
        <v>0</v>
      </c>
      <c r="AD148" s="111">
        <f t="shared" ca="1" si="24"/>
        <v>0</v>
      </c>
      <c r="AE148" s="111">
        <f t="shared" ca="1" si="24"/>
        <v>0</v>
      </c>
      <c r="AF148" s="111">
        <f t="shared" ca="1" si="30"/>
        <v>0</v>
      </c>
      <c r="AG148" s="111">
        <f t="shared" ca="1" si="25"/>
        <v>0</v>
      </c>
      <c r="AH148" s="111">
        <f t="shared" ca="1" si="25"/>
        <v>0</v>
      </c>
      <c r="AI148" s="111">
        <f t="shared" ca="1" si="31"/>
        <v>0</v>
      </c>
      <c r="AJ148" s="111">
        <f t="shared" ca="1" si="26"/>
        <v>0</v>
      </c>
      <c r="AK148" s="112">
        <f t="shared" ca="1" si="26"/>
        <v>0</v>
      </c>
      <c r="AL148" s="104"/>
      <c r="AM148" s="100"/>
      <c r="AN148" s="148" t="str">
        <f t="shared" ca="1" si="27"/>
        <v/>
      </c>
      <c r="AO148" s="149"/>
      <c r="AP148" s="151" t="str">
        <f t="array" aca="1" ref="AP148" ca="1">IF(SUM(--ISNUMBER(FIND(AP$2,AN$2:AN$201)))&lt;ROW()-2,"",INDEX(AN$1:AN$201,SMALL(IF(ISNUMBER(FIND(AP$2,AN$2:AN$201)),ROW($2:$201)),ROW()-2)))</f>
        <v/>
      </c>
      <c r="AQ148" s="151" t="str">
        <f t="array" aca="1" ref="AQ148" ca="1">IF(SUM(--ISNUMBER(FIND(AQ$2,AN$2:AN$201)))&lt;ROW()-2,"",INDEX(AN$1:AN$201,SMALL(IF(ISNUMBER(FIND(AQ$2,AN$2:AN$201)),ROW($2:$201)),ROW()-2)))</f>
        <v/>
      </c>
    </row>
    <row r="149" spans="1:43" s="97" customFormat="1" ht="80.099999999999994" customHeight="1">
      <c r="A149" s="120" t="str">
        <f t="shared" ca="1" si="32"/>
        <v/>
      </c>
      <c r="B149" s="422" t="str">
        <f ca="1">IF(A149="","",IF(INDIRECT("C"&amp;ROW())="","",TEXT(MATCH(INDIRECT("C"&amp;ROW()),TestCategories,0),"000")&amp;"-"&amp;TEXT(COUNTIF(C$3:INDIRECT("C"&amp;ROW()),INDIRECT("C"&amp;ROW())),"00")))</f>
        <v/>
      </c>
      <c r="C149" s="423" t="str">
        <f t="shared" ca="1" si="33"/>
        <v>耐壓性測試</v>
      </c>
      <c r="D149" s="424"/>
      <c r="E149" s="425"/>
      <c r="F149" s="425"/>
      <c r="G149" s="425"/>
      <c r="H149" s="427"/>
      <c r="I149" s="427"/>
      <c r="J149" s="427"/>
      <c r="K149" s="425"/>
      <c r="L149" s="425"/>
      <c r="M149" s="429" t="str">
        <f t="shared" ca="1" si="34"/>
        <v/>
      </c>
      <c r="N149" s="282" t="str">
        <f ca="1">IF(M149&lt;&gt;"",MAX(N$3:N148)+1,"")</f>
        <v/>
      </c>
      <c r="O149" s="442">
        <f t="shared" ca="1" si="35"/>
        <v>11</v>
      </c>
      <c r="P149" s="98"/>
      <c r="Q149" s="98"/>
      <c r="R149" s="98"/>
      <c r="S149" s="98"/>
      <c r="T149" s="98"/>
      <c r="U149" s="98"/>
      <c r="V149" s="98"/>
      <c r="W149" s="99"/>
      <c r="X149" s="89"/>
      <c r="Y149" s="89"/>
      <c r="Z149" s="89"/>
      <c r="AA149" s="117"/>
      <c r="AB149" s="139" t="str">
        <f t="shared" ca="1" si="28"/>
        <v/>
      </c>
      <c r="AC149" s="134">
        <f t="shared" ca="1" si="29"/>
        <v>0</v>
      </c>
      <c r="AD149" s="111">
        <f t="shared" ca="1" si="24"/>
        <v>0</v>
      </c>
      <c r="AE149" s="111">
        <f t="shared" ca="1" si="24"/>
        <v>0</v>
      </c>
      <c r="AF149" s="111">
        <f t="shared" ca="1" si="30"/>
        <v>0</v>
      </c>
      <c r="AG149" s="111">
        <f t="shared" ca="1" si="25"/>
        <v>0</v>
      </c>
      <c r="AH149" s="111">
        <f t="shared" ca="1" si="25"/>
        <v>0</v>
      </c>
      <c r="AI149" s="111">
        <f t="shared" ca="1" si="31"/>
        <v>0</v>
      </c>
      <c r="AJ149" s="111">
        <f t="shared" ca="1" si="26"/>
        <v>0</v>
      </c>
      <c r="AK149" s="112">
        <f t="shared" ca="1" si="26"/>
        <v>0</v>
      </c>
      <c r="AL149" s="104"/>
      <c r="AM149" s="100"/>
      <c r="AN149" s="148" t="str">
        <f t="shared" ca="1" si="27"/>
        <v/>
      </c>
      <c r="AO149" s="149"/>
      <c r="AP149" s="151" t="str">
        <f t="array" aca="1" ref="AP149" ca="1">IF(SUM(--ISNUMBER(FIND(AP$2,AN$2:AN$201)))&lt;ROW()-2,"",INDEX(AN$1:AN$201,SMALL(IF(ISNUMBER(FIND(AP$2,AN$2:AN$201)),ROW($2:$201)),ROW()-2)))</f>
        <v/>
      </c>
      <c r="AQ149" s="151" t="str">
        <f t="array" aca="1" ref="AQ149" ca="1">IF(SUM(--ISNUMBER(FIND(AQ$2,AN$2:AN$201)))&lt;ROW()-2,"",INDEX(AN$1:AN$201,SMALL(IF(ISNUMBER(FIND(AQ$2,AN$2:AN$201)),ROW($2:$201)),ROW()-2)))</f>
        <v/>
      </c>
    </row>
    <row r="150" spans="1:43" s="97" customFormat="1" ht="80.099999999999994" customHeight="1">
      <c r="A150" s="120" t="str">
        <f t="shared" ca="1" si="32"/>
        <v/>
      </c>
      <c r="B150" s="422" t="str">
        <f ca="1">IF(A150="","",IF(INDIRECT("C"&amp;ROW())="","",TEXT(MATCH(INDIRECT("C"&amp;ROW()),TestCategories,0),"000")&amp;"-"&amp;TEXT(COUNTIF(C$3:INDIRECT("C"&amp;ROW()),INDIRECT("C"&amp;ROW())),"00")))</f>
        <v/>
      </c>
      <c r="C150" s="423" t="str">
        <f t="shared" ca="1" si="33"/>
        <v>耐壓性測試</v>
      </c>
      <c r="D150" s="424"/>
      <c r="E150" s="425"/>
      <c r="F150" s="425"/>
      <c r="G150" s="425"/>
      <c r="H150" s="427"/>
      <c r="I150" s="427"/>
      <c r="J150" s="427"/>
      <c r="K150" s="425"/>
      <c r="L150" s="425"/>
      <c r="M150" s="429" t="str">
        <f t="shared" ca="1" si="34"/>
        <v/>
      </c>
      <c r="N150" s="282" t="str">
        <f ca="1">IF(M150&lt;&gt;"",MAX(N$3:N149)+1,"")</f>
        <v/>
      </c>
      <c r="O150" s="442">
        <f t="shared" ca="1" si="35"/>
        <v>11</v>
      </c>
      <c r="P150" s="98"/>
      <c r="Q150" s="98"/>
      <c r="R150" s="98"/>
      <c r="S150" s="98"/>
      <c r="T150" s="98"/>
      <c r="U150" s="98"/>
      <c r="V150" s="98"/>
      <c r="W150" s="99"/>
      <c r="X150" s="89"/>
      <c r="Y150" s="89"/>
      <c r="Z150" s="89"/>
      <c r="AA150" s="117"/>
      <c r="AB150" s="139" t="str">
        <f t="shared" ca="1" si="28"/>
        <v/>
      </c>
      <c r="AC150" s="134">
        <f t="shared" ca="1" si="29"/>
        <v>0</v>
      </c>
      <c r="AD150" s="111">
        <f t="shared" ca="1" si="24"/>
        <v>0</v>
      </c>
      <c r="AE150" s="111">
        <f t="shared" ca="1" si="24"/>
        <v>0</v>
      </c>
      <c r="AF150" s="111">
        <f t="shared" ca="1" si="30"/>
        <v>0</v>
      </c>
      <c r="AG150" s="111">
        <f t="shared" ca="1" si="25"/>
        <v>0</v>
      </c>
      <c r="AH150" s="111">
        <f t="shared" ca="1" si="25"/>
        <v>0</v>
      </c>
      <c r="AI150" s="111">
        <f t="shared" ca="1" si="31"/>
        <v>0</v>
      </c>
      <c r="AJ150" s="111">
        <f t="shared" ca="1" si="26"/>
        <v>0</v>
      </c>
      <c r="AK150" s="112">
        <f t="shared" ca="1" si="26"/>
        <v>0</v>
      </c>
      <c r="AL150" s="104"/>
      <c r="AM150" s="100"/>
      <c r="AN150" s="148" t="str">
        <f t="shared" ca="1" si="27"/>
        <v/>
      </c>
      <c r="AO150" s="149"/>
      <c r="AP150" s="151" t="str">
        <f t="array" aca="1" ref="AP150" ca="1">IF(SUM(--ISNUMBER(FIND(AP$2,AN$2:AN$201)))&lt;ROW()-2,"",INDEX(AN$1:AN$201,SMALL(IF(ISNUMBER(FIND(AP$2,AN$2:AN$201)),ROW($2:$201)),ROW()-2)))</f>
        <v/>
      </c>
      <c r="AQ150" s="151" t="str">
        <f t="array" aca="1" ref="AQ150" ca="1">IF(SUM(--ISNUMBER(FIND(AQ$2,AN$2:AN$201)))&lt;ROW()-2,"",INDEX(AN$1:AN$201,SMALL(IF(ISNUMBER(FIND(AQ$2,AN$2:AN$201)),ROW($2:$201)),ROW()-2)))</f>
        <v/>
      </c>
    </row>
    <row r="151" spans="1:43" s="97" customFormat="1" ht="80.099999999999994" customHeight="1">
      <c r="A151" s="120" t="str">
        <f t="shared" ca="1" si="32"/>
        <v/>
      </c>
      <c r="B151" s="422" t="str">
        <f ca="1">IF(A151="","",IF(INDIRECT("C"&amp;ROW())="","",TEXT(MATCH(INDIRECT("C"&amp;ROW()),TestCategories,0),"000")&amp;"-"&amp;TEXT(COUNTIF(C$3:INDIRECT("C"&amp;ROW()),INDIRECT("C"&amp;ROW())),"00")))</f>
        <v/>
      </c>
      <c r="C151" s="423" t="str">
        <f t="shared" ca="1" si="33"/>
        <v>耐壓性測試</v>
      </c>
      <c r="D151" s="424"/>
      <c r="E151" s="425"/>
      <c r="F151" s="425"/>
      <c r="G151" s="425"/>
      <c r="H151" s="427"/>
      <c r="I151" s="427"/>
      <c r="J151" s="427"/>
      <c r="K151" s="425"/>
      <c r="L151" s="425"/>
      <c r="M151" s="429" t="str">
        <f t="shared" ca="1" si="34"/>
        <v/>
      </c>
      <c r="N151" s="282" t="str">
        <f ca="1">IF(M151&lt;&gt;"",MAX(N$3:N150)+1,"")</f>
        <v/>
      </c>
      <c r="O151" s="442">
        <f t="shared" ca="1" si="35"/>
        <v>11</v>
      </c>
      <c r="P151" s="98"/>
      <c r="Q151" s="98"/>
      <c r="R151" s="98"/>
      <c r="S151" s="98"/>
      <c r="T151" s="98"/>
      <c r="U151" s="98"/>
      <c r="V151" s="98"/>
      <c r="W151" s="99"/>
      <c r="X151" s="89"/>
      <c r="Y151" s="89"/>
      <c r="Z151" s="89"/>
      <c r="AA151" s="117"/>
      <c r="AB151" s="139" t="str">
        <f t="shared" ca="1" si="28"/>
        <v/>
      </c>
      <c r="AC151" s="134">
        <f t="shared" ca="1" si="29"/>
        <v>0</v>
      </c>
      <c r="AD151" s="111">
        <f t="shared" ref="AD151:AE201" ca="1" si="36">COUNTIFS(INDIRECT($AL$1),$AB151,INDIRECT($AB$1),AD$1,INDIRECT($AB$2),AD$2)</f>
        <v>0</v>
      </c>
      <c r="AE151" s="111">
        <f t="shared" ca="1" si="36"/>
        <v>0</v>
      </c>
      <c r="AF151" s="111">
        <f t="shared" ca="1" si="30"/>
        <v>0</v>
      </c>
      <c r="AG151" s="111">
        <f t="shared" ref="AG151:AH201" ca="1" si="37">COUNTIFS(INDIRECT($AL$1),$AB151,INDIRECT($AB$1),AG$1,INDIRECT($AB$2),AG$2)</f>
        <v>0</v>
      </c>
      <c r="AH151" s="111">
        <f t="shared" ca="1" si="37"/>
        <v>0</v>
      </c>
      <c r="AI151" s="111">
        <f t="shared" ca="1" si="31"/>
        <v>0</v>
      </c>
      <c r="AJ151" s="111">
        <f t="shared" ref="AJ151:AK201" ca="1" si="38">COUNTIFS(INDIRECT($AL$1),$AB151,INDIRECT($AB$1),AJ$1,INDIRECT($AB$2),AJ$2)</f>
        <v>0</v>
      </c>
      <c r="AK151" s="112">
        <f t="shared" ca="1" si="38"/>
        <v>0</v>
      </c>
      <c r="AL151" s="104"/>
      <c r="AM151" s="100"/>
      <c r="AN151" s="148" t="str">
        <f t="shared" ca="1" si="27"/>
        <v/>
      </c>
      <c r="AO151" s="149"/>
      <c r="AP151" s="151" t="str">
        <f t="array" aca="1" ref="AP151" ca="1">IF(SUM(--ISNUMBER(FIND(AP$2,AN$2:AN$201)))&lt;ROW()-2,"",INDEX(AN$1:AN$201,SMALL(IF(ISNUMBER(FIND(AP$2,AN$2:AN$201)),ROW($2:$201)),ROW()-2)))</f>
        <v/>
      </c>
      <c r="AQ151" s="151" t="str">
        <f t="array" aca="1" ref="AQ151" ca="1">IF(SUM(--ISNUMBER(FIND(AQ$2,AN$2:AN$201)))&lt;ROW()-2,"",INDEX(AN$1:AN$201,SMALL(IF(ISNUMBER(FIND(AQ$2,AN$2:AN$201)),ROW($2:$201)),ROW()-2)))</f>
        <v/>
      </c>
    </row>
    <row r="152" spans="1:43" s="97" customFormat="1" ht="80.099999999999994" customHeight="1">
      <c r="A152" s="120" t="str">
        <f t="shared" ca="1" si="32"/>
        <v/>
      </c>
      <c r="B152" s="422" t="str">
        <f ca="1">IF(A152="","",IF(INDIRECT("C"&amp;ROW())="","",TEXT(MATCH(INDIRECT("C"&amp;ROW()),TestCategories,0),"000")&amp;"-"&amp;TEXT(COUNTIF(C$3:INDIRECT("C"&amp;ROW()),INDIRECT("C"&amp;ROW())),"00")))</f>
        <v/>
      </c>
      <c r="C152" s="423" t="str">
        <f t="shared" ca="1" si="33"/>
        <v>耐壓性測試</v>
      </c>
      <c r="D152" s="424"/>
      <c r="E152" s="425"/>
      <c r="F152" s="425"/>
      <c r="G152" s="425"/>
      <c r="H152" s="427"/>
      <c r="I152" s="427"/>
      <c r="J152" s="427"/>
      <c r="K152" s="425"/>
      <c r="L152" s="425"/>
      <c r="M152" s="429" t="str">
        <f t="shared" ca="1" si="34"/>
        <v/>
      </c>
      <c r="N152" s="282" t="str">
        <f ca="1">IF(M152&lt;&gt;"",MAX(N$3:N151)+1,"")</f>
        <v/>
      </c>
      <c r="O152" s="442">
        <f t="shared" ca="1" si="35"/>
        <v>11</v>
      </c>
      <c r="P152" s="98"/>
      <c r="Q152" s="98"/>
      <c r="R152" s="98"/>
      <c r="S152" s="98"/>
      <c r="T152" s="98"/>
      <c r="U152" s="98"/>
      <c r="V152" s="98"/>
      <c r="W152" s="99"/>
      <c r="X152" s="89"/>
      <c r="Y152" s="89"/>
      <c r="Z152" s="89"/>
      <c r="AA152" s="117"/>
      <c r="AB152" s="139" t="str">
        <f t="shared" ca="1" si="28"/>
        <v/>
      </c>
      <c r="AC152" s="134">
        <f t="shared" ca="1" si="29"/>
        <v>0</v>
      </c>
      <c r="AD152" s="111">
        <f t="shared" ca="1" si="36"/>
        <v>0</v>
      </c>
      <c r="AE152" s="111">
        <f t="shared" ca="1" si="36"/>
        <v>0</v>
      </c>
      <c r="AF152" s="111">
        <f t="shared" ca="1" si="30"/>
        <v>0</v>
      </c>
      <c r="AG152" s="111">
        <f t="shared" ca="1" si="37"/>
        <v>0</v>
      </c>
      <c r="AH152" s="111">
        <f t="shared" ca="1" si="37"/>
        <v>0</v>
      </c>
      <c r="AI152" s="111">
        <f t="shared" ca="1" si="31"/>
        <v>0</v>
      </c>
      <c r="AJ152" s="111">
        <f t="shared" ca="1" si="38"/>
        <v>0</v>
      </c>
      <c r="AK152" s="112">
        <f t="shared" ca="1" si="38"/>
        <v>0</v>
      </c>
      <c r="AL152" s="104"/>
      <c r="AM152" s="100"/>
      <c r="AN152" s="148" t="str">
        <f t="shared" ca="1" si="27"/>
        <v/>
      </c>
      <c r="AO152" s="149"/>
      <c r="AP152" s="151" t="str">
        <f t="array" aca="1" ref="AP152" ca="1">IF(SUM(--ISNUMBER(FIND(AP$2,AN$2:AN$201)))&lt;ROW()-2,"",INDEX(AN$1:AN$201,SMALL(IF(ISNUMBER(FIND(AP$2,AN$2:AN$201)),ROW($2:$201)),ROW()-2)))</f>
        <v/>
      </c>
      <c r="AQ152" s="151" t="str">
        <f t="array" aca="1" ref="AQ152" ca="1">IF(SUM(--ISNUMBER(FIND(AQ$2,AN$2:AN$201)))&lt;ROW()-2,"",INDEX(AN$1:AN$201,SMALL(IF(ISNUMBER(FIND(AQ$2,AN$2:AN$201)),ROW($2:$201)),ROW()-2)))</f>
        <v/>
      </c>
    </row>
    <row r="153" spans="1:43" s="97" customFormat="1" ht="80.099999999999994" customHeight="1">
      <c r="A153" s="120" t="str">
        <f t="shared" ca="1" si="32"/>
        <v/>
      </c>
      <c r="B153" s="422" t="str">
        <f ca="1">IF(A153="","",IF(INDIRECT("C"&amp;ROW())="","",TEXT(MATCH(INDIRECT("C"&amp;ROW()),TestCategories,0),"000")&amp;"-"&amp;TEXT(COUNTIF(C$3:INDIRECT("C"&amp;ROW()),INDIRECT("C"&amp;ROW())),"00")))</f>
        <v/>
      </c>
      <c r="C153" s="423" t="str">
        <f t="shared" ca="1" si="33"/>
        <v>耐壓性測試</v>
      </c>
      <c r="D153" s="424"/>
      <c r="E153" s="425"/>
      <c r="F153" s="425"/>
      <c r="G153" s="425"/>
      <c r="H153" s="427"/>
      <c r="I153" s="427"/>
      <c r="J153" s="427"/>
      <c r="K153" s="425"/>
      <c r="L153" s="425"/>
      <c r="M153" s="429" t="str">
        <f t="shared" ca="1" si="34"/>
        <v/>
      </c>
      <c r="N153" s="282" t="str">
        <f ca="1">IF(M153&lt;&gt;"",MAX(N$3:N152)+1,"")</f>
        <v/>
      </c>
      <c r="O153" s="442">
        <f t="shared" ca="1" si="35"/>
        <v>11</v>
      </c>
      <c r="P153" s="98"/>
      <c r="Q153" s="98"/>
      <c r="R153" s="98"/>
      <c r="S153" s="98"/>
      <c r="T153" s="98"/>
      <c r="U153" s="98"/>
      <c r="V153" s="98"/>
      <c r="W153" s="99"/>
      <c r="X153" s="89"/>
      <c r="Y153" s="89"/>
      <c r="Z153" s="89"/>
      <c r="AA153" s="117"/>
      <c r="AB153" s="139" t="str">
        <f t="shared" ca="1" si="28"/>
        <v/>
      </c>
      <c r="AC153" s="134">
        <f t="shared" ca="1" si="29"/>
        <v>0</v>
      </c>
      <c r="AD153" s="111">
        <f t="shared" ca="1" si="36"/>
        <v>0</v>
      </c>
      <c r="AE153" s="111">
        <f t="shared" ca="1" si="36"/>
        <v>0</v>
      </c>
      <c r="AF153" s="111">
        <f t="shared" ca="1" si="30"/>
        <v>0</v>
      </c>
      <c r="AG153" s="111">
        <f t="shared" ca="1" si="37"/>
        <v>0</v>
      </c>
      <c r="AH153" s="111">
        <f t="shared" ca="1" si="37"/>
        <v>0</v>
      </c>
      <c r="AI153" s="111">
        <f t="shared" ca="1" si="31"/>
        <v>0</v>
      </c>
      <c r="AJ153" s="111">
        <f t="shared" ca="1" si="38"/>
        <v>0</v>
      </c>
      <c r="AK153" s="112">
        <f t="shared" ca="1" si="38"/>
        <v>0</v>
      </c>
      <c r="AL153" s="104"/>
      <c r="AM153" s="100"/>
      <c r="AN153" s="148" t="str">
        <f t="shared" ca="1" si="27"/>
        <v/>
      </c>
      <c r="AO153" s="149"/>
      <c r="AP153" s="151" t="str">
        <f t="array" aca="1" ref="AP153" ca="1">IF(SUM(--ISNUMBER(FIND(AP$2,AN$2:AN$201)))&lt;ROW()-2,"",INDEX(AN$1:AN$201,SMALL(IF(ISNUMBER(FIND(AP$2,AN$2:AN$201)),ROW($2:$201)),ROW()-2)))</f>
        <v/>
      </c>
      <c r="AQ153" s="151" t="str">
        <f t="array" aca="1" ref="AQ153" ca="1">IF(SUM(--ISNUMBER(FIND(AQ$2,AN$2:AN$201)))&lt;ROW()-2,"",INDEX(AN$1:AN$201,SMALL(IF(ISNUMBER(FIND(AQ$2,AN$2:AN$201)),ROW($2:$201)),ROW()-2)))</f>
        <v/>
      </c>
    </row>
    <row r="154" spans="1:43" s="97" customFormat="1" ht="80.099999999999994" customHeight="1">
      <c r="A154" s="120" t="str">
        <f t="shared" ca="1" si="32"/>
        <v/>
      </c>
      <c r="B154" s="422" t="str">
        <f ca="1">IF(A154="","",IF(INDIRECT("C"&amp;ROW())="","",TEXT(MATCH(INDIRECT("C"&amp;ROW()),TestCategories,0),"000")&amp;"-"&amp;TEXT(COUNTIF(C$3:INDIRECT("C"&amp;ROW()),INDIRECT("C"&amp;ROW())),"00")))</f>
        <v/>
      </c>
      <c r="C154" s="423" t="str">
        <f t="shared" ca="1" si="33"/>
        <v>耐壓性測試</v>
      </c>
      <c r="D154" s="424"/>
      <c r="E154" s="425"/>
      <c r="F154" s="425"/>
      <c r="G154" s="425"/>
      <c r="H154" s="427"/>
      <c r="I154" s="427"/>
      <c r="J154" s="427"/>
      <c r="K154" s="425"/>
      <c r="L154" s="425"/>
      <c r="M154" s="429" t="str">
        <f t="shared" ca="1" si="34"/>
        <v/>
      </c>
      <c r="N154" s="282" t="str">
        <f ca="1">IF(M154&lt;&gt;"",MAX(N$3:N153)+1,"")</f>
        <v/>
      </c>
      <c r="O154" s="442">
        <f t="shared" ca="1" si="35"/>
        <v>11</v>
      </c>
      <c r="P154" s="98"/>
      <c r="Q154" s="98"/>
      <c r="R154" s="98"/>
      <c r="S154" s="98"/>
      <c r="T154" s="98"/>
      <c r="U154" s="98"/>
      <c r="V154" s="98"/>
      <c r="W154" s="99"/>
      <c r="X154" s="89"/>
      <c r="Y154" s="89"/>
      <c r="Z154" s="89"/>
      <c r="AA154" s="117"/>
      <c r="AB154" s="139" t="str">
        <f t="shared" ca="1" si="28"/>
        <v/>
      </c>
      <c r="AC154" s="134">
        <f t="shared" ca="1" si="29"/>
        <v>0</v>
      </c>
      <c r="AD154" s="111">
        <f t="shared" ca="1" si="36"/>
        <v>0</v>
      </c>
      <c r="AE154" s="111">
        <f t="shared" ca="1" si="36"/>
        <v>0</v>
      </c>
      <c r="AF154" s="111">
        <f t="shared" ca="1" si="30"/>
        <v>0</v>
      </c>
      <c r="AG154" s="111">
        <f t="shared" ca="1" si="37"/>
        <v>0</v>
      </c>
      <c r="AH154" s="111">
        <f t="shared" ca="1" si="37"/>
        <v>0</v>
      </c>
      <c r="AI154" s="111">
        <f t="shared" ca="1" si="31"/>
        <v>0</v>
      </c>
      <c r="AJ154" s="111">
        <f t="shared" ca="1" si="38"/>
        <v>0</v>
      </c>
      <c r="AK154" s="112">
        <f t="shared" ca="1" si="38"/>
        <v>0</v>
      </c>
      <c r="AL154" s="104"/>
      <c r="AM154" s="100"/>
      <c r="AN154" s="148" t="str">
        <f t="shared" ca="1" si="27"/>
        <v/>
      </c>
      <c r="AO154" s="149"/>
      <c r="AP154" s="151" t="str">
        <f t="array" aca="1" ref="AP154" ca="1">IF(SUM(--ISNUMBER(FIND(AP$2,AN$2:AN$201)))&lt;ROW()-2,"",INDEX(AN$1:AN$201,SMALL(IF(ISNUMBER(FIND(AP$2,AN$2:AN$201)),ROW($2:$201)),ROW()-2)))</f>
        <v/>
      </c>
      <c r="AQ154" s="151" t="str">
        <f t="array" aca="1" ref="AQ154" ca="1">IF(SUM(--ISNUMBER(FIND(AQ$2,AN$2:AN$201)))&lt;ROW()-2,"",INDEX(AN$1:AN$201,SMALL(IF(ISNUMBER(FIND(AQ$2,AN$2:AN$201)),ROW($2:$201)),ROW()-2)))</f>
        <v/>
      </c>
    </row>
    <row r="155" spans="1:43" s="97" customFormat="1" ht="80.099999999999994" customHeight="1">
      <c r="A155" s="120" t="str">
        <f t="shared" ca="1" si="32"/>
        <v/>
      </c>
      <c r="B155" s="422" t="str">
        <f ca="1">IF(A155="","",IF(INDIRECT("C"&amp;ROW())="","",TEXT(MATCH(INDIRECT("C"&amp;ROW()),TestCategories,0),"000")&amp;"-"&amp;TEXT(COUNTIF(C$3:INDIRECT("C"&amp;ROW()),INDIRECT("C"&amp;ROW())),"00")))</f>
        <v/>
      </c>
      <c r="C155" s="423" t="str">
        <f t="shared" ca="1" si="33"/>
        <v>耐壓性測試</v>
      </c>
      <c r="D155" s="424"/>
      <c r="E155" s="425"/>
      <c r="F155" s="425"/>
      <c r="G155" s="425"/>
      <c r="H155" s="427"/>
      <c r="I155" s="427"/>
      <c r="J155" s="427"/>
      <c r="K155" s="425"/>
      <c r="L155" s="425"/>
      <c r="M155" s="429" t="str">
        <f t="shared" ca="1" si="34"/>
        <v/>
      </c>
      <c r="N155" s="282" t="str">
        <f ca="1">IF(M155&lt;&gt;"",MAX(N$3:N154)+1,"")</f>
        <v/>
      </c>
      <c r="O155" s="442">
        <f t="shared" ca="1" si="35"/>
        <v>11</v>
      </c>
      <c r="P155" s="98"/>
      <c r="Q155" s="98"/>
      <c r="R155" s="98"/>
      <c r="S155" s="98"/>
      <c r="T155" s="98"/>
      <c r="U155" s="98"/>
      <c r="V155" s="98"/>
      <c r="W155" s="99"/>
      <c r="X155" s="89"/>
      <c r="Y155" s="89"/>
      <c r="Z155" s="89"/>
      <c r="AA155" s="117"/>
      <c r="AB155" s="139" t="str">
        <f t="shared" ca="1" si="28"/>
        <v/>
      </c>
      <c r="AC155" s="134">
        <f t="shared" ca="1" si="29"/>
        <v>0</v>
      </c>
      <c r="AD155" s="111">
        <f t="shared" ca="1" si="36"/>
        <v>0</v>
      </c>
      <c r="AE155" s="111">
        <f t="shared" ca="1" si="36"/>
        <v>0</v>
      </c>
      <c r="AF155" s="111">
        <f t="shared" ca="1" si="30"/>
        <v>0</v>
      </c>
      <c r="AG155" s="111">
        <f t="shared" ca="1" si="37"/>
        <v>0</v>
      </c>
      <c r="AH155" s="111">
        <f t="shared" ca="1" si="37"/>
        <v>0</v>
      </c>
      <c r="AI155" s="111">
        <f t="shared" ca="1" si="31"/>
        <v>0</v>
      </c>
      <c r="AJ155" s="111">
        <f t="shared" ca="1" si="38"/>
        <v>0</v>
      </c>
      <c r="AK155" s="112">
        <f t="shared" ca="1" si="38"/>
        <v>0</v>
      </c>
      <c r="AL155" s="104"/>
      <c r="AM155" s="100"/>
      <c r="AN155" s="148" t="str">
        <f t="shared" ca="1" si="27"/>
        <v/>
      </c>
      <c r="AO155" s="149"/>
      <c r="AP155" s="151" t="str">
        <f t="array" aca="1" ref="AP155" ca="1">IF(SUM(--ISNUMBER(FIND(AP$2,AN$2:AN$201)))&lt;ROW()-2,"",INDEX(AN$1:AN$201,SMALL(IF(ISNUMBER(FIND(AP$2,AN$2:AN$201)),ROW($2:$201)),ROW()-2)))</f>
        <v/>
      </c>
      <c r="AQ155" s="151" t="str">
        <f t="array" aca="1" ref="AQ155" ca="1">IF(SUM(--ISNUMBER(FIND(AQ$2,AN$2:AN$201)))&lt;ROW()-2,"",INDEX(AN$1:AN$201,SMALL(IF(ISNUMBER(FIND(AQ$2,AN$2:AN$201)),ROW($2:$201)),ROW()-2)))</f>
        <v/>
      </c>
    </row>
    <row r="156" spans="1:43" s="97" customFormat="1" ht="80.099999999999994" customHeight="1">
      <c r="A156" s="120" t="str">
        <f t="shared" ca="1" si="32"/>
        <v/>
      </c>
      <c r="B156" s="422" t="str">
        <f ca="1">IF(A156="","",IF(INDIRECT("C"&amp;ROW())="","",TEXT(MATCH(INDIRECT("C"&amp;ROW()),TestCategories,0),"000")&amp;"-"&amp;TEXT(COUNTIF(C$3:INDIRECT("C"&amp;ROW()),INDIRECT("C"&amp;ROW())),"00")))</f>
        <v/>
      </c>
      <c r="C156" s="423" t="str">
        <f t="shared" ca="1" si="33"/>
        <v>耐壓性測試</v>
      </c>
      <c r="D156" s="424"/>
      <c r="E156" s="425"/>
      <c r="F156" s="425"/>
      <c r="G156" s="425"/>
      <c r="H156" s="427"/>
      <c r="I156" s="427"/>
      <c r="J156" s="427"/>
      <c r="K156" s="425"/>
      <c r="L156" s="425"/>
      <c r="M156" s="429" t="str">
        <f t="shared" ca="1" si="34"/>
        <v/>
      </c>
      <c r="N156" s="282" t="str">
        <f ca="1">IF(M156&lt;&gt;"",MAX(N$3:N155)+1,"")</f>
        <v/>
      </c>
      <c r="O156" s="442">
        <f t="shared" ca="1" si="35"/>
        <v>11</v>
      </c>
      <c r="P156" s="98"/>
      <c r="Q156" s="98"/>
      <c r="R156" s="98"/>
      <c r="S156" s="98"/>
      <c r="T156" s="98"/>
      <c r="U156" s="98"/>
      <c r="V156" s="98"/>
      <c r="W156" s="99"/>
      <c r="X156" s="89"/>
      <c r="Y156" s="89"/>
      <c r="Z156" s="89"/>
      <c r="AA156" s="117"/>
      <c r="AB156" s="139" t="str">
        <f t="shared" ca="1" si="28"/>
        <v/>
      </c>
      <c r="AC156" s="134">
        <f t="shared" ca="1" si="29"/>
        <v>0</v>
      </c>
      <c r="AD156" s="111">
        <f t="shared" ca="1" si="36"/>
        <v>0</v>
      </c>
      <c r="AE156" s="111">
        <f t="shared" ca="1" si="36"/>
        <v>0</v>
      </c>
      <c r="AF156" s="111">
        <f t="shared" ca="1" si="30"/>
        <v>0</v>
      </c>
      <c r="AG156" s="111">
        <f t="shared" ca="1" si="37"/>
        <v>0</v>
      </c>
      <c r="AH156" s="111">
        <f t="shared" ca="1" si="37"/>
        <v>0</v>
      </c>
      <c r="AI156" s="111">
        <f t="shared" ca="1" si="31"/>
        <v>0</v>
      </c>
      <c r="AJ156" s="111">
        <f t="shared" ca="1" si="38"/>
        <v>0</v>
      </c>
      <c r="AK156" s="112">
        <f t="shared" ca="1" si="38"/>
        <v>0</v>
      </c>
      <c r="AL156" s="104"/>
      <c r="AM156" s="100"/>
      <c r="AN156" s="148" t="str">
        <f t="shared" ca="1" si="27"/>
        <v/>
      </c>
      <c r="AO156" s="149"/>
      <c r="AP156" s="151" t="str">
        <f t="array" aca="1" ref="AP156" ca="1">IF(SUM(--ISNUMBER(FIND(AP$2,AN$2:AN$201)))&lt;ROW()-2,"",INDEX(AN$1:AN$201,SMALL(IF(ISNUMBER(FIND(AP$2,AN$2:AN$201)),ROW($2:$201)),ROW()-2)))</f>
        <v/>
      </c>
      <c r="AQ156" s="151" t="str">
        <f t="array" aca="1" ref="AQ156" ca="1">IF(SUM(--ISNUMBER(FIND(AQ$2,AN$2:AN$201)))&lt;ROW()-2,"",INDEX(AN$1:AN$201,SMALL(IF(ISNUMBER(FIND(AQ$2,AN$2:AN$201)),ROW($2:$201)),ROW()-2)))</f>
        <v/>
      </c>
    </row>
    <row r="157" spans="1:43" s="97" customFormat="1" ht="80.099999999999994" customHeight="1">
      <c r="A157" s="120" t="str">
        <f t="shared" ca="1" si="32"/>
        <v/>
      </c>
      <c r="B157" s="422" t="str">
        <f ca="1">IF(A157="","",IF(INDIRECT("C"&amp;ROW())="","",TEXT(MATCH(INDIRECT("C"&amp;ROW()),TestCategories,0),"000")&amp;"-"&amp;TEXT(COUNTIF(C$3:INDIRECT("C"&amp;ROW()),INDIRECT("C"&amp;ROW())),"00")))</f>
        <v/>
      </c>
      <c r="C157" s="423" t="str">
        <f t="shared" ca="1" si="33"/>
        <v>耐壓性測試</v>
      </c>
      <c r="D157" s="424"/>
      <c r="E157" s="425"/>
      <c r="F157" s="425"/>
      <c r="G157" s="425"/>
      <c r="H157" s="427"/>
      <c r="I157" s="427"/>
      <c r="J157" s="427"/>
      <c r="K157" s="425"/>
      <c r="L157" s="425"/>
      <c r="M157" s="429" t="str">
        <f t="shared" ca="1" si="34"/>
        <v/>
      </c>
      <c r="N157" s="282" t="str">
        <f ca="1">IF(M157&lt;&gt;"",MAX(N$3:N156)+1,"")</f>
        <v/>
      </c>
      <c r="O157" s="442">
        <f t="shared" ca="1" si="35"/>
        <v>11</v>
      </c>
      <c r="P157" s="98"/>
      <c r="Q157" s="98"/>
      <c r="R157" s="98"/>
      <c r="S157" s="98"/>
      <c r="T157" s="98"/>
      <c r="U157" s="98"/>
      <c r="V157" s="98"/>
      <c r="W157" s="99"/>
      <c r="X157" s="89"/>
      <c r="Y157" s="89"/>
      <c r="Z157" s="89"/>
      <c r="AA157" s="117"/>
      <c r="AB157" s="139" t="str">
        <f t="shared" ca="1" si="28"/>
        <v/>
      </c>
      <c r="AC157" s="134">
        <f t="shared" ca="1" si="29"/>
        <v>0</v>
      </c>
      <c r="AD157" s="111">
        <f t="shared" ca="1" si="36"/>
        <v>0</v>
      </c>
      <c r="AE157" s="111">
        <f t="shared" ca="1" si="36"/>
        <v>0</v>
      </c>
      <c r="AF157" s="111">
        <f t="shared" ca="1" si="30"/>
        <v>0</v>
      </c>
      <c r="AG157" s="111">
        <f t="shared" ca="1" si="37"/>
        <v>0</v>
      </c>
      <c r="AH157" s="111">
        <f t="shared" ca="1" si="37"/>
        <v>0</v>
      </c>
      <c r="AI157" s="111">
        <f t="shared" ca="1" si="31"/>
        <v>0</v>
      </c>
      <c r="AJ157" s="111">
        <f t="shared" ca="1" si="38"/>
        <v>0</v>
      </c>
      <c r="AK157" s="112">
        <f t="shared" ca="1" si="38"/>
        <v>0</v>
      </c>
      <c r="AL157" s="104"/>
      <c r="AM157" s="100"/>
      <c r="AN157" s="148" t="str">
        <f t="shared" ca="1" si="27"/>
        <v/>
      </c>
      <c r="AO157" s="149"/>
      <c r="AP157" s="151" t="str">
        <f t="array" aca="1" ref="AP157" ca="1">IF(SUM(--ISNUMBER(FIND(AP$2,AN$2:AN$201)))&lt;ROW()-2,"",INDEX(AN$1:AN$201,SMALL(IF(ISNUMBER(FIND(AP$2,AN$2:AN$201)),ROW($2:$201)),ROW()-2)))</f>
        <v/>
      </c>
      <c r="AQ157" s="151" t="str">
        <f t="array" aca="1" ref="AQ157" ca="1">IF(SUM(--ISNUMBER(FIND(AQ$2,AN$2:AN$201)))&lt;ROW()-2,"",INDEX(AN$1:AN$201,SMALL(IF(ISNUMBER(FIND(AQ$2,AN$2:AN$201)),ROW($2:$201)),ROW()-2)))</f>
        <v/>
      </c>
    </row>
    <row r="158" spans="1:43" s="97" customFormat="1" ht="80.099999999999994" customHeight="1">
      <c r="A158" s="120" t="str">
        <f t="shared" ca="1" si="32"/>
        <v/>
      </c>
      <c r="B158" s="422" t="str">
        <f ca="1">IF(A158="","",IF(INDIRECT("C"&amp;ROW())="","",TEXT(MATCH(INDIRECT("C"&amp;ROW()),TestCategories,0),"000")&amp;"-"&amp;TEXT(COUNTIF(C$3:INDIRECT("C"&amp;ROW()),INDIRECT("C"&amp;ROW())),"00")))</f>
        <v/>
      </c>
      <c r="C158" s="423" t="str">
        <f t="shared" ca="1" si="33"/>
        <v>耐壓性測試</v>
      </c>
      <c r="D158" s="424"/>
      <c r="E158" s="425"/>
      <c r="F158" s="425"/>
      <c r="G158" s="425"/>
      <c r="H158" s="427"/>
      <c r="I158" s="427"/>
      <c r="J158" s="427"/>
      <c r="K158" s="425"/>
      <c r="L158" s="425"/>
      <c r="M158" s="429" t="str">
        <f t="shared" ca="1" si="34"/>
        <v/>
      </c>
      <c r="N158" s="282" t="str">
        <f ca="1">IF(M158&lt;&gt;"",MAX(N$3:N157)+1,"")</f>
        <v/>
      </c>
      <c r="O158" s="442">
        <f t="shared" ca="1" si="35"/>
        <v>11</v>
      </c>
      <c r="P158" s="98"/>
      <c r="Q158" s="98"/>
      <c r="R158" s="98"/>
      <c r="S158" s="98"/>
      <c r="T158" s="98"/>
      <c r="U158" s="98"/>
      <c r="V158" s="98"/>
      <c r="W158" s="99"/>
      <c r="X158" s="89"/>
      <c r="Y158" s="89"/>
      <c r="Z158" s="89"/>
      <c r="AA158" s="117"/>
      <c r="AB158" s="139" t="str">
        <f t="shared" ca="1" si="28"/>
        <v/>
      </c>
      <c r="AC158" s="134">
        <f t="shared" ca="1" si="29"/>
        <v>0</v>
      </c>
      <c r="AD158" s="111">
        <f t="shared" ca="1" si="36"/>
        <v>0</v>
      </c>
      <c r="AE158" s="111">
        <f t="shared" ca="1" si="36"/>
        <v>0</v>
      </c>
      <c r="AF158" s="111">
        <f t="shared" ca="1" si="30"/>
        <v>0</v>
      </c>
      <c r="AG158" s="111">
        <f t="shared" ca="1" si="37"/>
        <v>0</v>
      </c>
      <c r="AH158" s="111">
        <f t="shared" ca="1" si="37"/>
        <v>0</v>
      </c>
      <c r="AI158" s="111">
        <f t="shared" ca="1" si="31"/>
        <v>0</v>
      </c>
      <c r="AJ158" s="111">
        <f t="shared" ca="1" si="38"/>
        <v>0</v>
      </c>
      <c r="AK158" s="112">
        <f t="shared" ca="1" si="38"/>
        <v>0</v>
      </c>
      <c r="AL158" s="104"/>
      <c r="AM158" s="100"/>
      <c r="AN158" s="148" t="str">
        <f t="shared" ca="1" si="27"/>
        <v/>
      </c>
      <c r="AO158" s="149"/>
      <c r="AP158" s="151" t="str">
        <f t="array" aca="1" ref="AP158" ca="1">IF(SUM(--ISNUMBER(FIND(AP$2,AN$2:AN$201)))&lt;ROW()-2,"",INDEX(AN$1:AN$201,SMALL(IF(ISNUMBER(FIND(AP$2,AN$2:AN$201)),ROW($2:$201)),ROW()-2)))</f>
        <v/>
      </c>
      <c r="AQ158" s="151" t="str">
        <f t="array" aca="1" ref="AQ158" ca="1">IF(SUM(--ISNUMBER(FIND(AQ$2,AN$2:AN$201)))&lt;ROW()-2,"",INDEX(AN$1:AN$201,SMALL(IF(ISNUMBER(FIND(AQ$2,AN$2:AN$201)),ROW($2:$201)),ROW()-2)))</f>
        <v/>
      </c>
    </row>
    <row r="159" spans="1:43" s="97" customFormat="1" ht="80.099999999999994" customHeight="1">
      <c r="A159" s="120" t="str">
        <f t="shared" ca="1" si="32"/>
        <v/>
      </c>
      <c r="B159" s="422" t="str">
        <f ca="1">IF(A159="","",IF(INDIRECT("C"&amp;ROW())="","",TEXT(MATCH(INDIRECT("C"&amp;ROW()),TestCategories,0),"000")&amp;"-"&amp;TEXT(COUNTIF(C$3:INDIRECT("C"&amp;ROW()),INDIRECT("C"&amp;ROW())),"00")))</f>
        <v/>
      </c>
      <c r="C159" s="423" t="str">
        <f t="shared" ca="1" si="33"/>
        <v>耐壓性測試</v>
      </c>
      <c r="D159" s="424"/>
      <c r="E159" s="425"/>
      <c r="F159" s="425"/>
      <c r="G159" s="425"/>
      <c r="H159" s="427"/>
      <c r="I159" s="427"/>
      <c r="J159" s="427"/>
      <c r="K159" s="425"/>
      <c r="L159" s="425"/>
      <c r="M159" s="429" t="str">
        <f t="shared" ca="1" si="34"/>
        <v/>
      </c>
      <c r="N159" s="282" t="str">
        <f ca="1">IF(M159&lt;&gt;"",MAX(N$3:N158)+1,"")</f>
        <v/>
      </c>
      <c r="O159" s="442">
        <f t="shared" ca="1" si="35"/>
        <v>11</v>
      </c>
      <c r="P159" s="98"/>
      <c r="Q159" s="98"/>
      <c r="R159" s="98"/>
      <c r="S159" s="98"/>
      <c r="T159" s="98"/>
      <c r="U159" s="98"/>
      <c r="V159" s="98"/>
      <c r="W159" s="99"/>
      <c r="X159" s="89"/>
      <c r="Y159" s="89"/>
      <c r="Z159" s="89"/>
      <c r="AA159" s="117"/>
      <c r="AB159" s="139" t="str">
        <f t="shared" ca="1" si="28"/>
        <v/>
      </c>
      <c r="AC159" s="134">
        <f t="shared" ca="1" si="29"/>
        <v>0</v>
      </c>
      <c r="AD159" s="111">
        <f t="shared" ca="1" si="36"/>
        <v>0</v>
      </c>
      <c r="AE159" s="111">
        <f t="shared" ca="1" si="36"/>
        <v>0</v>
      </c>
      <c r="AF159" s="111">
        <f t="shared" ca="1" si="30"/>
        <v>0</v>
      </c>
      <c r="AG159" s="111">
        <f t="shared" ca="1" si="37"/>
        <v>0</v>
      </c>
      <c r="AH159" s="111">
        <f t="shared" ca="1" si="37"/>
        <v>0</v>
      </c>
      <c r="AI159" s="111">
        <f t="shared" ca="1" si="31"/>
        <v>0</v>
      </c>
      <c r="AJ159" s="111">
        <f t="shared" ca="1" si="38"/>
        <v>0</v>
      </c>
      <c r="AK159" s="112">
        <f t="shared" ca="1" si="38"/>
        <v>0</v>
      </c>
      <c r="AL159" s="104"/>
      <c r="AM159" s="100"/>
      <c r="AN159" s="148" t="str">
        <f t="shared" ca="1" si="27"/>
        <v/>
      </c>
      <c r="AO159" s="149"/>
      <c r="AP159" s="151" t="str">
        <f t="array" aca="1" ref="AP159" ca="1">IF(SUM(--ISNUMBER(FIND(AP$2,AN$2:AN$201)))&lt;ROW()-2,"",INDEX(AN$1:AN$201,SMALL(IF(ISNUMBER(FIND(AP$2,AN$2:AN$201)),ROW($2:$201)),ROW()-2)))</f>
        <v/>
      </c>
      <c r="AQ159" s="151" t="str">
        <f t="array" aca="1" ref="AQ159" ca="1">IF(SUM(--ISNUMBER(FIND(AQ$2,AN$2:AN$201)))&lt;ROW()-2,"",INDEX(AN$1:AN$201,SMALL(IF(ISNUMBER(FIND(AQ$2,AN$2:AN$201)),ROW($2:$201)),ROW()-2)))</f>
        <v/>
      </c>
    </row>
    <row r="160" spans="1:43" s="97" customFormat="1" ht="80.099999999999994" customHeight="1">
      <c r="A160" s="120" t="str">
        <f t="shared" ca="1" si="32"/>
        <v/>
      </c>
      <c r="B160" s="422" t="str">
        <f ca="1">IF(A160="","",IF(INDIRECT("C"&amp;ROW())="","",TEXT(MATCH(INDIRECT("C"&amp;ROW()),TestCategories,0),"000")&amp;"-"&amp;TEXT(COUNTIF(C$3:INDIRECT("C"&amp;ROW()),INDIRECT("C"&amp;ROW())),"00")))</f>
        <v/>
      </c>
      <c r="C160" s="423" t="str">
        <f t="shared" ca="1" si="33"/>
        <v>耐壓性測試</v>
      </c>
      <c r="D160" s="424"/>
      <c r="E160" s="425"/>
      <c r="F160" s="425"/>
      <c r="G160" s="425"/>
      <c r="H160" s="427"/>
      <c r="I160" s="427"/>
      <c r="J160" s="427"/>
      <c r="K160" s="425"/>
      <c r="L160" s="425"/>
      <c r="M160" s="429" t="str">
        <f t="shared" ca="1" si="34"/>
        <v/>
      </c>
      <c r="N160" s="282" t="str">
        <f ca="1">IF(M160&lt;&gt;"",MAX(N$3:N159)+1,"")</f>
        <v/>
      </c>
      <c r="O160" s="442">
        <f t="shared" ca="1" si="35"/>
        <v>11</v>
      </c>
      <c r="P160" s="98"/>
      <c r="Q160" s="98"/>
      <c r="R160" s="98"/>
      <c r="S160" s="98"/>
      <c r="T160" s="98"/>
      <c r="U160" s="98"/>
      <c r="V160" s="98"/>
      <c r="W160" s="99"/>
      <c r="X160" s="89"/>
      <c r="Y160" s="89"/>
      <c r="Z160" s="89"/>
      <c r="AA160" s="117"/>
      <c r="AB160" s="139" t="str">
        <f t="shared" ca="1" si="28"/>
        <v/>
      </c>
      <c r="AC160" s="134">
        <f t="shared" ca="1" si="29"/>
        <v>0</v>
      </c>
      <c r="AD160" s="111">
        <f t="shared" ca="1" si="36"/>
        <v>0</v>
      </c>
      <c r="AE160" s="111">
        <f t="shared" ca="1" si="36"/>
        <v>0</v>
      </c>
      <c r="AF160" s="111">
        <f t="shared" ca="1" si="30"/>
        <v>0</v>
      </c>
      <c r="AG160" s="111">
        <f t="shared" ca="1" si="37"/>
        <v>0</v>
      </c>
      <c r="AH160" s="111">
        <f t="shared" ca="1" si="37"/>
        <v>0</v>
      </c>
      <c r="AI160" s="111">
        <f t="shared" ca="1" si="31"/>
        <v>0</v>
      </c>
      <c r="AJ160" s="111">
        <f t="shared" ca="1" si="38"/>
        <v>0</v>
      </c>
      <c r="AK160" s="112">
        <f t="shared" ca="1" si="38"/>
        <v>0</v>
      </c>
      <c r="AL160" s="104"/>
      <c r="AM160" s="100"/>
      <c r="AN160" s="148" t="str">
        <f t="shared" ca="1" si="27"/>
        <v/>
      </c>
      <c r="AO160" s="149"/>
      <c r="AP160" s="151" t="str">
        <f t="array" aca="1" ref="AP160" ca="1">IF(SUM(--ISNUMBER(FIND(AP$2,AN$2:AN$201)))&lt;ROW()-2,"",INDEX(AN$1:AN$201,SMALL(IF(ISNUMBER(FIND(AP$2,AN$2:AN$201)),ROW($2:$201)),ROW()-2)))</f>
        <v/>
      </c>
      <c r="AQ160" s="151" t="str">
        <f t="array" aca="1" ref="AQ160" ca="1">IF(SUM(--ISNUMBER(FIND(AQ$2,AN$2:AN$201)))&lt;ROW()-2,"",INDEX(AN$1:AN$201,SMALL(IF(ISNUMBER(FIND(AQ$2,AN$2:AN$201)),ROW($2:$201)),ROW()-2)))</f>
        <v/>
      </c>
    </row>
    <row r="161" spans="1:43" s="97" customFormat="1" ht="80.099999999999994" customHeight="1">
      <c r="A161" s="120" t="str">
        <f t="shared" ca="1" si="32"/>
        <v/>
      </c>
      <c r="B161" s="422" t="str">
        <f ca="1">IF(A161="","",IF(INDIRECT("C"&amp;ROW())="","",TEXT(MATCH(INDIRECT("C"&amp;ROW()),TestCategories,0),"000")&amp;"-"&amp;TEXT(COUNTIF(C$3:INDIRECT("C"&amp;ROW()),INDIRECT("C"&amp;ROW())),"00")))</f>
        <v/>
      </c>
      <c r="C161" s="423" t="str">
        <f t="shared" ca="1" si="33"/>
        <v>耐壓性測試</v>
      </c>
      <c r="D161" s="424"/>
      <c r="E161" s="425"/>
      <c r="F161" s="425"/>
      <c r="G161" s="425"/>
      <c r="H161" s="427"/>
      <c r="I161" s="427"/>
      <c r="J161" s="427"/>
      <c r="K161" s="425"/>
      <c r="L161" s="425"/>
      <c r="M161" s="429" t="str">
        <f t="shared" ca="1" si="34"/>
        <v/>
      </c>
      <c r="N161" s="282" t="str">
        <f ca="1">IF(M161&lt;&gt;"",MAX(N$3:N160)+1,"")</f>
        <v/>
      </c>
      <c r="O161" s="442">
        <f t="shared" ca="1" si="35"/>
        <v>11</v>
      </c>
      <c r="P161" s="98"/>
      <c r="Q161" s="98"/>
      <c r="R161" s="98"/>
      <c r="S161" s="98"/>
      <c r="T161" s="98"/>
      <c r="U161" s="98"/>
      <c r="V161" s="98"/>
      <c r="W161" s="99"/>
      <c r="X161" s="89"/>
      <c r="Y161" s="89"/>
      <c r="Z161" s="89"/>
      <c r="AA161" s="117"/>
      <c r="AB161" s="139" t="str">
        <f t="shared" ca="1" si="28"/>
        <v/>
      </c>
      <c r="AC161" s="134">
        <f t="shared" ca="1" si="29"/>
        <v>0</v>
      </c>
      <c r="AD161" s="111">
        <f t="shared" ca="1" si="36"/>
        <v>0</v>
      </c>
      <c r="AE161" s="111">
        <f t="shared" ca="1" si="36"/>
        <v>0</v>
      </c>
      <c r="AF161" s="111">
        <f t="shared" ca="1" si="30"/>
        <v>0</v>
      </c>
      <c r="AG161" s="111">
        <f t="shared" ca="1" si="37"/>
        <v>0</v>
      </c>
      <c r="AH161" s="111">
        <f t="shared" ca="1" si="37"/>
        <v>0</v>
      </c>
      <c r="AI161" s="111">
        <f t="shared" ca="1" si="31"/>
        <v>0</v>
      </c>
      <c r="AJ161" s="111">
        <f t="shared" ca="1" si="38"/>
        <v>0</v>
      </c>
      <c r="AK161" s="112">
        <f t="shared" ca="1" si="38"/>
        <v>0</v>
      </c>
      <c r="AL161" s="104"/>
      <c r="AM161" s="100"/>
      <c r="AN161" s="148" t="str">
        <f t="shared" ca="1" si="27"/>
        <v/>
      </c>
      <c r="AO161" s="149"/>
      <c r="AP161" s="151" t="str">
        <f t="array" aca="1" ref="AP161" ca="1">IF(SUM(--ISNUMBER(FIND(AP$2,AN$2:AN$201)))&lt;ROW()-2,"",INDEX(AN$1:AN$201,SMALL(IF(ISNUMBER(FIND(AP$2,AN$2:AN$201)),ROW($2:$201)),ROW()-2)))</f>
        <v/>
      </c>
      <c r="AQ161" s="151" t="str">
        <f t="array" aca="1" ref="AQ161" ca="1">IF(SUM(--ISNUMBER(FIND(AQ$2,AN$2:AN$201)))&lt;ROW()-2,"",INDEX(AN$1:AN$201,SMALL(IF(ISNUMBER(FIND(AQ$2,AN$2:AN$201)),ROW($2:$201)),ROW()-2)))</f>
        <v/>
      </c>
    </row>
    <row r="162" spans="1:43" s="97" customFormat="1" ht="80.099999999999994" customHeight="1">
      <c r="A162" s="120" t="str">
        <f t="shared" ca="1" si="32"/>
        <v/>
      </c>
      <c r="B162" s="422" t="str">
        <f ca="1">IF(A162="","",IF(INDIRECT("C"&amp;ROW())="","",TEXT(MATCH(INDIRECT("C"&amp;ROW()),TestCategories,0),"000")&amp;"-"&amp;TEXT(COUNTIF(C$3:INDIRECT("C"&amp;ROW()),INDIRECT("C"&amp;ROW())),"00")))</f>
        <v/>
      </c>
      <c r="C162" s="423" t="str">
        <f t="shared" ca="1" si="33"/>
        <v>耐壓性測試</v>
      </c>
      <c r="D162" s="424"/>
      <c r="E162" s="425"/>
      <c r="F162" s="425"/>
      <c r="G162" s="425"/>
      <c r="H162" s="427"/>
      <c r="I162" s="427"/>
      <c r="J162" s="427"/>
      <c r="K162" s="425"/>
      <c r="L162" s="425"/>
      <c r="M162" s="429" t="str">
        <f t="shared" ca="1" si="34"/>
        <v/>
      </c>
      <c r="N162" s="282" t="str">
        <f ca="1">IF(M162&lt;&gt;"",MAX(N$3:N161)+1,"")</f>
        <v/>
      </c>
      <c r="O162" s="442">
        <f t="shared" ca="1" si="35"/>
        <v>11</v>
      </c>
      <c r="P162" s="98"/>
      <c r="Q162" s="98"/>
      <c r="R162" s="98"/>
      <c r="S162" s="98"/>
      <c r="T162" s="98"/>
      <c r="U162" s="98"/>
      <c r="V162" s="98"/>
      <c r="W162" s="99"/>
      <c r="X162" s="89"/>
      <c r="Y162" s="89"/>
      <c r="Z162" s="89"/>
      <c r="AA162" s="117"/>
      <c r="AB162" s="139" t="str">
        <f t="shared" ca="1" si="28"/>
        <v/>
      </c>
      <c r="AC162" s="134">
        <f t="shared" ca="1" si="29"/>
        <v>0</v>
      </c>
      <c r="AD162" s="111">
        <f t="shared" ca="1" si="36"/>
        <v>0</v>
      </c>
      <c r="AE162" s="111">
        <f t="shared" ca="1" si="36"/>
        <v>0</v>
      </c>
      <c r="AF162" s="111">
        <f t="shared" ca="1" si="30"/>
        <v>0</v>
      </c>
      <c r="AG162" s="111">
        <f t="shared" ca="1" si="37"/>
        <v>0</v>
      </c>
      <c r="AH162" s="111">
        <f t="shared" ca="1" si="37"/>
        <v>0</v>
      </c>
      <c r="AI162" s="111">
        <f t="shared" ca="1" si="31"/>
        <v>0</v>
      </c>
      <c r="AJ162" s="111">
        <f t="shared" ca="1" si="38"/>
        <v>0</v>
      </c>
      <c r="AK162" s="112">
        <f t="shared" ca="1" si="38"/>
        <v>0</v>
      </c>
      <c r="AL162" s="104"/>
      <c r="AM162" s="100"/>
      <c r="AN162" s="148" t="str">
        <f t="shared" ca="1" si="27"/>
        <v/>
      </c>
      <c r="AO162" s="149"/>
      <c r="AP162" s="151" t="str">
        <f t="array" aca="1" ref="AP162" ca="1">IF(SUM(--ISNUMBER(FIND(AP$2,AN$2:AN$201)))&lt;ROW()-2,"",INDEX(AN$1:AN$201,SMALL(IF(ISNUMBER(FIND(AP$2,AN$2:AN$201)),ROW($2:$201)),ROW()-2)))</f>
        <v/>
      </c>
      <c r="AQ162" s="151" t="str">
        <f t="array" aca="1" ref="AQ162" ca="1">IF(SUM(--ISNUMBER(FIND(AQ$2,AN$2:AN$201)))&lt;ROW()-2,"",INDEX(AN$1:AN$201,SMALL(IF(ISNUMBER(FIND(AQ$2,AN$2:AN$201)),ROW($2:$201)),ROW()-2)))</f>
        <v/>
      </c>
    </row>
    <row r="163" spans="1:43" s="97" customFormat="1" ht="80.099999999999994" customHeight="1">
      <c r="A163" s="120" t="str">
        <f t="shared" ca="1" si="32"/>
        <v/>
      </c>
      <c r="B163" s="422" t="str">
        <f ca="1">IF(A163="","",IF(INDIRECT("C"&amp;ROW())="","",TEXT(MATCH(INDIRECT("C"&amp;ROW()),TestCategories,0),"000")&amp;"-"&amp;TEXT(COUNTIF(C$3:INDIRECT("C"&amp;ROW()),INDIRECT("C"&amp;ROW())),"00")))</f>
        <v/>
      </c>
      <c r="C163" s="423" t="str">
        <f t="shared" ca="1" si="33"/>
        <v>耐壓性測試</v>
      </c>
      <c r="D163" s="424"/>
      <c r="E163" s="425"/>
      <c r="F163" s="425"/>
      <c r="G163" s="425"/>
      <c r="H163" s="427"/>
      <c r="I163" s="427"/>
      <c r="J163" s="427"/>
      <c r="K163" s="425"/>
      <c r="L163" s="425"/>
      <c r="M163" s="429" t="str">
        <f t="shared" ca="1" si="34"/>
        <v/>
      </c>
      <c r="N163" s="282" t="str">
        <f ca="1">IF(M163&lt;&gt;"",MAX(N$3:N162)+1,"")</f>
        <v/>
      </c>
      <c r="O163" s="442">
        <f t="shared" ca="1" si="35"/>
        <v>11</v>
      </c>
      <c r="P163" s="98"/>
      <c r="Q163" s="98"/>
      <c r="R163" s="98"/>
      <c r="S163" s="98"/>
      <c r="T163" s="98"/>
      <c r="U163" s="98"/>
      <c r="V163" s="98"/>
      <c r="W163" s="99"/>
      <c r="X163" s="89"/>
      <c r="Y163" s="89"/>
      <c r="Z163" s="89"/>
      <c r="AA163" s="117"/>
      <c r="AB163" s="139" t="str">
        <f t="shared" ca="1" si="28"/>
        <v/>
      </c>
      <c r="AC163" s="134">
        <f t="shared" ca="1" si="29"/>
        <v>0</v>
      </c>
      <c r="AD163" s="111">
        <f t="shared" ca="1" si="36"/>
        <v>0</v>
      </c>
      <c r="AE163" s="111">
        <f t="shared" ca="1" si="36"/>
        <v>0</v>
      </c>
      <c r="AF163" s="111">
        <f t="shared" ca="1" si="30"/>
        <v>0</v>
      </c>
      <c r="AG163" s="111">
        <f t="shared" ca="1" si="37"/>
        <v>0</v>
      </c>
      <c r="AH163" s="111">
        <f t="shared" ca="1" si="37"/>
        <v>0</v>
      </c>
      <c r="AI163" s="111">
        <f t="shared" ca="1" si="31"/>
        <v>0</v>
      </c>
      <c r="AJ163" s="111">
        <f t="shared" ca="1" si="38"/>
        <v>0</v>
      </c>
      <c r="AK163" s="112">
        <f t="shared" ca="1" si="38"/>
        <v>0</v>
      </c>
      <c r="AL163" s="104"/>
      <c r="AM163" s="100"/>
      <c r="AN163" s="148" t="str">
        <f t="shared" ca="1" si="27"/>
        <v/>
      </c>
      <c r="AO163" s="149"/>
      <c r="AP163" s="151" t="str">
        <f t="array" aca="1" ref="AP163" ca="1">IF(SUM(--ISNUMBER(FIND(AP$2,AN$2:AN$201)))&lt;ROW()-2,"",INDEX(AN$1:AN$201,SMALL(IF(ISNUMBER(FIND(AP$2,AN$2:AN$201)),ROW($2:$201)),ROW()-2)))</f>
        <v/>
      </c>
      <c r="AQ163" s="151" t="str">
        <f t="array" aca="1" ref="AQ163" ca="1">IF(SUM(--ISNUMBER(FIND(AQ$2,AN$2:AN$201)))&lt;ROW()-2,"",INDEX(AN$1:AN$201,SMALL(IF(ISNUMBER(FIND(AQ$2,AN$2:AN$201)),ROW($2:$201)),ROW()-2)))</f>
        <v/>
      </c>
    </row>
    <row r="164" spans="1:43" s="97" customFormat="1" ht="80.099999999999994" customHeight="1">
      <c r="A164" s="120" t="str">
        <f t="shared" ca="1" si="32"/>
        <v/>
      </c>
      <c r="B164" s="422" t="str">
        <f ca="1">IF(A164="","",IF(INDIRECT("C"&amp;ROW())="","",TEXT(MATCH(INDIRECT("C"&amp;ROW()),TestCategories,0),"000")&amp;"-"&amp;TEXT(COUNTIF(C$3:INDIRECT("C"&amp;ROW()),INDIRECT("C"&amp;ROW())),"00")))</f>
        <v/>
      </c>
      <c r="C164" s="423" t="str">
        <f t="shared" ca="1" si="33"/>
        <v>耐壓性測試</v>
      </c>
      <c r="D164" s="424"/>
      <c r="E164" s="425"/>
      <c r="F164" s="425"/>
      <c r="G164" s="425"/>
      <c r="H164" s="427"/>
      <c r="I164" s="427"/>
      <c r="J164" s="427"/>
      <c r="K164" s="425"/>
      <c r="L164" s="425"/>
      <c r="M164" s="429" t="str">
        <f t="shared" ca="1" si="34"/>
        <v/>
      </c>
      <c r="N164" s="282" t="str">
        <f ca="1">IF(M164&lt;&gt;"",MAX(N$3:N163)+1,"")</f>
        <v/>
      </c>
      <c r="O164" s="442">
        <f t="shared" ca="1" si="35"/>
        <v>11</v>
      </c>
      <c r="P164" s="98"/>
      <c r="Q164" s="98"/>
      <c r="R164" s="98"/>
      <c r="S164" s="98"/>
      <c r="T164" s="98"/>
      <c r="U164" s="98"/>
      <c r="V164" s="98"/>
      <c r="W164" s="99"/>
      <c r="X164" s="89"/>
      <c r="Y164" s="89"/>
      <c r="Z164" s="89"/>
      <c r="AA164" s="117"/>
      <c r="AB164" s="139" t="str">
        <f t="shared" ca="1" si="28"/>
        <v/>
      </c>
      <c r="AC164" s="134">
        <f t="shared" ca="1" si="29"/>
        <v>0</v>
      </c>
      <c r="AD164" s="111">
        <f t="shared" ca="1" si="36"/>
        <v>0</v>
      </c>
      <c r="AE164" s="111">
        <f t="shared" ca="1" si="36"/>
        <v>0</v>
      </c>
      <c r="AF164" s="111">
        <f t="shared" ca="1" si="30"/>
        <v>0</v>
      </c>
      <c r="AG164" s="111">
        <f t="shared" ca="1" si="37"/>
        <v>0</v>
      </c>
      <c r="AH164" s="111">
        <f t="shared" ca="1" si="37"/>
        <v>0</v>
      </c>
      <c r="AI164" s="111">
        <f t="shared" ca="1" si="31"/>
        <v>0</v>
      </c>
      <c r="AJ164" s="111">
        <f t="shared" ca="1" si="38"/>
        <v>0</v>
      </c>
      <c r="AK164" s="112">
        <f t="shared" ca="1" si="38"/>
        <v>0</v>
      </c>
      <c r="AL164" s="104"/>
      <c r="AM164" s="100"/>
      <c r="AN164" s="148" t="str">
        <f t="shared" ca="1" si="27"/>
        <v/>
      </c>
      <c r="AO164" s="149"/>
      <c r="AP164" s="151" t="str">
        <f t="array" aca="1" ref="AP164" ca="1">IF(SUM(--ISNUMBER(FIND(AP$2,AN$2:AN$201)))&lt;ROW()-2,"",INDEX(AN$1:AN$201,SMALL(IF(ISNUMBER(FIND(AP$2,AN$2:AN$201)),ROW($2:$201)),ROW()-2)))</f>
        <v/>
      </c>
      <c r="AQ164" s="151" t="str">
        <f t="array" aca="1" ref="AQ164" ca="1">IF(SUM(--ISNUMBER(FIND(AQ$2,AN$2:AN$201)))&lt;ROW()-2,"",INDEX(AN$1:AN$201,SMALL(IF(ISNUMBER(FIND(AQ$2,AN$2:AN$201)),ROW($2:$201)),ROW()-2)))</f>
        <v/>
      </c>
    </row>
    <row r="165" spans="1:43" s="97" customFormat="1" ht="80.099999999999994" customHeight="1">
      <c r="A165" s="120" t="str">
        <f t="shared" ca="1" si="32"/>
        <v/>
      </c>
      <c r="B165" s="422" t="str">
        <f ca="1">IF(A165="","",IF(INDIRECT("C"&amp;ROW())="","",TEXT(MATCH(INDIRECT("C"&amp;ROW()),TestCategories,0),"000")&amp;"-"&amp;TEXT(COUNTIF(C$3:INDIRECT("C"&amp;ROW()),INDIRECT("C"&amp;ROW())),"00")))</f>
        <v/>
      </c>
      <c r="C165" s="423" t="str">
        <f t="shared" ca="1" si="33"/>
        <v>耐壓性測試</v>
      </c>
      <c r="D165" s="424"/>
      <c r="E165" s="425"/>
      <c r="F165" s="425"/>
      <c r="G165" s="425"/>
      <c r="H165" s="427"/>
      <c r="I165" s="427"/>
      <c r="J165" s="427"/>
      <c r="K165" s="425"/>
      <c r="L165" s="425"/>
      <c r="M165" s="429" t="str">
        <f t="shared" ca="1" si="34"/>
        <v/>
      </c>
      <c r="N165" s="282" t="str">
        <f ca="1">IF(M165&lt;&gt;"",MAX(N$3:N164)+1,"")</f>
        <v/>
      </c>
      <c r="O165" s="442">
        <f t="shared" ca="1" si="35"/>
        <v>11</v>
      </c>
      <c r="P165" s="98"/>
      <c r="Q165" s="98"/>
      <c r="R165" s="98"/>
      <c r="S165" s="98"/>
      <c r="T165" s="98"/>
      <c r="U165" s="98"/>
      <c r="V165" s="98"/>
      <c r="W165" s="99"/>
      <c r="X165" s="89"/>
      <c r="Y165" s="89"/>
      <c r="Z165" s="89"/>
      <c r="AA165" s="117"/>
      <c r="AB165" s="139" t="str">
        <f t="shared" ca="1" si="28"/>
        <v/>
      </c>
      <c r="AC165" s="134">
        <f t="shared" ca="1" si="29"/>
        <v>0</v>
      </c>
      <c r="AD165" s="111">
        <f t="shared" ca="1" si="36"/>
        <v>0</v>
      </c>
      <c r="AE165" s="111">
        <f t="shared" ca="1" si="36"/>
        <v>0</v>
      </c>
      <c r="AF165" s="111">
        <f t="shared" ca="1" si="30"/>
        <v>0</v>
      </c>
      <c r="AG165" s="111">
        <f t="shared" ca="1" si="37"/>
        <v>0</v>
      </c>
      <c r="AH165" s="111">
        <f t="shared" ca="1" si="37"/>
        <v>0</v>
      </c>
      <c r="AI165" s="111">
        <f t="shared" ca="1" si="31"/>
        <v>0</v>
      </c>
      <c r="AJ165" s="111">
        <f t="shared" ca="1" si="38"/>
        <v>0</v>
      </c>
      <c r="AK165" s="112">
        <f t="shared" ca="1" si="38"/>
        <v>0</v>
      </c>
      <c r="AL165" s="104"/>
      <c r="AM165" s="100"/>
      <c r="AN165" s="148" t="str">
        <f t="shared" ca="1" si="27"/>
        <v/>
      </c>
      <c r="AO165" s="149"/>
      <c r="AP165" s="151" t="str">
        <f t="array" aca="1" ref="AP165" ca="1">IF(SUM(--ISNUMBER(FIND(AP$2,AN$2:AN$201)))&lt;ROW()-2,"",INDEX(AN$1:AN$201,SMALL(IF(ISNUMBER(FIND(AP$2,AN$2:AN$201)),ROW($2:$201)),ROW()-2)))</f>
        <v/>
      </c>
      <c r="AQ165" s="151" t="str">
        <f t="array" aca="1" ref="AQ165" ca="1">IF(SUM(--ISNUMBER(FIND(AQ$2,AN$2:AN$201)))&lt;ROW()-2,"",INDEX(AN$1:AN$201,SMALL(IF(ISNUMBER(FIND(AQ$2,AN$2:AN$201)),ROW($2:$201)),ROW()-2)))</f>
        <v/>
      </c>
    </row>
    <row r="166" spans="1:43" s="97" customFormat="1" ht="80.099999999999994" customHeight="1">
      <c r="A166" s="120" t="str">
        <f t="shared" ca="1" si="32"/>
        <v/>
      </c>
      <c r="B166" s="422" t="str">
        <f ca="1">IF(A166="","",IF(INDIRECT("C"&amp;ROW())="","",TEXT(MATCH(INDIRECT("C"&amp;ROW()),TestCategories,0),"000")&amp;"-"&amp;TEXT(COUNTIF(C$3:INDIRECT("C"&amp;ROW()),INDIRECT("C"&amp;ROW())),"00")))</f>
        <v/>
      </c>
      <c r="C166" s="423" t="str">
        <f t="shared" ca="1" si="33"/>
        <v>耐壓性測試</v>
      </c>
      <c r="D166" s="424"/>
      <c r="E166" s="425"/>
      <c r="F166" s="425"/>
      <c r="G166" s="425"/>
      <c r="H166" s="427"/>
      <c r="I166" s="427"/>
      <c r="J166" s="427"/>
      <c r="K166" s="425"/>
      <c r="L166" s="425"/>
      <c r="M166" s="429" t="str">
        <f t="shared" ca="1" si="34"/>
        <v/>
      </c>
      <c r="N166" s="282" t="str">
        <f ca="1">IF(M166&lt;&gt;"",MAX(N$3:N165)+1,"")</f>
        <v/>
      </c>
      <c r="O166" s="442">
        <f t="shared" ca="1" si="35"/>
        <v>11</v>
      </c>
      <c r="P166" s="98"/>
      <c r="Q166" s="98"/>
      <c r="R166" s="98"/>
      <c r="S166" s="98"/>
      <c r="T166" s="98"/>
      <c r="U166" s="98"/>
      <c r="V166" s="98"/>
      <c r="W166" s="99"/>
      <c r="X166" s="89"/>
      <c r="Y166" s="89"/>
      <c r="Z166" s="89"/>
      <c r="AA166" s="117"/>
      <c r="AB166" s="139" t="str">
        <f t="shared" ca="1" si="28"/>
        <v/>
      </c>
      <c r="AC166" s="134">
        <f t="shared" ca="1" si="29"/>
        <v>0</v>
      </c>
      <c r="AD166" s="111">
        <f t="shared" ca="1" si="36"/>
        <v>0</v>
      </c>
      <c r="AE166" s="111">
        <f t="shared" ca="1" si="36"/>
        <v>0</v>
      </c>
      <c r="AF166" s="111">
        <f t="shared" ca="1" si="30"/>
        <v>0</v>
      </c>
      <c r="AG166" s="111">
        <f t="shared" ca="1" si="37"/>
        <v>0</v>
      </c>
      <c r="AH166" s="111">
        <f t="shared" ca="1" si="37"/>
        <v>0</v>
      </c>
      <c r="AI166" s="111">
        <f t="shared" ca="1" si="31"/>
        <v>0</v>
      </c>
      <c r="AJ166" s="111">
        <f t="shared" ca="1" si="38"/>
        <v>0</v>
      </c>
      <c r="AK166" s="112">
        <f t="shared" ca="1" si="38"/>
        <v>0</v>
      </c>
      <c r="AL166" s="104"/>
      <c r="AM166" s="100"/>
      <c r="AN166" s="148" t="str">
        <f t="shared" ca="1" si="27"/>
        <v/>
      </c>
      <c r="AO166" s="149"/>
      <c r="AP166" s="151" t="str">
        <f t="array" aca="1" ref="AP166" ca="1">IF(SUM(--ISNUMBER(FIND(AP$2,AN$2:AN$201)))&lt;ROW()-2,"",INDEX(AN$1:AN$201,SMALL(IF(ISNUMBER(FIND(AP$2,AN$2:AN$201)),ROW($2:$201)),ROW()-2)))</f>
        <v/>
      </c>
      <c r="AQ166" s="151" t="str">
        <f t="array" aca="1" ref="AQ166" ca="1">IF(SUM(--ISNUMBER(FIND(AQ$2,AN$2:AN$201)))&lt;ROW()-2,"",INDEX(AN$1:AN$201,SMALL(IF(ISNUMBER(FIND(AQ$2,AN$2:AN$201)),ROW($2:$201)),ROW()-2)))</f>
        <v/>
      </c>
    </row>
    <row r="167" spans="1:43" s="97" customFormat="1" ht="27.95" customHeight="1">
      <c r="A167" s="120" t="str">
        <f t="shared" ca="1" si="32"/>
        <v/>
      </c>
      <c r="B167" s="422" t="str">
        <f ca="1">IF(A167="","",IF(INDIRECT("C"&amp;ROW())="","",TEXT(MATCH(INDIRECT("C"&amp;ROW()),TestCategories,0),"000")&amp;"-"&amp;TEXT(COUNTIF(C$3:INDIRECT("C"&amp;ROW()),INDIRECT("C"&amp;ROW())),"00")))</f>
        <v/>
      </c>
      <c r="C167" s="423" t="str">
        <f t="shared" ca="1" si="33"/>
        <v>耐壓性測試</v>
      </c>
      <c r="D167" s="424"/>
      <c r="E167" s="425"/>
      <c r="F167" s="425"/>
      <c r="G167" s="425"/>
      <c r="H167" s="427"/>
      <c r="I167" s="427"/>
      <c r="J167" s="427"/>
      <c r="K167" s="425"/>
      <c r="L167" s="425"/>
      <c r="M167" s="429" t="str">
        <f t="shared" ca="1" si="34"/>
        <v/>
      </c>
      <c r="N167" s="282" t="str">
        <f ca="1">IF(M167&lt;&gt;"",MAX(N$3:N166)+1,"")</f>
        <v/>
      </c>
      <c r="O167" s="442">
        <f t="shared" ca="1" si="35"/>
        <v>11</v>
      </c>
      <c r="P167" s="98"/>
      <c r="Q167" s="98"/>
      <c r="R167" s="98"/>
      <c r="S167" s="98"/>
      <c r="T167" s="98"/>
      <c r="U167" s="98"/>
      <c r="V167" s="98"/>
      <c r="W167" s="99"/>
      <c r="X167" s="89"/>
      <c r="Y167" s="89"/>
      <c r="Z167" s="89"/>
      <c r="AA167" s="117"/>
      <c r="AB167" s="139" t="str">
        <f t="shared" ca="1" si="28"/>
        <v/>
      </c>
      <c r="AC167" s="134">
        <f t="shared" ca="1" si="29"/>
        <v>0</v>
      </c>
      <c r="AD167" s="111">
        <f t="shared" ca="1" si="36"/>
        <v>0</v>
      </c>
      <c r="AE167" s="111">
        <f t="shared" ca="1" si="36"/>
        <v>0</v>
      </c>
      <c r="AF167" s="111">
        <f t="shared" ca="1" si="30"/>
        <v>0</v>
      </c>
      <c r="AG167" s="111">
        <f t="shared" ca="1" si="37"/>
        <v>0</v>
      </c>
      <c r="AH167" s="111">
        <f t="shared" ca="1" si="37"/>
        <v>0</v>
      </c>
      <c r="AI167" s="111">
        <f t="shared" ca="1" si="31"/>
        <v>0</v>
      </c>
      <c r="AJ167" s="111">
        <f t="shared" ca="1" si="38"/>
        <v>0</v>
      </c>
      <c r="AK167" s="112">
        <f t="shared" ca="1" si="38"/>
        <v>0</v>
      </c>
      <c r="AL167" s="104"/>
      <c r="AM167" s="100"/>
      <c r="AN167" s="148" t="str">
        <f t="shared" ca="1" si="27"/>
        <v/>
      </c>
      <c r="AO167" s="149"/>
      <c r="AP167" s="151" t="str">
        <f t="array" aca="1" ref="AP167" ca="1">IF(SUM(--ISNUMBER(FIND(AP$2,AN$2:AN$201)))&lt;ROW()-2,"",INDEX(AN$1:AN$201,SMALL(IF(ISNUMBER(FIND(AP$2,AN$2:AN$201)),ROW($2:$201)),ROW()-2)))</f>
        <v/>
      </c>
      <c r="AQ167" s="151" t="str">
        <f t="array" aca="1" ref="AQ167" ca="1">IF(SUM(--ISNUMBER(FIND(AQ$2,AN$2:AN$201)))&lt;ROW()-2,"",INDEX(AN$1:AN$201,SMALL(IF(ISNUMBER(FIND(AQ$2,AN$2:AN$201)),ROW($2:$201)),ROW()-2)))</f>
        <v/>
      </c>
    </row>
    <row r="168" spans="1:43" s="97" customFormat="1" ht="27.95" customHeight="1">
      <c r="A168" s="120" t="str">
        <f t="shared" ca="1" si="32"/>
        <v/>
      </c>
      <c r="B168" s="422" t="str">
        <f ca="1">IF(A168="","",IF(INDIRECT("C"&amp;ROW())="","",TEXT(MATCH(INDIRECT("C"&amp;ROW()),TestCategories,0),"000")&amp;"-"&amp;TEXT(COUNTIF(C$3:INDIRECT("C"&amp;ROW()),INDIRECT("C"&amp;ROW())),"00")))</f>
        <v/>
      </c>
      <c r="C168" s="423" t="str">
        <f t="shared" ca="1" si="33"/>
        <v>耐壓性測試</v>
      </c>
      <c r="D168" s="424"/>
      <c r="E168" s="425"/>
      <c r="F168" s="425"/>
      <c r="G168" s="425"/>
      <c r="H168" s="427"/>
      <c r="I168" s="427"/>
      <c r="J168" s="427"/>
      <c r="K168" s="425"/>
      <c r="L168" s="425"/>
      <c r="M168" s="429" t="str">
        <f t="shared" ca="1" si="34"/>
        <v/>
      </c>
      <c r="N168" s="282" t="str">
        <f ca="1">IF(M168&lt;&gt;"",MAX(N$3:N167)+1,"")</f>
        <v/>
      </c>
      <c r="O168" s="442">
        <f t="shared" ca="1" si="35"/>
        <v>11</v>
      </c>
      <c r="P168" s="98"/>
      <c r="Q168" s="98"/>
      <c r="R168" s="98"/>
      <c r="S168" s="98"/>
      <c r="T168" s="98"/>
      <c r="U168" s="98"/>
      <c r="V168" s="98"/>
      <c r="W168" s="99"/>
      <c r="X168" s="89"/>
      <c r="Y168" s="89"/>
      <c r="Z168" s="89"/>
      <c r="AA168" s="117"/>
      <c r="AB168" s="139" t="str">
        <f t="shared" ca="1" si="28"/>
        <v/>
      </c>
      <c r="AC168" s="134">
        <f t="shared" ca="1" si="29"/>
        <v>0</v>
      </c>
      <c r="AD168" s="111">
        <f t="shared" ca="1" si="36"/>
        <v>0</v>
      </c>
      <c r="AE168" s="111">
        <f t="shared" ca="1" si="36"/>
        <v>0</v>
      </c>
      <c r="AF168" s="111">
        <f t="shared" ca="1" si="30"/>
        <v>0</v>
      </c>
      <c r="AG168" s="111">
        <f t="shared" ca="1" si="37"/>
        <v>0</v>
      </c>
      <c r="AH168" s="111">
        <f t="shared" ca="1" si="37"/>
        <v>0</v>
      </c>
      <c r="AI168" s="111">
        <f t="shared" ca="1" si="31"/>
        <v>0</v>
      </c>
      <c r="AJ168" s="111">
        <f t="shared" ca="1" si="38"/>
        <v>0</v>
      </c>
      <c r="AK168" s="112">
        <f t="shared" ca="1" si="38"/>
        <v>0</v>
      </c>
      <c r="AL168" s="104"/>
      <c r="AM168" s="100"/>
      <c r="AN168" s="148" t="str">
        <f t="shared" ca="1" si="27"/>
        <v/>
      </c>
      <c r="AO168" s="149"/>
      <c r="AP168" s="151" t="str">
        <f t="array" aca="1" ref="AP168" ca="1">IF(SUM(--ISNUMBER(FIND(AP$2,AN$2:AN$201)))&lt;ROW()-2,"",INDEX(AN$1:AN$201,SMALL(IF(ISNUMBER(FIND(AP$2,AN$2:AN$201)),ROW($2:$201)),ROW()-2)))</f>
        <v/>
      </c>
      <c r="AQ168" s="151" t="str">
        <f t="array" aca="1" ref="AQ168" ca="1">IF(SUM(--ISNUMBER(FIND(AQ$2,AN$2:AN$201)))&lt;ROW()-2,"",INDEX(AN$1:AN$201,SMALL(IF(ISNUMBER(FIND(AQ$2,AN$2:AN$201)),ROW($2:$201)),ROW()-2)))</f>
        <v/>
      </c>
    </row>
    <row r="169" spans="1:43" s="97" customFormat="1" ht="27.95" customHeight="1">
      <c r="A169" s="120" t="str">
        <f t="shared" ca="1" si="32"/>
        <v/>
      </c>
      <c r="B169" s="422" t="str">
        <f ca="1">IF(A169="","",IF(INDIRECT("C"&amp;ROW())="","",TEXT(MATCH(INDIRECT("C"&amp;ROW()),TestCategories,0),"000")&amp;"-"&amp;TEXT(COUNTIF(C$3:INDIRECT("C"&amp;ROW()),INDIRECT("C"&amp;ROW())),"00")))</f>
        <v/>
      </c>
      <c r="C169" s="423" t="str">
        <f t="shared" ca="1" si="33"/>
        <v>耐壓性測試</v>
      </c>
      <c r="D169" s="424"/>
      <c r="E169" s="425"/>
      <c r="F169" s="425"/>
      <c r="G169" s="425"/>
      <c r="H169" s="427"/>
      <c r="I169" s="427"/>
      <c r="J169" s="427"/>
      <c r="K169" s="425"/>
      <c r="L169" s="425"/>
      <c r="M169" s="429" t="str">
        <f t="shared" ca="1" si="34"/>
        <v/>
      </c>
      <c r="N169" s="282" t="str">
        <f ca="1">IF(M169&lt;&gt;"",MAX(N$3:N168)+1,"")</f>
        <v/>
      </c>
      <c r="O169" s="442">
        <f t="shared" ca="1" si="35"/>
        <v>11</v>
      </c>
      <c r="P169" s="98"/>
      <c r="Q169" s="98"/>
      <c r="R169" s="98"/>
      <c r="S169" s="98"/>
      <c r="T169" s="98"/>
      <c r="U169" s="98"/>
      <c r="V169" s="98"/>
      <c r="W169" s="99"/>
      <c r="X169" s="89"/>
      <c r="Y169" s="89"/>
      <c r="Z169" s="89"/>
      <c r="AA169" s="117"/>
      <c r="AB169" s="139" t="str">
        <f t="shared" ca="1" si="28"/>
        <v/>
      </c>
      <c r="AC169" s="134">
        <f t="shared" ca="1" si="29"/>
        <v>0</v>
      </c>
      <c r="AD169" s="111">
        <f t="shared" ca="1" si="36"/>
        <v>0</v>
      </c>
      <c r="AE169" s="111">
        <f t="shared" ca="1" si="36"/>
        <v>0</v>
      </c>
      <c r="AF169" s="111">
        <f t="shared" ca="1" si="30"/>
        <v>0</v>
      </c>
      <c r="AG169" s="111">
        <f t="shared" ca="1" si="37"/>
        <v>0</v>
      </c>
      <c r="AH169" s="111">
        <f t="shared" ca="1" si="37"/>
        <v>0</v>
      </c>
      <c r="AI169" s="111">
        <f t="shared" ca="1" si="31"/>
        <v>0</v>
      </c>
      <c r="AJ169" s="111">
        <f t="shared" ca="1" si="38"/>
        <v>0</v>
      </c>
      <c r="AK169" s="112">
        <f t="shared" ca="1" si="38"/>
        <v>0</v>
      </c>
      <c r="AL169" s="104"/>
      <c r="AM169" s="100"/>
      <c r="AN169" s="148" t="str">
        <f t="shared" ca="1" si="27"/>
        <v/>
      </c>
      <c r="AO169" s="149"/>
      <c r="AP169" s="151" t="str">
        <f t="array" aca="1" ref="AP169" ca="1">IF(SUM(--ISNUMBER(FIND(AP$2,AN$2:AN$201)))&lt;ROW()-2,"",INDEX(AN$1:AN$201,SMALL(IF(ISNUMBER(FIND(AP$2,AN$2:AN$201)),ROW($2:$201)),ROW()-2)))</f>
        <v/>
      </c>
      <c r="AQ169" s="151" t="str">
        <f t="array" aca="1" ref="AQ169" ca="1">IF(SUM(--ISNUMBER(FIND(AQ$2,AN$2:AN$201)))&lt;ROW()-2,"",INDEX(AN$1:AN$201,SMALL(IF(ISNUMBER(FIND(AQ$2,AN$2:AN$201)),ROW($2:$201)),ROW()-2)))</f>
        <v/>
      </c>
    </row>
    <row r="170" spans="1:43" s="97" customFormat="1" ht="27.95" customHeight="1">
      <c r="A170" s="120" t="str">
        <f t="shared" ca="1" si="32"/>
        <v/>
      </c>
      <c r="B170" s="422" t="str">
        <f ca="1">IF(A170="","",IF(INDIRECT("C"&amp;ROW())="","",TEXT(MATCH(INDIRECT("C"&amp;ROW()),TestCategories,0),"000")&amp;"-"&amp;TEXT(COUNTIF(C$3:INDIRECT("C"&amp;ROW()),INDIRECT("C"&amp;ROW())),"00")))</f>
        <v/>
      </c>
      <c r="C170" s="423" t="str">
        <f t="shared" ca="1" si="33"/>
        <v>耐壓性測試</v>
      </c>
      <c r="D170" s="424"/>
      <c r="E170" s="425"/>
      <c r="F170" s="425"/>
      <c r="G170" s="425"/>
      <c r="H170" s="427"/>
      <c r="I170" s="427"/>
      <c r="J170" s="427"/>
      <c r="K170" s="425"/>
      <c r="L170" s="425"/>
      <c r="M170" s="429" t="str">
        <f t="shared" ca="1" si="34"/>
        <v/>
      </c>
      <c r="N170" s="282" t="str">
        <f ca="1">IF(M170&lt;&gt;"",MAX(N$3:N169)+1,"")</f>
        <v/>
      </c>
      <c r="O170" s="442">
        <f t="shared" ca="1" si="35"/>
        <v>11</v>
      </c>
      <c r="P170" s="98"/>
      <c r="Q170" s="98"/>
      <c r="R170" s="98"/>
      <c r="S170" s="98"/>
      <c r="T170" s="98"/>
      <c r="U170" s="98"/>
      <c r="V170" s="98"/>
      <c r="W170" s="99"/>
      <c r="X170" s="89"/>
      <c r="Y170" s="89"/>
      <c r="Z170" s="89"/>
      <c r="AA170" s="117"/>
      <c r="AB170" s="139" t="str">
        <f t="shared" ca="1" si="28"/>
        <v/>
      </c>
      <c r="AC170" s="134">
        <f t="shared" ca="1" si="29"/>
        <v>0</v>
      </c>
      <c r="AD170" s="111">
        <f t="shared" ca="1" si="36"/>
        <v>0</v>
      </c>
      <c r="AE170" s="111">
        <f t="shared" ca="1" si="36"/>
        <v>0</v>
      </c>
      <c r="AF170" s="111">
        <f t="shared" ca="1" si="30"/>
        <v>0</v>
      </c>
      <c r="AG170" s="111">
        <f t="shared" ca="1" si="37"/>
        <v>0</v>
      </c>
      <c r="AH170" s="111">
        <f t="shared" ca="1" si="37"/>
        <v>0</v>
      </c>
      <c r="AI170" s="111">
        <f t="shared" ca="1" si="31"/>
        <v>0</v>
      </c>
      <c r="AJ170" s="111">
        <f t="shared" ca="1" si="38"/>
        <v>0</v>
      </c>
      <c r="AK170" s="112">
        <f t="shared" ca="1" si="38"/>
        <v>0</v>
      </c>
      <c r="AL170" s="104"/>
      <c r="AM170" s="100"/>
      <c r="AN170" s="148" t="str">
        <f t="shared" ca="1" si="27"/>
        <v/>
      </c>
      <c r="AO170" s="149"/>
      <c r="AP170" s="151" t="str">
        <f t="array" aca="1" ref="AP170" ca="1">IF(SUM(--ISNUMBER(FIND(AP$2,AN$2:AN$201)))&lt;ROW()-2,"",INDEX(AN$1:AN$201,SMALL(IF(ISNUMBER(FIND(AP$2,AN$2:AN$201)),ROW($2:$201)),ROW()-2)))</f>
        <v/>
      </c>
      <c r="AQ170" s="151" t="str">
        <f t="array" aca="1" ref="AQ170" ca="1">IF(SUM(--ISNUMBER(FIND(AQ$2,AN$2:AN$201)))&lt;ROW()-2,"",INDEX(AN$1:AN$201,SMALL(IF(ISNUMBER(FIND(AQ$2,AN$2:AN$201)),ROW($2:$201)),ROW()-2)))</f>
        <v/>
      </c>
    </row>
    <row r="171" spans="1:43" s="97" customFormat="1" ht="27.95" customHeight="1">
      <c r="A171" s="120" t="str">
        <f t="shared" ca="1" si="32"/>
        <v/>
      </c>
      <c r="B171" s="422" t="str">
        <f ca="1">IF(A171="","",IF(INDIRECT("C"&amp;ROW())="","",TEXT(MATCH(INDIRECT("C"&amp;ROW()),TestCategories,0),"000")&amp;"-"&amp;TEXT(COUNTIF(C$3:INDIRECT("C"&amp;ROW()),INDIRECT("C"&amp;ROW())),"00")))</f>
        <v/>
      </c>
      <c r="C171" s="423" t="str">
        <f t="shared" ca="1" si="33"/>
        <v>耐壓性測試</v>
      </c>
      <c r="D171" s="424"/>
      <c r="E171" s="425"/>
      <c r="F171" s="425"/>
      <c r="G171" s="425"/>
      <c r="H171" s="427"/>
      <c r="I171" s="427"/>
      <c r="J171" s="427"/>
      <c r="K171" s="425"/>
      <c r="L171" s="425"/>
      <c r="M171" s="429" t="str">
        <f t="shared" ca="1" si="34"/>
        <v/>
      </c>
      <c r="N171" s="282" t="str">
        <f ca="1">IF(M171&lt;&gt;"",MAX(N$3:N170)+1,"")</f>
        <v/>
      </c>
      <c r="O171" s="442">
        <f t="shared" ca="1" si="35"/>
        <v>11</v>
      </c>
      <c r="P171" s="98"/>
      <c r="Q171" s="98"/>
      <c r="R171" s="98"/>
      <c r="S171" s="98"/>
      <c r="T171" s="98"/>
      <c r="U171" s="98"/>
      <c r="V171" s="98"/>
      <c r="W171" s="99"/>
      <c r="X171" s="89"/>
      <c r="Y171" s="89"/>
      <c r="Z171" s="89"/>
      <c r="AA171" s="117"/>
      <c r="AB171" s="139" t="str">
        <f t="shared" ca="1" si="28"/>
        <v/>
      </c>
      <c r="AC171" s="134">
        <f t="shared" ca="1" si="29"/>
        <v>0</v>
      </c>
      <c r="AD171" s="111">
        <f t="shared" ca="1" si="36"/>
        <v>0</v>
      </c>
      <c r="AE171" s="111">
        <f t="shared" ca="1" si="36"/>
        <v>0</v>
      </c>
      <c r="AF171" s="111">
        <f t="shared" ca="1" si="30"/>
        <v>0</v>
      </c>
      <c r="AG171" s="111">
        <f t="shared" ca="1" si="37"/>
        <v>0</v>
      </c>
      <c r="AH171" s="111">
        <f t="shared" ca="1" si="37"/>
        <v>0</v>
      </c>
      <c r="AI171" s="111">
        <f t="shared" ca="1" si="31"/>
        <v>0</v>
      </c>
      <c r="AJ171" s="111">
        <f t="shared" ca="1" si="38"/>
        <v>0</v>
      </c>
      <c r="AK171" s="112">
        <f t="shared" ca="1" si="38"/>
        <v>0</v>
      </c>
      <c r="AL171" s="104"/>
      <c r="AM171" s="100"/>
      <c r="AN171" s="148" t="str">
        <f t="shared" ca="1" si="27"/>
        <v/>
      </c>
      <c r="AO171" s="149"/>
      <c r="AP171" s="151" t="str">
        <f t="array" aca="1" ref="AP171" ca="1">IF(SUM(--ISNUMBER(FIND(AP$2,AN$2:AN$201)))&lt;ROW()-2,"",INDEX(AN$1:AN$201,SMALL(IF(ISNUMBER(FIND(AP$2,AN$2:AN$201)),ROW($2:$201)),ROW()-2)))</f>
        <v/>
      </c>
      <c r="AQ171" s="151" t="str">
        <f t="array" aca="1" ref="AQ171" ca="1">IF(SUM(--ISNUMBER(FIND(AQ$2,AN$2:AN$201)))&lt;ROW()-2,"",INDEX(AN$1:AN$201,SMALL(IF(ISNUMBER(FIND(AQ$2,AN$2:AN$201)),ROW($2:$201)),ROW()-2)))</f>
        <v/>
      </c>
    </row>
    <row r="172" spans="1:43" s="97" customFormat="1" ht="27.95" customHeight="1">
      <c r="A172" s="120" t="str">
        <f t="shared" ca="1" si="32"/>
        <v/>
      </c>
      <c r="B172" s="422" t="str">
        <f ca="1">IF(A172="","",IF(INDIRECT("C"&amp;ROW())="","",TEXT(MATCH(INDIRECT("C"&amp;ROW()),TestCategories,0),"000")&amp;"-"&amp;TEXT(COUNTIF(C$3:INDIRECT("C"&amp;ROW()),INDIRECT("C"&amp;ROW())),"00")))</f>
        <v/>
      </c>
      <c r="C172" s="423" t="str">
        <f t="shared" ca="1" si="33"/>
        <v>耐壓性測試</v>
      </c>
      <c r="D172" s="424"/>
      <c r="E172" s="425"/>
      <c r="F172" s="425"/>
      <c r="G172" s="425"/>
      <c r="H172" s="427"/>
      <c r="I172" s="427"/>
      <c r="J172" s="427"/>
      <c r="K172" s="425"/>
      <c r="L172" s="425"/>
      <c r="M172" s="429" t="str">
        <f t="shared" ca="1" si="34"/>
        <v/>
      </c>
      <c r="N172" s="282" t="str">
        <f ca="1">IF(M172&lt;&gt;"",MAX(N$3:N171)+1,"")</f>
        <v/>
      </c>
      <c r="O172" s="442">
        <f t="shared" ca="1" si="35"/>
        <v>11</v>
      </c>
      <c r="P172" s="98"/>
      <c r="Q172" s="98"/>
      <c r="R172" s="98"/>
      <c r="S172" s="98"/>
      <c r="T172" s="98"/>
      <c r="U172" s="98"/>
      <c r="V172" s="98"/>
      <c r="W172" s="99"/>
      <c r="X172" s="89"/>
      <c r="Y172" s="89"/>
      <c r="Z172" s="89"/>
      <c r="AA172" s="117"/>
      <c r="AB172" s="139" t="str">
        <f t="shared" ca="1" si="28"/>
        <v/>
      </c>
      <c r="AC172" s="134">
        <f t="shared" ca="1" si="29"/>
        <v>0</v>
      </c>
      <c r="AD172" s="111">
        <f t="shared" ca="1" si="36"/>
        <v>0</v>
      </c>
      <c r="AE172" s="111">
        <f t="shared" ca="1" si="36"/>
        <v>0</v>
      </c>
      <c r="AF172" s="111">
        <f t="shared" ca="1" si="30"/>
        <v>0</v>
      </c>
      <c r="AG172" s="111">
        <f t="shared" ca="1" si="37"/>
        <v>0</v>
      </c>
      <c r="AH172" s="111">
        <f t="shared" ca="1" si="37"/>
        <v>0</v>
      </c>
      <c r="AI172" s="111">
        <f t="shared" ca="1" si="31"/>
        <v>0</v>
      </c>
      <c r="AJ172" s="111">
        <f t="shared" ca="1" si="38"/>
        <v>0</v>
      </c>
      <c r="AK172" s="112">
        <f t="shared" ca="1" si="38"/>
        <v>0</v>
      </c>
      <c r="AL172" s="104"/>
      <c r="AM172" s="100"/>
      <c r="AN172" s="148" t="str">
        <f t="shared" ca="1" si="27"/>
        <v/>
      </c>
      <c r="AO172" s="149"/>
      <c r="AP172" s="151" t="str">
        <f t="array" aca="1" ref="AP172" ca="1">IF(SUM(--ISNUMBER(FIND(AP$2,AN$2:AN$201)))&lt;ROW()-2,"",INDEX(AN$1:AN$201,SMALL(IF(ISNUMBER(FIND(AP$2,AN$2:AN$201)),ROW($2:$201)),ROW()-2)))</f>
        <v/>
      </c>
      <c r="AQ172" s="151" t="str">
        <f t="array" aca="1" ref="AQ172" ca="1">IF(SUM(--ISNUMBER(FIND(AQ$2,AN$2:AN$201)))&lt;ROW()-2,"",INDEX(AN$1:AN$201,SMALL(IF(ISNUMBER(FIND(AQ$2,AN$2:AN$201)),ROW($2:$201)),ROW()-2)))</f>
        <v/>
      </c>
    </row>
    <row r="173" spans="1:43" s="97" customFormat="1" ht="27.95" customHeight="1">
      <c r="A173" s="120" t="str">
        <f t="shared" ca="1" si="32"/>
        <v/>
      </c>
      <c r="B173" s="422" t="str">
        <f ca="1">IF(A173="","",IF(INDIRECT("C"&amp;ROW())="","",TEXT(MATCH(INDIRECT("C"&amp;ROW()),TestCategories,0),"000")&amp;"-"&amp;TEXT(COUNTIF(C$3:INDIRECT("C"&amp;ROW()),INDIRECT("C"&amp;ROW())),"00")))</f>
        <v/>
      </c>
      <c r="C173" s="423" t="str">
        <f t="shared" ca="1" si="33"/>
        <v>耐壓性測試</v>
      </c>
      <c r="D173" s="424"/>
      <c r="E173" s="425"/>
      <c r="F173" s="425"/>
      <c r="G173" s="425"/>
      <c r="H173" s="427"/>
      <c r="I173" s="427"/>
      <c r="J173" s="427"/>
      <c r="K173" s="425"/>
      <c r="L173" s="425"/>
      <c r="M173" s="429" t="str">
        <f t="shared" ca="1" si="34"/>
        <v/>
      </c>
      <c r="N173" s="282" t="str">
        <f ca="1">IF(M173&lt;&gt;"",MAX(N$3:N172)+1,"")</f>
        <v/>
      </c>
      <c r="O173" s="442">
        <f t="shared" ca="1" si="35"/>
        <v>11</v>
      </c>
      <c r="P173" s="98"/>
      <c r="Q173" s="98"/>
      <c r="R173" s="98"/>
      <c r="S173" s="98"/>
      <c r="T173" s="98"/>
      <c r="U173" s="98"/>
      <c r="V173" s="98"/>
      <c r="W173" s="99"/>
      <c r="X173" s="89"/>
      <c r="Y173" s="89"/>
      <c r="Z173" s="89"/>
      <c r="AA173" s="117"/>
      <c r="AB173" s="139" t="str">
        <f t="shared" ca="1" si="28"/>
        <v/>
      </c>
      <c r="AC173" s="134">
        <f t="shared" ca="1" si="29"/>
        <v>0</v>
      </c>
      <c r="AD173" s="111">
        <f t="shared" ca="1" si="36"/>
        <v>0</v>
      </c>
      <c r="AE173" s="111">
        <f t="shared" ca="1" si="36"/>
        <v>0</v>
      </c>
      <c r="AF173" s="111">
        <f t="shared" ca="1" si="30"/>
        <v>0</v>
      </c>
      <c r="AG173" s="111">
        <f t="shared" ca="1" si="37"/>
        <v>0</v>
      </c>
      <c r="AH173" s="111">
        <f t="shared" ca="1" si="37"/>
        <v>0</v>
      </c>
      <c r="AI173" s="111">
        <f t="shared" ca="1" si="31"/>
        <v>0</v>
      </c>
      <c r="AJ173" s="111">
        <f t="shared" ca="1" si="38"/>
        <v>0</v>
      </c>
      <c r="AK173" s="112">
        <f t="shared" ca="1" si="38"/>
        <v>0</v>
      </c>
      <c r="AL173" s="104"/>
      <c r="AM173" s="100"/>
      <c r="AN173" s="148" t="str">
        <f t="shared" ca="1" si="27"/>
        <v/>
      </c>
      <c r="AO173" s="149"/>
      <c r="AP173" s="151" t="str">
        <f t="array" aca="1" ref="AP173" ca="1">IF(SUM(--ISNUMBER(FIND(AP$2,AN$2:AN$201)))&lt;ROW()-2,"",INDEX(AN$1:AN$201,SMALL(IF(ISNUMBER(FIND(AP$2,AN$2:AN$201)),ROW($2:$201)),ROW()-2)))</f>
        <v/>
      </c>
      <c r="AQ173" s="151" t="str">
        <f t="array" aca="1" ref="AQ173" ca="1">IF(SUM(--ISNUMBER(FIND(AQ$2,AN$2:AN$201)))&lt;ROW()-2,"",INDEX(AN$1:AN$201,SMALL(IF(ISNUMBER(FIND(AQ$2,AN$2:AN$201)),ROW($2:$201)),ROW()-2)))</f>
        <v/>
      </c>
    </row>
    <row r="174" spans="1:43" s="97" customFormat="1" ht="27.95" customHeight="1">
      <c r="A174" s="120" t="str">
        <f t="shared" ca="1" si="32"/>
        <v/>
      </c>
      <c r="B174" s="422" t="str">
        <f ca="1">IF(A174="","",IF(INDIRECT("C"&amp;ROW())="","",TEXT(MATCH(INDIRECT("C"&amp;ROW()),TestCategories,0),"000")&amp;"-"&amp;TEXT(COUNTIF(C$3:INDIRECT("C"&amp;ROW()),INDIRECT("C"&amp;ROW())),"00")))</f>
        <v/>
      </c>
      <c r="C174" s="423" t="str">
        <f t="shared" ca="1" si="33"/>
        <v>耐壓性測試</v>
      </c>
      <c r="D174" s="424"/>
      <c r="E174" s="425"/>
      <c r="F174" s="425"/>
      <c r="G174" s="425"/>
      <c r="H174" s="427"/>
      <c r="I174" s="427"/>
      <c r="J174" s="427"/>
      <c r="K174" s="425"/>
      <c r="L174" s="425"/>
      <c r="M174" s="429" t="str">
        <f t="shared" ca="1" si="34"/>
        <v/>
      </c>
      <c r="N174" s="282" t="str">
        <f ca="1">IF(M174&lt;&gt;"",MAX(N$3:N173)+1,"")</f>
        <v/>
      </c>
      <c r="O174" s="442">
        <f t="shared" ca="1" si="35"/>
        <v>11</v>
      </c>
      <c r="P174" s="98"/>
      <c r="Q174" s="98"/>
      <c r="R174" s="98"/>
      <c r="S174" s="98"/>
      <c r="T174" s="98"/>
      <c r="U174" s="98"/>
      <c r="V174" s="98"/>
      <c r="W174" s="99"/>
      <c r="X174" s="89"/>
      <c r="Y174" s="89"/>
      <c r="Z174" s="89"/>
      <c r="AA174" s="117"/>
      <c r="AB174" s="139" t="str">
        <f t="shared" ca="1" si="28"/>
        <v/>
      </c>
      <c r="AC174" s="134">
        <f t="shared" ca="1" si="29"/>
        <v>0</v>
      </c>
      <c r="AD174" s="111">
        <f t="shared" ca="1" si="36"/>
        <v>0</v>
      </c>
      <c r="AE174" s="111">
        <f t="shared" ca="1" si="36"/>
        <v>0</v>
      </c>
      <c r="AF174" s="111">
        <f t="shared" ca="1" si="30"/>
        <v>0</v>
      </c>
      <c r="AG174" s="111">
        <f t="shared" ca="1" si="37"/>
        <v>0</v>
      </c>
      <c r="AH174" s="111">
        <f t="shared" ca="1" si="37"/>
        <v>0</v>
      </c>
      <c r="AI174" s="111">
        <f t="shared" ca="1" si="31"/>
        <v>0</v>
      </c>
      <c r="AJ174" s="111">
        <f t="shared" ca="1" si="38"/>
        <v>0</v>
      </c>
      <c r="AK174" s="112">
        <f t="shared" ca="1" si="38"/>
        <v>0</v>
      </c>
      <c r="AL174" s="104"/>
      <c r="AM174" s="100"/>
      <c r="AN174" s="148" t="str">
        <f t="shared" ca="1" si="27"/>
        <v/>
      </c>
      <c r="AO174" s="149"/>
      <c r="AP174" s="151" t="str">
        <f t="array" aca="1" ref="AP174" ca="1">IF(SUM(--ISNUMBER(FIND(AP$2,AN$2:AN$201)))&lt;ROW()-2,"",INDEX(AN$1:AN$201,SMALL(IF(ISNUMBER(FIND(AP$2,AN$2:AN$201)),ROW($2:$201)),ROW()-2)))</f>
        <v/>
      </c>
      <c r="AQ174" s="151" t="str">
        <f t="array" aca="1" ref="AQ174" ca="1">IF(SUM(--ISNUMBER(FIND(AQ$2,AN$2:AN$201)))&lt;ROW()-2,"",INDEX(AN$1:AN$201,SMALL(IF(ISNUMBER(FIND(AQ$2,AN$2:AN$201)),ROW($2:$201)),ROW()-2)))</f>
        <v/>
      </c>
    </row>
    <row r="175" spans="1:43" s="97" customFormat="1" ht="27.95" customHeight="1">
      <c r="A175" s="120" t="str">
        <f t="shared" ca="1" si="32"/>
        <v/>
      </c>
      <c r="B175" s="422" t="str">
        <f ca="1">IF(A175="","",IF(INDIRECT("C"&amp;ROW())="","",TEXT(MATCH(INDIRECT("C"&amp;ROW()),TestCategories,0),"000")&amp;"-"&amp;TEXT(COUNTIF(C$3:INDIRECT("C"&amp;ROW()),INDIRECT("C"&amp;ROW())),"00")))</f>
        <v/>
      </c>
      <c r="C175" s="423" t="str">
        <f t="shared" ca="1" si="33"/>
        <v>耐壓性測試</v>
      </c>
      <c r="D175" s="424"/>
      <c r="E175" s="425"/>
      <c r="F175" s="425"/>
      <c r="G175" s="425"/>
      <c r="H175" s="427"/>
      <c r="I175" s="427"/>
      <c r="J175" s="427"/>
      <c r="K175" s="425"/>
      <c r="L175" s="425"/>
      <c r="M175" s="429" t="str">
        <f t="shared" ca="1" si="34"/>
        <v/>
      </c>
      <c r="N175" s="282" t="str">
        <f ca="1">IF(M175&lt;&gt;"",MAX(N$3:N174)+1,"")</f>
        <v/>
      </c>
      <c r="O175" s="442">
        <f t="shared" ca="1" si="35"/>
        <v>11</v>
      </c>
      <c r="P175" s="98"/>
      <c r="Q175" s="98"/>
      <c r="R175" s="98"/>
      <c r="S175" s="98"/>
      <c r="T175" s="98"/>
      <c r="U175" s="98"/>
      <c r="V175" s="98"/>
      <c r="W175" s="99"/>
      <c r="X175" s="89"/>
      <c r="Y175" s="89"/>
      <c r="Z175" s="89"/>
      <c r="AA175" s="117"/>
      <c r="AB175" s="139" t="str">
        <f t="shared" ca="1" si="28"/>
        <v/>
      </c>
      <c r="AC175" s="134">
        <f t="shared" ca="1" si="29"/>
        <v>0</v>
      </c>
      <c r="AD175" s="111">
        <f t="shared" ca="1" si="36"/>
        <v>0</v>
      </c>
      <c r="AE175" s="111">
        <f t="shared" ca="1" si="36"/>
        <v>0</v>
      </c>
      <c r="AF175" s="111">
        <f t="shared" ca="1" si="30"/>
        <v>0</v>
      </c>
      <c r="AG175" s="111">
        <f t="shared" ca="1" si="37"/>
        <v>0</v>
      </c>
      <c r="AH175" s="111">
        <f t="shared" ca="1" si="37"/>
        <v>0</v>
      </c>
      <c r="AI175" s="111">
        <f t="shared" ca="1" si="31"/>
        <v>0</v>
      </c>
      <c r="AJ175" s="111">
        <f t="shared" ca="1" si="38"/>
        <v>0</v>
      </c>
      <c r="AK175" s="112">
        <f t="shared" ca="1" si="38"/>
        <v>0</v>
      </c>
      <c r="AL175" s="104"/>
      <c r="AM175" s="100"/>
      <c r="AN175" s="148" t="str">
        <f t="shared" ca="1" si="27"/>
        <v/>
      </c>
      <c r="AO175" s="149"/>
      <c r="AP175" s="151" t="str">
        <f t="array" aca="1" ref="AP175" ca="1">IF(SUM(--ISNUMBER(FIND(AP$2,AN$2:AN$201)))&lt;ROW()-2,"",INDEX(AN$1:AN$201,SMALL(IF(ISNUMBER(FIND(AP$2,AN$2:AN$201)),ROW($2:$201)),ROW()-2)))</f>
        <v/>
      </c>
      <c r="AQ175" s="151" t="str">
        <f t="array" aca="1" ref="AQ175" ca="1">IF(SUM(--ISNUMBER(FIND(AQ$2,AN$2:AN$201)))&lt;ROW()-2,"",INDEX(AN$1:AN$201,SMALL(IF(ISNUMBER(FIND(AQ$2,AN$2:AN$201)),ROW($2:$201)),ROW()-2)))</f>
        <v/>
      </c>
    </row>
    <row r="176" spans="1:43" s="97" customFormat="1" ht="27.95" customHeight="1">
      <c r="A176" s="120" t="str">
        <f t="shared" ca="1" si="32"/>
        <v/>
      </c>
      <c r="B176" s="422" t="str">
        <f ca="1">IF(A176="","",IF(INDIRECT("C"&amp;ROW())="","",TEXT(MATCH(INDIRECT("C"&amp;ROW()),TestCategories,0),"000")&amp;"-"&amp;TEXT(COUNTIF(C$3:INDIRECT("C"&amp;ROW()),INDIRECT("C"&amp;ROW())),"00")))</f>
        <v/>
      </c>
      <c r="C176" s="423" t="str">
        <f t="shared" ca="1" si="33"/>
        <v>耐壓性測試</v>
      </c>
      <c r="D176" s="424"/>
      <c r="E176" s="425"/>
      <c r="F176" s="425"/>
      <c r="G176" s="425"/>
      <c r="H176" s="427"/>
      <c r="I176" s="427"/>
      <c r="J176" s="427"/>
      <c r="K176" s="425"/>
      <c r="L176" s="425"/>
      <c r="M176" s="429" t="str">
        <f t="shared" ca="1" si="34"/>
        <v/>
      </c>
      <c r="N176" s="282" t="str">
        <f ca="1">IF(M176&lt;&gt;"",MAX(N$3:N175)+1,"")</f>
        <v/>
      </c>
      <c r="O176" s="442">
        <f t="shared" ca="1" si="35"/>
        <v>11</v>
      </c>
      <c r="P176" s="98"/>
      <c r="Q176" s="98"/>
      <c r="R176" s="98"/>
      <c r="S176" s="98"/>
      <c r="T176" s="98"/>
      <c r="U176" s="98"/>
      <c r="V176" s="98"/>
      <c r="W176" s="99"/>
      <c r="X176" s="89"/>
      <c r="Y176" s="89"/>
      <c r="Z176" s="89"/>
      <c r="AA176" s="117"/>
      <c r="AB176" s="139" t="str">
        <f t="shared" ca="1" si="28"/>
        <v/>
      </c>
      <c r="AC176" s="134">
        <f t="shared" ca="1" si="29"/>
        <v>0</v>
      </c>
      <c r="AD176" s="111">
        <f t="shared" ca="1" si="36"/>
        <v>0</v>
      </c>
      <c r="AE176" s="111">
        <f t="shared" ca="1" si="36"/>
        <v>0</v>
      </c>
      <c r="AF176" s="111">
        <f t="shared" ca="1" si="30"/>
        <v>0</v>
      </c>
      <c r="AG176" s="111">
        <f t="shared" ca="1" si="37"/>
        <v>0</v>
      </c>
      <c r="AH176" s="111">
        <f t="shared" ca="1" si="37"/>
        <v>0</v>
      </c>
      <c r="AI176" s="111">
        <f t="shared" ca="1" si="31"/>
        <v>0</v>
      </c>
      <c r="AJ176" s="111">
        <f t="shared" ca="1" si="38"/>
        <v>0</v>
      </c>
      <c r="AK176" s="112">
        <f t="shared" ca="1" si="38"/>
        <v>0</v>
      </c>
      <c r="AL176" s="104"/>
      <c r="AM176" s="100"/>
      <c r="AN176" s="148" t="str">
        <f t="shared" ca="1" si="27"/>
        <v/>
      </c>
      <c r="AO176" s="149"/>
      <c r="AP176" s="151" t="str">
        <f t="array" aca="1" ref="AP176" ca="1">IF(SUM(--ISNUMBER(FIND(AP$2,AN$2:AN$201)))&lt;ROW()-2,"",INDEX(AN$1:AN$201,SMALL(IF(ISNUMBER(FIND(AP$2,AN$2:AN$201)),ROW($2:$201)),ROW()-2)))</f>
        <v/>
      </c>
      <c r="AQ176" s="151" t="str">
        <f t="array" aca="1" ref="AQ176" ca="1">IF(SUM(--ISNUMBER(FIND(AQ$2,AN$2:AN$201)))&lt;ROW()-2,"",INDEX(AN$1:AN$201,SMALL(IF(ISNUMBER(FIND(AQ$2,AN$2:AN$201)),ROW($2:$201)),ROW()-2)))</f>
        <v/>
      </c>
    </row>
    <row r="177" spans="1:43" s="97" customFormat="1" ht="27.95" customHeight="1">
      <c r="A177" s="120" t="str">
        <f t="shared" ca="1" si="32"/>
        <v/>
      </c>
      <c r="B177" s="422" t="str">
        <f ca="1">IF(A177="","",IF(INDIRECT("C"&amp;ROW())="","",TEXT(MATCH(INDIRECT("C"&amp;ROW()),TestCategories,0),"000")&amp;"-"&amp;TEXT(COUNTIF(C$3:INDIRECT("C"&amp;ROW()),INDIRECT("C"&amp;ROW())),"00")))</f>
        <v/>
      </c>
      <c r="C177" s="423" t="str">
        <f t="shared" ca="1" si="33"/>
        <v>耐壓性測試</v>
      </c>
      <c r="D177" s="424"/>
      <c r="E177" s="425"/>
      <c r="F177" s="425"/>
      <c r="G177" s="425"/>
      <c r="H177" s="427"/>
      <c r="I177" s="427"/>
      <c r="J177" s="427"/>
      <c r="K177" s="425"/>
      <c r="L177" s="425"/>
      <c r="M177" s="429" t="str">
        <f t="shared" ca="1" si="34"/>
        <v/>
      </c>
      <c r="N177" s="282" t="str">
        <f ca="1">IF(M177&lt;&gt;"",MAX(N$3:N176)+1,"")</f>
        <v/>
      </c>
      <c r="O177" s="442">
        <f t="shared" ca="1" si="35"/>
        <v>11</v>
      </c>
      <c r="P177" s="98"/>
      <c r="Q177" s="98"/>
      <c r="R177" s="98"/>
      <c r="S177" s="98"/>
      <c r="T177" s="98"/>
      <c r="U177" s="98"/>
      <c r="V177" s="98"/>
      <c r="W177" s="99"/>
      <c r="X177" s="89"/>
      <c r="Y177" s="89"/>
      <c r="Z177" s="89"/>
      <c r="AA177" s="117"/>
      <c r="AB177" s="139" t="str">
        <f t="shared" ca="1" si="28"/>
        <v/>
      </c>
      <c r="AC177" s="134">
        <f t="shared" ca="1" si="29"/>
        <v>0</v>
      </c>
      <c r="AD177" s="111">
        <f t="shared" ca="1" si="36"/>
        <v>0</v>
      </c>
      <c r="AE177" s="111">
        <f t="shared" ca="1" si="36"/>
        <v>0</v>
      </c>
      <c r="AF177" s="111">
        <f t="shared" ca="1" si="30"/>
        <v>0</v>
      </c>
      <c r="AG177" s="111">
        <f t="shared" ca="1" si="37"/>
        <v>0</v>
      </c>
      <c r="AH177" s="111">
        <f t="shared" ca="1" si="37"/>
        <v>0</v>
      </c>
      <c r="AI177" s="111">
        <f t="shared" ca="1" si="31"/>
        <v>0</v>
      </c>
      <c r="AJ177" s="111">
        <f t="shared" ca="1" si="38"/>
        <v>0</v>
      </c>
      <c r="AK177" s="112">
        <f t="shared" ca="1" si="38"/>
        <v>0</v>
      </c>
      <c r="AL177" s="104"/>
      <c r="AM177" s="100"/>
      <c r="AN177" s="148" t="str">
        <f t="shared" ca="1" si="27"/>
        <v/>
      </c>
      <c r="AO177" s="149"/>
      <c r="AP177" s="151" t="str">
        <f t="array" aca="1" ref="AP177" ca="1">IF(SUM(--ISNUMBER(FIND(AP$2,AN$2:AN$201)))&lt;ROW()-2,"",INDEX(AN$1:AN$201,SMALL(IF(ISNUMBER(FIND(AP$2,AN$2:AN$201)),ROW($2:$201)),ROW()-2)))</f>
        <v/>
      </c>
      <c r="AQ177" s="151" t="str">
        <f t="array" aca="1" ref="AQ177" ca="1">IF(SUM(--ISNUMBER(FIND(AQ$2,AN$2:AN$201)))&lt;ROW()-2,"",INDEX(AN$1:AN$201,SMALL(IF(ISNUMBER(FIND(AQ$2,AN$2:AN$201)),ROW($2:$201)),ROW()-2)))</f>
        <v/>
      </c>
    </row>
    <row r="178" spans="1:43" s="97" customFormat="1" ht="27.95" customHeight="1">
      <c r="A178" s="120" t="str">
        <f t="shared" ca="1" si="32"/>
        <v/>
      </c>
      <c r="B178" s="422" t="str">
        <f ca="1">IF(A178="","",IF(INDIRECT("C"&amp;ROW())="","",TEXT(MATCH(INDIRECT("C"&amp;ROW()),TestCategories,0),"000")&amp;"-"&amp;TEXT(COUNTIF(C$3:INDIRECT("C"&amp;ROW()),INDIRECT("C"&amp;ROW())),"00")))</f>
        <v/>
      </c>
      <c r="C178" s="423" t="str">
        <f t="shared" ca="1" si="33"/>
        <v>耐壓性測試</v>
      </c>
      <c r="D178" s="424"/>
      <c r="E178" s="425"/>
      <c r="F178" s="425"/>
      <c r="G178" s="425"/>
      <c r="H178" s="427"/>
      <c r="I178" s="427"/>
      <c r="J178" s="427"/>
      <c r="K178" s="425"/>
      <c r="L178" s="425"/>
      <c r="M178" s="429" t="str">
        <f t="shared" ca="1" si="34"/>
        <v/>
      </c>
      <c r="N178" s="282" t="str">
        <f ca="1">IF(M178&lt;&gt;"",MAX(N$3:N177)+1,"")</f>
        <v/>
      </c>
      <c r="O178" s="442">
        <f t="shared" ca="1" si="35"/>
        <v>11</v>
      </c>
      <c r="P178" s="98"/>
      <c r="Q178" s="98"/>
      <c r="R178" s="98"/>
      <c r="S178" s="98"/>
      <c r="T178" s="98"/>
      <c r="U178" s="98"/>
      <c r="V178" s="98"/>
      <c r="W178" s="99"/>
      <c r="X178" s="89"/>
      <c r="Y178" s="89"/>
      <c r="Z178" s="89"/>
      <c r="AA178" s="117"/>
      <c r="AB178" s="139" t="str">
        <f t="shared" ca="1" si="28"/>
        <v/>
      </c>
      <c r="AC178" s="134">
        <f t="shared" ca="1" si="29"/>
        <v>0</v>
      </c>
      <c r="AD178" s="111">
        <f t="shared" ca="1" si="36"/>
        <v>0</v>
      </c>
      <c r="AE178" s="111">
        <f t="shared" ca="1" si="36"/>
        <v>0</v>
      </c>
      <c r="AF178" s="111">
        <f t="shared" ca="1" si="30"/>
        <v>0</v>
      </c>
      <c r="AG178" s="111">
        <f t="shared" ca="1" si="37"/>
        <v>0</v>
      </c>
      <c r="AH178" s="111">
        <f t="shared" ca="1" si="37"/>
        <v>0</v>
      </c>
      <c r="AI178" s="111">
        <f t="shared" ca="1" si="31"/>
        <v>0</v>
      </c>
      <c r="AJ178" s="111">
        <f t="shared" ca="1" si="38"/>
        <v>0</v>
      </c>
      <c r="AK178" s="112">
        <f t="shared" ca="1" si="38"/>
        <v>0</v>
      </c>
      <c r="AL178" s="104"/>
      <c r="AM178" s="100"/>
      <c r="AN178" s="148" t="str">
        <f t="shared" ca="1" si="27"/>
        <v/>
      </c>
      <c r="AO178" s="149"/>
      <c r="AP178" s="151" t="str">
        <f t="array" aca="1" ref="AP178" ca="1">IF(SUM(--ISNUMBER(FIND(AP$2,AN$2:AN$201)))&lt;ROW()-2,"",INDEX(AN$1:AN$201,SMALL(IF(ISNUMBER(FIND(AP$2,AN$2:AN$201)),ROW($2:$201)),ROW()-2)))</f>
        <v/>
      </c>
      <c r="AQ178" s="151" t="str">
        <f t="array" aca="1" ref="AQ178" ca="1">IF(SUM(--ISNUMBER(FIND(AQ$2,AN$2:AN$201)))&lt;ROW()-2,"",INDEX(AN$1:AN$201,SMALL(IF(ISNUMBER(FIND(AQ$2,AN$2:AN$201)),ROW($2:$201)),ROW()-2)))</f>
        <v/>
      </c>
    </row>
    <row r="179" spans="1:43" s="97" customFormat="1" ht="27.95" customHeight="1">
      <c r="A179" s="120" t="str">
        <f t="shared" ca="1" si="32"/>
        <v/>
      </c>
      <c r="B179" s="422" t="str">
        <f ca="1">IF(A179="","",IF(INDIRECT("C"&amp;ROW())="","",TEXT(MATCH(INDIRECT("C"&amp;ROW()),TestCategories,0),"000")&amp;"-"&amp;TEXT(COUNTIF(C$3:INDIRECT("C"&amp;ROW()),INDIRECT("C"&amp;ROW())),"00")))</f>
        <v/>
      </c>
      <c r="C179" s="423" t="str">
        <f t="shared" ca="1" si="33"/>
        <v>耐壓性測試</v>
      </c>
      <c r="D179" s="424"/>
      <c r="E179" s="425"/>
      <c r="F179" s="425"/>
      <c r="G179" s="425"/>
      <c r="H179" s="427"/>
      <c r="I179" s="427"/>
      <c r="J179" s="427"/>
      <c r="K179" s="425"/>
      <c r="L179" s="425"/>
      <c r="M179" s="429" t="str">
        <f t="shared" ca="1" si="34"/>
        <v/>
      </c>
      <c r="N179" s="282" t="str">
        <f ca="1">IF(M179&lt;&gt;"",MAX(N$3:N178)+1,"")</f>
        <v/>
      </c>
      <c r="O179" s="442">
        <f t="shared" ca="1" si="35"/>
        <v>11</v>
      </c>
      <c r="P179" s="98"/>
      <c r="Q179" s="98"/>
      <c r="R179" s="98"/>
      <c r="S179" s="98"/>
      <c r="T179" s="98"/>
      <c r="U179" s="98"/>
      <c r="V179" s="98"/>
      <c r="W179" s="99"/>
      <c r="X179" s="89"/>
      <c r="Y179" s="89"/>
      <c r="Z179" s="89"/>
      <c r="AA179" s="117"/>
      <c r="AB179" s="139" t="str">
        <f t="shared" ca="1" si="28"/>
        <v/>
      </c>
      <c r="AC179" s="134">
        <f t="shared" ca="1" si="29"/>
        <v>0</v>
      </c>
      <c r="AD179" s="111">
        <f t="shared" ca="1" si="36"/>
        <v>0</v>
      </c>
      <c r="AE179" s="111">
        <f t="shared" ca="1" si="36"/>
        <v>0</v>
      </c>
      <c r="AF179" s="111">
        <f t="shared" ca="1" si="30"/>
        <v>0</v>
      </c>
      <c r="AG179" s="111">
        <f t="shared" ca="1" si="37"/>
        <v>0</v>
      </c>
      <c r="AH179" s="111">
        <f t="shared" ca="1" si="37"/>
        <v>0</v>
      </c>
      <c r="AI179" s="111">
        <f t="shared" ca="1" si="31"/>
        <v>0</v>
      </c>
      <c r="AJ179" s="111">
        <f t="shared" ca="1" si="38"/>
        <v>0</v>
      </c>
      <c r="AK179" s="112">
        <f t="shared" ca="1" si="38"/>
        <v>0</v>
      </c>
      <c r="AL179" s="104"/>
      <c r="AM179" s="100"/>
      <c r="AN179" s="148" t="str">
        <f t="shared" ca="1" si="27"/>
        <v/>
      </c>
      <c r="AO179" s="149"/>
      <c r="AP179" s="151" t="str">
        <f t="array" aca="1" ref="AP179" ca="1">IF(SUM(--ISNUMBER(FIND(AP$2,AN$2:AN$201)))&lt;ROW()-2,"",INDEX(AN$1:AN$201,SMALL(IF(ISNUMBER(FIND(AP$2,AN$2:AN$201)),ROW($2:$201)),ROW()-2)))</f>
        <v/>
      </c>
      <c r="AQ179" s="151" t="str">
        <f t="array" aca="1" ref="AQ179" ca="1">IF(SUM(--ISNUMBER(FIND(AQ$2,AN$2:AN$201)))&lt;ROW()-2,"",INDEX(AN$1:AN$201,SMALL(IF(ISNUMBER(FIND(AQ$2,AN$2:AN$201)),ROW($2:$201)),ROW()-2)))</f>
        <v/>
      </c>
    </row>
    <row r="180" spans="1:43" s="97" customFormat="1" ht="27.95" customHeight="1">
      <c r="A180" s="120" t="str">
        <f t="shared" ca="1" si="32"/>
        <v/>
      </c>
      <c r="B180" s="422" t="str">
        <f ca="1">IF(A180="","",IF(INDIRECT("C"&amp;ROW())="","",TEXT(MATCH(INDIRECT("C"&amp;ROW()),TestCategories,0),"000")&amp;"-"&amp;TEXT(COUNTIF(C$3:INDIRECT("C"&amp;ROW()),INDIRECT("C"&amp;ROW())),"00")))</f>
        <v/>
      </c>
      <c r="C180" s="423" t="str">
        <f t="shared" ca="1" si="33"/>
        <v>耐壓性測試</v>
      </c>
      <c r="D180" s="424"/>
      <c r="E180" s="425"/>
      <c r="F180" s="425"/>
      <c r="G180" s="425"/>
      <c r="H180" s="427"/>
      <c r="I180" s="427"/>
      <c r="J180" s="427"/>
      <c r="K180" s="425"/>
      <c r="L180" s="425"/>
      <c r="M180" s="429" t="str">
        <f t="shared" ca="1" si="34"/>
        <v/>
      </c>
      <c r="N180" s="282" t="str">
        <f ca="1">IF(M180&lt;&gt;"",MAX(N$3:N179)+1,"")</f>
        <v/>
      </c>
      <c r="O180" s="442">
        <f t="shared" ca="1" si="35"/>
        <v>11</v>
      </c>
      <c r="P180" s="98"/>
      <c r="Q180" s="98"/>
      <c r="R180" s="98"/>
      <c r="S180" s="98"/>
      <c r="T180" s="98"/>
      <c r="U180" s="98"/>
      <c r="V180" s="98"/>
      <c r="W180" s="99"/>
      <c r="X180" s="89"/>
      <c r="Y180" s="89"/>
      <c r="Z180" s="89"/>
      <c r="AA180" s="117"/>
      <c r="AB180" s="139" t="str">
        <f t="shared" ca="1" si="28"/>
        <v/>
      </c>
      <c r="AC180" s="134">
        <f t="shared" ca="1" si="29"/>
        <v>0</v>
      </c>
      <c r="AD180" s="111">
        <f t="shared" ca="1" si="36"/>
        <v>0</v>
      </c>
      <c r="AE180" s="111">
        <f t="shared" ca="1" si="36"/>
        <v>0</v>
      </c>
      <c r="AF180" s="111">
        <f t="shared" ca="1" si="30"/>
        <v>0</v>
      </c>
      <c r="AG180" s="111">
        <f t="shared" ca="1" si="37"/>
        <v>0</v>
      </c>
      <c r="AH180" s="111">
        <f t="shared" ca="1" si="37"/>
        <v>0</v>
      </c>
      <c r="AI180" s="111">
        <f t="shared" ca="1" si="31"/>
        <v>0</v>
      </c>
      <c r="AJ180" s="111">
        <f t="shared" ca="1" si="38"/>
        <v>0</v>
      </c>
      <c r="AK180" s="112">
        <f t="shared" ca="1" si="38"/>
        <v>0</v>
      </c>
      <c r="AL180" s="104"/>
      <c r="AM180" s="100"/>
      <c r="AN180" s="148" t="str">
        <f t="shared" ca="1" si="27"/>
        <v/>
      </c>
      <c r="AO180" s="149"/>
      <c r="AP180" s="151" t="str">
        <f t="array" aca="1" ref="AP180" ca="1">IF(SUM(--ISNUMBER(FIND(AP$2,AN$2:AN$201)))&lt;ROW()-2,"",INDEX(AN$1:AN$201,SMALL(IF(ISNUMBER(FIND(AP$2,AN$2:AN$201)),ROW($2:$201)),ROW()-2)))</f>
        <v/>
      </c>
      <c r="AQ180" s="151" t="str">
        <f t="array" aca="1" ref="AQ180" ca="1">IF(SUM(--ISNUMBER(FIND(AQ$2,AN$2:AN$201)))&lt;ROW()-2,"",INDEX(AN$1:AN$201,SMALL(IF(ISNUMBER(FIND(AQ$2,AN$2:AN$201)),ROW($2:$201)),ROW()-2)))</f>
        <v/>
      </c>
    </row>
    <row r="181" spans="1:43" s="97" customFormat="1" ht="27.95" customHeight="1">
      <c r="A181" s="120" t="str">
        <f t="shared" ca="1" si="32"/>
        <v/>
      </c>
      <c r="B181" s="422" t="str">
        <f ca="1">IF(A181="","",IF(INDIRECT("C"&amp;ROW())="","",TEXT(MATCH(INDIRECT("C"&amp;ROW()),TestCategories,0),"000")&amp;"-"&amp;TEXT(COUNTIF(C$3:INDIRECT("C"&amp;ROW()),INDIRECT("C"&amp;ROW())),"00")))</f>
        <v/>
      </c>
      <c r="C181" s="423" t="str">
        <f t="shared" ca="1" si="33"/>
        <v>耐壓性測試</v>
      </c>
      <c r="D181" s="424"/>
      <c r="E181" s="425"/>
      <c r="F181" s="425"/>
      <c r="G181" s="425"/>
      <c r="H181" s="427"/>
      <c r="I181" s="427"/>
      <c r="J181" s="427"/>
      <c r="K181" s="425"/>
      <c r="L181" s="425"/>
      <c r="M181" s="429" t="str">
        <f t="shared" ca="1" si="34"/>
        <v/>
      </c>
      <c r="N181" s="282" t="str">
        <f ca="1">IF(M181&lt;&gt;"",MAX(N$3:N180)+1,"")</f>
        <v/>
      </c>
      <c r="O181" s="442">
        <f t="shared" ca="1" si="35"/>
        <v>11</v>
      </c>
      <c r="P181" s="98"/>
      <c r="Q181" s="98"/>
      <c r="R181" s="98"/>
      <c r="S181" s="98"/>
      <c r="T181" s="98"/>
      <c r="U181" s="98"/>
      <c r="V181" s="98"/>
      <c r="W181" s="99"/>
      <c r="X181" s="89"/>
      <c r="Y181" s="89"/>
      <c r="Z181" s="89"/>
      <c r="AA181" s="117"/>
      <c r="AB181" s="139" t="str">
        <f t="shared" ca="1" si="28"/>
        <v/>
      </c>
      <c r="AC181" s="134">
        <f t="shared" ca="1" si="29"/>
        <v>0</v>
      </c>
      <c r="AD181" s="111">
        <f t="shared" ca="1" si="36"/>
        <v>0</v>
      </c>
      <c r="AE181" s="111">
        <f t="shared" ca="1" si="36"/>
        <v>0</v>
      </c>
      <c r="AF181" s="111">
        <f t="shared" ca="1" si="30"/>
        <v>0</v>
      </c>
      <c r="AG181" s="111">
        <f t="shared" ca="1" si="37"/>
        <v>0</v>
      </c>
      <c r="AH181" s="111">
        <f t="shared" ca="1" si="37"/>
        <v>0</v>
      </c>
      <c r="AI181" s="111">
        <f t="shared" ca="1" si="31"/>
        <v>0</v>
      </c>
      <c r="AJ181" s="111">
        <f t="shared" ca="1" si="38"/>
        <v>0</v>
      </c>
      <c r="AK181" s="112">
        <f t="shared" ca="1" si="38"/>
        <v>0</v>
      </c>
      <c r="AL181" s="104"/>
      <c r="AM181" s="100"/>
      <c r="AN181" s="148" t="str">
        <f t="shared" ca="1" si="27"/>
        <v/>
      </c>
      <c r="AO181" s="149"/>
      <c r="AP181" s="151" t="str">
        <f t="array" aca="1" ref="AP181" ca="1">IF(SUM(--ISNUMBER(FIND(AP$2,AN$2:AN$201)))&lt;ROW()-2,"",INDEX(AN$1:AN$201,SMALL(IF(ISNUMBER(FIND(AP$2,AN$2:AN$201)),ROW($2:$201)),ROW()-2)))</f>
        <v/>
      </c>
      <c r="AQ181" s="151" t="str">
        <f t="array" aca="1" ref="AQ181" ca="1">IF(SUM(--ISNUMBER(FIND(AQ$2,AN$2:AN$201)))&lt;ROW()-2,"",INDEX(AN$1:AN$201,SMALL(IF(ISNUMBER(FIND(AQ$2,AN$2:AN$201)),ROW($2:$201)),ROW()-2)))</f>
        <v/>
      </c>
    </row>
    <row r="182" spans="1:43" s="97" customFormat="1" ht="27.95" customHeight="1">
      <c r="A182" s="120" t="str">
        <f t="shared" ca="1" si="32"/>
        <v/>
      </c>
      <c r="B182" s="422" t="str">
        <f ca="1">IF(A182="","",IF(INDIRECT("C"&amp;ROW())="","",TEXT(MATCH(INDIRECT("C"&amp;ROW()),TestCategories,0),"000")&amp;"-"&amp;TEXT(COUNTIF(C$3:INDIRECT("C"&amp;ROW()),INDIRECT("C"&amp;ROW())),"00")))</f>
        <v/>
      </c>
      <c r="C182" s="423" t="str">
        <f t="shared" ca="1" si="33"/>
        <v>耐壓性測試</v>
      </c>
      <c r="D182" s="424"/>
      <c r="E182" s="425"/>
      <c r="F182" s="425"/>
      <c r="G182" s="425"/>
      <c r="H182" s="427"/>
      <c r="I182" s="427"/>
      <c r="J182" s="427"/>
      <c r="K182" s="425"/>
      <c r="L182" s="425"/>
      <c r="M182" s="429" t="str">
        <f t="shared" ca="1" si="34"/>
        <v/>
      </c>
      <c r="N182" s="282" t="str">
        <f ca="1">IF(M182&lt;&gt;"",MAX(N$3:N181)+1,"")</f>
        <v/>
      </c>
      <c r="O182" s="442">
        <f t="shared" ca="1" si="35"/>
        <v>11</v>
      </c>
      <c r="P182" s="98"/>
      <c r="Q182" s="98"/>
      <c r="R182" s="98"/>
      <c r="S182" s="98"/>
      <c r="T182" s="98"/>
      <c r="U182" s="98"/>
      <c r="V182" s="98"/>
      <c r="W182" s="99"/>
      <c r="X182" s="89"/>
      <c r="Y182" s="89"/>
      <c r="Z182" s="89"/>
      <c r="AA182" s="117"/>
      <c r="AB182" s="139" t="str">
        <f t="shared" ca="1" si="28"/>
        <v/>
      </c>
      <c r="AC182" s="134">
        <f t="shared" ca="1" si="29"/>
        <v>0</v>
      </c>
      <c r="AD182" s="111">
        <f t="shared" ca="1" si="36"/>
        <v>0</v>
      </c>
      <c r="AE182" s="111">
        <f t="shared" ca="1" si="36"/>
        <v>0</v>
      </c>
      <c r="AF182" s="111">
        <f t="shared" ca="1" si="30"/>
        <v>0</v>
      </c>
      <c r="AG182" s="111">
        <f t="shared" ca="1" si="37"/>
        <v>0</v>
      </c>
      <c r="AH182" s="111">
        <f t="shared" ca="1" si="37"/>
        <v>0</v>
      </c>
      <c r="AI182" s="111">
        <f t="shared" ca="1" si="31"/>
        <v>0</v>
      </c>
      <c r="AJ182" s="111">
        <f t="shared" ca="1" si="38"/>
        <v>0</v>
      </c>
      <c r="AK182" s="112">
        <f t="shared" ca="1" si="38"/>
        <v>0</v>
      </c>
      <c r="AL182" s="104"/>
      <c r="AM182" s="100"/>
      <c r="AN182" s="148" t="str">
        <f t="shared" ca="1" si="27"/>
        <v/>
      </c>
      <c r="AO182" s="149"/>
      <c r="AP182" s="151" t="str">
        <f t="array" aca="1" ref="AP182" ca="1">IF(SUM(--ISNUMBER(FIND(AP$2,AN$2:AN$201)))&lt;ROW()-2,"",INDEX(AN$1:AN$201,SMALL(IF(ISNUMBER(FIND(AP$2,AN$2:AN$201)),ROW($2:$201)),ROW()-2)))</f>
        <v/>
      </c>
      <c r="AQ182" s="151" t="str">
        <f t="array" aca="1" ref="AQ182" ca="1">IF(SUM(--ISNUMBER(FIND(AQ$2,AN$2:AN$201)))&lt;ROW()-2,"",INDEX(AN$1:AN$201,SMALL(IF(ISNUMBER(FIND(AQ$2,AN$2:AN$201)),ROW($2:$201)),ROW()-2)))</f>
        <v/>
      </c>
    </row>
    <row r="183" spans="1:43" s="97" customFormat="1" ht="27.95" customHeight="1">
      <c r="A183" s="120" t="str">
        <f t="shared" ca="1" si="32"/>
        <v/>
      </c>
      <c r="B183" s="422" t="str">
        <f ca="1">IF(A183="","",IF(INDIRECT("C"&amp;ROW())="","",TEXT(MATCH(INDIRECT("C"&amp;ROW()),TestCategories,0),"000")&amp;"-"&amp;TEXT(COUNTIF(C$3:INDIRECT("C"&amp;ROW()),INDIRECT("C"&amp;ROW())),"00")))</f>
        <v/>
      </c>
      <c r="C183" s="423" t="str">
        <f t="shared" ca="1" si="33"/>
        <v>耐壓性測試</v>
      </c>
      <c r="D183" s="424"/>
      <c r="E183" s="425"/>
      <c r="F183" s="425"/>
      <c r="G183" s="425"/>
      <c r="H183" s="427"/>
      <c r="I183" s="427"/>
      <c r="J183" s="427"/>
      <c r="K183" s="425"/>
      <c r="L183" s="425"/>
      <c r="M183" s="429" t="str">
        <f t="shared" ca="1" si="34"/>
        <v/>
      </c>
      <c r="N183" s="282" t="str">
        <f ca="1">IF(M183&lt;&gt;"",MAX(N$3:N182)+1,"")</f>
        <v/>
      </c>
      <c r="O183" s="442">
        <f t="shared" ca="1" si="35"/>
        <v>11</v>
      </c>
      <c r="P183" s="98"/>
      <c r="Q183" s="98"/>
      <c r="R183" s="98"/>
      <c r="S183" s="98"/>
      <c r="T183" s="98"/>
      <c r="U183" s="98"/>
      <c r="V183" s="98"/>
      <c r="W183" s="99"/>
      <c r="X183" s="89"/>
      <c r="Y183" s="89"/>
      <c r="Z183" s="89"/>
      <c r="AA183" s="117"/>
      <c r="AB183" s="139" t="str">
        <f t="shared" ca="1" si="28"/>
        <v/>
      </c>
      <c r="AC183" s="134">
        <f t="shared" ca="1" si="29"/>
        <v>0</v>
      </c>
      <c r="AD183" s="111">
        <f t="shared" ca="1" si="36"/>
        <v>0</v>
      </c>
      <c r="AE183" s="111">
        <f t="shared" ca="1" si="36"/>
        <v>0</v>
      </c>
      <c r="AF183" s="111">
        <f t="shared" ca="1" si="30"/>
        <v>0</v>
      </c>
      <c r="AG183" s="111">
        <f t="shared" ca="1" si="37"/>
        <v>0</v>
      </c>
      <c r="AH183" s="111">
        <f t="shared" ca="1" si="37"/>
        <v>0</v>
      </c>
      <c r="AI183" s="111">
        <f t="shared" ca="1" si="31"/>
        <v>0</v>
      </c>
      <c r="AJ183" s="111">
        <f t="shared" ca="1" si="38"/>
        <v>0</v>
      </c>
      <c r="AK183" s="112">
        <f t="shared" ca="1" si="38"/>
        <v>0</v>
      </c>
      <c r="AL183" s="104"/>
      <c r="AM183" s="100"/>
      <c r="AN183" s="148" t="str">
        <f t="shared" ca="1" si="27"/>
        <v/>
      </c>
      <c r="AO183" s="149"/>
      <c r="AP183" s="151" t="str">
        <f t="array" aca="1" ref="AP183" ca="1">IF(SUM(--ISNUMBER(FIND(AP$2,AN$2:AN$201)))&lt;ROW()-2,"",INDEX(AN$1:AN$201,SMALL(IF(ISNUMBER(FIND(AP$2,AN$2:AN$201)),ROW($2:$201)),ROW()-2)))</f>
        <v/>
      </c>
      <c r="AQ183" s="151" t="str">
        <f t="array" aca="1" ref="AQ183" ca="1">IF(SUM(--ISNUMBER(FIND(AQ$2,AN$2:AN$201)))&lt;ROW()-2,"",INDEX(AN$1:AN$201,SMALL(IF(ISNUMBER(FIND(AQ$2,AN$2:AN$201)),ROW($2:$201)),ROW()-2)))</f>
        <v/>
      </c>
    </row>
    <row r="184" spans="1:43" s="97" customFormat="1" ht="27.95" customHeight="1">
      <c r="A184" s="120" t="str">
        <f t="shared" ca="1" si="32"/>
        <v/>
      </c>
      <c r="B184" s="422" t="str">
        <f ca="1">IF(A184="","",IF(INDIRECT("C"&amp;ROW())="","",TEXT(MATCH(INDIRECT("C"&amp;ROW()),TestCategories,0),"000")&amp;"-"&amp;TEXT(COUNTIF(C$3:INDIRECT("C"&amp;ROW()),INDIRECT("C"&amp;ROW())),"00")))</f>
        <v/>
      </c>
      <c r="C184" s="423" t="str">
        <f t="shared" ca="1" si="33"/>
        <v>耐壓性測試</v>
      </c>
      <c r="D184" s="424"/>
      <c r="E184" s="425"/>
      <c r="F184" s="425"/>
      <c r="G184" s="425"/>
      <c r="H184" s="427"/>
      <c r="I184" s="427"/>
      <c r="J184" s="427"/>
      <c r="K184" s="425"/>
      <c r="L184" s="425"/>
      <c r="M184" s="429" t="str">
        <f t="shared" ca="1" si="34"/>
        <v/>
      </c>
      <c r="N184" s="282" t="str">
        <f ca="1">IF(M184&lt;&gt;"",MAX(N$3:N183)+1,"")</f>
        <v/>
      </c>
      <c r="O184" s="442">
        <f t="shared" ca="1" si="35"/>
        <v>11</v>
      </c>
      <c r="P184" s="98"/>
      <c r="Q184" s="98"/>
      <c r="R184" s="98"/>
      <c r="S184" s="98"/>
      <c r="T184" s="98"/>
      <c r="U184" s="98"/>
      <c r="V184" s="98"/>
      <c r="W184" s="99"/>
      <c r="X184" s="89"/>
      <c r="Y184" s="89"/>
      <c r="Z184" s="89"/>
      <c r="AA184" s="117"/>
      <c r="AB184" s="139" t="str">
        <f t="shared" ca="1" si="28"/>
        <v/>
      </c>
      <c r="AC184" s="134">
        <f t="shared" ca="1" si="29"/>
        <v>0</v>
      </c>
      <c r="AD184" s="111">
        <f t="shared" ca="1" si="36"/>
        <v>0</v>
      </c>
      <c r="AE184" s="111">
        <f t="shared" ca="1" si="36"/>
        <v>0</v>
      </c>
      <c r="AF184" s="111">
        <f t="shared" ca="1" si="30"/>
        <v>0</v>
      </c>
      <c r="AG184" s="111">
        <f t="shared" ca="1" si="37"/>
        <v>0</v>
      </c>
      <c r="AH184" s="111">
        <f t="shared" ca="1" si="37"/>
        <v>0</v>
      </c>
      <c r="AI184" s="111">
        <f t="shared" ca="1" si="31"/>
        <v>0</v>
      </c>
      <c r="AJ184" s="111">
        <f t="shared" ca="1" si="38"/>
        <v>0</v>
      </c>
      <c r="AK184" s="112">
        <f t="shared" ca="1" si="38"/>
        <v>0</v>
      </c>
      <c r="AL184" s="104"/>
      <c r="AM184" s="100"/>
      <c r="AN184" s="148" t="str">
        <f t="shared" ca="1" si="27"/>
        <v/>
      </c>
      <c r="AO184" s="149"/>
      <c r="AP184" s="151" t="str">
        <f t="array" aca="1" ref="AP184" ca="1">IF(SUM(--ISNUMBER(FIND(AP$2,AN$2:AN$201)))&lt;ROW()-2,"",INDEX(AN$1:AN$201,SMALL(IF(ISNUMBER(FIND(AP$2,AN$2:AN$201)),ROW($2:$201)),ROW()-2)))</f>
        <v/>
      </c>
      <c r="AQ184" s="151" t="str">
        <f t="array" aca="1" ref="AQ184" ca="1">IF(SUM(--ISNUMBER(FIND(AQ$2,AN$2:AN$201)))&lt;ROW()-2,"",INDEX(AN$1:AN$201,SMALL(IF(ISNUMBER(FIND(AQ$2,AN$2:AN$201)),ROW($2:$201)),ROW()-2)))</f>
        <v/>
      </c>
    </row>
    <row r="185" spans="1:43" s="97" customFormat="1" ht="27.95" customHeight="1">
      <c r="A185" s="120" t="str">
        <f t="shared" ca="1" si="32"/>
        <v/>
      </c>
      <c r="B185" s="422" t="str">
        <f ca="1">IF(A185="","",IF(INDIRECT("C"&amp;ROW())="","",TEXT(MATCH(INDIRECT("C"&amp;ROW()),TestCategories,0),"000")&amp;"-"&amp;TEXT(COUNTIF(C$3:INDIRECT("C"&amp;ROW()),INDIRECT("C"&amp;ROW())),"00")))</f>
        <v/>
      </c>
      <c r="C185" s="423" t="str">
        <f t="shared" ca="1" si="33"/>
        <v>耐壓性測試</v>
      </c>
      <c r="D185" s="424"/>
      <c r="E185" s="425"/>
      <c r="F185" s="425"/>
      <c r="G185" s="425"/>
      <c r="H185" s="427"/>
      <c r="I185" s="427"/>
      <c r="J185" s="427"/>
      <c r="K185" s="425"/>
      <c r="L185" s="425"/>
      <c r="M185" s="429" t="str">
        <f t="shared" ca="1" si="34"/>
        <v/>
      </c>
      <c r="N185" s="282" t="str">
        <f ca="1">IF(M185&lt;&gt;"",MAX(N$3:N184)+1,"")</f>
        <v/>
      </c>
      <c r="O185" s="442">
        <f t="shared" ca="1" si="35"/>
        <v>11</v>
      </c>
      <c r="P185" s="98"/>
      <c r="Q185" s="98"/>
      <c r="R185" s="98"/>
      <c r="S185" s="98"/>
      <c r="T185" s="98"/>
      <c r="U185" s="98"/>
      <c r="V185" s="98"/>
      <c r="W185" s="99"/>
      <c r="X185" s="89"/>
      <c r="Y185" s="89"/>
      <c r="Z185" s="89"/>
      <c r="AA185" s="117"/>
      <c r="AB185" s="139" t="str">
        <f t="shared" ca="1" si="28"/>
        <v/>
      </c>
      <c r="AC185" s="134">
        <f t="shared" ca="1" si="29"/>
        <v>0</v>
      </c>
      <c r="AD185" s="111">
        <f t="shared" ca="1" si="36"/>
        <v>0</v>
      </c>
      <c r="AE185" s="111">
        <f t="shared" ca="1" si="36"/>
        <v>0</v>
      </c>
      <c r="AF185" s="111">
        <f t="shared" ca="1" si="30"/>
        <v>0</v>
      </c>
      <c r="AG185" s="111">
        <f t="shared" ca="1" si="37"/>
        <v>0</v>
      </c>
      <c r="AH185" s="111">
        <f t="shared" ca="1" si="37"/>
        <v>0</v>
      </c>
      <c r="AI185" s="111">
        <f t="shared" ca="1" si="31"/>
        <v>0</v>
      </c>
      <c r="AJ185" s="111">
        <f t="shared" ca="1" si="38"/>
        <v>0</v>
      </c>
      <c r="AK185" s="112">
        <f t="shared" ca="1" si="38"/>
        <v>0</v>
      </c>
      <c r="AL185" s="104"/>
      <c r="AM185" s="100"/>
      <c r="AN185" s="148" t="str">
        <f t="shared" ca="1" si="27"/>
        <v/>
      </c>
      <c r="AO185" s="149"/>
      <c r="AP185" s="151" t="str">
        <f t="array" aca="1" ref="AP185" ca="1">IF(SUM(--ISNUMBER(FIND(AP$2,AN$2:AN$201)))&lt;ROW()-2,"",INDEX(AN$1:AN$201,SMALL(IF(ISNUMBER(FIND(AP$2,AN$2:AN$201)),ROW($2:$201)),ROW()-2)))</f>
        <v/>
      </c>
      <c r="AQ185" s="151" t="str">
        <f t="array" aca="1" ref="AQ185" ca="1">IF(SUM(--ISNUMBER(FIND(AQ$2,AN$2:AN$201)))&lt;ROW()-2,"",INDEX(AN$1:AN$201,SMALL(IF(ISNUMBER(FIND(AQ$2,AN$2:AN$201)),ROW($2:$201)),ROW()-2)))</f>
        <v/>
      </c>
    </row>
    <row r="186" spans="1:43" s="97" customFormat="1" ht="27.95" customHeight="1">
      <c r="A186" s="120" t="str">
        <f t="shared" ca="1" si="32"/>
        <v/>
      </c>
      <c r="B186" s="422" t="str">
        <f ca="1">IF(A186="","",IF(INDIRECT("C"&amp;ROW())="","",TEXT(MATCH(INDIRECT("C"&amp;ROW()),TestCategories,0),"000")&amp;"-"&amp;TEXT(COUNTIF(C$3:INDIRECT("C"&amp;ROW()),INDIRECT("C"&amp;ROW())),"00")))</f>
        <v/>
      </c>
      <c r="C186" s="423" t="str">
        <f t="shared" ca="1" si="33"/>
        <v>耐壓性測試</v>
      </c>
      <c r="D186" s="424"/>
      <c r="E186" s="425"/>
      <c r="F186" s="425"/>
      <c r="G186" s="425"/>
      <c r="H186" s="427"/>
      <c r="I186" s="427"/>
      <c r="J186" s="427"/>
      <c r="K186" s="425"/>
      <c r="L186" s="425"/>
      <c r="M186" s="429" t="str">
        <f t="shared" ca="1" si="34"/>
        <v/>
      </c>
      <c r="N186" s="282" t="str">
        <f ca="1">IF(M186&lt;&gt;"",MAX(N$3:N185)+1,"")</f>
        <v/>
      </c>
      <c r="O186" s="442">
        <f t="shared" ca="1" si="35"/>
        <v>11</v>
      </c>
      <c r="P186" s="98"/>
      <c r="Q186" s="98"/>
      <c r="R186" s="98"/>
      <c r="S186" s="98"/>
      <c r="T186" s="98"/>
      <c r="U186" s="98"/>
      <c r="V186" s="98"/>
      <c r="W186" s="99"/>
      <c r="X186" s="89"/>
      <c r="Y186" s="89"/>
      <c r="Z186" s="89"/>
      <c r="AA186" s="117"/>
      <c r="AB186" s="139" t="str">
        <f t="shared" ca="1" si="28"/>
        <v/>
      </c>
      <c r="AC186" s="134">
        <f t="shared" ca="1" si="29"/>
        <v>0</v>
      </c>
      <c r="AD186" s="111">
        <f t="shared" ca="1" si="36"/>
        <v>0</v>
      </c>
      <c r="AE186" s="111">
        <f t="shared" ca="1" si="36"/>
        <v>0</v>
      </c>
      <c r="AF186" s="111">
        <f t="shared" ca="1" si="30"/>
        <v>0</v>
      </c>
      <c r="AG186" s="111">
        <f t="shared" ca="1" si="37"/>
        <v>0</v>
      </c>
      <c r="AH186" s="111">
        <f t="shared" ca="1" si="37"/>
        <v>0</v>
      </c>
      <c r="AI186" s="111">
        <f t="shared" ca="1" si="31"/>
        <v>0</v>
      </c>
      <c r="AJ186" s="111">
        <f t="shared" ca="1" si="38"/>
        <v>0</v>
      </c>
      <c r="AK186" s="112">
        <f t="shared" ca="1" si="38"/>
        <v>0</v>
      </c>
      <c r="AL186" s="104"/>
      <c r="AM186" s="100"/>
      <c r="AN186" s="148" t="str">
        <f t="shared" ca="1" si="27"/>
        <v/>
      </c>
      <c r="AO186" s="149"/>
      <c r="AP186" s="151" t="str">
        <f t="array" aca="1" ref="AP186" ca="1">IF(SUM(--ISNUMBER(FIND(AP$2,AN$2:AN$201)))&lt;ROW()-2,"",INDEX(AN$1:AN$201,SMALL(IF(ISNUMBER(FIND(AP$2,AN$2:AN$201)),ROW($2:$201)),ROW()-2)))</f>
        <v/>
      </c>
      <c r="AQ186" s="151" t="str">
        <f t="array" aca="1" ref="AQ186" ca="1">IF(SUM(--ISNUMBER(FIND(AQ$2,AN$2:AN$201)))&lt;ROW()-2,"",INDEX(AN$1:AN$201,SMALL(IF(ISNUMBER(FIND(AQ$2,AN$2:AN$201)),ROW($2:$201)),ROW()-2)))</f>
        <v/>
      </c>
    </row>
    <row r="187" spans="1:43" s="97" customFormat="1" ht="27.95" customHeight="1">
      <c r="A187" s="120" t="str">
        <f t="shared" ca="1" si="32"/>
        <v/>
      </c>
      <c r="B187" s="422" t="str">
        <f ca="1">IF(A187="","",IF(INDIRECT("C"&amp;ROW())="","",TEXT(MATCH(INDIRECT("C"&amp;ROW()),TestCategories,0),"000")&amp;"-"&amp;TEXT(COUNTIF(C$3:INDIRECT("C"&amp;ROW()),INDIRECT("C"&amp;ROW())),"00")))</f>
        <v/>
      </c>
      <c r="C187" s="423" t="str">
        <f t="shared" ca="1" si="33"/>
        <v>耐壓性測試</v>
      </c>
      <c r="D187" s="424"/>
      <c r="E187" s="425"/>
      <c r="F187" s="425"/>
      <c r="G187" s="425"/>
      <c r="H187" s="427"/>
      <c r="I187" s="427"/>
      <c r="J187" s="427"/>
      <c r="K187" s="425"/>
      <c r="L187" s="425"/>
      <c r="M187" s="429" t="str">
        <f t="shared" ca="1" si="34"/>
        <v/>
      </c>
      <c r="N187" s="282" t="str">
        <f ca="1">IF(M187&lt;&gt;"",MAX(N$3:N186)+1,"")</f>
        <v/>
      </c>
      <c r="O187" s="442">
        <f t="shared" ca="1" si="35"/>
        <v>11</v>
      </c>
      <c r="P187" s="98"/>
      <c r="Q187" s="98"/>
      <c r="R187" s="98"/>
      <c r="S187" s="98"/>
      <c r="T187" s="98"/>
      <c r="U187" s="98"/>
      <c r="V187" s="98"/>
      <c r="W187" s="99"/>
      <c r="X187" s="89"/>
      <c r="Y187" s="89"/>
      <c r="Z187" s="89"/>
      <c r="AA187" s="117"/>
      <c r="AB187" s="139" t="str">
        <f t="shared" ca="1" si="28"/>
        <v/>
      </c>
      <c r="AC187" s="134">
        <f t="shared" ca="1" si="29"/>
        <v>0</v>
      </c>
      <c r="AD187" s="111">
        <f t="shared" ca="1" si="36"/>
        <v>0</v>
      </c>
      <c r="AE187" s="111">
        <f t="shared" ca="1" si="36"/>
        <v>0</v>
      </c>
      <c r="AF187" s="111">
        <f t="shared" ca="1" si="30"/>
        <v>0</v>
      </c>
      <c r="AG187" s="111">
        <f t="shared" ca="1" si="37"/>
        <v>0</v>
      </c>
      <c r="AH187" s="111">
        <f t="shared" ca="1" si="37"/>
        <v>0</v>
      </c>
      <c r="AI187" s="111">
        <f t="shared" ca="1" si="31"/>
        <v>0</v>
      </c>
      <c r="AJ187" s="111">
        <f t="shared" ca="1" si="38"/>
        <v>0</v>
      </c>
      <c r="AK187" s="112">
        <f t="shared" ca="1" si="38"/>
        <v>0</v>
      </c>
      <c r="AL187" s="104"/>
      <c r="AM187" s="100"/>
      <c r="AN187" s="148" t="str">
        <f t="shared" ca="1" si="27"/>
        <v/>
      </c>
      <c r="AO187" s="149"/>
      <c r="AP187" s="151" t="str">
        <f t="array" aca="1" ref="AP187" ca="1">IF(SUM(--ISNUMBER(FIND(AP$2,AN$2:AN$201)))&lt;ROW()-2,"",INDEX(AN$1:AN$201,SMALL(IF(ISNUMBER(FIND(AP$2,AN$2:AN$201)),ROW($2:$201)),ROW()-2)))</f>
        <v/>
      </c>
      <c r="AQ187" s="151" t="str">
        <f t="array" aca="1" ref="AQ187" ca="1">IF(SUM(--ISNUMBER(FIND(AQ$2,AN$2:AN$201)))&lt;ROW()-2,"",INDEX(AN$1:AN$201,SMALL(IF(ISNUMBER(FIND(AQ$2,AN$2:AN$201)),ROW($2:$201)),ROW()-2)))</f>
        <v/>
      </c>
    </row>
    <row r="188" spans="1:43" s="97" customFormat="1" ht="27.95" customHeight="1">
      <c r="A188" s="120" t="str">
        <f t="shared" ca="1" si="32"/>
        <v/>
      </c>
      <c r="B188" s="422" t="str">
        <f ca="1">IF(A188="","",IF(INDIRECT("C"&amp;ROW())="","",TEXT(MATCH(INDIRECT("C"&amp;ROW()),TestCategories,0),"000")&amp;"-"&amp;TEXT(COUNTIF(C$3:INDIRECT("C"&amp;ROW()),INDIRECT("C"&amp;ROW())),"00")))</f>
        <v/>
      </c>
      <c r="C188" s="423" t="str">
        <f t="shared" ca="1" si="33"/>
        <v>耐壓性測試</v>
      </c>
      <c r="D188" s="424"/>
      <c r="E188" s="425"/>
      <c r="F188" s="425"/>
      <c r="G188" s="425"/>
      <c r="H188" s="427"/>
      <c r="I188" s="427"/>
      <c r="J188" s="427"/>
      <c r="K188" s="425"/>
      <c r="L188" s="425"/>
      <c r="M188" s="429" t="str">
        <f t="shared" ca="1" si="34"/>
        <v/>
      </c>
      <c r="N188" s="282" t="str">
        <f ca="1">IF(M188&lt;&gt;"",MAX(N$3:N187)+1,"")</f>
        <v/>
      </c>
      <c r="O188" s="442">
        <f t="shared" ca="1" si="35"/>
        <v>11</v>
      </c>
      <c r="P188" s="98"/>
      <c r="Q188" s="98"/>
      <c r="R188" s="98"/>
      <c r="S188" s="98"/>
      <c r="T188" s="98"/>
      <c r="U188" s="98"/>
      <c r="V188" s="98"/>
      <c r="W188" s="99"/>
      <c r="X188" s="89"/>
      <c r="Y188" s="89"/>
      <c r="Z188" s="89"/>
      <c r="AA188" s="117"/>
      <c r="AB188" s="139" t="str">
        <f t="shared" ca="1" si="28"/>
        <v/>
      </c>
      <c r="AC188" s="134">
        <f t="shared" ca="1" si="29"/>
        <v>0</v>
      </c>
      <c r="AD188" s="111">
        <f t="shared" ca="1" si="36"/>
        <v>0</v>
      </c>
      <c r="AE188" s="111">
        <f t="shared" ca="1" si="36"/>
        <v>0</v>
      </c>
      <c r="AF188" s="111">
        <f t="shared" ca="1" si="30"/>
        <v>0</v>
      </c>
      <c r="AG188" s="111">
        <f t="shared" ca="1" si="37"/>
        <v>0</v>
      </c>
      <c r="AH188" s="111">
        <f t="shared" ca="1" si="37"/>
        <v>0</v>
      </c>
      <c r="AI188" s="111">
        <f t="shared" ca="1" si="31"/>
        <v>0</v>
      </c>
      <c r="AJ188" s="111">
        <f t="shared" ca="1" si="38"/>
        <v>0</v>
      </c>
      <c r="AK188" s="112">
        <f t="shared" ca="1" si="38"/>
        <v>0</v>
      </c>
      <c r="AL188" s="104"/>
      <c r="AM188" s="100"/>
      <c r="AN188" s="148" t="str">
        <f t="shared" ca="1" si="27"/>
        <v/>
      </c>
      <c r="AO188" s="149"/>
      <c r="AP188" s="151" t="str">
        <f t="array" aca="1" ref="AP188" ca="1">IF(SUM(--ISNUMBER(FIND(AP$2,AN$2:AN$201)))&lt;ROW()-2,"",INDEX(AN$1:AN$201,SMALL(IF(ISNUMBER(FIND(AP$2,AN$2:AN$201)),ROW($2:$201)),ROW()-2)))</f>
        <v/>
      </c>
      <c r="AQ188" s="151" t="str">
        <f t="array" aca="1" ref="AQ188" ca="1">IF(SUM(--ISNUMBER(FIND(AQ$2,AN$2:AN$201)))&lt;ROW()-2,"",INDEX(AN$1:AN$201,SMALL(IF(ISNUMBER(FIND(AQ$2,AN$2:AN$201)),ROW($2:$201)),ROW()-2)))</f>
        <v/>
      </c>
    </row>
    <row r="189" spans="1:43" s="97" customFormat="1" ht="27.95" customHeight="1">
      <c r="A189" s="120" t="str">
        <f t="shared" ca="1" si="32"/>
        <v/>
      </c>
      <c r="B189" s="422" t="str">
        <f ca="1">IF(A189="","",IF(INDIRECT("C"&amp;ROW())="","",TEXT(MATCH(INDIRECT("C"&amp;ROW()),TestCategories,0),"000")&amp;"-"&amp;TEXT(COUNTIF(C$3:INDIRECT("C"&amp;ROW()),INDIRECT("C"&amp;ROW())),"00")))</f>
        <v/>
      </c>
      <c r="C189" s="423" t="str">
        <f t="shared" ca="1" si="33"/>
        <v>耐壓性測試</v>
      </c>
      <c r="D189" s="424"/>
      <c r="E189" s="425"/>
      <c r="F189" s="425"/>
      <c r="G189" s="425"/>
      <c r="H189" s="427"/>
      <c r="I189" s="427"/>
      <c r="J189" s="427"/>
      <c r="K189" s="425"/>
      <c r="L189" s="425"/>
      <c r="M189" s="429" t="str">
        <f t="shared" ca="1" si="34"/>
        <v/>
      </c>
      <c r="N189" s="282" t="str">
        <f ca="1">IF(M189&lt;&gt;"",MAX(N$3:N188)+1,"")</f>
        <v/>
      </c>
      <c r="O189" s="442">
        <f t="shared" ca="1" si="35"/>
        <v>11</v>
      </c>
      <c r="P189" s="98"/>
      <c r="Q189" s="98"/>
      <c r="R189" s="98"/>
      <c r="S189" s="98"/>
      <c r="T189" s="98"/>
      <c r="U189" s="98"/>
      <c r="V189" s="98"/>
      <c r="W189" s="99"/>
      <c r="X189" s="89"/>
      <c r="Y189" s="89"/>
      <c r="Z189" s="89"/>
      <c r="AA189" s="117"/>
      <c r="AB189" s="139" t="str">
        <f t="shared" ca="1" si="28"/>
        <v/>
      </c>
      <c r="AC189" s="134">
        <f t="shared" ca="1" si="29"/>
        <v>0</v>
      </c>
      <c r="AD189" s="111">
        <f t="shared" ca="1" si="36"/>
        <v>0</v>
      </c>
      <c r="AE189" s="111">
        <f t="shared" ca="1" si="36"/>
        <v>0</v>
      </c>
      <c r="AF189" s="111">
        <f t="shared" ca="1" si="30"/>
        <v>0</v>
      </c>
      <c r="AG189" s="111">
        <f t="shared" ca="1" si="37"/>
        <v>0</v>
      </c>
      <c r="AH189" s="111">
        <f t="shared" ca="1" si="37"/>
        <v>0</v>
      </c>
      <c r="AI189" s="111">
        <f t="shared" ca="1" si="31"/>
        <v>0</v>
      </c>
      <c r="AJ189" s="111">
        <f t="shared" ca="1" si="38"/>
        <v>0</v>
      </c>
      <c r="AK189" s="112">
        <f t="shared" ca="1" si="38"/>
        <v>0</v>
      </c>
      <c r="AL189" s="104"/>
      <c r="AM189" s="100"/>
      <c r="AN189" s="148" t="str">
        <f t="shared" ca="1" si="27"/>
        <v/>
      </c>
      <c r="AO189" s="149"/>
      <c r="AP189" s="151" t="str">
        <f t="array" aca="1" ref="AP189" ca="1">IF(SUM(--ISNUMBER(FIND(AP$2,AN$2:AN$201)))&lt;ROW()-2,"",INDEX(AN$1:AN$201,SMALL(IF(ISNUMBER(FIND(AP$2,AN$2:AN$201)),ROW($2:$201)),ROW()-2)))</f>
        <v/>
      </c>
      <c r="AQ189" s="151" t="str">
        <f t="array" aca="1" ref="AQ189" ca="1">IF(SUM(--ISNUMBER(FIND(AQ$2,AN$2:AN$201)))&lt;ROW()-2,"",INDEX(AN$1:AN$201,SMALL(IF(ISNUMBER(FIND(AQ$2,AN$2:AN$201)),ROW($2:$201)),ROW()-2)))</f>
        <v/>
      </c>
    </row>
    <row r="190" spans="1:43" s="97" customFormat="1" ht="27.95" customHeight="1">
      <c r="A190" s="120" t="str">
        <f t="shared" ca="1" si="32"/>
        <v/>
      </c>
      <c r="B190" s="422" t="str">
        <f ca="1">IF(A190="","",IF(INDIRECT("C"&amp;ROW())="","",TEXT(MATCH(INDIRECT("C"&amp;ROW()),TestCategories,0),"000")&amp;"-"&amp;TEXT(COUNTIF(C$3:INDIRECT("C"&amp;ROW()),INDIRECT("C"&amp;ROW())),"00")))</f>
        <v/>
      </c>
      <c r="C190" s="423" t="str">
        <f t="shared" ca="1" si="33"/>
        <v>耐壓性測試</v>
      </c>
      <c r="D190" s="424"/>
      <c r="E190" s="425"/>
      <c r="F190" s="425"/>
      <c r="G190" s="425"/>
      <c r="H190" s="427"/>
      <c r="I190" s="427"/>
      <c r="J190" s="427"/>
      <c r="K190" s="425"/>
      <c r="L190" s="425"/>
      <c r="M190" s="429" t="str">
        <f t="shared" ca="1" si="34"/>
        <v/>
      </c>
      <c r="N190" s="282" t="str">
        <f ca="1">IF(M190&lt;&gt;"",MAX(N$3:N189)+1,"")</f>
        <v/>
      </c>
      <c r="O190" s="442">
        <f t="shared" ca="1" si="35"/>
        <v>11</v>
      </c>
      <c r="P190" s="98"/>
      <c r="Q190" s="98"/>
      <c r="R190" s="98"/>
      <c r="S190" s="98"/>
      <c r="T190" s="98"/>
      <c r="U190" s="98"/>
      <c r="V190" s="98"/>
      <c r="W190" s="99"/>
      <c r="X190" s="89"/>
      <c r="Y190" s="89"/>
      <c r="Z190" s="89"/>
      <c r="AA190" s="117"/>
      <c r="AB190" s="139" t="str">
        <f t="shared" ca="1" si="28"/>
        <v/>
      </c>
      <c r="AC190" s="134">
        <f t="shared" ca="1" si="29"/>
        <v>0</v>
      </c>
      <c r="AD190" s="111">
        <f t="shared" ca="1" si="36"/>
        <v>0</v>
      </c>
      <c r="AE190" s="111">
        <f t="shared" ca="1" si="36"/>
        <v>0</v>
      </c>
      <c r="AF190" s="111">
        <f t="shared" ca="1" si="30"/>
        <v>0</v>
      </c>
      <c r="AG190" s="111">
        <f t="shared" ca="1" si="37"/>
        <v>0</v>
      </c>
      <c r="AH190" s="111">
        <f t="shared" ca="1" si="37"/>
        <v>0</v>
      </c>
      <c r="AI190" s="111">
        <f t="shared" ca="1" si="31"/>
        <v>0</v>
      </c>
      <c r="AJ190" s="111">
        <f t="shared" ca="1" si="38"/>
        <v>0</v>
      </c>
      <c r="AK190" s="112">
        <f t="shared" ca="1" si="38"/>
        <v>0</v>
      </c>
      <c r="AL190" s="104"/>
      <c r="AM190" s="100"/>
      <c r="AN190" s="148" t="str">
        <f t="shared" ca="1" si="27"/>
        <v/>
      </c>
      <c r="AO190" s="149"/>
      <c r="AP190" s="151" t="str">
        <f t="array" aca="1" ref="AP190" ca="1">IF(SUM(--ISNUMBER(FIND(AP$2,AN$2:AN$201)))&lt;ROW()-2,"",INDEX(AN$1:AN$201,SMALL(IF(ISNUMBER(FIND(AP$2,AN$2:AN$201)),ROW($2:$201)),ROW()-2)))</f>
        <v/>
      </c>
      <c r="AQ190" s="151" t="str">
        <f t="array" aca="1" ref="AQ190" ca="1">IF(SUM(--ISNUMBER(FIND(AQ$2,AN$2:AN$201)))&lt;ROW()-2,"",INDEX(AN$1:AN$201,SMALL(IF(ISNUMBER(FIND(AQ$2,AN$2:AN$201)),ROW($2:$201)),ROW()-2)))</f>
        <v/>
      </c>
    </row>
    <row r="191" spans="1:43" s="97" customFormat="1" ht="27.95" customHeight="1">
      <c r="A191" s="120" t="str">
        <f t="shared" ca="1" si="32"/>
        <v/>
      </c>
      <c r="B191" s="422" t="str">
        <f ca="1">IF(A191="","",IF(INDIRECT("C"&amp;ROW())="","",TEXT(MATCH(INDIRECT("C"&amp;ROW()),TestCategories,0),"000")&amp;"-"&amp;TEXT(COUNTIF(C$3:INDIRECT("C"&amp;ROW()),INDIRECT("C"&amp;ROW())),"00")))</f>
        <v/>
      </c>
      <c r="C191" s="423" t="str">
        <f t="shared" ca="1" si="33"/>
        <v>耐壓性測試</v>
      </c>
      <c r="D191" s="424"/>
      <c r="E191" s="425"/>
      <c r="F191" s="425"/>
      <c r="G191" s="425"/>
      <c r="H191" s="427"/>
      <c r="I191" s="427"/>
      <c r="J191" s="427"/>
      <c r="K191" s="425"/>
      <c r="L191" s="425"/>
      <c r="M191" s="429" t="str">
        <f t="shared" ca="1" si="34"/>
        <v/>
      </c>
      <c r="N191" s="282" t="str">
        <f ca="1">IF(M191&lt;&gt;"",MAX(N$3:N190)+1,"")</f>
        <v/>
      </c>
      <c r="O191" s="442">
        <f t="shared" ca="1" si="35"/>
        <v>11</v>
      </c>
      <c r="P191" s="98"/>
      <c r="Q191" s="98"/>
      <c r="R191" s="98"/>
      <c r="S191" s="98"/>
      <c r="T191" s="98"/>
      <c r="U191" s="98"/>
      <c r="V191" s="98"/>
      <c r="W191" s="99"/>
      <c r="X191" s="89"/>
      <c r="Y191" s="89"/>
      <c r="Z191" s="89"/>
      <c r="AA191" s="117"/>
      <c r="AB191" s="139" t="str">
        <f t="shared" ca="1" si="28"/>
        <v/>
      </c>
      <c r="AC191" s="134">
        <f t="shared" ca="1" si="29"/>
        <v>0</v>
      </c>
      <c r="AD191" s="111">
        <f t="shared" ca="1" si="36"/>
        <v>0</v>
      </c>
      <c r="AE191" s="111">
        <f t="shared" ca="1" si="36"/>
        <v>0</v>
      </c>
      <c r="AF191" s="111">
        <f t="shared" ca="1" si="30"/>
        <v>0</v>
      </c>
      <c r="AG191" s="111">
        <f t="shared" ca="1" si="37"/>
        <v>0</v>
      </c>
      <c r="AH191" s="111">
        <f t="shared" ca="1" si="37"/>
        <v>0</v>
      </c>
      <c r="AI191" s="111">
        <f t="shared" ca="1" si="31"/>
        <v>0</v>
      </c>
      <c r="AJ191" s="111">
        <f t="shared" ca="1" si="38"/>
        <v>0</v>
      </c>
      <c r="AK191" s="112">
        <f t="shared" ca="1" si="38"/>
        <v>0</v>
      </c>
      <c r="AL191" s="104"/>
      <c r="AM191" s="100"/>
      <c r="AN191" s="148" t="str">
        <f t="shared" ca="1" si="27"/>
        <v/>
      </c>
      <c r="AO191" s="149"/>
      <c r="AP191" s="151" t="str">
        <f t="array" aca="1" ref="AP191" ca="1">IF(SUM(--ISNUMBER(FIND(AP$2,AN$2:AN$201)))&lt;ROW()-2,"",INDEX(AN$1:AN$201,SMALL(IF(ISNUMBER(FIND(AP$2,AN$2:AN$201)),ROW($2:$201)),ROW()-2)))</f>
        <v/>
      </c>
      <c r="AQ191" s="151" t="str">
        <f t="array" aca="1" ref="AQ191" ca="1">IF(SUM(--ISNUMBER(FIND(AQ$2,AN$2:AN$201)))&lt;ROW()-2,"",INDEX(AN$1:AN$201,SMALL(IF(ISNUMBER(FIND(AQ$2,AN$2:AN$201)),ROW($2:$201)),ROW()-2)))</f>
        <v/>
      </c>
    </row>
    <row r="192" spans="1:43" s="97" customFormat="1" ht="27.95" customHeight="1">
      <c r="A192" s="120" t="str">
        <f t="shared" ca="1" si="32"/>
        <v/>
      </c>
      <c r="B192" s="422" t="str">
        <f ca="1">IF(A192="","",IF(INDIRECT("C"&amp;ROW())="","",TEXT(MATCH(INDIRECT("C"&amp;ROW()),TestCategories,0),"000")&amp;"-"&amp;TEXT(COUNTIF(C$3:INDIRECT("C"&amp;ROW()),INDIRECT("C"&amp;ROW())),"00")))</f>
        <v/>
      </c>
      <c r="C192" s="423" t="str">
        <f t="shared" ca="1" si="33"/>
        <v>耐壓性測試</v>
      </c>
      <c r="D192" s="424"/>
      <c r="E192" s="425"/>
      <c r="F192" s="425"/>
      <c r="G192" s="425"/>
      <c r="H192" s="427"/>
      <c r="I192" s="427"/>
      <c r="J192" s="427"/>
      <c r="K192" s="425"/>
      <c r="L192" s="425"/>
      <c r="M192" s="429" t="str">
        <f t="shared" ca="1" si="34"/>
        <v/>
      </c>
      <c r="N192" s="282" t="str">
        <f ca="1">IF(M192&lt;&gt;"",MAX(N$3:N191)+1,"")</f>
        <v/>
      </c>
      <c r="O192" s="442">
        <f t="shared" ca="1" si="35"/>
        <v>11</v>
      </c>
      <c r="P192" s="98"/>
      <c r="Q192" s="98"/>
      <c r="R192" s="98"/>
      <c r="S192" s="98"/>
      <c r="T192" s="98"/>
      <c r="U192" s="98"/>
      <c r="V192" s="98"/>
      <c r="W192" s="99"/>
      <c r="X192" s="89"/>
      <c r="Y192" s="89"/>
      <c r="Z192" s="89"/>
      <c r="AA192" s="117"/>
      <c r="AB192" s="139" t="str">
        <f t="shared" ca="1" si="28"/>
        <v/>
      </c>
      <c r="AC192" s="134">
        <f t="shared" ca="1" si="29"/>
        <v>0</v>
      </c>
      <c r="AD192" s="111">
        <f t="shared" ca="1" si="36"/>
        <v>0</v>
      </c>
      <c r="AE192" s="111">
        <f t="shared" ca="1" si="36"/>
        <v>0</v>
      </c>
      <c r="AF192" s="111">
        <f t="shared" ca="1" si="30"/>
        <v>0</v>
      </c>
      <c r="AG192" s="111">
        <f t="shared" ca="1" si="37"/>
        <v>0</v>
      </c>
      <c r="AH192" s="111">
        <f t="shared" ca="1" si="37"/>
        <v>0</v>
      </c>
      <c r="AI192" s="111">
        <f t="shared" ca="1" si="31"/>
        <v>0</v>
      </c>
      <c r="AJ192" s="111">
        <f t="shared" ca="1" si="38"/>
        <v>0</v>
      </c>
      <c r="AK192" s="112">
        <f t="shared" ca="1" si="38"/>
        <v>0</v>
      </c>
      <c r="AL192" s="104"/>
      <c r="AM192" s="100"/>
      <c r="AN192" s="148" t="str">
        <f t="shared" ca="1" si="27"/>
        <v/>
      </c>
      <c r="AO192" s="149"/>
      <c r="AP192" s="151" t="str">
        <f t="array" aca="1" ref="AP192" ca="1">IF(SUM(--ISNUMBER(FIND(AP$2,AN$2:AN$201)))&lt;ROW()-2,"",INDEX(AN$1:AN$201,SMALL(IF(ISNUMBER(FIND(AP$2,AN$2:AN$201)),ROW($2:$201)),ROW()-2)))</f>
        <v/>
      </c>
      <c r="AQ192" s="151" t="str">
        <f t="array" aca="1" ref="AQ192" ca="1">IF(SUM(--ISNUMBER(FIND(AQ$2,AN$2:AN$201)))&lt;ROW()-2,"",INDEX(AN$1:AN$201,SMALL(IF(ISNUMBER(FIND(AQ$2,AN$2:AN$201)),ROW($2:$201)),ROW()-2)))</f>
        <v/>
      </c>
    </row>
    <row r="193" spans="1:43" s="97" customFormat="1" ht="27.95" customHeight="1">
      <c r="A193" s="120" t="str">
        <f t="shared" ca="1" si="32"/>
        <v/>
      </c>
      <c r="B193" s="422" t="str">
        <f ca="1">IF(A193="","",IF(INDIRECT("C"&amp;ROW())="","",TEXT(MATCH(INDIRECT("C"&amp;ROW()),TestCategories,0),"000")&amp;"-"&amp;TEXT(COUNTIF(C$3:INDIRECT("C"&amp;ROW()),INDIRECT("C"&amp;ROW())),"00")))</f>
        <v/>
      </c>
      <c r="C193" s="423" t="str">
        <f t="shared" ca="1" si="33"/>
        <v>耐壓性測試</v>
      </c>
      <c r="D193" s="424"/>
      <c r="E193" s="425"/>
      <c r="F193" s="425"/>
      <c r="G193" s="425"/>
      <c r="H193" s="427"/>
      <c r="I193" s="427"/>
      <c r="J193" s="427"/>
      <c r="K193" s="425"/>
      <c r="L193" s="425"/>
      <c r="M193" s="429" t="str">
        <f t="shared" ca="1" si="34"/>
        <v/>
      </c>
      <c r="N193" s="282" t="str">
        <f ca="1">IF(M193&lt;&gt;"",MAX(N$3:N192)+1,"")</f>
        <v/>
      </c>
      <c r="O193" s="442">
        <f t="shared" ca="1" si="35"/>
        <v>11</v>
      </c>
      <c r="P193" s="98"/>
      <c r="Q193" s="98"/>
      <c r="R193" s="98"/>
      <c r="S193" s="98"/>
      <c r="T193" s="98"/>
      <c r="U193" s="98"/>
      <c r="V193" s="98"/>
      <c r="W193" s="99"/>
      <c r="X193" s="89"/>
      <c r="Y193" s="89"/>
      <c r="Z193" s="89"/>
      <c r="AA193" s="117"/>
      <c r="AB193" s="139" t="str">
        <f t="shared" ca="1" si="28"/>
        <v/>
      </c>
      <c r="AC193" s="134">
        <f t="shared" ca="1" si="29"/>
        <v>0</v>
      </c>
      <c r="AD193" s="111">
        <f t="shared" ca="1" si="36"/>
        <v>0</v>
      </c>
      <c r="AE193" s="111">
        <f t="shared" ca="1" si="36"/>
        <v>0</v>
      </c>
      <c r="AF193" s="111">
        <f t="shared" ca="1" si="30"/>
        <v>0</v>
      </c>
      <c r="AG193" s="111">
        <f t="shared" ca="1" si="37"/>
        <v>0</v>
      </c>
      <c r="AH193" s="111">
        <f t="shared" ca="1" si="37"/>
        <v>0</v>
      </c>
      <c r="AI193" s="111">
        <f t="shared" ca="1" si="31"/>
        <v>0</v>
      </c>
      <c r="AJ193" s="111">
        <f t="shared" ca="1" si="38"/>
        <v>0</v>
      </c>
      <c r="AK193" s="112">
        <f t="shared" ca="1" si="38"/>
        <v>0</v>
      </c>
      <c r="AL193" s="104"/>
      <c r="AM193" s="100"/>
      <c r="AN193" s="148" t="str">
        <f t="shared" ca="1" si="27"/>
        <v/>
      </c>
      <c r="AO193" s="149"/>
      <c r="AP193" s="151" t="str">
        <f t="array" aca="1" ref="AP193" ca="1">IF(SUM(--ISNUMBER(FIND(AP$2,AN$2:AN$201)))&lt;ROW()-2,"",INDEX(AN$1:AN$201,SMALL(IF(ISNUMBER(FIND(AP$2,AN$2:AN$201)),ROW($2:$201)),ROW()-2)))</f>
        <v/>
      </c>
      <c r="AQ193" s="151" t="str">
        <f t="array" aca="1" ref="AQ193" ca="1">IF(SUM(--ISNUMBER(FIND(AQ$2,AN$2:AN$201)))&lt;ROW()-2,"",INDEX(AN$1:AN$201,SMALL(IF(ISNUMBER(FIND(AQ$2,AN$2:AN$201)),ROW($2:$201)),ROW()-2)))</f>
        <v/>
      </c>
    </row>
    <row r="194" spans="1:43" s="97" customFormat="1" ht="27.95" customHeight="1">
      <c r="A194" s="120" t="str">
        <f t="shared" ca="1" si="32"/>
        <v/>
      </c>
      <c r="B194" s="422" t="str">
        <f ca="1">IF(A194="","",IF(INDIRECT("C"&amp;ROW())="","",TEXT(MATCH(INDIRECT("C"&amp;ROW()),TestCategories,0),"000")&amp;"-"&amp;TEXT(COUNTIF(C$3:INDIRECT("C"&amp;ROW()),INDIRECT("C"&amp;ROW())),"00")))</f>
        <v/>
      </c>
      <c r="C194" s="423" t="str">
        <f t="shared" ca="1" si="33"/>
        <v>耐壓性測試</v>
      </c>
      <c r="D194" s="424"/>
      <c r="E194" s="425"/>
      <c r="F194" s="425"/>
      <c r="G194" s="425"/>
      <c r="H194" s="427"/>
      <c r="I194" s="427"/>
      <c r="J194" s="427"/>
      <c r="K194" s="425"/>
      <c r="L194" s="425"/>
      <c r="M194" s="429" t="str">
        <f t="shared" ca="1" si="34"/>
        <v/>
      </c>
      <c r="N194" s="282" t="str">
        <f ca="1">IF(M194&lt;&gt;"",MAX(N$3:N193)+1,"")</f>
        <v/>
      </c>
      <c r="O194" s="442">
        <f t="shared" ca="1" si="35"/>
        <v>11</v>
      </c>
      <c r="P194" s="98"/>
      <c r="Q194" s="98"/>
      <c r="R194" s="98"/>
      <c r="S194" s="98"/>
      <c r="T194" s="98"/>
      <c r="U194" s="98"/>
      <c r="V194" s="98"/>
      <c r="W194" s="99"/>
      <c r="X194" s="89"/>
      <c r="Y194" s="89"/>
      <c r="Z194" s="89"/>
      <c r="AA194" s="117"/>
      <c r="AB194" s="139" t="str">
        <f t="shared" ca="1" si="28"/>
        <v/>
      </c>
      <c r="AC194" s="134">
        <f t="shared" ca="1" si="29"/>
        <v>0</v>
      </c>
      <c r="AD194" s="111">
        <f t="shared" ca="1" si="36"/>
        <v>0</v>
      </c>
      <c r="AE194" s="111">
        <f t="shared" ca="1" si="36"/>
        <v>0</v>
      </c>
      <c r="AF194" s="111">
        <f t="shared" ca="1" si="30"/>
        <v>0</v>
      </c>
      <c r="AG194" s="111">
        <f t="shared" ca="1" si="37"/>
        <v>0</v>
      </c>
      <c r="AH194" s="111">
        <f t="shared" ca="1" si="37"/>
        <v>0</v>
      </c>
      <c r="AI194" s="111">
        <f t="shared" ca="1" si="31"/>
        <v>0</v>
      </c>
      <c r="AJ194" s="111">
        <f t="shared" ca="1" si="38"/>
        <v>0</v>
      </c>
      <c r="AK194" s="112">
        <f t="shared" ca="1" si="38"/>
        <v>0</v>
      </c>
      <c r="AL194" s="104"/>
      <c r="AM194" s="100"/>
      <c r="AN194" s="148" t="str">
        <f t="shared" ref="AN194:AN201" ca="1" si="39">IFERROR(UPPER(INDEX(TestCategories,ROW()-1,1)),"")</f>
        <v/>
      </c>
      <c r="AO194" s="149"/>
      <c r="AP194" s="151" t="str">
        <f t="array" aca="1" ref="AP194" ca="1">IF(SUM(--ISNUMBER(FIND(AP$2,AN$2:AN$201)))&lt;ROW()-2,"",INDEX(AN$1:AN$201,SMALL(IF(ISNUMBER(FIND(AP$2,AN$2:AN$201)),ROW($2:$201)),ROW()-2)))</f>
        <v/>
      </c>
      <c r="AQ194" s="151" t="str">
        <f t="array" aca="1" ref="AQ194" ca="1">IF(SUM(--ISNUMBER(FIND(AQ$2,AN$2:AN$201)))&lt;ROW()-2,"",INDEX(AN$1:AN$201,SMALL(IF(ISNUMBER(FIND(AQ$2,AN$2:AN$201)),ROW($2:$201)),ROW()-2)))</f>
        <v/>
      </c>
    </row>
    <row r="195" spans="1:43" s="97" customFormat="1" ht="27.95" customHeight="1">
      <c r="A195" s="120" t="str">
        <f t="shared" ca="1" si="32"/>
        <v/>
      </c>
      <c r="B195" s="422" t="str">
        <f ca="1">IF(A195="","",IF(INDIRECT("C"&amp;ROW())="","",TEXT(MATCH(INDIRECT("C"&amp;ROW()),TestCategories,0),"000")&amp;"-"&amp;TEXT(COUNTIF(C$3:INDIRECT("C"&amp;ROW()),INDIRECT("C"&amp;ROW())),"00")))</f>
        <v/>
      </c>
      <c r="C195" s="423" t="str">
        <f t="shared" ca="1" si="33"/>
        <v>耐壓性測試</v>
      </c>
      <c r="D195" s="424"/>
      <c r="E195" s="425"/>
      <c r="F195" s="425"/>
      <c r="G195" s="425"/>
      <c r="H195" s="427"/>
      <c r="I195" s="427"/>
      <c r="J195" s="427"/>
      <c r="K195" s="425"/>
      <c r="L195" s="425"/>
      <c r="M195" s="429" t="str">
        <f t="shared" ca="1" si="34"/>
        <v/>
      </c>
      <c r="N195" s="282" t="str">
        <f ca="1">IF(M195&lt;&gt;"",MAX(N$3:N194)+1,"")</f>
        <v/>
      </c>
      <c r="O195" s="442">
        <f t="shared" ca="1" si="35"/>
        <v>11</v>
      </c>
      <c r="P195" s="98"/>
      <c r="Q195" s="98"/>
      <c r="R195" s="98"/>
      <c r="S195" s="98"/>
      <c r="T195" s="98"/>
      <c r="U195" s="98"/>
      <c r="V195" s="98"/>
      <c r="W195" s="99"/>
      <c r="X195" s="89"/>
      <c r="Y195" s="89"/>
      <c r="Z195" s="89"/>
      <c r="AA195" s="117"/>
      <c r="AB195" s="139" t="str">
        <f t="shared" ref="AB195:AB201" ca="1" si="40">IFERROR(INDEX(validTestCategories,ROW()-ROW(AB$2),1),"")</f>
        <v/>
      </c>
      <c r="AC195" s="134">
        <f t="shared" ref="AC195:AC201" ca="1" si="41">COUNTIFS(INDIRECT($AL$1),$AB195,INDIRECT($AB$1),AC$1)</f>
        <v>0</v>
      </c>
      <c r="AD195" s="111">
        <f t="shared" ca="1" si="36"/>
        <v>0</v>
      </c>
      <c r="AE195" s="111">
        <f t="shared" ca="1" si="36"/>
        <v>0</v>
      </c>
      <c r="AF195" s="111">
        <f t="shared" ref="AF195:AF201" ca="1" si="42">COUNTIFS(INDIRECT($AL$1),$AB195,INDIRECT($AB$1),AF$1)</f>
        <v>0</v>
      </c>
      <c r="AG195" s="111">
        <f t="shared" ca="1" si="37"/>
        <v>0</v>
      </c>
      <c r="AH195" s="111">
        <f t="shared" ca="1" si="37"/>
        <v>0</v>
      </c>
      <c r="AI195" s="111">
        <f t="shared" ref="AI195:AI201" ca="1" si="43">COUNTIFS(INDIRECT($AL$1),$AB195,INDIRECT($AB$1),AI$1)</f>
        <v>0</v>
      </c>
      <c r="AJ195" s="111">
        <f t="shared" ca="1" si="38"/>
        <v>0</v>
      </c>
      <c r="AK195" s="112">
        <f t="shared" ca="1" si="38"/>
        <v>0</v>
      </c>
      <c r="AL195" s="104"/>
      <c r="AM195" s="100"/>
      <c r="AN195" s="148" t="str">
        <f t="shared" ca="1" si="39"/>
        <v/>
      </c>
      <c r="AO195" s="149"/>
      <c r="AP195" s="151" t="str">
        <f t="array" aca="1" ref="AP195" ca="1">IF(SUM(--ISNUMBER(FIND(AP$2,AN$2:AN$201)))&lt;ROW()-2,"",INDEX(AN$1:AN$201,SMALL(IF(ISNUMBER(FIND(AP$2,AN$2:AN$201)),ROW($2:$201)),ROW()-2)))</f>
        <v/>
      </c>
      <c r="AQ195" s="151" t="str">
        <f t="array" aca="1" ref="AQ195" ca="1">IF(SUM(--ISNUMBER(FIND(AQ$2,AN$2:AN$201)))&lt;ROW()-2,"",INDEX(AN$1:AN$201,SMALL(IF(ISNUMBER(FIND(AQ$2,AN$2:AN$201)),ROW($2:$201)),ROW()-2)))</f>
        <v/>
      </c>
    </row>
    <row r="196" spans="1:43" s="97" customFormat="1" ht="27.95" customHeight="1">
      <c r="A196" s="120" t="str">
        <f t="shared" ca="1" si="32"/>
        <v/>
      </c>
      <c r="B196" s="422" t="str">
        <f ca="1">IF(A196="","",IF(INDIRECT("C"&amp;ROW())="","",TEXT(MATCH(INDIRECT("C"&amp;ROW()),TestCategories,0),"000")&amp;"-"&amp;TEXT(COUNTIF(C$3:INDIRECT("C"&amp;ROW()),INDIRECT("C"&amp;ROW())),"00")))</f>
        <v/>
      </c>
      <c r="C196" s="423" t="str">
        <f t="shared" ca="1" si="33"/>
        <v>耐壓性測試</v>
      </c>
      <c r="D196" s="424"/>
      <c r="E196" s="425"/>
      <c r="F196" s="425"/>
      <c r="G196" s="425"/>
      <c r="H196" s="427"/>
      <c r="I196" s="427"/>
      <c r="J196" s="427"/>
      <c r="K196" s="425"/>
      <c r="L196" s="425"/>
      <c r="M196" s="429" t="str">
        <f t="shared" ca="1" si="34"/>
        <v/>
      </c>
      <c r="N196" s="282" t="str">
        <f ca="1">IF(M196&lt;&gt;"",MAX(N$3:N195)+1,"")</f>
        <v/>
      </c>
      <c r="O196" s="442">
        <f t="shared" ca="1" si="35"/>
        <v>11</v>
      </c>
      <c r="P196" s="98"/>
      <c r="Q196" s="98"/>
      <c r="R196" s="98"/>
      <c r="S196" s="98"/>
      <c r="T196" s="98"/>
      <c r="U196" s="98"/>
      <c r="V196" s="98"/>
      <c r="W196" s="99"/>
      <c r="X196" s="89"/>
      <c r="Y196" s="89"/>
      <c r="Z196" s="89"/>
      <c r="AA196" s="117"/>
      <c r="AB196" s="139" t="str">
        <f t="shared" ca="1" si="40"/>
        <v/>
      </c>
      <c r="AC196" s="134">
        <f t="shared" ca="1" si="41"/>
        <v>0</v>
      </c>
      <c r="AD196" s="111">
        <f t="shared" ca="1" si="36"/>
        <v>0</v>
      </c>
      <c r="AE196" s="111">
        <f t="shared" ca="1" si="36"/>
        <v>0</v>
      </c>
      <c r="AF196" s="111">
        <f t="shared" ca="1" si="42"/>
        <v>0</v>
      </c>
      <c r="AG196" s="111">
        <f t="shared" ca="1" si="37"/>
        <v>0</v>
      </c>
      <c r="AH196" s="111">
        <f t="shared" ca="1" si="37"/>
        <v>0</v>
      </c>
      <c r="AI196" s="111">
        <f t="shared" ca="1" si="43"/>
        <v>0</v>
      </c>
      <c r="AJ196" s="111">
        <f t="shared" ca="1" si="38"/>
        <v>0</v>
      </c>
      <c r="AK196" s="112">
        <f t="shared" ca="1" si="38"/>
        <v>0</v>
      </c>
      <c r="AL196" s="104"/>
      <c r="AM196" s="100"/>
      <c r="AN196" s="148" t="str">
        <f t="shared" ca="1" si="39"/>
        <v/>
      </c>
      <c r="AO196" s="149"/>
      <c r="AP196" s="151" t="str">
        <f t="array" aca="1" ref="AP196" ca="1">IF(SUM(--ISNUMBER(FIND(AP$2,AN$2:AN$201)))&lt;ROW()-2,"",INDEX(AN$1:AN$201,SMALL(IF(ISNUMBER(FIND(AP$2,AN$2:AN$201)),ROW($2:$201)),ROW()-2)))</f>
        <v/>
      </c>
      <c r="AQ196" s="151" t="str">
        <f t="array" aca="1" ref="AQ196" ca="1">IF(SUM(--ISNUMBER(FIND(AQ$2,AN$2:AN$201)))&lt;ROW()-2,"",INDEX(AN$1:AN$201,SMALL(IF(ISNUMBER(FIND(AQ$2,AN$2:AN$201)),ROW($2:$201)),ROW()-2)))</f>
        <v/>
      </c>
    </row>
    <row r="197" spans="1:43" s="97" customFormat="1" ht="27.95" customHeight="1">
      <c r="A197" s="120" t="str">
        <f t="shared" ref="A197:A260" ca="1" si="44">IF(LEN(INDIRECT("D"&amp;ROW()) &amp; INDIRECT("D"&amp;ROW()) &amp;INDIRECT("E"&amp;ROW()) &amp; INDIRECT("F"&amp;ROW()) &amp; INDIRECT("G"&amp;ROW()) &amp; INDIRECT("H"&amp;ROW()) &amp; INDIRECT("I"&amp;ROW()) &amp; INDIRECT("J"&amp;ROW()) &amp; INDIRECT("K"&amp;ROW()))&gt;0,ROW()-ROW($A$3),"")</f>
        <v/>
      </c>
      <c r="B197" s="422" t="str">
        <f ca="1">IF(A197="","",IF(INDIRECT("C"&amp;ROW())="","",TEXT(MATCH(INDIRECT("C"&amp;ROW()),TestCategories,0),"000")&amp;"-"&amp;TEXT(COUNTIF(C$3:INDIRECT("C"&amp;ROW()),INDIRECT("C"&amp;ROW())),"00")))</f>
        <v/>
      </c>
      <c r="C197" s="423" t="str">
        <f t="shared" ref="C197:C260" ca="1" si="45">IF(LEN(INDIRECT("D"&amp;ROW()))=0,INDIRECT("C"&amp;ROW()-1),INDIRECT("D"&amp;ROW()))</f>
        <v>耐壓性測試</v>
      </c>
      <c r="D197" s="424"/>
      <c r="E197" s="425"/>
      <c r="F197" s="425"/>
      <c r="G197" s="425"/>
      <c r="H197" s="427"/>
      <c r="I197" s="427"/>
      <c r="J197" s="427"/>
      <c r="K197" s="425"/>
      <c r="L197" s="425"/>
      <c r="M197" s="429" t="str">
        <f t="shared" ref="M197:M260" ca="1" si="46">IF(M$1=TRUE,IF(ISNUMBER(INDIRECT($L$2&amp;ROW())),HYPERLINK("http://mbt.cmedia.com.tw/mantisbt/view.php?id="&amp;INDIRECT($L$2&amp;ROW()),"Mantis :: "&amp;INDIRECT($L$2&amp;ROW())),""),"")</f>
        <v/>
      </c>
      <c r="N197" s="282" t="str">
        <f ca="1">IF(M197&lt;&gt;"",MAX(N$3:N196)+1,"")</f>
        <v/>
      </c>
      <c r="O197" s="442">
        <f t="shared" ref="O197:O260" ca="1" si="47">IF(C197&lt;&gt;C196,O196+1,O196)</f>
        <v>11</v>
      </c>
      <c r="P197" s="98"/>
      <c r="Q197" s="98"/>
      <c r="R197" s="98"/>
      <c r="S197" s="98"/>
      <c r="T197" s="98"/>
      <c r="U197" s="98"/>
      <c r="V197" s="98"/>
      <c r="W197" s="99"/>
      <c r="X197" s="89"/>
      <c r="Y197" s="89"/>
      <c r="Z197" s="89"/>
      <c r="AA197" s="117"/>
      <c r="AB197" s="139" t="str">
        <f t="shared" ca="1" si="40"/>
        <v/>
      </c>
      <c r="AC197" s="134">
        <f t="shared" ca="1" si="41"/>
        <v>0</v>
      </c>
      <c r="AD197" s="111">
        <f t="shared" ca="1" si="36"/>
        <v>0</v>
      </c>
      <c r="AE197" s="111">
        <f t="shared" ca="1" si="36"/>
        <v>0</v>
      </c>
      <c r="AF197" s="111">
        <f t="shared" ca="1" si="42"/>
        <v>0</v>
      </c>
      <c r="AG197" s="111">
        <f t="shared" ca="1" si="37"/>
        <v>0</v>
      </c>
      <c r="AH197" s="111">
        <f t="shared" ca="1" si="37"/>
        <v>0</v>
      </c>
      <c r="AI197" s="111">
        <f t="shared" ca="1" si="43"/>
        <v>0</v>
      </c>
      <c r="AJ197" s="111">
        <f t="shared" ca="1" si="38"/>
        <v>0</v>
      </c>
      <c r="AK197" s="112">
        <f t="shared" ca="1" si="38"/>
        <v>0</v>
      </c>
      <c r="AL197" s="104"/>
      <c r="AM197" s="100"/>
      <c r="AN197" s="148" t="str">
        <f t="shared" ca="1" si="39"/>
        <v/>
      </c>
      <c r="AO197" s="149"/>
      <c r="AP197" s="151" t="str">
        <f t="array" aca="1" ref="AP197" ca="1">IF(SUM(--ISNUMBER(FIND(AP$2,AN$2:AN$201)))&lt;ROW()-2,"",INDEX(AN$1:AN$201,SMALL(IF(ISNUMBER(FIND(AP$2,AN$2:AN$201)),ROW($2:$201)),ROW()-2)))</f>
        <v/>
      </c>
      <c r="AQ197" s="151" t="str">
        <f t="array" aca="1" ref="AQ197" ca="1">IF(SUM(--ISNUMBER(FIND(AQ$2,AN$2:AN$201)))&lt;ROW()-2,"",INDEX(AN$1:AN$201,SMALL(IF(ISNUMBER(FIND(AQ$2,AN$2:AN$201)),ROW($2:$201)),ROW()-2)))</f>
        <v/>
      </c>
    </row>
    <row r="198" spans="1:43" s="97" customFormat="1" ht="27.95" customHeight="1">
      <c r="A198" s="120" t="str">
        <f t="shared" ca="1" si="44"/>
        <v/>
      </c>
      <c r="B198" s="422" t="str">
        <f ca="1">IF(A198="","",IF(INDIRECT("C"&amp;ROW())="","",TEXT(MATCH(INDIRECT("C"&amp;ROW()),TestCategories,0),"000")&amp;"-"&amp;TEXT(COUNTIF(C$3:INDIRECT("C"&amp;ROW()),INDIRECT("C"&amp;ROW())),"00")))</f>
        <v/>
      </c>
      <c r="C198" s="423" t="str">
        <f t="shared" ca="1" si="45"/>
        <v>耐壓性測試</v>
      </c>
      <c r="D198" s="424"/>
      <c r="E198" s="425"/>
      <c r="F198" s="425"/>
      <c r="G198" s="425"/>
      <c r="H198" s="427"/>
      <c r="I198" s="427"/>
      <c r="J198" s="427"/>
      <c r="K198" s="425"/>
      <c r="L198" s="425"/>
      <c r="M198" s="429" t="str">
        <f t="shared" ca="1" si="46"/>
        <v/>
      </c>
      <c r="N198" s="282" t="str">
        <f ca="1">IF(M198&lt;&gt;"",MAX(N$3:N197)+1,"")</f>
        <v/>
      </c>
      <c r="O198" s="442">
        <f t="shared" ca="1" si="47"/>
        <v>11</v>
      </c>
      <c r="P198" s="98"/>
      <c r="Q198" s="98"/>
      <c r="R198" s="98"/>
      <c r="S198" s="98"/>
      <c r="T198" s="98"/>
      <c r="U198" s="98"/>
      <c r="V198" s="98"/>
      <c r="W198" s="99"/>
      <c r="X198" s="89"/>
      <c r="Y198" s="89"/>
      <c r="Z198" s="89"/>
      <c r="AA198" s="117"/>
      <c r="AB198" s="139" t="str">
        <f t="shared" ca="1" si="40"/>
        <v/>
      </c>
      <c r="AC198" s="134">
        <f t="shared" ca="1" si="41"/>
        <v>0</v>
      </c>
      <c r="AD198" s="111">
        <f t="shared" ca="1" si="36"/>
        <v>0</v>
      </c>
      <c r="AE198" s="111">
        <f t="shared" ca="1" si="36"/>
        <v>0</v>
      </c>
      <c r="AF198" s="111">
        <f t="shared" ca="1" si="42"/>
        <v>0</v>
      </c>
      <c r="AG198" s="111">
        <f t="shared" ca="1" si="37"/>
        <v>0</v>
      </c>
      <c r="AH198" s="111">
        <f t="shared" ca="1" si="37"/>
        <v>0</v>
      </c>
      <c r="AI198" s="111">
        <f t="shared" ca="1" si="43"/>
        <v>0</v>
      </c>
      <c r="AJ198" s="111">
        <f t="shared" ca="1" si="38"/>
        <v>0</v>
      </c>
      <c r="AK198" s="112">
        <f t="shared" ca="1" si="38"/>
        <v>0</v>
      </c>
      <c r="AL198" s="104"/>
      <c r="AM198" s="100"/>
      <c r="AN198" s="148" t="str">
        <f t="shared" ca="1" si="39"/>
        <v/>
      </c>
      <c r="AO198" s="149"/>
      <c r="AP198" s="151" t="str">
        <f t="array" aca="1" ref="AP198" ca="1">IF(SUM(--ISNUMBER(FIND(AP$2,AN$2:AN$201)))&lt;ROW()-2,"",INDEX(AN$1:AN$201,SMALL(IF(ISNUMBER(FIND(AP$2,AN$2:AN$201)),ROW($2:$201)),ROW()-2)))</f>
        <v/>
      </c>
      <c r="AQ198" s="151" t="str">
        <f t="array" aca="1" ref="AQ198" ca="1">IF(SUM(--ISNUMBER(FIND(AQ$2,AN$2:AN$201)))&lt;ROW()-2,"",INDEX(AN$1:AN$201,SMALL(IF(ISNUMBER(FIND(AQ$2,AN$2:AN$201)),ROW($2:$201)),ROW()-2)))</f>
        <v/>
      </c>
    </row>
    <row r="199" spans="1:43" s="97" customFormat="1" ht="27.95" customHeight="1">
      <c r="A199" s="120" t="str">
        <f t="shared" ca="1" si="44"/>
        <v/>
      </c>
      <c r="B199" s="422" t="str">
        <f ca="1">IF(A199="","",IF(INDIRECT("C"&amp;ROW())="","",TEXT(MATCH(INDIRECT("C"&amp;ROW()),TestCategories,0),"000")&amp;"-"&amp;TEXT(COUNTIF(C$3:INDIRECT("C"&amp;ROW()),INDIRECT("C"&amp;ROW())),"00")))</f>
        <v/>
      </c>
      <c r="C199" s="423" t="str">
        <f t="shared" ca="1" si="45"/>
        <v>耐壓性測試</v>
      </c>
      <c r="D199" s="424"/>
      <c r="E199" s="425"/>
      <c r="F199" s="425"/>
      <c r="G199" s="425"/>
      <c r="H199" s="427"/>
      <c r="I199" s="427"/>
      <c r="J199" s="427"/>
      <c r="K199" s="425"/>
      <c r="L199" s="425"/>
      <c r="M199" s="429" t="str">
        <f t="shared" ca="1" si="46"/>
        <v/>
      </c>
      <c r="N199" s="282" t="str">
        <f ca="1">IF(M199&lt;&gt;"",MAX(N$3:N198)+1,"")</f>
        <v/>
      </c>
      <c r="O199" s="442">
        <f t="shared" ca="1" si="47"/>
        <v>11</v>
      </c>
      <c r="P199" s="98"/>
      <c r="Q199" s="98"/>
      <c r="R199" s="98"/>
      <c r="S199" s="98"/>
      <c r="T199" s="98"/>
      <c r="U199" s="98"/>
      <c r="V199" s="98"/>
      <c r="W199" s="99"/>
      <c r="X199" s="89"/>
      <c r="Y199" s="89"/>
      <c r="Z199" s="89"/>
      <c r="AA199" s="117"/>
      <c r="AB199" s="139" t="str">
        <f t="shared" ca="1" si="40"/>
        <v/>
      </c>
      <c r="AC199" s="134">
        <f t="shared" ca="1" si="41"/>
        <v>0</v>
      </c>
      <c r="AD199" s="111">
        <f t="shared" ca="1" si="36"/>
        <v>0</v>
      </c>
      <c r="AE199" s="111">
        <f t="shared" ca="1" si="36"/>
        <v>0</v>
      </c>
      <c r="AF199" s="111">
        <f t="shared" ca="1" si="42"/>
        <v>0</v>
      </c>
      <c r="AG199" s="111">
        <f t="shared" ca="1" si="37"/>
        <v>0</v>
      </c>
      <c r="AH199" s="111">
        <f t="shared" ca="1" si="37"/>
        <v>0</v>
      </c>
      <c r="AI199" s="111">
        <f t="shared" ca="1" si="43"/>
        <v>0</v>
      </c>
      <c r="AJ199" s="111">
        <f t="shared" ca="1" si="38"/>
        <v>0</v>
      </c>
      <c r="AK199" s="112">
        <f t="shared" ca="1" si="38"/>
        <v>0</v>
      </c>
      <c r="AL199" s="104"/>
      <c r="AM199" s="100"/>
      <c r="AN199" s="148" t="str">
        <f t="shared" ca="1" si="39"/>
        <v/>
      </c>
      <c r="AO199" s="149"/>
      <c r="AP199" s="151" t="str">
        <f t="array" aca="1" ref="AP199" ca="1">IF(SUM(--ISNUMBER(FIND(AP$2,AN$2:AN$201)))&lt;ROW()-2,"",INDEX(AN$1:AN$201,SMALL(IF(ISNUMBER(FIND(AP$2,AN$2:AN$201)),ROW($2:$201)),ROW()-2)))</f>
        <v/>
      </c>
      <c r="AQ199" s="151" t="str">
        <f t="array" aca="1" ref="AQ199" ca="1">IF(SUM(--ISNUMBER(FIND(AQ$2,AN$2:AN$201)))&lt;ROW()-2,"",INDEX(AN$1:AN$201,SMALL(IF(ISNUMBER(FIND(AQ$2,AN$2:AN$201)),ROW($2:$201)),ROW()-2)))</f>
        <v/>
      </c>
    </row>
    <row r="200" spans="1:43" s="97" customFormat="1" ht="27.95" customHeight="1">
      <c r="A200" s="120" t="str">
        <f t="shared" ca="1" si="44"/>
        <v/>
      </c>
      <c r="B200" s="422" t="str">
        <f ca="1">IF(A200="","",IF(INDIRECT("C"&amp;ROW())="","",TEXT(MATCH(INDIRECT("C"&amp;ROW()),TestCategories,0),"000")&amp;"-"&amp;TEXT(COUNTIF(C$3:INDIRECT("C"&amp;ROW()),INDIRECT("C"&amp;ROW())),"00")))</f>
        <v/>
      </c>
      <c r="C200" s="423" t="str">
        <f t="shared" ca="1" si="45"/>
        <v>耐壓性測試</v>
      </c>
      <c r="D200" s="424"/>
      <c r="E200" s="425"/>
      <c r="F200" s="425"/>
      <c r="G200" s="425"/>
      <c r="H200" s="427"/>
      <c r="I200" s="427"/>
      <c r="J200" s="427"/>
      <c r="K200" s="425"/>
      <c r="L200" s="425"/>
      <c r="M200" s="429" t="str">
        <f t="shared" ca="1" si="46"/>
        <v/>
      </c>
      <c r="N200" s="282" t="str">
        <f ca="1">IF(M200&lt;&gt;"",MAX(N$3:N199)+1,"")</f>
        <v/>
      </c>
      <c r="O200" s="442">
        <f t="shared" ca="1" si="47"/>
        <v>11</v>
      </c>
      <c r="P200" s="98"/>
      <c r="Q200" s="98"/>
      <c r="R200" s="98"/>
      <c r="S200" s="98"/>
      <c r="T200" s="98"/>
      <c r="U200" s="98"/>
      <c r="V200" s="98"/>
      <c r="W200" s="99"/>
      <c r="X200" s="89"/>
      <c r="Y200" s="89"/>
      <c r="Z200" s="89"/>
      <c r="AA200" s="117"/>
      <c r="AB200" s="139" t="str">
        <f t="shared" ca="1" si="40"/>
        <v/>
      </c>
      <c r="AC200" s="134">
        <f t="shared" ca="1" si="41"/>
        <v>0</v>
      </c>
      <c r="AD200" s="111">
        <f t="shared" ca="1" si="36"/>
        <v>0</v>
      </c>
      <c r="AE200" s="111">
        <f t="shared" ca="1" si="36"/>
        <v>0</v>
      </c>
      <c r="AF200" s="111">
        <f t="shared" ca="1" si="42"/>
        <v>0</v>
      </c>
      <c r="AG200" s="111">
        <f t="shared" ca="1" si="37"/>
        <v>0</v>
      </c>
      <c r="AH200" s="111">
        <f t="shared" ca="1" si="37"/>
        <v>0</v>
      </c>
      <c r="AI200" s="111">
        <f t="shared" ca="1" si="43"/>
        <v>0</v>
      </c>
      <c r="AJ200" s="111">
        <f t="shared" ca="1" si="38"/>
        <v>0</v>
      </c>
      <c r="AK200" s="112">
        <f t="shared" ca="1" si="38"/>
        <v>0</v>
      </c>
      <c r="AL200" s="104"/>
      <c r="AM200" s="100"/>
      <c r="AN200" s="148" t="str">
        <f t="shared" ca="1" si="39"/>
        <v/>
      </c>
      <c r="AO200" s="149"/>
      <c r="AP200" s="151" t="str">
        <f t="array" aca="1" ref="AP200" ca="1">IF(SUM(--ISNUMBER(FIND(AP$2,AN$2:AN$201)))&lt;ROW()-2,"",INDEX(AN$1:AN$201,SMALL(IF(ISNUMBER(FIND(AP$2,AN$2:AN$201)),ROW($2:$201)),ROW()-2)))</f>
        <v/>
      </c>
      <c r="AQ200" s="151" t="str">
        <f t="array" aca="1" ref="AQ200" ca="1">IF(SUM(--ISNUMBER(FIND(AQ$2,AN$2:AN$201)))&lt;ROW()-2,"",INDEX(AN$1:AN$201,SMALL(IF(ISNUMBER(FIND(AQ$2,AN$2:AN$201)),ROW($2:$201)),ROW()-2)))</f>
        <v/>
      </c>
    </row>
    <row r="201" spans="1:43" s="97" customFormat="1" ht="27.95" customHeight="1" thickBot="1">
      <c r="A201" s="120" t="str">
        <f t="shared" ca="1" si="44"/>
        <v/>
      </c>
      <c r="B201" s="422" t="str">
        <f ca="1">IF(A201="","",IF(INDIRECT("C"&amp;ROW())="","",TEXT(MATCH(INDIRECT("C"&amp;ROW()),TestCategories,0),"000")&amp;"-"&amp;TEXT(COUNTIF(C$3:INDIRECT("C"&amp;ROW()),INDIRECT("C"&amp;ROW())),"00")))</f>
        <v/>
      </c>
      <c r="C201" s="423" t="str">
        <f t="shared" ca="1" si="45"/>
        <v>耐壓性測試</v>
      </c>
      <c r="D201" s="424"/>
      <c r="E201" s="425"/>
      <c r="F201" s="425"/>
      <c r="G201" s="425"/>
      <c r="H201" s="427"/>
      <c r="I201" s="427"/>
      <c r="J201" s="427"/>
      <c r="K201" s="425"/>
      <c r="L201" s="425"/>
      <c r="M201" s="429" t="str">
        <f t="shared" ca="1" si="46"/>
        <v/>
      </c>
      <c r="N201" s="282" t="str">
        <f ca="1">IF(M201&lt;&gt;"",MAX(N$3:N200)+1,"")</f>
        <v/>
      </c>
      <c r="O201" s="442">
        <f t="shared" ca="1" si="47"/>
        <v>11</v>
      </c>
      <c r="P201" s="98"/>
      <c r="Q201" s="98"/>
      <c r="R201" s="98"/>
      <c r="S201" s="98"/>
      <c r="T201" s="98"/>
      <c r="U201" s="98"/>
      <c r="V201" s="98"/>
      <c r="W201" s="99"/>
      <c r="X201" s="89"/>
      <c r="Y201" s="89"/>
      <c r="Z201" s="89"/>
      <c r="AA201" s="117"/>
      <c r="AB201" s="140" t="str">
        <f t="shared" ca="1" si="40"/>
        <v/>
      </c>
      <c r="AC201" s="135">
        <f t="shared" ca="1" si="41"/>
        <v>0</v>
      </c>
      <c r="AD201" s="113">
        <f t="shared" ca="1" si="36"/>
        <v>0</v>
      </c>
      <c r="AE201" s="113">
        <f t="shared" ca="1" si="36"/>
        <v>0</v>
      </c>
      <c r="AF201" s="113">
        <f t="shared" ca="1" si="42"/>
        <v>0</v>
      </c>
      <c r="AG201" s="113">
        <f t="shared" ca="1" si="37"/>
        <v>0</v>
      </c>
      <c r="AH201" s="113">
        <f t="shared" ca="1" si="37"/>
        <v>0</v>
      </c>
      <c r="AI201" s="113">
        <f t="shared" ca="1" si="43"/>
        <v>0</v>
      </c>
      <c r="AJ201" s="113">
        <f t="shared" ca="1" si="38"/>
        <v>0</v>
      </c>
      <c r="AK201" s="114">
        <f t="shared" ca="1" si="38"/>
        <v>0</v>
      </c>
      <c r="AL201" s="104"/>
      <c r="AM201" s="100"/>
      <c r="AN201" s="148" t="str">
        <f t="shared" ca="1" si="39"/>
        <v/>
      </c>
      <c r="AO201" s="149"/>
      <c r="AP201" s="151" t="str">
        <f t="array" aca="1" ref="AP201" ca="1">IF(SUM(--ISNUMBER(FIND(AP$2,AN$2:AN$201)))&lt;ROW()-2,"",INDEX(AN$1:AN$201,SMALL(IF(ISNUMBER(FIND(AP$2,AN$2:AN$201)),ROW($2:$201)),ROW()-2)))</f>
        <v/>
      </c>
      <c r="AQ201" s="151" t="str">
        <f t="array" aca="1" ref="AQ201" ca="1">IF(SUM(--ISNUMBER(FIND(AQ$2,AN$2:AN$201)))&lt;ROW()-2,"",INDEX(AN$1:AN$201,SMALL(IF(ISNUMBER(FIND(AQ$2,AN$2:AN$201)),ROW($2:$201)),ROW()-2)))</f>
        <v/>
      </c>
    </row>
    <row r="202" spans="1:43" s="97" customFormat="1" ht="27.95" customHeight="1" thickTop="1" thickBot="1">
      <c r="A202" s="120" t="str">
        <f t="shared" ca="1" si="44"/>
        <v/>
      </c>
      <c r="B202" s="422" t="str">
        <f ca="1">IF(A202="","",IF(INDIRECT("C"&amp;ROW())="","",TEXT(MATCH(INDIRECT("C"&amp;ROW()),TestCategories,0),"000")&amp;"-"&amp;TEXT(COUNTIF(C$3:INDIRECT("C"&amp;ROW()),INDIRECT("C"&amp;ROW())),"00")))</f>
        <v/>
      </c>
      <c r="C202" s="423" t="str">
        <f t="shared" ca="1" si="45"/>
        <v>耐壓性測試</v>
      </c>
      <c r="D202" s="424"/>
      <c r="E202" s="425"/>
      <c r="F202" s="425"/>
      <c r="G202" s="425"/>
      <c r="H202" s="427"/>
      <c r="I202" s="427"/>
      <c r="J202" s="427"/>
      <c r="K202" s="425"/>
      <c r="L202" s="425"/>
      <c r="M202" s="429" t="str">
        <f t="shared" ca="1" si="46"/>
        <v/>
      </c>
      <c r="N202" s="282" t="str">
        <f ca="1">IF(M202&lt;&gt;"",MAX(N$3:N201)+1,"")</f>
        <v/>
      </c>
      <c r="O202" s="442">
        <f t="shared" ca="1" si="47"/>
        <v>11</v>
      </c>
      <c r="P202" s="98"/>
      <c r="Q202" s="98"/>
      <c r="R202" s="98"/>
      <c r="S202" s="98"/>
      <c r="T202" s="98"/>
      <c r="U202" s="98"/>
      <c r="V202" s="98"/>
      <c r="W202" s="99"/>
      <c r="X202" s="89"/>
      <c r="Y202" s="89"/>
      <c r="Z202" s="89"/>
      <c r="AA202" s="117"/>
      <c r="AB202" s="102"/>
      <c r="AC202" s="102"/>
      <c r="AD202" s="102"/>
      <c r="AE202" s="102"/>
      <c r="AF202" s="102"/>
      <c r="AG202" s="102"/>
      <c r="AH202" s="102"/>
      <c r="AI202" s="102"/>
      <c r="AJ202" s="102"/>
      <c r="AK202" s="102"/>
      <c r="AL202" s="104"/>
      <c r="AM202" s="98"/>
      <c r="AN202" s="152"/>
      <c r="AO202" s="153"/>
      <c r="AP202" s="154" t="str">
        <f t="array" aca="1" ref="AP202" ca="1">IF(SUM(--ISNUMBER(FIND(AP$2,AN$2:AN$201)))&lt;ROW()-2,"",INDEX(AN$1:AN$201,SMALL(IF(ISNUMBER(FIND(AP$2,AN$2:AN$201)),ROW($2:$201)),ROW()-2)))</f>
        <v/>
      </c>
      <c r="AQ202" s="151" t="str">
        <f t="array" aca="1" ref="AQ202" ca="1">IF(SUM(--ISNUMBER(FIND(AQ$2,AN$2:AN$201)))&lt;ROW()-2,"",INDEX(AN$1:AN$201,SMALL(IF(ISNUMBER(FIND(AQ$2,AN$2:AN$201)),ROW($2:$201)),ROW()-2)))</f>
        <v/>
      </c>
    </row>
    <row r="203" spans="1:43" s="97" customFormat="1" ht="27.95" customHeight="1" thickTop="1">
      <c r="A203" s="120" t="str">
        <f t="shared" ca="1" si="44"/>
        <v/>
      </c>
      <c r="B203" s="422" t="str">
        <f ca="1">IF(A203="","",IF(INDIRECT("C"&amp;ROW())="","",TEXT(MATCH(INDIRECT("C"&amp;ROW()),TestCategories,0),"000")&amp;"-"&amp;TEXT(COUNTIF(C$3:INDIRECT("C"&amp;ROW()),INDIRECT("C"&amp;ROW())),"00")))</f>
        <v/>
      </c>
      <c r="C203" s="423" t="str">
        <f t="shared" ca="1" si="45"/>
        <v>耐壓性測試</v>
      </c>
      <c r="D203" s="424"/>
      <c r="E203" s="425"/>
      <c r="F203" s="425"/>
      <c r="G203" s="425"/>
      <c r="H203" s="427"/>
      <c r="I203" s="427"/>
      <c r="J203" s="427"/>
      <c r="K203" s="425"/>
      <c r="L203" s="425"/>
      <c r="M203" s="429" t="str">
        <f t="shared" ca="1" si="46"/>
        <v/>
      </c>
      <c r="N203" s="282" t="str">
        <f ca="1">IF(M203&lt;&gt;"",MAX(N$3:N202)+1,"")</f>
        <v/>
      </c>
      <c r="O203" s="442">
        <f t="shared" ca="1" si="47"/>
        <v>11</v>
      </c>
      <c r="P203" s="98"/>
      <c r="Q203" s="98"/>
      <c r="R203" s="98"/>
      <c r="S203" s="98"/>
      <c r="T203" s="98"/>
      <c r="U203" s="98"/>
      <c r="V203" s="98"/>
      <c r="W203" s="99"/>
      <c r="X203" s="89"/>
      <c r="Y203" s="89"/>
      <c r="Z203" s="89"/>
      <c r="AA203" s="117"/>
      <c r="AB203" s="102"/>
      <c r="AC203" s="102"/>
      <c r="AD203" s="102"/>
      <c r="AE203" s="102"/>
      <c r="AF203" s="102"/>
      <c r="AG203" s="102"/>
      <c r="AH203" s="102"/>
      <c r="AI203" s="102"/>
      <c r="AJ203" s="102"/>
      <c r="AK203" s="102"/>
      <c r="AL203" s="104"/>
      <c r="AM203" s="98"/>
      <c r="AN203" s="155"/>
      <c r="AO203" s="155"/>
      <c r="AP203" s="155" t="str">
        <f t="array" aca="1" ref="AP203" ca="1">IF(SUM(--ISNUMBER(FIND(AP$2,AN$2:AN$201)))&lt;ROW()-2,"",INDEX(AN$1:AN$201,SMALL(IF(ISNUMBER(FIND(AP$2,AN$2:AN$201)),ROW($2:$201)),ROW()-2)))</f>
        <v/>
      </c>
      <c r="AQ203" s="155" t="str">
        <f t="array" aca="1" ref="AQ203" ca="1">IF(SUM(--ISNUMBER(FIND(AQ$2,AO$2:AO$201)))&lt;ROW()-2,"",INDEX(AO$1:AO$201,SMALL(IF(ISNUMBER(FIND(AQ$2,AO$2:AO$201)),ROW($2:$201)),ROW()-2)))</f>
        <v/>
      </c>
    </row>
    <row r="204" spans="1:43" s="97" customFormat="1" ht="27.95" customHeight="1">
      <c r="A204" s="120" t="str">
        <f t="shared" ca="1" si="44"/>
        <v/>
      </c>
      <c r="B204" s="422" t="str">
        <f ca="1">IF(A204="","",IF(INDIRECT("C"&amp;ROW())="","",TEXT(MATCH(INDIRECT("C"&amp;ROW()),TestCategories,0),"000")&amp;"-"&amp;TEXT(COUNTIF(C$3:INDIRECT("C"&amp;ROW()),INDIRECT("C"&amp;ROW())),"00")))</f>
        <v/>
      </c>
      <c r="C204" s="423" t="str">
        <f t="shared" ca="1" si="45"/>
        <v>耐壓性測試</v>
      </c>
      <c r="D204" s="424"/>
      <c r="E204" s="425"/>
      <c r="F204" s="425"/>
      <c r="G204" s="425"/>
      <c r="H204" s="427"/>
      <c r="I204" s="427"/>
      <c r="J204" s="427"/>
      <c r="K204" s="425"/>
      <c r="L204" s="425"/>
      <c r="M204" s="429" t="str">
        <f t="shared" ca="1" si="46"/>
        <v/>
      </c>
      <c r="N204" s="282" t="str">
        <f ca="1">IF(M204&lt;&gt;"",MAX(N$3:N203)+1,"")</f>
        <v/>
      </c>
      <c r="O204" s="442">
        <f t="shared" ca="1" si="47"/>
        <v>11</v>
      </c>
      <c r="P204" s="98"/>
      <c r="Q204" s="98"/>
      <c r="R204" s="98"/>
      <c r="S204" s="98"/>
      <c r="T204" s="98"/>
      <c r="U204" s="98"/>
      <c r="V204" s="98"/>
      <c r="W204" s="99"/>
      <c r="X204" s="89"/>
      <c r="Y204" s="89"/>
      <c r="Z204" s="89"/>
      <c r="AA204" s="117"/>
      <c r="AB204" s="102"/>
      <c r="AC204" s="102"/>
      <c r="AD204" s="102"/>
      <c r="AE204" s="102"/>
      <c r="AF204" s="102"/>
      <c r="AG204" s="102"/>
      <c r="AH204" s="102"/>
      <c r="AI204" s="102"/>
      <c r="AJ204" s="102"/>
      <c r="AK204" s="102"/>
      <c r="AL204" s="104"/>
      <c r="AM204" s="98"/>
      <c r="AN204" s="155"/>
      <c r="AO204" s="155"/>
      <c r="AP204" s="155" t="str">
        <f t="array" aca="1" ref="AP204" ca="1">IF(SUM(--ISNUMBER(FIND(AP$2,AN$2:AN$201)))&lt;ROW()-2,"",INDEX(AN$1:AN$201,SMALL(IF(ISNUMBER(FIND(AP$2,AN$2:AN$201)),ROW($2:$201)),ROW()-2)))</f>
        <v/>
      </c>
      <c r="AQ204" s="155" t="str">
        <f t="array" aca="1" ref="AQ204" ca="1">IF(SUM(--ISNUMBER(FIND(AQ$2,AO$2:AO$201)))&lt;ROW()-2,"",INDEX(AO$1:AO$201,SMALL(IF(ISNUMBER(FIND(AQ$2,AO$2:AO$201)),ROW($2:$201)),ROW()-2)))</f>
        <v/>
      </c>
    </row>
    <row r="205" spans="1:43" s="97" customFormat="1" ht="27.95" customHeight="1">
      <c r="A205" s="120" t="str">
        <f t="shared" ca="1" si="44"/>
        <v/>
      </c>
      <c r="B205" s="422" t="str">
        <f ca="1">IF(A205="","",IF(INDIRECT("C"&amp;ROW())="","",TEXT(MATCH(INDIRECT("C"&amp;ROW()),TestCategories,0),"000")&amp;"-"&amp;TEXT(COUNTIF(C$3:INDIRECT("C"&amp;ROW()),INDIRECT("C"&amp;ROW())),"00")))</f>
        <v/>
      </c>
      <c r="C205" s="423" t="str">
        <f t="shared" ca="1" si="45"/>
        <v>耐壓性測試</v>
      </c>
      <c r="D205" s="424"/>
      <c r="E205" s="431"/>
      <c r="F205" s="431"/>
      <c r="G205" s="431"/>
      <c r="H205" s="432"/>
      <c r="I205" s="427"/>
      <c r="J205" s="432"/>
      <c r="K205" s="431"/>
      <c r="L205" s="431"/>
      <c r="M205" s="429" t="str">
        <f t="shared" ca="1" si="46"/>
        <v/>
      </c>
      <c r="N205" s="282" t="str">
        <f ca="1">IF(M205&lt;&gt;"",MAX(N$3:N204)+1,"")</f>
        <v/>
      </c>
      <c r="O205" s="442">
        <f t="shared" ca="1" si="47"/>
        <v>11</v>
      </c>
      <c r="P205" s="98"/>
      <c r="Q205" s="98"/>
      <c r="R205" s="98"/>
      <c r="S205" s="98"/>
      <c r="T205" s="98"/>
      <c r="U205" s="98"/>
      <c r="V205" s="98"/>
      <c r="W205" s="99"/>
      <c r="X205" s="89"/>
      <c r="Y205" s="89"/>
      <c r="Z205" s="89"/>
      <c r="AA205" s="117"/>
      <c r="AB205" s="102"/>
      <c r="AC205" s="102"/>
      <c r="AD205" s="102"/>
      <c r="AE205" s="102"/>
      <c r="AF205" s="102"/>
      <c r="AG205" s="102"/>
      <c r="AH205" s="102"/>
      <c r="AI205" s="102"/>
      <c r="AJ205" s="102"/>
      <c r="AK205" s="102"/>
      <c r="AL205" s="104"/>
      <c r="AM205" s="98"/>
      <c r="AN205" s="155"/>
      <c r="AO205" s="155"/>
      <c r="AP205" s="155" t="str">
        <f t="array" aca="1" ref="AP205" ca="1">IF(SUM(--ISNUMBER(FIND(AP$2,AN$2:AN$201)))&lt;ROW()-2,"",INDEX(AN$1:AN$201,SMALL(IF(ISNUMBER(FIND(AP$2,AN$2:AN$201)),ROW($2:$201)),ROW()-2)))</f>
        <v/>
      </c>
      <c r="AQ205" s="155" t="str">
        <f t="array" aca="1" ref="AQ205" ca="1">IF(SUM(--ISNUMBER(FIND(AQ$2,AO$2:AO$201)))&lt;ROW()-2,"",INDEX(AO$1:AO$201,SMALL(IF(ISNUMBER(FIND(AQ$2,AO$2:AO$201)),ROW($2:$201)),ROW()-2)))</f>
        <v/>
      </c>
    </row>
    <row r="206" spans="1:43" s="97" customFormat="1" ht="27.95" customHeight="1">
      <c r="A206" s="120" t="str">
        <f t="shared" ca="1" si="44"/>
        <v/>
      </c>
      <c r="B206" s="422" t="str">
        <f ca="1">IF(A206="","",IF(INDIRECT("C"&amp;ROW())="","",TEXT(MATCH(INDIRECT("C"&amp;ROW()),TestCategories,0),"000")&amp;"-"&amp;TEXT(COUNTIF(C$3:INDIRECT("C"&amp;ROW()),INDIRECT("C"&amp;ROW())),"00")))</f>
        <v/>
      </c>
      <c r="C206" s="423" t="str">
        <f t="shared" ca="1" si="45"/>
        <v>耐壓性測試</v>
      </c>
      <c r="D206" s="424"/>
      <c r="E206" s="431"/>
      <c r="F206" s="431"/>
      <c r="G206" s="431"/>
      <c r="H206" s="432"/>
      <c r="I206" s="427"/>
      <c r="J206" s="432"/>
      <c r="K206" s="431"/>
      <c r="L206" s="431"/>
      <c r="M206" s="429" t="str">
        <f t="shared" ca="1" si="46"/>
        <v/>
      </c>
      <c r="N206" s="282" t="str">
        <f ca="1">IF(M206&lt;&gt;"",MAX(N$3:N205)+1,"")</f>
        <v/>
      </c>
      <c r="O206" s="442">
        <f t="shared" ca="1" si="47"/>
        <v>11</v>
      </c>
      <c r="P206" s="98"/>
      <c r="Q206" s="98"/>
      <c r="R206" s="98"/>
      <c r="S206" s="98"/>
      <c r="T206" s="98"/>
      <c r="U206" s="98"/>
      <c r="V206" s="98"/>
      <c r="W206" s="99"/>
      <c r="X206" s="89"/>
      <c r="Y206" s="89"/>
      <c r="Z206" s="89"/>
      <c r="AA206" s="117"/>
      <c r="AB206" s="102"/>
      <c r="AC206" s="102"/>
      <c r="AD206" s="102"/>
      <c r="AE206" s="102"/>
      <c r="AF206" s="102"/>
      <c r="AG206" s="102"/>
      <c r="AH206" s="102"/>
      <c r="AI206" s="102"/>
      <c r="AJ206" s="102"/>
      <c r="AK206" s="102"/>
      <c r="AL206" s="104"/>
      <c r="AM206" s="98"/>
      <c r="AN206" s="155"/>
      <c r="AO206" s="155"/>
      <c r="AP206" s="155" t="str">
        <f t="array" aca="1" ref="AP206" ca="1">IF(SUM(--ISNUMBER(FIND(AP$2,AN$2:AN$201)))&lt;ROW()-2,"",INDEX(AN$1:AN$201,SMALL(IF(ISNUMBER(FIND(AP$2,AN$2:AN$201)),ROW($2:$201)),ROW()-2)))</f>
        <v/>
      </c>
      <c r="AQ206" s="155" t="str">
        <f t="array" aca="1" ref="AQ206" ca="1">IF(SUM(--ISNUMBER(FIND(AQ$2,AO$2:AO$201)))&lt;ROW()-2,"",INDEX(AO$1:AO$201,SMALL(IF(ISNUMBER(FIND(AQ$2,AO$2:AO$201)),ROW($2:$201)),ROW()-2)))</f>
        <v/>
      </c>
    </row>
    <row r="207" spans="1:43" s="97" customFormat="1" ht="27.95" customHeight="1">
      <c r="A207" s="120" t="str">
        <f t="shared" ca="1" si="44"/>
        <v/>
      </c>
      <c r="B207" s="422" t="str">
        <f ca="1">IF(A207="","",IF(INDIRECT("C"&amp;ROW())="","",TEXT(MATCH(INDIRECT("C"&amp;ROW()),TestCategories,0),"000")&amp;"-"&amp;TEXT(COUNTIF(C$3:INDIRECT("C"&amp;ROW()),INDIRECT("C"&amp;ROW())),"00")))</f>
        <v/>
      </c>
      <c r="C207" s="423" t="str">
        <f t="shared" ca="1" si="45"/>
        <v>耐壓性測試</v>
      </c>
      <c r="D207" s="424"/>
      <c r="E207" s="431"/>
      <c r="F207" s="431"/>
      <c r="G207" s="431"/>
      <c r="H207" s="432"/>
      <c r="I207" s="427"/>
      <c r="J207" s="432"/>
      <c r="K207" s="431"/>
      <c r="L207" s="431"/>
      <c r="M207" s="429" t="str">
        <f t="shared" ca="1" si="46"/>
        <v/>
      </c>
      <c r="N207" s="282" t="str">
        <f ca="1">IF(M207&lt;&gt;"",MAX(N$3:N206)+1,"")</f>
        <v/>
      </c>
      <c r="O207" s="442">
        <f t="shared" ca="1" si="47"/>
        <v>11</v>
      </c>
      <c r="P207" s="98"/>
      <c r="Q207" s="98"/>
      <c r="R207" s="98"/>
      <c r="S207" s="98"/>
      <c r="T207" s="98"/>
      <c r="U207" s="98"/>
      <c r="V207" s="98"/>
      <c r="W207" s="99"/>
      <c r="X207" s="89"/>
      <c r="Y207" s="89"/>
      <c r="Z207" s="89"/>
      <c r="AA207" s="117"/>
      <c r="AB207" s="102"/>
      <c r="AC207" s="102"/>
      <c r="AD207" s="102"/>
      <c r="AE207" s="102"/>
      <c r="AF207" s="102"/>
      <c r="AG207" s="102"/>
      <c r="AH207" s="102"/>
      <c r="AI207" s="102"/>
      <c r="AJ207" s="102"/>
      <c r="AK207" s="102"/>
      <c r="AL207" s="104"/>
      <c r="AM207" s="98"/>
      <c r="AN207" s="155"/>
      <c r="AO207" s="155"/>
      <c r="AP207" s="155" t="str">
        <f t="array" aca="1" ref="AP207" ca="1">IF(SUM(--ISNUMBER(FIND(AP$2,AN$2:AN$201)))&lt;ROW()-2,"",INDEX(AN$1:AN$201,SMALL(IF(ISNUMBER(FIND(AP$2,AN$2:AN$201)),ROW($2:$201)),ROW()-2)))</f>
        <v/>
      </c>
      <c r="AQ207" s="155" t="str">
        <f t="array" aca="1" ref="AQ207" ca="1">IF(SUM(--ISNUMBER(FIND(AQ$2,AO$2:AO$201)))&lt;ROW()-2,"",INDEX(AO$1:AO$201,SMALL(IF(ISNUMBER(FIND(AQ$2,AO$2:AO$201)),ROW($2:$201)),ROW()-2)))</f>
        <v/>
      </c>
    </row>
    <row r="208" spans="1:43" s="97" customFormat="1" ht="27.95" customHeight="1">
      <c r="A208" s="120" t="str">
        <f t="shared" ca="1" si="44"/>
        <v/>
      </c>
      <c r="B208" s="422" t="str">
        <f ca="1">IF(A208="","",IF(INDIRECT("C"&amp;ROW())="","",TEXT(MATCH(INDIRECT("C"&amp;ROW()),TestCategories,0),"000")&amp;"-"&amp;TEXT(COUNTIF(C$3:INDIRECT("C"&amp;ROW()),INDIRECT("C"&amp;ROW())),"00")))</f>
        <v/>
      </c>
      <c r="C208" s="423" t="str">
        <f t="shared" ca="1" si="45"/>
        <v>耐壓性測試</v>
      </c>
      <c r="D208" s="424"/>
      <c r="E208" s="431"/>
      <c r="F208" s="431"/>
      <c r="G208" s="431"/>
      <c r="H208" s="432"/>
      <c r="I208" s="427"/>
      <c r="J208" s="432"/>
      <c r="K208" s="431"/>
      <c r="L208" s="431"/>
      <c r="M208" s="429" t="str">
        <f t="shared" ca="1" si="46"/>
        <v/>
      </c>
      <c r="N208" s="282" t="str">
        <f ca="1">IF(M208&lt;&gt;"",MAX(N$3:N207)+1,"")</f>
        <v/>
      </c>
      <c r="O208" s="442">
        <f t="shared" ca="1" si="47"/>
        <v>11</v>
      </c>
      <c r="P208" s="98"/>
      <c r="Q208" s="98"/>
      <c r="R208" s="98"/>
      <c r="S208" s="98"/>
      <c r="T208" s="98"/>
      <c r="U208" s="98"/>
      <c r="V208" s="98"/>
      <c r="W208" s="99"/>
      <c r="X208" s="89"/>
      <c r="Y208" s="89"/>
      <c r="Z208" s="89"/>
      <c r="AA208" s="117"/>
      <c r="AB208" s="102"/>
      <c r="AC208" s="102"/>
      <c r="AD208" s="102"/>
      <c r="AE208" s="102"/>
      <c r="AF208" s="102"/>
      <c r="AG208" s="102"/>
      <c r="AH208" s="102"/>
      <c r="AI208" s="102"/>
      <c r="AJ208" s="102"/>
      <c r="AK208" s="102"/>
      <c r="AL208" s="104"/>
      <c r="AM208" s="98"/>
      <c r="AN208" s="155"/>
      <c r="AO208" s="155"/>
      <c r="AP208" s="155" t="str">
        <f t="array" aca="1" ref="AP208" ca="1">IF(SUM(--ISNUMBER(FIND(AP$2,AN$2:AN$201)))&lt;ROW()-2,"",INDEX(AN$1:AN$201,SMALL(IF(ISNUMBER(FIND(AP$2,AN$2:AN$201)),ROW($2:$201)),ROW()-2)))</f>
        <v/>
      </c>
      <c r="AQ208" s="155" t="str">
        <f t="array" aca="1" ref="AQ208" ca="1">IF(SUM(--ISNUMBER(FIND(AQ$2,AO$2:AO$201)))&lt;ROW()-2,"",INDEX(AO$1:AO$201,SMALL(IF(ISNUMBER(FIND(AQ$2,AO$2:AO$201)),ROW($2:$201)),ROW()-2)))</f>
        <v/>
      </c>
    </row>
    <row r="209" spans="1:43" s="97" customFormat="1" ht="27.95" customHeight="1">
      <c r="A209" s="120" t="str">
        <f t="shared" ca="1" si="44"/>
        <v/>
      </c>
      <c r="B209" s="422" t="str">
        <f ca="1">IF(A209="","",IF(INDIRECT("C"&amp;ROW())="","",TEXT(MATCH(INDIRECT("C"&amp;ROW()),TestCategories,0),"000")&amp;"-"&amp;TEXT(COUNTIF(C$3:INDIRECT("C"&amp;ROW()),INDIRECT("C"&amp;ROW())),"00")))</f>
        <v/>
      </c>
      <c r="C209" s="423" t="str">
        <f t="shared" ca="1" si="45"/>
        <v>耐壓性測試</v>
      </c>
      <c r="D209" s="424"/>
      <c r="E209" s="431"/>
      <c r="F209" s="431"/>
      <c r="G209" s="431"/>
      <c r="H209" s="432"/>
      <c r="I209" s="427"/>
      <c r="J209" s="432"/>
      <c r="K209" s="431"/>
      <c r="L209" s="431"/>
      <c r="M209" s="429" t="str">
        <f t="shared" ca="1" si="46"/>
        <v/>
      </c>
      <c r="N209" s="282" t="str">
        <f ca="1">IF(M209&lt;&gt;"",MAX(N$3:N208)+1,"")</f>
        <v/>
      </c>
      <c r="O209" s="442">
        <f t="shared" ca="1" si="47"/>
        <v>11</v>
      </c>
      <c r="P209" s="98"/>
      <c r="Q209" s="98"/>
      <c r="R209" s="98"/>
      <c r="S209" s="98"/>
      <c r="T209" s="98"/>
      <c r="U209" s="98"/>
      <c r="V209" s="98"/>
      <c r="W209" s="99"/>
      <c r="X209" s="89"/>
      <c r="Y209" s="89"/>
      <c r="Z209" s="89"/>
      <c r="AA209" s="117"/>
      <c r="AB209" s="102"/>
      <c r="AC209" s="102"/>
      <c r="AD209" s="102"/>
      <c r="AE209" s="102"/>
      <c r="AF209" s="102"/>
      <c r="AG209" s="102"/>
      <c r="AH209" s="102"/>
      <c r="AI209" s="102"/>
      <c r="AJ209" s="102"/>
      <c r="AK209" s="102"/>
      <c r="AL209" s="104"/>
      <c r="AM209" s="98"/>
      <c r="AN209" s="155"/>
      <c r="AO209" s="155"/>
      <c r="AP209" s="155" t="str">
        <f t="array" aca="1" ref="AP209" ca="1">IF(SUM(--ISNUMBER(FIND(AP$2,AN$2:AN$201)))&lt;ROW()-2,"",INDEX(AN$1:AN$201,SMALL(IF(ISNUMBER(FIND(AP$2,AN$2:AN$201)),ROW($2:$201)),ROW()-2)))</f>
        <v/>
      </c>
      <c r="AQ209" s="155" t="str">
        <f t="array" aca="1" ref="AQ209" ca="1">IF(SUM(--ISNUMBER(FIND(AQ$2,AO$2:AO$201)))&lt;ROW()-2,"",INDEX(AO$1:AO$201,SMALL(IF(ISNUMBER(FIND(AQ$2,AO$2:AO$201)),ROW($2:$201)),ROW()-2)))</f>
        <v/>
      </c>
    </row>
    <row r="210" spans="1:43" s="97" customFormat="1" ht="27.95" customHeight="1">
      <c r="A210" s="120" t="str">
        <f t="shared" ca="1" si="44"/>
        <v/>
      </c>
      <c r="B210" s="422" t="str">
        <f ca="1">IF(A210="","",IF(INDIRECT("C"&amp;ROW())="","",TEXT(MATCH(INDIRECT("C"&amp;ROW()),TestCategories,0),"000")&amp;"-"&amp;TEXT(COUNTIF(C$3:INDIRECT("C"&amp;ROW()),INDIRECT("C"&amp;ROW())),"00")))</f>
        <v/>
      </c>
      <c r="C210" s="423" t="str">
        <f t="shared" ca="1" si="45"/>
        <v>耐壓性測試</v>
      </c>
      <c r="D210" s="424"/>
      <c r="E210" s="431"/>
      <c r="F210" s="431"/>
      <c r="G210" s="431"/>
      <c r="H210" s="432"/>
      <c r="I210" s="427"/>
      <c r="J210" s="432"/>
      <c r="K210" s="431"/>
      <c r="L210" s="431"/>
      <c r="M210" s="429" t="str">
        <f t="shared" ca="1" si="46"/>
        <v/>
      </c>
      <c r="N210" s="282" t="str">
        <f ca="1">IF(M210&lt;&gt;"",MAX(N$3:N209)+1,"")</f>
        <v/>
      </c>
      <c r="O210" s="442">
        <f t="shared" ca="1" si="47"/>
        <v>11</v>
      </c>
      <c r="P210" s="98"/>
      <c r="Q210" s="98"/>
      <c r="R210" s="98"/>
      <c r="S210" s="98"/>
      <c r="T210" s="98"/>
      <c r="U210" s="98"/>
      <c r="V210" s="98"/>
      <c r="W210" s="99"/>
      <c r="X210" s="89"/>
      <c r="Y210" s="89"/>
      <c r="Z210" s="89"/>
      <c r="AA210" s="117"/>
      <c r="AB210" s="102"/>
      <c r="AC210" s="102"/>
      <c r="AD210" s="102"/>
      <c r="AE210" s="102"/>
      <c r="AF210" s="102"/>
      <c r="AG210" s="102"/>
      <c r="AH210" s="102"/>
      <c r="AI210" s="102"/>
      <c r="AJ210" s="102"/>
      <c r="AK210" s="102"/>
      <c r="AL210" s="104"/>
      <c r="AM210" s="98"/>
      <c r="AN210" s="155"/>
      <c r="AO210" s="155"/>
      <c r="AP210" s="155" t="str">
        <f t="array" aca="1" ref="AP210" ca="1">IF(SUM(--ISNUMBER(FIND(AP$2,AN$2:AN$201)))&lt;ROW()-2,"",INDEX(AN$1:AN$201,SMALL(IF(ISNUMBER(FIND(AP$2,AN$2:AN$201)),ROW($2:$201)),ROW()-2)))</f>
        <v/>
      </c>
      <c r="AQ210" s="155" t="str">
        <f t="array" aca="1" ref="AQ210" ca="1">IF(SUM(--ISNUMBER(FIND(AQ$2,AO$2:AO$201)))&lt;ROW()-2,"",INDEX(AO$1:AO$201,SMALL(IF(ISNUMBER(FIND(AQ$2,AO$2:AO$201)),ROW($2:$201)),ROW()-2)))</f>
        <v/>
      </c>
    </row>
    <row r="211" spans="1:43" s="97" customFormat="1" ht="27.95" customHeight="1">
      <c r="A211" s="120" t="str">
        <f t="shared" ca="1" si="44"/>
        <v/>
      </c>
      <c r="B211" s="422" t="str">
        <f ca="1">IF(A211="","",IF(INDIRECT("C"&amp;ROW())="","",TEXT(MATCH(INDIRECT("C"&amp;ROW()),TestCategories,0),"000")&amp;"-"&amp;TEXT(COUNTIF(C$3:INDIRECT("C"&amp;ROW()),INDIRECT("C"&amp;ROW())),"00")))</f>
        <v/>
      </c>
      <c r="C211" s="423" t="str">
        <f t="shared" ca="1" si="45"/>
        <v>耐壓性測試</v>
      </c>
      <c r="D211" s="424"/>
      <c r="E211" s="431"/>
      <c r="F211" s="431"/>
      <c r="G211" s="431"/>
      <c r="H211" s="432"/>
      <c r="I211" s="427"/>
      <c r="J211" s="432"/>
      <c r="K211" s="431"/>
      <c r="L211" s="431"/>
      <c r="M211" s="429" t="str">
        <f t="shared" ca="1" si="46"/>
        <v/>
      </c>
      <c r="N211" s="282" t="str">
        <f ca="1">IF(M211&lt;&gt;"",MAX(N$3:N210)+1,"")</f>
        <v/>
      </c>
      <c r="O211" s="442">
        <f t="shared" ca="1" si="47"/>
        <v>11</v>
      </c>
      <c r="P211" s="98"/>
      <c r="Q211" s="98"/>
      <c r="R211" s="98"/>
      <c r="S211" s="98"/>
      <c r="T211" s="98"/>
      <c r="U211" s="98"/>
      <c r="V211" s="98"/>
      <c r="W211" s="99"/>
      <c r="X211" s="89"/>
      <c r="Y211" s="89"/>
      <c r="Z211" s="89"/>
      <c r="AA211" s="117"/>
      <c r="AB211" s="102"/>
      <c r="AC211" s="102"/>
      <c r="AD211" s="102"/>
      <c r="AE211" s="102"/>
      <c r="AF211" s="102"/>
      <c r="AG211" s="102"/>
      <c r="AH211" s="102"/>
      <c r="AI211" s="102"/>
      <c r="AJ211" s="102"/>
      <c r="AK211" s="102"/>
      <c r="AL211" s="104"/>
      <c r="AM211" s="98"/>
      <c r="AN211" s="155"/>
      <c r="AO211" s="155"/>
      <c r="AP211" s="155" t="str">
        <f t="array" aca="1" ref="AP211" ca="1">IF(SUM(--ISNUMBER(FIND(AP$2,AN$2:AN$201)))&lt;ROW()-2,"",INDEX(AN$1:AN$201,SMALL(IF(ISNUMBER(FIND(AP$2,AN$2:AN$201)),ROW($2:$201)),ROW()-2)))</f>
        <v/>
      </c>
      <c r="AQ211" s="155" t="str">
        <f t="array" aca="1" ref="AQ211" ca="1">IF(SUM(--ISNUMBER(FIND(AQ$2,AO$2:AO$201)))&lt;ROW()-2,"",INDEX(AO$1:AO$201,SMALL(IF(ISNUMBER(FIND(AQ$2,AO$2:AO$201)),ROW($2:$201)),ROW()-2)))</f>
        <v/>
      </c>
    </row>
    <row r="212" spans="1:43" s="97" customFormat="1" ht="27.95" customHeight="1">
      <c r="A212" s="120" t="str">
        <f t="shared" ca="1" si="44"/>
        <v/>
      </c>
      <c r="B212" s="422" t="str">
        <f ca="1">IF(A212="","",IF(INDIRECT("C"&amp;ROW())="","",TEXT(MATCH(INDIRECT("C"&amp;ROW()),TestCategories,0),"000")&amp;"-"&amp;TEXT(COUNTIF(C$3:INDIRECT("C"&amp;ROW()),INDIRECT("C"&amp;ROW())),"00")))</f>
        <v/>
      </c>
      <c r="C212" s="423" t="str">
        <f t="shared" ca="1" si="45"/>
        <v>耐壓性測試</v>
      </c>
      <c r="D212" s="424"/>
      <c r="E212" s="431"/>
      <c r="F212" s="431"/>
      <c r="G212" s="431"/>
      <c r="H212" s="432"/>
      <c r="I212" s="427"/>
      <c r="J212" s="432"/>
      <c r="K212" s="431"/>
      <c r="L212" s="431"/>
      <c r="M212" s="429" t="str">
        <f t="shared" ca="1" si="46"/>
        <v/>
      </c>
      <c r="N212" s="282" t="str">
        <f ca="1">IF(M212&lt;&gt;"",MAX(N$3:N211)+1,"")</f>
        <v/>
      </c>
      <c r="O212" s="442">
        <f t="shared" ca="1" si="47"/>
        <v>11</v>
      </c>
      <c r="P212" s="98"/>
      <c r="Q212" s="98"/>
      <c r="R212" s="98"/>
      <c r="S212" s="98"/>
      <c r="T212" s="98"/>
      <c r="U212" s="98"/>
      <c r="V212" s="98"/>
      <c r="W212" s="99"/>
      <c r="X212" s="89"/>
      <c r="Y212" s="89"/>
      <c r="Z212" s="89"/>
      <c r="AA212" s="117"/>
      <c r="AB212" s="102"/>
      <c r="AC212" s="102"/>
      <c r="AD212" s="102"/>
      <c r="AE212" s="102"/>
      <c r="AF212" s="102"/>
      <c r="AG212" s="102"/>
      <c r="AH212" s="102"/>
      <c r="AI212" s="102"/>
      <c r="AJ212" s="102"/>
      <c r="AK212" s="102"/>
      <c r="AL212" s="104"/>
      <c r="AM212" s="98"/>
      <c r="AN212" s="155"/>
      <c r="AO212" s="155"/>
      <c r="AP212" s="155" t="str">
        <f t="array" aca="1" ref="AP212" ca="1">IF(SUM(--ISNUMBER(FIND(AP$2,AN$2:AN$201)))&lt;ROW()-2,"",INDEX(AN$1:AN$201,SMALL(IF(ISNUMBER(FIND(AP$2,AN$2:AN$201)),ROW($2:$201)),ROW()-2)))</f>
        <v/>
      </c>
      <c r="AQ212" s="155" t="str">
        <f t="array" aca="1" ref="AQ212" ca="1">IF(SUM(--ISNUMBER(FIND(AQ$2,AO$2:AO$201)))&lt;ROW()-2,"",INDEX(AO$1:AO$201,SMALL(IF(ISNUMBER(FIND(AQ$2,AO$2:AO$201)),ROW($2:$201)),ROW()-2)))</f>
        <v/>
      </c>
    </row>
    <row r="213" spans="1:43" s="97" customFormat="1" ht="27.95" customHeight="1">
      <c r="A213" s="120" t="str">
        <f t="shared" ca="1" si="44"/>
        <v/>
      </c>
      <c r="B213" s="422" t="str">
        <f ca="1">IF(A213="","",IF(INDIRECT("C"&amp;ROW())="","",TEXT(MATCH(INDIRECT("C"&amp;ROW()),TestCategories,0),"000")&amp;"-"&amp;TEXT(COUNTIF(C$3:INDIRECT("C"&amp;ROW()),INDIRECT("C"&amp;ROW())),"00")))</f>
        <v/>
      </c>
      <c r="C213" s="423" t="str">
        <f t="shared" ca="1" si="45"/>
        <v>耐壓性測試</v>
      </c>
      <c r="D213" s="424"/>
      <c r="E213" s="431"/>
      <c r="F213" s="431"/>
      <c r="G213" s="431"/>
      <c r="H213" s="432"/>
      <c r="I213" s="427"/>
      <c r="J213" s="432"/>
      <c r="K213" s="431"/>
      <c r="L213" s="431"/>
      <c r="M213" s="429" t="str">
        <f t="shared" ca="1" si="46"/>
        <v/>
      </c>
      <c r="N213" s="282" t="str">
        <f ca="1">IF(M213&lt;&gt;"",MAX(N$3:N212)+1,"")</f>
        <v/>
      </c>
      <c r="O213" s="442">
        <f t="shared" ca="1" si="47"/>
        <v>11</v>
      </c>
      <c r="P213" s="98"/>
      <c r="Q213" s="98"/>
      <c r="R213" s="98"/>
      <c r="S213" s="98"/>
      <c r="T213" s="98"/>
      <c r="U213" s="98"/>
      <c r="V213" s="98"/>
      <c r="W213" s="99"/>
      <c r="X213" s="89"/>
      <c r="Y213" s="89"/>
      <c r="Z213" s="89"/>
      <c r="AA213" s="117"/>
      <c r="AB213" s="102"/>
      <c r="AC213" s="102"/>
      <c r="AD213" s="102"/>
      <c r="AE213" s="102"/>
      <c r="AF213" s="102"/>
      <c r="AG213" s="102"/>
      <c r="AH213" s="102"/>
      <c r="AI213" s="102"/>
      <c r="AJ213" s="102"/>
      <c r="AK213" s="102"/>
      <c r="AL213" s="104"/>
      <c r="AM213" s="98"/>
      <c r="AN213" s="155"/>
      <c r="AO213" s="155"/>
      <c r="AP213" s="155" t="str">
        <f t="array" aca="1" ref="AP213" ca="1">IF(SUM(--ISNUMBER(FIND(AP$2,AN$2:AN$201)))&lt;ROW()-2,"",INDEX(AN$1:AN$201,SMALL(IF(ISNUMBER(FIND(AP$2,AN$2:AN$201)),ROW($2:$201)),ROW()-2)))</f>
        <v/>
      </c>
      <c r="AQ213" s="155" t="str">
        <f t="array" aca="1" ref="AQ213" ca="1">IF(SUM(--ISNUMBER(FIND(AQ$2,AO$2:AO$201)))&lt;ROW()-2,"",INDEX(AO$1:AO$201,SMALL(IF(ISNUMBER(FIND(AQ$2,AO$2:AO$201)),ROW($2:$201)),ROW()-2)))</f>
        <v/>
      </c>
    </row>
    <row r="214" spans="1:43" s="97" customFormat="1" ht="27.95" customHeight="1">
      <c r="A214" s="120" t="str">
        <f t="shared" ca="1" si="44"/>
        <v/>
      </c>
      <c r="B214" s="422" t="str">
        <f ca="1">IF(A214="","",IF(INDIRECT("C"&amp;ROW())="","",TEXT(MATCH(INDIRECT("C"&amp;ROW()),TestCategories,0),"000")&amp;"-"&amp;TEXT(COUNTIF(C$3:INDIRECT("C"&amp;ROW()),INDIRECT("C"&amp;ROW())),"00")))</f>
        <v/>
      </c>
      <c r="C214" s="423" t="str">
        <f t="shared" ca="1" si="45"/>
        <v>耐壓性測試</v>
      </c>
      <c r="D214" s="424"/>
      <c r="E214" s="431"/>
      <c r="F214" s="431"/>
      <c r="G214" s="431"/>
      <c r="H214" s="432"/>
      <c r="I214" s="427"/>
      <c r="J214" s="432"/>
      <c r="K214" s="431"/>
      <c r="L214" s="431"/>
      <c r="M214" s="429" t="str">
        <f t="shared" ca="1" si="46"/>
        <v/>
      </c>
      <c r="N214" s="282" t="str">
        <f ca="1">IF(M214&lt;&gt;"",MAX(N$3:N213)+1,"")</f>
        <v/>
      </c>
      <c r="O214" s="442">
        <f t="shared" ca="1" si="47"/>
        <v>11</v>
      </c>
      <c r="P214" s="98"/>
      <c r="Q214" s="98"/>
      <c r="R214" s="98"/>
      <c r="S214" s="98"/>
      <c r="T214" s="98"/>
      <c r="U214" s="98"/>
      <c r="V214" s="98"/>
      <c r="W214" s="99"/>
      <c r="X214" s="89"/>
      <c r="Y214" s="89"/>
      <c r="Z214" s="89"/>
      <c r="AA214" s="117"/>
      <c r="AB214" s="102"/>
      <c r="AC214" s="102"/>
      <c r="AD214" s="102"/>
      <c r="AE214" s="102"/>
      <c r="AF214" s="102"/>
      <c r="AG214" s="102"/>
      <c r="AH214" s="102"/>
      <c r="AI214" s="102"/>
      <c r="AJ214" s="102"/>
      <c r="AK214" s="102"/>
      <c r="AL214" s="104"/>
      <c r="AM214" s="98"/>
      <c r="AN214" s="155"/>
      <c r="AO214" s="155"/>
      <c r="AP214" s="155"/>
      <c r="AQ214" s="155"/>
    </row>
    <row r="215" spans="1:43" s="97" customFormat="1" ht="27.95" customHeight="1">
      <c r="A215" s="120" t="str">
        <f t="shared" ca="1" si="44"/>
        <v/>
      </c>
      <c r="B215" s="422" t="str">
        <f ca="1">IF(A215="","",IF(INDIRECT("C"&amp;ROW())="","",TEXT(MATCH(INDIRECT("C"&amp;ROW()),TestCategories,0),"000")&amp;"-"&amp;TEXT(COUNTIF(C$3:INDIRECT("C"&amp;ROW()),INDIRECT("C"&amp;ROW())),"00")))</f>
        <v/>
      </c>
      <c r="C215" s="423" t="str">
        <f t="shared" ca="1" si="45"/>
        <v>耐壓性測試</v>
      </c>
      <c r="D215" s="424"/>
      <c r="E215" s="431"/>
      <c r="F215" s="431"/>
      <c r="G215" s="431"/>
      <c r="H215" s="432"/>
      <c r="I215" s="427"/>
      <c r="J215" s="432"/>
      <c r="K215" s="431"/>
      <c r="L215" s="431"/>
      <c r="M215" s="429" t="str">
        <f t="shared" ca="1" si="46"/>
        <v/>
      </c>
      <c r="N215" s="282" t="str">
        <f ca="1">IF(M215&lt;&gt;"",MAX(N$3:N214)+1,"")</f>
        <v/>
      </c>
      <c r="O215" s="442">
        <f t="shared" ca="1" si="47"/>
        <v>11</v>
      </c>
      <c r="P215" s="98"/>
      <c r="Q215" s="98"/>
      <c r="R215" s="98"/>
      <c r="S215" s="98"/>
      <c r="T215" s="98"/>
      <c r="U215" s="98"/>
      <c r="V215" s="98"/>
      <c r="W215" s="99"/>
      <c r="X215" s="89"/>
      <c r="Y215" s="89"/>
      <c r="Z215" s="89"/>
      <c r="AA215" s="117"/>
      <c r="AB215" s="102"/>
      <c r="AC215" s="102"/>
      <c r="AD215" s="102"/>
      <c r="AE215" s="102"/>
      <c r="AF215" s="102"/>
      <c r="AG215" s="102"/>
      <c r="AH215" s="102"/>
      <c r="AI215" s="102"/>
      <c r="AJ215" s="102"/>
      <c r="AK215" s="102"/>
      <c r="AL215" s="104"/>
      <c r="AM215" s="98"/>
      <c r="AN215" s="155"/>
      <c r="AO215" s="155"/>
      <c r="AP215" s="155"/>
      <c r="AQ215" s="155"/>
    </row>
    <row r="216" spans="1:43" s="97" customFormat="1" ht="27.95" customHeight="1">
      <c r="A216" s="120" t="str">
        <f t="shared" ca="1" si="44"/>
        <v/>
      </c>
      <c r="B216" s="422" t="str">
        <f ca="1">IF(A216="","",IF(INDIRECT("C"&amp;ROW())="","",TEXT(MATCH(INDIRECT("C"&amp;ROW()),TestCategories,0),"000")&amp;"-"&amp;TEXT(COUNTIF(C$3:INDIRECT("C"&amp;ROW()),INDIRECT("C"&amp;ROW())),"00")))</f>
        <v/>
      </c>
      <c r="C216" s="423" t="str">
        <f t="shared" ca="1" si="45"/>
        <v>耐壓性測試</v>
      </c>
      <c r="D216" s="424"/>
      <c r="E216" s="431"/>
      <c r="F216" s="431"/>
      <c r="G216" s="431"/>
      <c r="H216" s="432"/>
      <c r="I216" s="427"/>
      <c r="J216" s="432"/>
      <c r="K216" s="431"/>
      <c r="L216" s="431"/>
      <c r="M216" s="429" t="str">
        <f t="shared" ca="1" si="46"/>
        <v/>
      </c>
      <c r="N216" s="282" t="str">
        <f ca="1">IF(M216&lt;&gt;"",MAX(N$3:N215)+1,"")</f>
        <v/>
      </c>
      <c r="O216" s="442">
        <f t="shared" ca="1" si="47"/>
        <v>11</v>
      </c>
      <c r="P216" s="98"/>
      <c r="Q216" s="98"/>
      <c r="R216" s="98"/>
      <c r="S216" s="98"/>
      <c r="T216" s="98"/>
      <c r="U216" s="98"/>
      <c r="V216" s="98"/>
      <c r="W216" s="99"/>
      <c r="X216" s="89"/>
      <c r="Y216" s="89"/>
      <c r="Z216" s="89"/>
      <c r="AA216" s="117"/>
      <c r="AB216" s="102"/>
      <c r="AC216" s="102"/>
      <c r="AD216" s="102"/>
      <c r="AE216" s="102"/>
      <c r="AF216" s="102"/>
      <c r="AG216" s="102"/>
      <c r="AH216" s="102"/>
      <c r="AI216" s="102"/>
      <c r="AJ216" s="102"/>
      <c r="AK216" s="102"/>
      <c r="AL216" s="104"/>
      <c r="AM216" s="98"/>
      <c r="AN216" s="155"/>
      <c r="AO216" s="155"/>
      <c r="AP216" s="155"/>
      <c r="AQ216" s="155"/>
    </row>
    <row r="217" spans="1:43" s="97" customFormat="1" ht="27.95" customHeight="1">
      <c r="A217" s="120" t="str">
        <f t="shared" ca="1" si="44"/>
        <v/>
      </c>
      <c r="B217" s="422" t="str">
        <f ca="1">IF(A217="","",IF(INDIRECT("C"&amp;ROW())="","",TEXT(MATCH(INDIRECT("C"&amp;ROW()),TestCategories,0),"000")&amp;"-"&amp;TEXT(COUNTIF(C$3:INDIRECT("C"&amp;ROW()),INDIRECT("C"&amp;ROW())),"00")))</f>
        <v/>
      </c>
      <c r="C217" s="423" t="str">
        <f t="shared" ca="1" si="45"/>
        <v>耐壓性測試</v>
      </c>
      <c r="D217" s="424"/>
      <c r="E217" s="431"/>
      <c r="F217" s="431"/>
      <c r="G217" s="431"/>
      <c r="H217" s="432"/>
      <c r="I217" s="427"/>
      <c r="J217" s="432"/>
      <c r="K217" s="431"/>
      <c r="L217" s="431"/>
      <c r="M217" s="429" t="str">
        <f t="shared" ca="1" si="46"/>
        <v/>
      </c>
      <c r="N217" s="282" t="str">
        <f ca="1">IF(M217&lt;&gt;"",MAX(N$3:N216)+1,"")</f>
        <v/>
      </c>
      <c r="O217" s="442">
        <f t="shared" ca="1" si="47"/>
        <v>11</v>
      </c>
      <c r="P217" s="98"/>
      <c r="Q217" s="98"/>
      <c r="R217" s="98"/>
      <c r="S217" s="98"/>
      <c r="T217" s="98"/>
      <c r="U217" s="98"/>
      <c r="V217" s="98"/>
      <c r="W217" s="99"/>
      <c r="X217" s="89"/>
      <c r="Y217" s="89"/>
      <c r="Z217" s="89"/>
      <c r="AA217" s="117"/>
      <c r="AB217" s="102"/>
      <c r="AC217" s="102"/>
      <c r="AD217" s="102"/>
      <c r="AE217" s="102"/>
      <c r="AF217" s="102"/>
      <c r="AG217" s="102"/>
      <c r="AH217" s="102"/>
      <c r="AI217" s="102"/>
      <c r="AJ217" s="102"/>
      <c r="AK217" s="102"/>
      <c r="AL217" s="104"/>
      <c r="AM217" s="98"/>
      <c r="AN217" s="155"/>
      <c r="AO217" s="155"/>
      <c r="AP217" s="155"/>
      <c r="AQ217" s="155"/>
    </row>
    <row r="218" spans="1:43" s="97" customFormat="1" ht="27.95" customHeight="1">
      <c r="A218" s="120" t="str">
        <f t="shared" ca="1" si="44"/>
        <v/>
      </c>
      <c r="B218" s="422" t="str">
        <f ca="1">IF(A218="","",IF(INDIRECT("C"&amp;ROW())="","",TEXT(MATCH(INDIRECT("C"&amp;ROW()),TestCategories,0),"000")&amp;"-"&amp;TEXT(COUNTIF(C$3:INDIRECT("C"&amp;ROW()),INDIRECT("C"&amp;ROW())),"00")))</f>
        <v/>
      </c>
      <c r="C218" s="423" t="str">
        <f t="shared" ca="1" si="45"/>
        <v>耐壓性測試</v>
      </c>
      <c r="D218" s="424"/>
      <c r="E218" s="431"/>
      <c r="F218" s="431"/>
      <c r="G218" s="431"/>
      <c r="H218" s="432"/>
      <c r="I218" s="427"/>
      <c r="J218" s="432"/>
      <c r="K218" s="431"/>
      <c r="L218" s="431"/>
      <c r="M218" s="429" t="str">
        <f t="shared" ca="1" si="46"/>
        <v/>
      </c>
      <c r="N218" s="282" t="str">
        <f ca="1">IF(M218&lt;&gt;"",MAX(N$3:N217)+1,"")</f>
        <v/>
      </c>
      <c r="O218" s="442">
        <f t="shared" ca="1" si="47"/>
        <v>11</v>
      </c>
      <c r="P218" s="98"/>
      <c r="Q218" s="98"/>
      <c r="R218" s="98"/>
      <c r="S218" s="98"/>
      <c r="T218" s="98"/>
      <c r="U218" s="98"/>
      <c r="V218" s="98"/>
      <c r="W218" s="99"/>
      <c r="X218" s="89"/>
      <c r="Y218" s="89"/>
      <c r="Z218" s="89"/>
      <c r="AA218" s="117"/>
      <c r="AB218" s="102"/>
      <c r="AC218" s="102"/>
      <c r="AD218" s="102"/>
      <c r="AE218" s="102"/>
      <c r="AF218" s="102"/>
      <c r="AG218" s="102"/>
      <c r="AH218" s="102"/>
      <c r="AI218" s="102"/>
      <c r="AJ218" s="102"/>
      <c r="AK218" s="102"/>
      <c r="AL218" s="104"/>
      <c r="AM218" s="98"/>
      <c r="AN218" s="155"/>
      <c r="AO218" s="155"/>
      <c r="AP218" s="155"/>
      <c r="AQ218" s="155"/>
    </row>
    <row r="219" spans="1:43" s="97" customFormat="1" ht="27.95" customHeight="1">
      <c r="A219" s="120" t="str">
        <f t="shared" ca="1" si="44"/>
        <v/>
      </c>
      <c r="B219" s="422" t="str">
        <f ca="1">IF(A219="","",IF(INDIRECT("C"&amp;ROW())="","",TEXT(MATCH(INDIRECT("C"&amp;ROW()),TestCategories,0),"000")&amp;"-"&amp;TEXT(COUNTIF(C$3:INDIRECT("C"&amp;ROW()),INDIRECT("C"&amp;ROW())),"00")))</f>
        <v/>
      </c>
      <c r="C219" s="423" t="str">
        <f t="shared" ca="1" si="45"/>
        <v>耐壓性測試</v>
      </c>
      <c r="D219" s="424"/>
      <c r="E219" s="431"/>
      <c r="F219" s="431"/>
      <c r="G219" s="431"/>
      <c r="H219" s="432"/>
      <c r="I219" s="427"/>
      <c r="J219" s="432"/>
      <c r="K219" s="431"/>
      <c r="L219" s="431"/>
      <c r="M219" s="429" t="str">
        <f t="shared" ca="1" si="46"/>
        <v/>
      </c>
      <c r="N219" s="282" t="str">
        <f ca="1">IF(M219&lt;&gt;"",MAX(N$3:N218)+1,"")</f>
        <v/>
      </c>
      <c r="O219" s="442">
        <f t="shared" ca="1" si="47"/>
        <v>11</v>
      </c>
      <c r="P219" s="98"/>
      <c r="Q219" s="98"/>
      <c r="R219" s="98"/>
      <c r="S219" s="98"/>
      <c r="T219" s="98"/>
      <c r="U219" s="98"/>
      <c r="V219" s="98"/>
      <c r="W219" s="99"/>
      <c r="X219" s="89"/>
      <c r="Y219" s="89"/>
      <c r="Z219" s="89"/>
      <c r="AA219" s="117"/>
      <c r="AB219" s="102"/>
      <c r="AC219" s="102"/>
      <c r="AD219" s="102"/>
      <c r="AE219" s="102"/>
      <c r="AF219" s="102"/>
      <c r="AG219" s="102"/>
      <c r="AH219" s="102"/>
      <c r="AI219" s="102"/>
      <c r="AJ219" s="102"/>
      <c r="AK219" s="102"/>
      <c r="AL219" s="104"/>
      <c r="AM219" s="98"/>
      <c r="AN219" s="155"/>
      <c r="AO219" s="155"/>
      <c r="AP219" s="155"/>
      <c r="AQ219" s="155"/>
    </row>
    <row r="220" spans="1:43" s="97" customFormat="1" ht="27.95" customHeight="1">
      <c r="A220" s="120" t="str">
        <f t="shared" ca="1" si="44"/>
        <v/>
      </c>
      <c r="B220" s="422" t="str">
        <f ca="1">IF(A220="","",IF(INDIRECT("C"&amp;ROW())="","",TEXT(MATCH(INDIRECT("C"&amp;ROW()),TestCategories,0),"000")&amp;"-"&amp;TEXT(COUNTIF(C$3:INDIRECT("C"&amp;ROW()),INDIRECT("C"&amp;ROW())),"00")))</f>
        <v/>
      </c>
      <c r="C220" s="423" t="str">
        <f t="shared" ca="1" si="45"/>
        <v>耐壓性測試</v>
      </c>
      <c r="D220" s="424"/>
      <c r="E220" s="431"/>
      <c r="F220" s="431"/>
      <c r="G220" s="431"/>
      <c r="H220" s="432"/>
      <c r="I220" s="427"/>
      <c r="J220" s="432"/>
      <c r="K220" s="431"/>
      <c r="L220" s="431"/>
      <c r="M220" s="429" t="str">
        <f t="shared" ca="1" si="46"/>
        <v/>
      </c>
      <c r="N220" s="282" t="str">
        <f ca="1">IF(M220&lt;&gt;"",MAX(N$3:N219)+1,"")</f>
        <v/>
      </c>
      <c r="O220" s="442">
        <f t="shared" ca="1" si="47"/>
        <v>11</v>
      </c>
      <c r="P220" s="98"/>
      <c r="Q220" s="98"/>
      <c r="R220" s="98"/>
      <c r="S220" s="98"/>
      <c r="T220" s="98"/>
      <c r="U220" s="98"/>
      <c r="V220" s="98"/>
      <c r="W220" s="99"/>
      <c r="X220" s="89"/>
      <c r="Y220" s="89"/>
      <c r="Z220" s="89"/>
      <c r="AA220" s="117"/>
      <c r="AB220" s="102"/>
      <c r="AC220" s="102"/>
      <c r="AD220" s="102"/>
      <c r="AE220" s="102"/>
      <c r="AF220" s="102"/>
      <c r="AG220" s="102"/>
      <c r="AH220" s="102"/>
      <c r="AI220" s="102"/>
      <c r="AJ220" s="102"/>
      <c r="AK220" s="102"/>
      <c r="AL220" s="104"/>
      <c r="AM220" s="98"/>
      <c r="AN220" s="155"/>
      <c r="AO220" s="155"/>
      <c r="AP220" s="155"/>
      <c r="AQ220" s="155"/>
    </row>
    <row r="221" spans="1:43" s="97" customFormat="1" ht="27.95" customHeight="1">
      <c r="A221" s="120" t="str">
        <f t="shared" ca="1" si="44"/>
        <v/>
      </c>
      <c r="B221" s="422" t="str">
        <f ca="1">IF(A221="","",IF(INDIRECT("C"&amp;ROW())="","",TEXT(MATCH(INDIRECT("C"&amp;ROW()),TestCategories,0),"000")&amp;"-"&amp;TEXT(COUNTIF(C$3:INDIRECT("C"&amp;ROW()),INDIRECT("C"&amp;ROW())),"00")))</f>
        <v/>
      </c>
      <c r="C221" s="423" t="str">
        <f t="shared" ca="1" si="45"/>
        <v>耐壓性測試</v>
      </c>
      <c r="D221" s="424"/>
      <c r="E221" s="431"/>
      <c r="F221" s="431"/>
      <c r="G221" s="431"/>
      <c r="H221" s="432"/>
      <c r="I221" s="427"/>
      <c r="J221" s="432"/>
      <c r="K221" s="431"/>
      <c r="L221" s="431"/>
      <c r="M221" s="429" t="str">
        <f t="shared" ca="1" si="46"/>
        <v/>
      </c>
      <c r="N221" s="282" t="str">
        <f ca="1">IF(M221&lt;&gt;"",MAX(N$3:N220)+1,"")</f>
        <v/>
      </c>
      <c r="O221" s="442">
        <f t="shared" ca="1" si="47"/>
        <v>11</v>
      </c>
      <c r="P221" s="98"/>
      <c r="Q221" s="98"/>
      <c r="R221" s="98"/>
      <c r="S221" s="98"/>
      <c r="T221" s="98"/>
      <c r="U221" s="98"/>
      <c r="V221" s="98"/>
      <c r="W221" s="99"/>
      <c r="X221" s="89"/>
      <c r="Y221" s="89"/>
      <c r="Z221" s="89"/>
      <c r="AA221" s="117"/>
      <c r="AB221" s="102"/>
      <c r="AC221" s="102"/>
      <c r="AD221" s="102"/>
      <c r="AE221" s="102"/>
      <c r="AF221" s="102"/>
      <c r="AG221" s="102"/>
      <c r="AH221" s="102"/>
      <c r="AI221" s="102"/>
      <c r="AJ221" s="102"/>
      <c r="AK221" s="102"/>
      <c r="AL221" s="104"/>
      <c r="AM221" s="98"/>
      <c r="AN221" s="155"/>
      <c r="AO221" s="155"/>
      <c r="AP221" s="155"/>
      <c r="AQ221" s="155"/>
    </row>
    <row r="222" spans="1:43" s="97" customFormat="1" ht="27.95" customHeight="1">
      <c r="A222" s="120" t="str">
        <f t="shared" ca="1" si="44"/>
        <v/>
      </c>
      <c r="B222" s="422" t="str">
        <f ca="1">IF(A222="","",IF(INDIRECT("C"&amp;ROW())="","",TEXT(MATCH(INDIRECT("C"&amp;ROW()),TestCategories,0),"000")&amp;"-"&amp;TEXT(COUNTIF(C$3:INDIRECT("C"&amp;ROW()),INDIRECT("C"&amp;ROW())),"00")))</f>
        <v/>
      </c>
      <c r="C222" s="423" t="str">
        <f t="shared" ca="1" si="45"/>
        <v>耐壓性測試</v>
      </c>
      <c r="D222" s="424"/>
      <c r="E222" s="431"/>
      <c r="F222" s="431"/>
      <c r="G222" s="431"/>
      <c r="H222" s="432"/>
      <c r="I222" s="427"/>
      <c r="J222" s="432"/>
      <c r="K222" s="431"/>
      <c r="L222" s="431"/>
      <c r="M222" s="429" t="str">
        <f t="shared" ca="1" si="46"/>
        <v/>
      </c>
      <c r="N222" s="282" t="str">
        <f ca="1">IF(M222&lt;&gt;"",MAX(N$3:N221)+1,"")</f>
        <v/>
      </c>
      <c r="O222" s="442">
        <f t="shared" ca="1" si="47"/>
        <v>11</v>
      </c>
      <c r="P222" s="98"/>
      <c r="Q222" s="98"/>
      <c r="R222" s="98"/>
      <c r="S222" s="98"/>
      <c r="T222" s="98"/>
      <c r="U222" s="98"/>
      <c r="V222" s="98"/>
      <c r="W222" s="99"/>
      <c r="X222" s="89"/>
      <c r="Y222" s="89"/>
      <c r="Z222" s="89"/>
      <c r="AA222" s="117"/>
      <c r="AB222" s="102"/>
      <c r="AC222" s="102"/>
      <c r="AD222" s="102"/>
      <c r="AE222" s="102"/>
      <c r="AF222" s="102"/>
      <c r="AG222" s="102"/>
      <c r="AH222" s="102"/>
      <c r="AI222" s="102"/>
      <c r="AJ222" s="102"/>
      <c r="AK222" s="102"/>
      <c r="AL222" s="104"/>
      <c r="AM222" s="98"/>
      <c r="AN222" s="155"/>
      <c r="AO222" s="155"/>
      <c r="AP222" s="155"/>
      <c r="AQ222" s="155"/>
    </row>
    <row r="223" spans="1:43" s="97" customFormat="1" ht="27.95" customHeight="1">
      <c r="A223" s="120" t="str">
        <f t="shared" ca="1" si="44"/>
        <v/>
      </c>
      <c r="B223" s="422" t="str">
        <f ca="1">IF(A223="","",IF(INDIRECT("C"&amp;ROW())="","",TEXT(MATCH(INDIRECT("C"&amp;ROW()),TestCategories,0),"000")&amp;"-"&amp;TEXT(COUNTIF(C$3:INDIRECT("C"&amp;ROW()),INDIRECT("C"&amp;ROW())),"00")))</f>
        <v/>
      </c>
      <c r="C223" s="423" t="str">
        <f t="shared" ca="1" si="45"/>
        <v>耐壓性測試</v>
      </c>
      <c r="D223" s="424"/>
      <c r="E223" s="431"/>
      <c r="F223" s="431"/>
      <c r="G223" s="431"/>
      <c r="H223" s="432"/>
      <c r="I223" s="427"/>
      <c r="J223" s="432"/>
      <c r="K223" s="431"/>
      <c r="L223" s="431"/>
      <c r="M223" s="429" t="str">
        <f t="shared" ca="1" si="46"/>
        <v/>
      </c>
      <c r="N223" s="282" t="str">
        <f ca="1">IF(M223&lt;&gt;"",MAX(N$3:N222)+1,"")</f>
        <v/>
      </c>
      <c r="O223" s="442">
        <f t="shared" ca="1" si="47"/>
        <v>11</v>
      </c>
      <c r="P223" s="98"/>
      <c r="Q223" s="98"/>
      <c r="R223" s="98"/>
      <c r="S223" s="98"/>
      <c r="T223" s="98"/>
      <c r="U223" s="98"/>
      <c r="V223" s="98"/>
      <c r="W223" s="99"/>
      <c r="X223" s="89"/>
      <c r="Y223" s="89"/>
      <c r="Z223" s="89"/>
      <c r="AA223" s="117"/>
      <c r="AB223" s="102"/>
      <c r="AC223" s="102"/>
      <c r="AD223" s="102"/>
      <c r="AE223" s="102"/>
      <c r="AF223" s="102"/>
      <c r="AG223" s="102"/>
      <c r="AH223" s="102"/>
      <c r="AI223" s="102"/>
      <c r="AJ223" s="102"/>
      <c r="AK223" s="102"/>
      <c r="AL223" s="104"/>
      <c r="AM223" s="98"/>
      <c r="AN223" s="155"/>
      <c r="AO223" s="155"/>
      <c r="AP223" s="155"/>
      <c r="AQ223" s="155"/>
    </row>
    <row r="224" spans="1:43" s="97" customFormat="1" ht="27.95" customHeight="1">
      <c r="A224" s="120" t="str">
        <f t="shared" ca="1" si="44"/>
        <v/>
      </c>
      <c r="B224" s="422" t="str">
        <f ca="1">IF(A224="","",IF(INDIRECT("C"&amp;ROW())="","",TEXT(MATCH(INDIRECT("C"&amp;ROW()),TestCategories,0),"000")&amp;"-"&amp;TEXT(COUNTIF(C$3:INDIRECT("C"&amp;ROW()),INDIRECT("C"&amp;ROW())),"00")))</f>
        <v/>
      </c>
      <c r="C224" s="423" t="str">
        <f t="shared" ca="1" si="45"/>
        <v>耐壓性測試</v>
      </c>
      <c r="D224" s="424"/>
      <c r="E224" s="431"/>
      <c r="F224" s="431"/>
      <c r="G224" s="431"/>
      <c r="H224" s="432"/>
      <c r="I224" s="427"/>
      <c r="J224" s="432"/>
      <c r="K224" s="431"/>
      <c r="L224" s="431"/>
      <c r="M224" s="429" t="str">
        <f t="shared" ca="1" si="46"/>
        <v/>
      </c>
      <c r="N224" s="282" t="str">
        <f ca="1">IF(M224&lt;&gt;"",MAX(N$3:N223)+1,"")</f>
        <v/>
      </c>
      <c r="O224" s="442">
        <f t="shared" ca="1" si="47"/>
        <v>11</v>
      </c>
      <c r="P224" s="98"/>
      <c r="Q224" s="98"/>
      <c r="R224" s="98"/>
      <c r="S224" s="98"/>
      <c r="T224" s="98"/>
      <c r="U224" s="98"/>
      <c r="V224" s="98"/>
      <c r="W224" s="99"/>
      <c r="X224" s="89"/>
      <c r="Y224" s="89"/>
      <c r="Z224" s="89"/>
      <c r="AA224" s="117"/>
      <c r="AB224" s="102"/>
      <c r="AC224" s="102"/>
      <c r="AD224" s="102"/>
      <c r="AE224" s="102"/>
      <c r="AF224" s="102"/>
      <c r="AG224" s="102"/>
      <c r="AH224" s="102"/>
      <c r="AI224" s="102"/>
      <c r="AJ224" s="102"/>
      <c r="AK224" s="102"/>
      <c r="AL224" s="104"/>
      <c r="AM224" s="98"/>
      <c r="AN224" s="155"/>
      <c r="AO224" s="155"/>
      <c r="AP224" s="155"/>
      <c r="AQ224" s="155"/>
    </row>
    <row r="225" spans="1:43" s="97" customFormat="1" ht="27.95" customHeight="1">
      <c r="A225" s="120" t="str">
        <f t="shared" ca="1" si="44"/>
        <v/>
      </c>
      <c r="B225" s="422" t="str">
        <f ca="1">IF(A225="","",IF(INDIRECT("C"&amp;ROW())="","",TEXT(MATCH(INDIRECT("C"&amp;ROW()),TestCategories,0),"000")&amp;"-"&amp;TEXT(COUNTIF(C$3:INDIRECT("C"&amp;ROW()),INDIRECT("C"&amp;ROW())),"00")))</f>
        <v/>
      </c>
      <c r="C225" s="423" t="str">
        <f t="shared" ca="1" si="45"/>
        <v>耐壓性測試</v>
      </c>
      <c r="D225" s="424"/>
      <c r="E225" s="431"/>
      <c r="F225" s="431"/>
      <c r="G225" s="431"/>
      <c r="H225" s="432"/>
      <c r="I225" s="427"/>
      <c r="J225" s="432"/>
      <c r="K225" s="431"/>
      <c r="L225" s="431"/>
      <c r="M225" s="429" t="str">
        <f t="shared" ca="1" si="46"/>
        <v/>
      </c>
      <c r="N225" s="282" t="str">
        <f ca="1">IF(M225&lt;&gt;"",MAX(N$3:N224)+1,"")</f>
        <v/>
      </c>
      <c r="O225" s="442">
        <f t="shared" ca="1" si="47"/>
        <v>11</v>
      </c>
      <c r="P225" s="98"/>
      <c r="Q225" s="98"/>
      <c r="R225" s="98"/>
      <c r="S225" s="98"/>
      <c r="T225" s="98"/>
      <c r="U225" s="98"/>
      <c r="V225" s="98"/>
      <c r="W225" s="99"/>
      <c r="X225" s="89"/>
      <c r="Y225" s="89"/>
      <c r="Z225" s="89"/>
      <c r="AA225" s="117"/>
      <c r="AB225" s="102"/>
      <c r="AC225" s="102"/>
      <c r="AD225" s="102"/>
      <c r="AE225" s="102"/>
      <c r="AF225" s="102"/>
      <c r="AG225" s="102"/>
      <c r="AH225" s="102"/>
      <c r="AI225" s="102"/>
      <c r="AJ225" s="102"/>
      <c r="AK225" s="102"/>
      <c r="AL225" s="104"/>
      <c r="AM225" s="98"/>
      <c r="AN225" s="155"/>
      <c r="AO225" s="155"/>
      <c r="AP225" s="155"/>
      <c r="AQ225" s="155"/>
    </row>
    <row r="226" spans="1:43" s="97" customFormat="1" ht="27.95" customHeight="1">
      <c r="A226" s="120" t="str">
        <f t="shared" ca="1" si="44"/>
        <v/>
      </c>
      <c r="B226" s="422" t="str">
        <f ca="1">IF(A226="","",IF(INDIRECT("C"&amp;ROW())="","",TEXT(MATCH(INDIRECT("C"&amp;ROW()),TestCategories,0),"000")&amp;"-"&amp;TEXT(COUNTIF(C$3:INDIRECT("C"&amp;ROW()),INDIRECT("C"&amp;ROW())),"00")))</f>
        <v/>
      </c>
      <c r="C226" s="423" t="str">
        <f t="shared" ca="1" si="45"/>
        <v>耐壓性測試</v>
      </c>
      <c r="D226" s="424"/>
      <c r="E226" s="431"/>
      <c r="F226" s="431"/>
      <c r="G226" s="431"/>
      <c r="H226" s="432"/>
      <c r="I226" s="427"/>
      <c r="J226" s="432"/>
      <c r="K226" s="431"/>
      <c r="L226" s="431"/>
      <c r="M226" s="429" t="str">
        <f t="shared" ca="1" si="46"/>
        <v/>
      </c>
      <c r="N226" s="282" t="str">
        <f ca="1">IF(M226&lt;&gt;"",MAX(N$3:N225)+1,"")</f>
        <v/>
      </c>
      <c r="O226" s="442">
        <f t="shared" ca="1" si="47"/>
        <v>11</v>
      </c>
      <c r="P226" s="98"/>
      <c r="Q226" s="98"/>
      <c r="R226" s="98"/>
      <c r="S226" s="98"/>
      <c r="T226" s="98"/>
      <c r="U226" s="98"/>
      <c r="V226" s="98"/>
      <c r="W226" s="99"/>
      <c r="X226" s="89"/>
      <c r="Y226" s="89"/>
      <c r="Z226" s="89"/>
      <c r="AA226" s="117"/>
      <c r="AB226" s="102"/>
      <c r="AC226" s="102"/>
      <c r="AD226" s="102"/>
      <c r="AE226" s="102"/>
      <c r="AF226" s="102"/>
      <c r="AG226" s="102"/>
      <c r="AH226" s="102"/>
      <c r="AI226" s="102"/>
      <c r="AJ226" s="102"/>
      <c r="AK226" s="102"/>
      <c r="AL226" s="104"/>
      <c r="AM226" s="98"/>
      <c r="AN226" s="155"/>
      <c r="AO226" s="155"/>
      <c r="AP226" s="155"/>
      <c r="AQ226" s="155"/>
    </row>
    <row r="227" spans="1:43" s="97" customFormat="1" ht="27.95" customHeight="1">
      <c r="A227" s="120" t="str">
        <f t="shared" ca="1" si="44"/>
        <v/>
      </c>
      <c r="B227" s="422" t="str">
        <f ca="1">IF(A227="","",IF(INDIRECT("C"&amp;ROW())="","",TEXT(MATCH(INDIRECT("C"&amp;ROW()),TestCategories,0),"000")&amp;"-"&amp;TEXT(COUNTIF(C$3:INDIRECT("C"&amp;ROW()),INDIRECT("C"&amp;ROW())),"00")))</f>
        <v/>
      </c>
      <c r="C227" s="423" t="str">
        <f t="shared" ca="1" si="45"/>
        <v>耐壓性測試</v>
      </c>
      <c r="D227" s="424"/>
      <c r="E227" s="431"/>
      <c r="F227" s="431"/>
      <c r="G227" s="431"/>
      <c r="H227" s="432"/>
      <c r="I227" s="427"/>
      <c r="J227" s="432"/>
      <c r="K227" s="431"/>
      <c r="L227" s="431"/>
      <c r="M227" s="429" t="str">
        <f t="shared" ca="1" si="46"/>
        <v/>
      </c>
      <c r="N227" s="282" t="str">
        <f ca="1">IF(M227&lt;&gt;"",MAX(N$3:N226)+1,"")</f>
        <v/>
      </c>
      <c r="O227" s="442">
        <f t="shared" ca="1" si="47"/>
        <v>11</v>
      </c>
      <c r="P227" s="98"/>
      <c r="Q227" s="98"/>
      <c r="R227" s="98"/>
      <c r="S227" s="98"/>
      <c r="T227" s="98"/>
      <c r="U227" s="98"/>
      <c r="V227" s="98"/>
      <c r="W227" s="99"/>
      <c r="X227" s="89"/>
      <c r="Y227" s="89"/>
      <c r="Z227" s="89"/>
      <c r="AA227" s="117"/>
      <c r="AB227" s="102"/>
      <c r="AC227" s="102"/>
      <c r="AD227" s="102"/>
      <c r="AE227" s="102"/>
      <c r="AF227" s="102"/>
      <c r="AG227" s="102"/>
      <c r="AH227" s="102"/>
      <c r="AI227" s="102"/>
      <c r="AJ227" s="102"/>
      <c r="AK227" s="102"/>
      <c r="AL227" s="104"/>
      <c r="AM227" s="98"/>
      <c r="AN227" s="155"/>
      <c r="AO227" s="155"/>
      <c r="AP227" s="155"/>
      <c r="AQ227" s="155"/>
    </row>
    <row r="228" spans="1:43" s="97" customFormat="1" ht="27.95" customHeight="1">
      <c r="A228" s="120" t="str">
        <f t="shared" ca="1" si="44"/>
        <v/>
      </c>
      <c r="B228" s="422" t="str">
        <f ca="1">IF(A228="","",IF(INDIRECT("C"&amp;ROW())="","",TEXT(MATCH(INDIRECT("C"&amp;ROW()),TestCategories,0),"000")&amp;"-"&amp;TEXT(COUNTIF(C$3:INDIRECT("C"&amp;ROW()),INDIRECT("C"&amp;ROW())),"00")))</f>
        <v/>
      </c>
      <c r="C228" s="423" t="str">
        <f t="shared" ca="1" si="45"/>
        <v>耐壓性測試</v>
      </c>
      <c r="D228" s="424"/>
      <c r="E228" s="431"/>
      <c r="F228" s="431"/>
      <c r="G228" s="431"/>
      <c r="H228" s="432"/>
      <c r="I228" s="427"/>
      <c r="J228" s="432"/>
      <c r="K228" s="431"/>
      <c r="L228" s="431"/>
      <c r="M228" s="429" t="str">
        <f t="shared" ca="1" si="46"/>
        <v/>
      </c>
      <c r="N228" s="282" t="str">
        <f ca="1">IF(M228&lt;&gt;"",MAX(N$3:N227)+1,"")</f>
        <v/>
      </c>
      <c r="O228" s="442">
        <f t="shared" ca="1" si="47"/>
        <v>11</v>
      </c>
      <c r="P228" s="98"/>
      <c r="Q228" s="98"/>
      <c r="R228" s="98"/>
      <c r="S228" s="98"/>
      <c r="T228" s="98"/>
      <c r="U228" s="98"/>
      <c r="V228" s="98"/>
      <c r="W228" s="99"/>
      <c r="X228" s="89"/>
      <c r="Y228" s="89"/>
      <c r="Z228" s="89"/>
      <c r="AA228" s="117"/>
      <c r="AB228" s="102"/>
      <c r="AC228" s="102"/>
      <c r="AD228" s="102"/>
      <c r="AE228" s="102"/>
      <c r="AF228" s="102"/>
      <c r="AG228" s="102"/>
      <c r="AH228" s="102"/>
      <c r="AI228" s="102"/>
      <c r="AJ228" s="102"/>
      <c r="AK228" s="102"/>
      <c r="AL228" s="104"/>
      <c r="AM228" s="98"/>
      <c r="AN228" s="155"/>
      <c r="AO228" s="155"/>
      <c r="AP228" s="155"/>
      <c r="AQ228" s="155"/>
    </row>
    <row r="229" spans="1:43" s="97" customFormat="1" ht="27.95" customHeight="1">
      <c r="A229" s="120" t="str">
        <f t="shared" ca="1" si="44"/>
        <v/>
      </c>
      <c r="B229" s="422" t="str">
        <f ca="1">IF(A229="","",IF(INDIRECT("C"&amp;ROW())="","",TEXT(MATCH(INDIRECT("C"&amp;ROW()),TestCategories,0),"000")&amp;"-"&amp;TEXT(COUNTIF(C$3:INDIRECT("C"&amp;ROW()),INDIRECT("C"&amp;ROW())),"00")))</f>
        <v/>
      </c>
      <c r="C229" s="423" t="str">
        <f t="shared" ca="1" si="45"/>
        <v>耐壓性測試</v>
      </c>
      <c r="D229" s="424"/>
      <c r="E229" s="431"/>
      <c r="F229" s="431"/>
      <c r="G229" s="431"/>
      <c r="H229" s="432"/>
      <c r="I229" s="427"/>
      <c r="J229" s="432"/>
      <c r="K229" s="431"/>
      <c r="L229" s="431"/>
      <c r="M229" s="429" t="str">
        <f t="shared" ca="1" si="46"/>
        <v/>
      </c>
      <c r="N229" s="282" t="str">
        <f ca="1">IF(M229&lt;&gt;"",MAX(N$3:N228)+1,"")</f>
        <v/>
      </c>
      <c r="O229" s="442">
        <f t="shared" ca="1" si="47"/>
        <v>11</v>
      </c>
      <c r="P229" s="98"/>
      <c r="Q229" s="98"/>
      <c r="R229" s="98"/>
      <c r="S229" s="98"/>
      <c r="T229" s="98"/>
      <c r="U229" s="98"/>
      <c r="V229" s="98"/>
      <c r="W229" s="99"/>
      <c r="X229" s="89"/>
      <c r="Y229" s="89"/>
      <c r="Z229" s="89"/>
      <c r="AA229" s="117"/>
      <c r="AB229" s="102"/>
      <c r="AC229" s="102"/>
      <c r="AD229" s="102"/>
      <c r="AE229" s="102"/>
      <c r="AF229" s="102"/>
      <c r="AG229" s="102"/>
      <c r="AH229" s="102"/>
      <c r="AI229" s="102"/>
      <c r="AJ229" s="102"/>
      <c r="AK229" s="102"/>
      <c r="AL229" s="104"/>
      <c r="AM229" s="98"/>
      <c r="AN229" s="155"/>
      <c r="AO229" s="155"/>
      <c r="AP229" s="155"/>
      <c r="AQ229" s="155"/>
    </row>
    <row r="230" spans="1:43" s="97" customFormat="1" ht="27.95" customHeight="1">
      <c r="A230" s="120" t="str">
        <f t="shared" ca="1" si="44"/>
        <v/>
      </c>
      <c r="B230" s="422" t="str">
        <f ca="1">IF(A230="","",IF(INDIRECT("C"&amp;ROW())="","",TEXT(MATCH(INDIRECT("C"&amp;ROW()),TestCategories,0),"000")&amp;"-"&amp;TEXT(COUNTIF(C$3:INDIRECT("C"&amp;ROW()),INDIRECT("C"&amp;ROW())),"00")))</f>
        <v/>
      </c>
      <c r="C230" s="423" t="str">
        <f t="shared" ca="1" si="45"/>
        <v>耐壓性測試</v>
      </c>
      <c r="D230" s="424"/>
      <c r="E230" s="431"/>
      <c r="F230" s="431"/>
      <c r="G230" s="431"/>
      <c r="H230" s="432"/>
      <c r="I230" s="427"/>
      <c r="J230" s="432"/>
      <c r="K230" s="431"/>
      <c r="L230" s="431"/>
      <c r="M230" s="429" t="str">
        <f t="shared" ca="1" si="46"/>
        <v/>
      </c>
      <c r="N230" s="282" t="str">
        <f ca="1">IF(M230&lt;&gt;"",MAX(N$3:N229)+1,"")</f>
        <v/>
      </c>
      <c r="O230" s="442">
        <f t="shared" ca="1" si="47"/>
        <v>11</v>
      </c>
      <c r="P230" s="98"/>
      <c r="Q230" s="98"/>
      <c r="R230" s="98"/>
      <c r="S230" s="98"/>
      <c r="T230" s="98"/>
      <c r="U230" s="98"/>
      <c r="V230" s="98"/>
      <c r="W230" s="99"/>
      <c r="X230" s="89"/>
      <c r="Y230" s="89"/>
      <c r="Z230" s="89"/>
      <c r="AA230" s="117"/>
      <c r="AB230" s="102"/>
      <c r="AC230" s="102"/>
      <c r="AD230" s="102"/>
      <c r="AE230" s="102"/>
      <c r="AF230" s="102"/>
      <c r="AG230" s="102"/>
      <c r="AH230" s="102"/>
      <c r="AI230" s="102"/>
      <c r="AJ230" s="102"/>
      <c r="AK230" s="102"/>
      <c r="AL230" s="104"/>
      <c r="AM230" s="98"/>
      <c r="AN230" s="155"/>
      <c r="AO230" s="155"/>
      <c r="AP230" s="155"/>
      <c r="AQ230" s="155"/>
    </row>
    <row r="231" spans="1:43" s="97" customFormat="1" ht="27.95" customHeight="1">
      <c r="A231" s="120" t="str">
        <f t="shared" ca="1" si="44"/>
        <v/>
      </c>
      <c r="B231" s="422" t="str">
        <f ca="1">IF(A231="","",IF(INDIRECT("C"&amp;ROW())="","",TEXT(MATCH(INDIRECT("C"&amp;ROW()),TestCategories,0),"000")&amp;"-"&amp;TEXT(COUNTIF(C$3:INDIRECT("C"&amp;ROW()),INDIRECT("C"&amp;ROW())),"00")))</f>
        <v/>
      </c>
      <c r="C231" s="423" t="str">
        <f t="shared" ca="1" si="45"/>
        <v>耐壓性測試</v>
      </c>
      <c r="D231" s="424"/>
      <c r="E231" s="431"/>
      <c r="F231" s="431"/>
      <c r="G231" s="431"/>
      <c r="H231" s="432"/>
      <c r="I231" s="427"/>
      <c r="J231" s="432"/>
      <c r="K231" s="431"/>
      <c r="L231" s="431"/>
      <c r="M231" s="429" t="str">
        <f t="shared" ca="1" si="46"/>
        <v/>
      </c>
      <c r="N231" s="282" t="str">
        <f ca="1">IF(M231&lt;&gt;"",MAX(N$3:N230)+1,"")</f>
        <v/>
      </c>
      <c r="O231" s="442">
        <f t="shared" ca="1" si="47"/>
        <v>11</v>
      </c>
      <c r="P231" s="98"/>
      <c r="Q231" s="98"/>
      <c r="R231" s="98"/>
      <c r="S231" s="98"/>
      <c r="T231" s="98"/>
      <c r="U231" s="98"/>
      <c r="V231" s="98"/>
      <c r="W231" s="99"/>
      <c r="X231" s="89"/>
      <c r="Y231" s="89"/>
      <c r="Z231" s="89"/>
      <c r="AA231" s="117"/>
      <c r="AB231" s="102"/>
      <c r="AC231" s="102"/>
      <c r="AD231" s="102"/>
      <c r="AE231" s="102"/>
      <c r="AF231" s="102"/>
      <c r="AG231" s="102"/>
      <c r="AH231" s="102"/>
      <c r="AI231" s="102"/>
      <c r="AJ231" s="102"/>
      <c r="AK231" s="102"/>
      <c r="AL231" s="104"/>
      <c r="AM231" s="98"/>
      <c r="AN231" s="155"/>
      <c r="AO231" s="155"/>
      <c r="AP231" s="155"/>
      <c r="AQ231" s="155"/>
    </row>
    <row r="232" spans="1:43" s="97" customFormat="1" ht="27.95" customHeight="1">
      <c r="A232" s="120" t="str">
        <f t="shared" ca="1" si="44"/>
        <v/>
      </c>
      <c r="B232" s="422" t="str">
        <f ca="1">IF(A232="","",IF(INDIRECT("C"&amp;ROW())="","",TEXT(MATCH(INDIRECT("C"&amp;ROW()),TestCategories,0),"000")&amp;"-"&amp;TEXT(COUNTIF(C$3:INDIRECT("C"&amp;ROW()),INDIRECT("C"&amp;ROW())),"00")))</f>
        <v/>
      </c>
      <c r="C232" s="423" t="str">
        <f t="shared" ca="1" si="45"/>
        <v>耐壓性測試</v>
      </c>
      <c r="D232" s="424"/>
      <c r="E232" s="431"/>
      <c r="F232" s="431"/>
      <c r="G232" s="431"/>
      <c r="H232" s="432"/>
      <c r="I232" s="427"/>
      <c r="J232" s="432"/>
      <c r="K232" s="431"/>
      <c r="L232" s="431"/>
      <c r="M232" s="429" t="str">
        <f t="shared" ca="1" si="46"/>
        <v/>
      </c>
      <c r="N232" s="282" t="str">
        <f ca="1">IF(M232&lt;&gt;"",MAX(N$3:N231)+1,"")</f>
        <v/>
      </c>
      <c r="O232" s="442">
        <f t="shared" ca="1" si="47"/>
        <v>11</v>
      </c>
      <c r="P232" s="98"/>
      <c r="Q232" s="98"/>
      <c r="R232" s="98"/>
      <c r="S232" s="98"/>
      <c r="T232" s="98"/>
      <c r="U232" s="98"/>
      <c r="V232" s="98"/>
      <c r="W232" s="99"/>
      <c r="X232" s="89"/>
      <c r="Y232" s="89"/>
      <c r="Z232" s="89"/>
      <c r="AA232" s="117"/>
      <c r="AB232" s="102"/>
      <c r="AC232" s="102"/>
      <c r="AD232" s="102"/>
      <c r="AE232" s="102"/>
      <c r="AF232" s="102"/>
      <c r="AG232" s="102"/>
      <c r="AH232" s="102"/>
      <c r="AI232" s="102"/>
      <c r="AJ232" s="102"/>
      <c r="AK232" s="102"/>
      <c r="AL232" s="104"/>
      <c r="AM232" s="98"/>
      <c r="AN232" s="155"/>
      <c r="AO232" s="155"/>
      <c r="AP232" s="155"/>
      <c r="AQ232" s="155"/>
    </row>
    <row r="233" spans="1:43" s="97" customFormat="1" ht="27.95" customHeight="1">
      <c r="A233" s="120" t="str">
        <f t="shared" ca="1" si="44"/>
        <v/>
      </c>
      <c r="B233" s="422" t="str">
        <f ca="1">IF(A233="","",IF(INDIRECT("C"&amp;ROW())="","",TEXT(MATCH(INDIRECT("C"&amp;ROW()),TestCategories,0),"000")&amp;"-"&amp;TEXT(COUNTIF(C$3:INDIRECT("C"&amp;ROW()),INDIRECT("C"&amp;ROW())),"00")))</f>
        <v/>
      </c>
      <c r="C233" s="423" t="str">
        <f t="shared" ca="1" si="45"/>
        <v>耐壓性測試</v>
      </c>
      <c r="D233" s="424"/>
      <c r="E233" s="431"/>
      <c r="F233" s="431"/>
      <c r="G233" s="431"/>
      <c r="H233" s="432"/>
      <c r="I233" s="427"/>
      <c r="J233" s="432"/>
      <c r="K233" s="431"/>
      <c r="L233" s="431"/>
      <c r="M233" s="429" t="str">
        <f t="shared" ca="1" si="46"/>
        <v/>
      </c>
      <c r="N233" s="282" t="str">
        <f ca="1">IF(M233&lt;&gt;"",MAX(N$3:N232)+1,"")</f>
        <v/>
      </c>
      <c r="O233" s="442">
        <f t="shared" ca="1" si="47"/>
        <v>11</v>
      </c>
      <c r="P233" s="98"/>
      <c r="Q233" s="98"/>
      <c r="R233" s="98"/>
      <c r="S233" s="98"/>
      <c r="T233" s="98"/>
      <c r="U233" s="98"/>
      <c r="V233" s="98"/>
      <c r="W233" s="99"/>
      <c r="X233" s="89"/>
      <c r="Y233" s="89"/>
      <c r="Z233" s="89"/>
      <c r="AA233" s="117"/>
      <c r="AB233" s="102"/>
      <c r="AC233" s="102"/>
      <c r="AD233" s="102"/>
      <c r="AE233" s="102"/>
      <c r="AF233" s="102"/>
      <c r="AG233" s="102"/>
      <c r="AH233" s="102"/>
      <c r="AI233" s="102"/>
      <c r="AJ233" s="102"/>
      <c r="AK233" s="102"/>
      <c r="AL233" s="104"/>
      <c r="AM233" s="98"/>
      <c r="AN233" s="155"/>
      <c r="AO233" s="155"/>
      <c r="AP233" s="155"/>
      <c r="AQ233" s="155"/>
    </row>
    <row r="234" spans="1:43" s="97" customFormat="1" ht="27.95" customHeight="1">
      <c r="A234" s="120" t="str">
        <f t="shared" ca="1" si="44"/>
        <v/>
      </c>
      <c r="B234" s="422" t="str">
        <f ca="1">IF(A234="","",IF(INDIRECT("C"&amp;ROW())="","",TEXT(MATCH(INDIRECT("C"&amp;ROW()),TestCategories,0),"000")&amp;"-"&amp;TEXT(COUNTIF(C$3:INDIRECT("C"&amp;ROW()),INDIRECT("C"&amp;ROW())),"00")))</f>
        <v/>
      </c>
      <c r="C234" s="423" t="str">
        <f t="shared" ca="1" si="45"/>
        <v>耐壓性測試</v>
      </c>
      <c r="D234" s="424"/>
      <c r="E234" s="431"/>
      <c r="F234" s="431"/>
      <c r="G234" s="431"/>
      <c r="H234" s="432"/>
      <c r="I234" s="427"/>
      <c r="J234" s="432"/>
      <c r="K234" s="431"/>
      <c r="L234" s="431"/>
      <c r="M234" s="429" t="str">
        <f t="shared" ca="1" si="46"/>
        <v/>
      </c>
      <c r="N234" s="282" t="str">
        <f ca="1">IF(M234&lt;&gt;"",MAX(N$3:N233)+1,"")</f>
        <v/>
      </c>
      <c r="O234" s="442">
        <f t="shared" ca="1" si="47"/>
        <v>11</v>
      </c>
      <c r="P234" s="98"/>
      <c r="Q234" s="98"/>
      <c r="R234" s="98"/>
      <c r="S234" s="98"/>
      <c r="T234" s="98"/>
      <c r="U234" s="98"/>
      <c r="V234" s="98"/>
      <c r="W234" s="99"/>
      <c r="X234" s="89"/>
      <c r="Y234" s="89"/>
      <c r="Z234" s="89"/>
      <c r="AA234" s="117"/>
      <c r="AB234" s="102"/>
      <c r="AC234" s="102"/>
      <c r="AD234" s="102"/>
      <c r="AE234" s="102"/>
      <c r="AF234" s="102"/>
      <c r="AG234" s="102"/>
      <c r="AH234" s="102"/>
      <c r="AI234" s="102"/>
      <c r="AJ234" s="102"/>
      <c r="AK234" s="102"/>
      <c r="AL234" s="104"/>
      <c r="AM234" s="98"/>
      <c r="AN234" s="155"/>
      <c r="AO234" s="155"/>
      <c r="AP234" s="155"/>
      <c r="AQ234" s="155"/>
    </row>
    <row r="235" spans="1:43" s="97" customFormat="1" ht="27.95" customHeight="1">
      <c r="A235" s="120" t="str">
        <f t="shared" ca="1" si="44"/>
        <v/>
      </c>
      <c r="B235" s="422" t="str">
        <f ca="1">IF(A235="","",IF(INDIRECT("C"&amp;ROW())="","",TEXT(MATCH(INDIRECT("C"&amp;ROW()),TestCategories,0),"000")&amp;"-"&amp;TEXT(COUNTIF(C$3:INDIRECT("C"&amp;ROW()),INDIRECT("C"&amp;ROW())),"00")))</f>
        <v/>
      </c>
      <c r="C235" s="423" t="str">
        <f t="shared" ca="1" si="45"/>
        <v>耐壓性測試</v>
      </c>
      <c r="D235" s="424"/>
      <c r="E235" s="431"/>
      <c r="F235" s="431"/>
      <c r="G235" s="431"/>
      <c r="H235" s="432"/>
      <c r="I235" s="427"/>
      <c r="J235" s="432"/>
      <c r="K235" s="431"/>
      <c r="L235" s="431"/>
      <c r="M235" s="429" t="str">
        <f t="shared" ca="1" si="46"/>
        <v/>
      </c>
      <c r="N235" s="282" t="str">
        <f ca="1">IF(M235&lt;&gt;"",MAX(N$3:N234)+1,"")</f>
        <v/>
      </c>
      <c r="O235" s="442">
        <f t="shared" ca="1" si="47"/>
        <v>11</v>
      </c>
      <c r="P235" s="98"/>
      <c r="Q235" s="98"/>
      <c r="R235" s="98"/>
      <c r="S235" s="98"/>
      <c r="T235" s="98"/>
      <c r="U235" s="98"/>
      <c r="V235" s="98"/>
      <c r="W235" s="99"/>
      <c r="X235" s="89"/>
      <c r="Y235" s="89"/>
      <c r="Z235" s="89"/>
      <c r="AA235" s="117"/>
      <c r="AB235" s="102"/>
      <c r="AC235" s="102"/>
      <c r="AD235" s="102"/>
      <c r="AE235" s="102"/>
      <c r="AF235" s="102"/>
      <c r="AG235" s="102"/>
      <c r="AH235" s="102"/>
      <c r="AI235" s="102"/>
      <c r="AJ235" s="102"/>
      <c r="AK235" s="102"/>
      <c r="AL235" s="104"/>
      <c r="AM235" s="98"/>
      <c r="AN235" s="155"/>
      <c r="AO235" s="155"/>
      <c r="AP235" s="155"/>
      <c r="AQ235" s="155"/>
    </row>
    <row r="236" spans="1:43" s="97" customFormat="1" ht="27.95" customHeight="1">
      <c r="A236" s="120" t="str">
        <f t="shared" ca="1" si="44"/>
        <v/>
      </c>
      <c r="B236" s="422" t="str">
        <f ca="1">IF(A236="","",IF(INDIRECT("C"&amp;ROW())="","",TEXT(MATCH(INDIRECT("C"&amp;ROW()),TestCategories,0),"000")&amp;"-"&amp;TEXT(COUNTIF(C$3:INDIRECT("C"&amp;ROW()),INDIRECT("C"&amp;ROW())),"00")))</f>
        <v/>
      </c>
      <c r="C236" s="423" t="str">
        <f t="shared" ca="1" si="45"/>
        <v>耐壓性測試</v>
      </c>
      <c r="D236" s="424"/>
      <c r="E236" s="431"/>
      <c r="F236" s="431"/>
      <c r="G236" s="431"/>
      <c r="H236" s="432"/>
      <c r="I236" s="427"/>
      <c r="J236" s="432"/>
      <c r="K236" s="431"/>
      <c r="L236" s="431"/>
      <c r="M236" s="429" t="str">
        <f t="shared" ca="1" si="46"/>
        <v/>
      </c>
      <c r="N236" s="282" t="str">
        <f ca="1">IF(M236&lt;&gt;"",MAX(N$3:N235)+1,"")</f>
        <v/>
      </c>
      <c r="O236" s="442">
        <f t="shared" ca="1" si="47"/>
        <v>11</v>
      </c>
      <c r="P236" s="98"/>
      <c r="Q236" s="98"/>
      <c r="R236" s="98"/>
      <c r="S236" s="98"/>
      <c r="T236" s="98"/>
      <c r="U236" s="98"/>
      <c r="V236" s="98"/>
      <c r="W236" s="99"/>
      <c r="X236" s="89"/>
      <c r="Y236" s="89"/>
      <c r="Z236" s="89"/>
      <c r="AA236" s="117"/>
      <c r="AB236" s="102"/>
      <c r="AC236" s="102"/>
      <c r="AD236" s="102"/>
      <c r="AE236" s="102"/>
      <c r="AF236" s="102"/>
      <c r="AG236" s="102"/>
      <c r="AH236" s="102"/>
      <c r="AI236" s="102"/>
      <c r="AJ236" s="102"/>
      <c r="AK236" s="102"/>
      <c r="AL236" s="104"/>
      <c r="AM236" s="98"/>
      <c r="AN236" s="155"/>
      <c r="AO236" s="155"/>
      <c r="AP236" s="155"/>
      <c r="AQ236" s="155"/>
    </row>
    <row r="237" spans="1:43" s="97" customFormat="1" ht="27.95" customHeight="1">
      <c r="A237" s="120" t="str">
        <f t="shared" ca="1" si="44"/>
        <v/>
      </c>
      <c r="B237" s="422" t="str">
        <f ca="1">IF(A237="","",IF(INDIRECT("C"&amp;ROW())="","",TEXT(MATCH(INDIRECT("C"&amp;ROW()),TestCategories,0),"000")&amp;"-"&amp;TEXT(COUNTIF(C$3:INDIRECT("C"&amp;ROW()),INDIRECT("C"&amp;ROW())),"00")))</f>
        <v/>
      </c>
      <c r="C237" s="423" t="str">
        <f t="shared" ca="1" si="45"/>
        <v>耐壓性測試</v>
      </c>
      <c r="D237" s="424"/>
      <c r="E237" s="431"/>
      <c r="F237" s="431"/>
      <c r="G237" s="431"/>
      <c r="H237" s="432"/>
      <c r="I237" s="427"/>
      <c r="J237" s="432"/>
      <c r="K237" s="431"/>
      <c r="L237" s="431"/>
      <c r="M237" s="429" t="str">
        <f t="shared" ca="1" si="46"/>
        <v/>
      </c>
      <c r="N237" s="282" t="str">
        <f ca="1">IF(M237&lt;&gt;"",MAX(N$3:N236)+1,"")</f>
        <v/>
      </c>
      <c r="O237" s="442">
        <f t="shared" ca="1" si="47"/>
        <v>11</v>
      </c>
      <c r="P237" s="98"/>
      <c r="Q237" s="98"/>
      <c r="R237" s="98"/>
      <c r="S237" s="98"/>
      <c r="T237" s="98"/>
      <c r="U237" s="98"/>
      <c r="V237" s="98"/>
      <c r="W237" s="99"/>
      <c r="X237" s="89"/>
      <c r="Y237" s="89"/>
      <c r="Z237" s="89"/>
      <c r="AA237" s="117"/>
      <c r="AB237" s="102"/>
      <c r="AC237" s="102"/>
      <c r="AD237" s="102"/>
      <c r="AE237" s="102"/>
      <c r="AF237" s="102"/>
      <c r="AG237" s="102"/>
      <c r="AH237" s="102"/>
      <c r="AI237" s="102"/>
      <c r="AJ237" s="102"/>
      <c r="AK237" s="102"/>
      <c r="AL237" s="104"/>
      <c r="AM237" s="98"/>
      <c r="AN237" s="155"/>
      <c r="AO237" s="155"/>
      <c r="AP237" s="155"/>
      <c r="AQ237" s="155"/>
    </row>
    <row r="238" spans="1:43" s="97" customFormat="1" ht="27.95" customHeight="1">
      <c r="A238" s="120" t="str">
        <f t="shared" ca="1" si="44"/>
        <v/>
      </c>
      <c r="B238" s="422" t="str">
        <f ca="1">IF(A238="","",IF(INDIRECT("C"&amp;ROW())="","",TEXT(MATCH(INDIRECT("C"&amp;ROW()),TestCategories,0),"000")&amp;"-"&amp;TEXT(COUNTIF(C$3:INDIRECT("C"&amp;ROW()),INDIRECT("C"&amp;ROW())),"00")))</f>
        <v/>
      </c>
      <c r="C238" s="423" t="str">
        <f t="shared" ca="1" si="45"/>
        <v>耐壓性測試</v>
      </c>
      <c r="D238" s="424"/>
      <c r="E238" s="431"/>
      <c r="F238" s="431"/>
      <c r="G238" s="431"/>
      <c r="H238" s="432"/>
      <c r="I238" s="427"/>
      <c r="J238" s="432"/>
      <c r="K238" s="431"/>
      <c r="L238" s="431"/>
      <c r="M238" s="429" t="str">
        <f t="shared" ca="1" si="46"/>
        <v/>
      </c>
      <c r="N238" s="282" t="str">
        <f ca="1">IF(M238&lt;&gt;"",MAX(N$3:N237)+1,"")</f>
        <v/>
      </c>
      <c r="O238" s="442">
        <f t="shared" ca="1" si="47"/>
        <v>11</v>
      </c>
      <c r="P238" s="98"/>
      <c r="Q238" s="98"/>
      <c r="R238" s="98"/>
      <c r="S238" s="98"/>
      <c r="T238" s="98"/>
      <c r="U238" s="98"/>
      <c r="V238" s="98"/>
      <c r="W238" s="99"/>
      <c r="X238" s="89"/>
      <c r="Y238" s="89"/>
      <c r="Z238" s="89"/>
      <c r="AA238" s="117"/>
      <c r="AB238" s="102"/>
      <c r="AC238" s="102"/>
      <c r="AD238" s="102"/>
      <c r="AE238" s="102"/>
      <c r="AF238" s="102"/>
      <c r="AG238" s="102"/>
      <c r="AH238" s="102"/>
      <c r="AI238" s="102"/>
      <c r="AJ238" s="102"/>
      <c r="AK238" s="102"/>
      <c r="AL238" s="104"/>
      <c r="AM238" s="98"/>
      <c r="AN238" s="155"/>
      <c r="AO238" s="155"/>
      <c r="AP238" s="155"/>
      <c r="AQ238" s="155"/>
    </row>
    <row r="239" spans="1:43" s="97" customFormat="1" ht="27.95" customHeight="1">
      <c r="A239" s="120" t="str">
        <f t="shared" ca="1" si="44"/>
        <v/>
      </c>
      <c r="B239" s="422" t="str">
        <f ca="1">IF(A239="","",IF(INDIRECT("C"&amp;ROW())="","",TEXT(MATCH(INDIRECT("C"&amp;ROW()),TestCategories,0),"000")&amp;"-"&amp;TEXT(COUNTIF(C$3:INDIRECT("C"&amp;ROW()),INDIRECT("C"&amp;ROW())),"00")))</f>
        <v/>
      </c>
      <c r="C239" s="423" t="str">
        <f t="shared" ca="1" si="45"/>
        <v>耐壓性測試</v>
      </c>
      <c r="D239" s="424"/>
      <c r="E239" s="431"/>
      <c r="F239" s="431"/>
      <c r="G239" s="431"/>
      <c r="H239" s="432"/>
      <c r="I239" s="427"/>
      <c r="J239" s="432"/>
      <c r="K239" s="431"/>
      <c r="L239" s="431"/>
      <c r="M239" s="429" t="str">
        <f t="shared" ca="1" si="46"/>
        <v/>
      </c>
      <c r="N239" s="282" t="str">
        <f ca="1">IF(M239&lt;&gt;"",MAX(N$3:N238)+1,"")</f>
        <v/>
      </c>
      <c r="O239" s="442">
        <f t="shared" ca="1" si="47"/>
        <v>11</v>
      </c>
      <c r="P239" s="98"/>
      <c r="Q239" s="98"/>
      <c r="R239" s="98"/>
      <c r="S239" s="98"/>
      <c r="T239" s="98"/>
      <c r="U239" s="98"/>
      <c r="V239" s="98"/>
      <c r="W239" s="99"/>
      <c r="X239" s="89"/>
      <c r="Y239" s="89"/>
      <c r="Z239" s="89"/>
      <c r="AA239" s="117"/>
      <c r="AB239" s="102"/>
      <c r="AC239" s="102"/>
      <c r="AD239" s="102"/>
      <c r="AE239" s="102"/>
      <c r="AF239" s="102"/>
      <c r="AG239" s="102"/>
      <c r="AH239" s="102"/>
      <c r="AI239" s="102"/>
      <c r="AJ239" s="102"/>
      <c r="AK239" s="102"/>
      <c r="AL239" s="104"/>
      <c r="AM239" s="98"/>
      <c r="AN239" s="155"/>
      <c r="AO239" s="155"/>
      <c r="AP239" s="155"/>
      <c r="AQ239" s="155"/>
    </row>
    <row r="240" spans="1:43" s="97" customFormat="1" ht="27.95" customHeight="1">
      <c r="A240" s="120" t="str">
        <f t="shared" ca="1" si="44"/>
        <v/>
      </c>
      <c r="B240" s="422" t="str">
        <f ca="1">IF(A240="","",IF(INDIRECT("C"&amp;ROW())="","",TEXT(MATCH(INDIRECT("C"&amp;ROW()),TestCategories,0),"000")&amp;"-"&amp;TEXT(COUNTIF(C$3:INDIRECT("C"&amp;ROW()),INDIRECT("C"&amp;ROW())),"00")))</f>
        <v/>
      </c>
      <c r="C240" s="423" t="str">
        <f t="shared" ca="1" si="45"/>
        <v>耐壓性測試</v>
      </c>
      <c r="D240" s="424"/>
      <c r="E240" s="431"/>
      <c r="F240" s="431"/>
      <c r="G240" s="431"/>
      <c r="H240" s="432"/>
      <c r="I240" s="427"/>
      <c r="J240" s="432"/>
      <c r="K240" s="431"/>
      <c r="L240" s="431"/>
      <c r="M240" s="429" t="str">
        <f t="shared" ca="1" si="46"/>
        <v/>
      </c>
      <c r="N240" s="282" t="str">
        <f ca="1">IF(M240&lt;&gt;"",MAX(N$3:N239)+1,"")</f>
        <v/>
      </c>
      <c r="O240" s="442">
        <f t="shared" ca="1" si="47"/>
        <v>11</v>
      </c>
      <c r="P240" s="98"/>
      <c r="Q240" s="98"/>
      <c r="R240" s="98"/>
      <c r="S240" s="98"/>
      <c r="T240" s="98"/>
      <c r="U240" s="98"/>
      <c r="V240" s="98"/>
      <c r="W240" s="99"/>
      <c r="X240" s="89"/>
      <c r="Y240" s="89"/>
      <c r="Z240" s="89"/>
      <c r="AA240" s="117"/>
      <c r="AB240" s="102"/>
      <c r="AC240" s="102"/>
      <c r="AD240" s="102"/>
      <c r="AE240" s="102"/>
      <c r="AF240" s="102"/>
      <c r="AG240" s="102"/>
      <c r="AH240" s="102"/>
      <c r="AI240" s="102"/>
      <c r="AJ240" s="102"/>
      <c r="AK240" s="102"/>
      <c r="AL240" s="104"/>
      <c r="AM240" s="98"/>
      <c r="AN240" s="155"/>
      <c r="AO240" s="155"/>
      <c r="AP240" s="155"/>
      <c r="AQ240" s="155"/>
    </row>
    <row r="241" spans="1:43" s="97" customFormat="1" ht="27.95" customHeight="1">
      <c r="A241" s="120" t="str">
        <f t="shared" ca="1" si="44"/>
        <v/>
      </c>
      <c r="B241" s="422" t="str">
        <f ca="1">IF(A241="","",IF(INDIRECT("C"&amp;ROW())="","",TEXT(MATCH(INDIRECT("C"&amp;ROW()),TestCategories,0),"000")&amp;"-"&amp;TEXT(COUNTIF(C$3:INDIRECT("C"&amp;ROW()),INDIRECT("C"&amp;ROW())),"00")))</f>
        <v/>
      </c>
      <c r="C241" s="423" t="str">
        <f t="shared" ca="1" si="45"/>
        <v>耐壓性測試</v>
      </c>
      <c r="D241" s="424"/>
      <c r="E241" s="431"/>
      <c r="F241" s="431"/>
      <c r="G241" s="431"/>
      <c r="H241" s="432"/>
      <c r="I241" s="427"/>
      <c r="J241" s="432"/>
      <c r="K241" s="431"/>
      <c r="L241" s="431"/>
      <c r="M241" s="429" t="str">
        <f t="shared" ca="1" si="46"/>
        <v/>
      </c>
      <c r="N241" s="282" t="str">
        <f ca="1">IF(M241&lt;&gt;"",MAX(N$3:N240)+1,"")</f>
        <v/>
      </c>
      <c r="O241" s="442">
        <f t="shared" ca="1" si="47"/>
        <v>11</v>
      </c>
      <c r="P241" s="98"/>
      <c r="Q241" s="98"/>
      <c r="R241" s="98"/>
      <c r="S241" s="98"/>
      <c r="T241" s="98"/>
      <c r="U241" s="98"/>
      <c r="V241" s="98"/>
      <c r="W241" s="99"/>
      <c r="X241" s="89"/>
      <c r="Y241" s="89"/>
      <c r="Z241" s="89"/>
      <c r="AA241" s="117"/>
      <c r="AB241" s="102"/>
      <c r="AC241" s="102"/>
      <c r="AD241" s="102"/>
      <c r="AE241" s="102"/>
      <c r="AF241" s="102"/>
      <c r="AG241" s="102"/>
      <c r="AH241" s="102"/>
      <c r="AI241" s="102"/>
      <c r="AJ241" s="102"/>
      <c r="AK241" s="102"/>
      <c r="AL241" s="104"/>
      <c r="AM241" s="98"/>
      <c r="AN241" s="155"/>
      <c r="AO241" s="155"/>
      <c r="AP241" s="155"/>
      <c r="AQ241" s="155"/>
    </row>
    <row r="242" spans="1:43" s="97" customFormat="1" ht="27.95" customHeight="1">
      <c r="A242" s="120" t="str">
        <f t="shared" ca="1" si="44"/>
        <v/>
      </c>
      <c r="B242" s="422" t="str">
        <f ca="1">IF(A242="","",IF(INDIRECT("C"&amp;ROW())="","",TEXT(MATCH(INDIRECT("C"&amp;ROW()),TestCategories,0),"000")&amp;"-"&amp;TEXT(COUNTIF(C$3:INDIRECT("C"&amp;ROW()),INDIRECT("C"&amp;ROW())),"00")))</f>
        <v/>
      </c>
      <c r="C242" s="423" t="str">
        <f t="shared" ca="1" si="45"/>
        <v>耐壓性測試</v>
      </c>
      <c r="D242" s="424"/>
      <c r="E242" s="431"/>
      <c r="F242" s="431"/>
      <c r="G242" s="431"/>
      <c r="H242" s="432"/>
      <c r="I242" s="427"/>
      <c r="J242" s="432"/>
      <c r="K242" s="431"/>
      <c r="L242" s="431"/>
      <c r="M242" s="429" t="str">
        <f t="shared" ca="1" si="46"/>
        <v/>
      </c>
      <c r="N242" s="282" t="str">
        <f ca="1">IF(M242&lt;&gt;"",MAX(N$3:N241)+1,"")</f>
        <v/>
      </c>
      <c r="O242" s="442">
        <f t="shared" ca="1" si="47"/>
        <v>11</v>
      </c>
      <c r="P242" s="98"/>
      <c r="Q242" s="98"/>
      <c r="R242" s="98"/>
      <c r="S242" s="98"/>
      <c r="T242" s="98"/>
      <c r="U242" s="98"/>
      <c r="V242" s="98"/>
      <c r="W242" s="99"/>
      <c r="X242" s="89"/>
      <c r="Y242" s="89"/>
      <c r="Z242" s="89"/>
      <c r="AA242" s="117"/>
      <c r="AB242" s="102"/>
      <c r="AC242" s="102"/>
      <c r="AD242" s="102"/>
      <c r="AE242" s="102"/>
      <c r="AF242" s="102"/>
      <c r="AG242" s="102"/>
      <c r="AH242" s="102"/>
      <c r="AI242" s="102"/>
      <c r="AJ242" s="102"/>
      <c r="AK242" s="102"/>
      <c r="AL242" s="104"/>
      <c r="AM242" s="98"/>
      <c r="AN242" s="155"/>
      <c r="AO242" s="155"/>
      <c r="AP242" s="155"/>
      <c r="AQ242" s="155"/>
    </row>
    <row r="243" spans="1:43" s="97" customFormat="1" ht="27.95" customHeight="1">
      <c r="A243" s="120" t="str">
        <f t="shared" ca="1" si="44"/>
        <v/>
      </c>
      <c r="B243" s="422" t="str">
        <f ca="1">IF(A243="","",IF(INDIRECT("C"&amp;ROW())="","",TEXT(MATCH(INDIRECT("C"&amp;ROW()),TestCategories,0),"000")&amp;"-"&amp;TEXT(COUNTIF(C$3:INDIRECT("C"&amp;ROW()),INDIRECT("C"&amp;ROW())),"00")))</f>
        <v/>
      </c>
      <c r="C243" s="423" t="str">
        <f t="shared" ca="1" si="45"/>
        <v>耐壓性測試</v>
      </c>
      <c r="D243" s="424"/>
      <c r="E243" s="431"/>
      <c r="F243" s="431"/>
      <c r="G243" s="431"/>
      <c r="H243" s="432"/>
      <c r="I243" s="427"/>
      <c r="J243" s="432"/>
      <c r="K243" s="431"/>
      <c r="L243" s="431"/>
      <c r="M243" s="429" t="str">
        <f t="shared" ca="1" si="46"/>
        <v/>
      </c>
      <c r="N243" s="282" t="str">
        <f ca="1">IF(M243&lt;&gt;"",MAX(N$3:N242)+1,"")</f>
        <v/>
      </c>
      <c r="O243" s="442">
        <f t="shared" ca="1" si="47"/>
        <v>11</v>
      </c>
      <c r="P243" s="98"/>
      <c r="Q243" s="98"/>
      <c r="R243" s="98"/>
      <c r="S243" s="98"/>
      <c r="T243" s="98"/>
      <c r="U243" s="98"/>
      <c r="V243" s="98"/>
      <c r="W243" s="99"/>
      <c r="X243" s="89"/>
      <c r="Y243" s="89"/>
      <c r="Z243" s="89"/>
      <c r="AA243" s="117"/>
      <c r="AB243" s="102"/>
      <c r="AC243" s="102"/>
      <c r="AD243" s="102"/>
      <c r="AE243" s="102"/>
      <c r="AF243" s="102"/>
      <c r="AG243" s="102"/>
      <c r="AH243" s="102"/>
      <c r="AI243" s="102"/>
      <c r="AJ243" s="102"/>
      <c r="AK243" s="102"/>
      <c r="AL243" s="104"/>
      <c r="AM243" s="98"/>
      <c r="AN243" s="155"/>
      <c r="AO243" s="155"/>
      <c r="AP243" s="155"/>
      <c r="AQ243" s="155"/>
    </row>
    <row r="244" spans="1:43" s="97" customFormat="1" ht="27.95" customHeight="1">
      <c r="A244" s="120" t="str">
        <f t="shared" ca="1" si="44"/>
        <v/>
      </c>
      <c r="B244" s="422" t="str">
        <f ca="1">IF(A244="","",IF(INDIRECT("C"&amp;ROW())="","",TEXT(MATCH(INDIRECT("C"&amp;ROW()),TestCategories,0),"000")&amp;"-"&amp;TEXT(COUNTIF(C$3:INDIRECT("C"&amp;ROW()),INDIRECT("C"&amp;ROW())),"00")))</f>
        <v/>
      </c>
      <c r="C244" s="423" t="str">
        <f t="shared" ca="1" si="45"/>
        <v>耐壓性測試</v>
      </c>
      <c r="D244" s="424"/>
      <c r="E244" s="431"/>
      <c r="F244" s="431"/>
      <c r="G244" s="431"/>
      <c r="H244" s="432"/>
      <c r="I244" s="427"/>
      <c r="J244" s="432"/>
      <c r="K244" s="431"/>
      <c r="L244" s="431"/>
      <c r="M244" s="429" t="str">
        <f t="shared" ca="1" si="46"/>
        <v/>
      </c>
      <c r="N244" s="282" t="str">
        <f ca="1">IF(M244&lt;&gt;"",MAX(N$3:N243)+1,"")</f>
        <v/>
      </c>
      <c r="O244" s="442">
        <f t="shared" ca="1" si="47"/>
        <v>11</v>
      </c>
      <c r="P244" s="98"/>
      <c r="Q244" s="98"/>
      <c r="R244" s="98"/>
      <c r="S244" s="98"/>
      <c r="T244" s="98"/>
      <c r="U244" s="98"/>
      <c r="V244" s="98"/>
      <c r="W244" s="99"/>
      <c r="X244" s="89"/>
      <c r="Y244" s="89"/>
      <c r="Z244" s="89"/>
      <c r="AA244" s="117"/>
      <c r="AB244" s="102"/>
      <c r="AC244" s="102"/>
      <c r="AD244" s="102"/>
      <c r="AE244" s="102"/>
      <c r="AF244" s="102"/>
      <c r="AG244" s="102"/>
      <c r="AH244" s="102"/>
      <c r="AI244" s="102"/>
      <c r="AJ244" s="102"/>
      <c r="AK244" s="102"/>
      <c r="AL244" s="104"/>
      <c r="AM244" s="98"/>
      <c r="AN244" s="155"/>
      <c r="AO244" s="155"/>
      <c r="AP244" s="155"/>
      <c r="AQ244" s="155"/>
    </row>
    <row r="245" spans="1:43" s="97" customFormat="1" ht="27.95" customHeight="1">
      <c r="A245" s="120" t="str">
        <f t="shared" ca="1" si="44"/>
        <v/>
      </c>
      <c r="B245" s="422" t="str">
        <f ca="1">IF(A245="","",IF(INDIRECT("C"&amp;ROW())="","",TEXT(MATCH(INDIRECT("C"&amp;ROW()),TestCategories,0),"000")&amp;"-"&amp;TEXT(COUNTIF(C$3:INDIRECT("C"&amp;ROW()),INDIRECT("C"&amp;ROW())),"00")))</f>
        <v/>
      </c>
      <c r="C245" s="423" t="str">
        <f t="shared" ca="1" si="45"/>
        <v>耐壓性測試</v>
      </c>
      <c r="D245" s="424"/>
      <c r="E245" s="431"/>
      <c r="F245" s="431"/>
      <c r="G245" s="431"/>
      <c r="H245" s="432"/>
      <c r="I245" s="427"/>
      <c r="J245" s="432"/>
      <c r="K245" s="431"/>
      <c r="L245" s="431"/>
      <c r="M245" s="429" t="str">
        <f t="shared" ca="1" si="46"/>
        <v/>
      </c>
      <c r="N245" s="282" t="str">
        <f ca="1">IF(M245&lt;&gt;"",MAX(N$3:N244)+1,"")</f>
        <v/>
      </c>
      <c r="O245" s="442">
        <f t="shared" ca="1" si="47"/>
        <v>11</v>
      </c>
      <c r="P245" s="98"/>
      <c r="Q245" s="98"/>
      <c r="R245" s="98"/>
      <c r="S245" s="98"/>
      <c r="T245" s="98"/>
      <c r="U245" s="98"/>
      <c r="V245" s="98"/>
      <c r="W245" s="99"/>
      <c r="X245" s="89"/>
      <c r="Y245" s="89"/>
      <c r="Z245" s="89"/>
      <c r="AA245" s="117"/>
      <c r="AB245" s="102"/>
      <c r="AC245" s="102"/>
      <c r="AD245" s="102"/>
      <c r="AE245" s="102"/>
      <c r="AF245" s="102"/>
      <c r="AG245" s="102"/>
      <c r="AH245" s="102"/>
      <c r="AI245" s="102"/>
      <c r="AJ245" s="102"/>
      <c r="AK245" s="102"/>
      <c r="AL245" s="104"/>
      <c r="AM245" s="98"/>
      <c r="AN245" s="155"/>
      <c r="AO245" s="155"/>
      <c r="AP245" s="155"/>
      <c r="AQ245" s="155"/>
    </row>
    <row r="246" spans="1:43" s="97" customFormat="1" ht="27.95" customHeight="1">
      <c r="A246" s="120" t="str">
        <f t="shared" ca="1" si="44"/>
        <v/>
      </c>
      <c r="B246" s="422" t="str">
        <f ca="1">IF(A246="","",IF(INDIRECT("C"&amp;ROW())="","",TEXT(MATCH(INDIRECT("C"&amp;ROW()),TestCategories,0),"000")&amp;"-"&amp;TEXT(COUNTIF(C$3:INDIRECT("C"&amp;ROW()),INDIRECT("C"&amp;ROW())),"00")))</f>
        <v/>
      </c>
      <c r="C246" s="423" t="str">
        <f t="shared" ca="1" si="45"/>
        <v>耐壓性測試</v>
      </c>
      <c r="D246" s="424"/>
      <c r="E246" s="431"/>
      <c r="F246" s="431"/>
      <c r="G246" s="431"/>
      <c r="H246" s="432"/>
      <c r="I246" s="427"/>
      <c r="J246" s="432"/>
      <c r="K246" s="431"/>
      <c r="L246" s="431"/>
      <c r="M246" s="429" t="str">
        <f t="shared" ca="1" si="46"/>
        <v/>
      </c>
      <c r="N246" s="282" t="str">
        <f ca="1">IF(M246&lt;&gt;"",MAX(N$3:N245)+1,"")</f>
        <v/>
      </c>
      <c r="O246" s="442">
        <f t="shared" ca="1" si="47"/>
        <v>11</v>
      </c>
      <c r="P246" s="98"/>
      <c r="Q246" s="98"/>
      <c r="R246" s="98"/>
      <c r="S246" s="98"/>
      <c r="T246" s="98"/>
      <c r="U246" s="98"/>
      <c r="V246" s="98"/>
      <c r="W246" s="99"/>
      <c r="X246" s="89"/>
      <c r="Y246" s="89"/>
      <c r="Z246" s="89"/>
      <c r="AA246" s="117"/>
      <c r="AB246" s="102"/>
      <c r="AC246" s="102"/>
      <c r="AD246" s="102"/>
      <c r="AE246" s="102"/>
      <c r="AF246" s="102"/>
      <c r="AG246" s="102"/>
      <c r="AH246" s="102"/>
      <c r="AI246" s="102"/>
      <c r="AJ246" s="102"/>
      <c r="AK246" s="102"/>
      <c r="AL246" s="104"/>
      <c r="AM246" s="98"/>
      <c r="AN246" s="155"/>
      <c r="AO246" s="155"/>
      <c r="AP246" s="155"/>
      <c r="AQ246" s="155"/>
    </row>
    <row r="247" spans="1:43" s="97" customFormat="1" ht="27.95" customHeight="1">
      <c r="A247" s="120" t="str">
        <f t="shared" ca="1" si="44"/>
        <v/>
      </c>
      <c r="B247" s="422" t="str">
        <f ca="1">IF(A247="","",IF(INDIRECT("C"&amp;ROW())="","",TEXT(MATCH(INDIRECT("C"&amp;ROW()),TestCategories,0),"000")&amp;"-"&amp;TEXT(COUNTIF(C$3:INDIRECT("C"&amp;ROW()),INDIRECT("C"&amp;ROW())),"00")))</f>
        <v/>
      </c>
      <c r="C247" s="423" t="str">
        <f t="shared" ca="1" si="45"/>
        <v>耐壓性測試</v>
      </c>
      <c r="D247" s="424"/>
      <c r="E247" s="431"/>
      <c r="F247" s="431"/>
      <c r="G247" s="431"/>
      <c r="H247" s="432"/>
      <c r="I247" s="427"/>
      <c r="J247" s="432"/>
      <c r="K247" s="431"/>
      <c r="L247" s="431"/>
      <c r="M247" s="429" t="str">
        <f t="shared" ca="1" si="46"/>
        <v/>
      </c>
      <c r="N247" s="282" t="str">
        <f ca="1">IF(M247&lt;&gt;"",MAX(N$3:N246)+1,"")</f>
        <v/>
      </c>
      <c r="O247" s="442">
        <f t="shared" ca="1" si="47"/>
        <v>11</v>
      </c>
      <c r="P247" s="98"/>
      <c r="Q247" s="98"/>
      <c r="R247" s="98"/>
      <c r="S247" s="98"/>
      <c r="T247" s="98"/>
      <c r="U247" s="98"/>
      <c r="V247" s="98"/>
      <c r="W247" s="99"/>
      <c r="X247" s="89"/>
      <c r="Y247" s="89"/>
      <c r="Z247" s="89"/>
      <c r="AA247" s="117"/>
      <c r="AB247" s="102"/>
      <c r="AC247" s="102"/>
      <c r="AD247" s="102"/>
      <c r="AE247" s="102"/>
      <c r="AF247" s="102"/>
      <c r="AG247" s="102"/>
      <c r="AH247" s="102"/>
      <c r="AI247" s="102"/>
      <c r="AJ247" s="102"/>
      <c r="AK247" s="102"/>
      <c r="AL247" s="104"/>
      <c r="AM247" s="98"/>
      <c r="AN247" s="155"/>
      <c r="AO247" s="155"/>
      <c r="AP247" s="155"/>
      <c r="AQ247" s="155"/>
    </row>
    <row r="248" spans="1:43" s="97" customFormat="1" ht="27.95" customHeight="1">
      <c r="A248" s="120" t="str">
        <f t="shared" ca="1" si="44"/>
        <v/>
      </c>
      <c r="B248" s="422" t="str">
        <f ca="1">IF(A248="","",IF(INDIRECT("C"&amp;ROW())="","",TEXT(MATCH(INDIRECT("C"&amp;ROW()),TestCategories,0),"000")&amp;"-"&amp;TEXT(COUNTIF(C$3:INDIRECT("C"&amp;ROW()),INDIRECT("C"&amp;ROW())),"00")))</f>
        <v/>
      </c>
      <c r="C248" s="423" t="str">
        <f t="shared" ca="1" si="45"/>
        <v>耐壓性測試</v>
      </c>
      <c r="D248" s="424"/>
      <c r="E248" s="431"/>
      <c r="F248" s="431"/>
      <c r="G248" s="431"/>
      <c r="H248" s="432"/>
      <c r="I248" s="427"/>
      <c r="J248" s="432"/>
      <c r="K248" s="431"/>
      <c r="L248" s="431"/>
      <c r="M248" s="429" t="str">
        <f t="shared" ca="1" si="46"/>
        <v/>
      </c>
      <c r="N248" s="282" t="str">
        <f ca="1">IF(M248&lt;&gt;"",MAX(N$3:N247)+1,"")</f>
        <v/>
      </c>
      <c r="O248" s="442">
        <f t="shared" ca="1" si="47"/>
        <v>11</v>
      </c>
      <c r="P248" s="98"/>
      <c r="Q248" s="98"/>
      <c r="R248" s="98"/>
      <c r="S248" s="98"/>
      <c r="T248" s="98"/>
      <c r="U248" s="98"/>
      <c r="V248" s="98"/>
      <c r="W248" s="99"/>
      <c r="X248" s="89"/>
      <c r="Y248" s="89"/>
      <c r="Z248" s="89"/>
      <c r="AA248" s="117"/>
      <c r="AB248" s="102"/>
      <c r="AC248" s="102"/>
      <c r="AD248" s="102"/>
      <c r="AE248" s="102"/>
      <c r="AF248" s="102"/>
      <c r="AG248" s="102"/>
      <c r="AH248" s="102"/>
      <c r="AI248" s="102"/>
      <c r="AJ248" s="102"/>
      <c r="AK248" s="102"/>
      <c r="AL248" s="104"/>
      <c r="AM248" s="98"/>
      <c r="AN248" s="155"/>
      <c r="AO248" s="155"/>
      <c r="AP248" s="155"/>
      <c r="AQ248" s="155"/>
    </row>
    <row r="249" spans="1:43" s="97" customFormat="1" ht="27.95" customHeight="1">
      <c r="A249" s="120" t="str">
        <f t="shared" ca="1" si="44"/>
        <v/>
      </c>
      <c r="B249" s="422" t="str">
        <f ca="1">IF(A249="","",IF(INDIRECT("C"&amp;ROW())="","",TEXT(MATCH(INDIRECT("C"&amp;ROW()),TestCategories,0),"000")&amp;"-"&amp;TEXT(COUNTIF(C$3:INDIRECT("C"&amp;ROW()),INDIRECT("C"&amp;ROW())),"00")))</f>
        <v/>
      </c>
      <c r="C249" s="423" t="str">
        <f t="shared" ca="1" si="45"/>
        <v>耐壓性測試</v>
      </c>
      <c r="D249" s="424"/>
      <c r="E249" s="431"/>
      <c r="F249" s="431"/>
      <c r="G249" s="431"/>
      <c r="H249" s="432"/>
      <c r="I249" s="427"/>
      <c r="J249" s="432"/>
      <c r="K249" s="431"/>
      <c r="L249" s="431"/>
      <c r="M249" s="429" t="str">
        <f t="shared" ca="1" si="46"/>
        <v/>
      </c>
      <c r="N249" s="282" t="str">
        <f ca="1">IF(M249&lt;&gt;"",MAX(N$3:N248)+1,"")</f>
        <v/>
      </c>
      <c r="O249" s="442">
        <f t="shared" ca="1" si="47"/>
        <v>11</v>
      </c>
      <c r="P249" s="98"/>
      <c r="Q249" s="98"/>
      <c r="R249" s="98"/>
      <c r="S249" s="98"/>
      <c r="T249" s="98"/>
      <c r="U249" s="98"/>
      <c r="V249" s="98"/>
      <c r="W249" s="99"/>
      <c r="X249" s="89"/>
      <c r="Y249" s="89"/>
      <c r="Z249" s="89"/>
      <c r="AA249" s="117"/>
      <c r="AB249" s="102"/>
      <c r="AC249" s="102"/>
      <c r="AD249" s="102"/>
      <c r="AE249" s="102"/>
      <c r="AF249" s="102"/>
      <c r="AG249" s="102"/>
      <c r="AH249" s="102"/>
      <c r="AI249" s="102"/>
      <c r="AJ249" s="102"/>
      <c r="AK249" s="102"/>
      <c r="AL249" s="104"/>
      <c r="AM249" s="98"/>
      <c r="AN249" s="155"/>
      <c r="AO249" s="155"/>
      <c r="AP249" s="155"/>
      <c r="AQ249" s="155"/>
    </row>
    <row r="250" spans="1:43" s="97" customFormat="1" ht="27.95" customHeight="1">
      <c r="A250" s="120" t="str">
        <f t="shared" ca="1" si="44"/>
        <v/>
      </c>
      <c r="B250" s="422" t="str">
        <f ca="1">IF(A250="","",IF(INDIRECT("C"&amp;ROW())="","",TEXT(MATCH(INDIRECT("C"&amp;ROW()),TestCategories,0),"000")&amp;"-"&amp;TEXT(COUNTIF(C$3:INDIRECT("C"&amp;ROW()),INDIRECT("C"&amp;ROW())),"00")))</f>
        <v/>
      </c>
      <c r="C250" s="423" t="str">
        <f t="shared" ca="1" si="45"/>
        <v>耐壓性測試</v>
      </c>
      <c r="D250" s="424"/>
      <c r="E250" s="431"/>
      <c r="F250" s="431"/>
      <c r="G250" s="431"/>
      <c r="H250" s="432"/>
      <c r="I250" s="427"/>
      <c r="J250" s="432"/>
      <c r="K250" s="431"/>
      <c r="L250" s="431"/>
      <c r="M250" s="429" t="str">
        <f t="shared" ca="1" si="46"/>
        <v/>
      </c>
      <c r="N250" s="282" t="str">
        <f ca="1">IF(M250&lt;&gt;"",MAX(N$3:N249)+1,"")</f>
        <v/>
      </c>
      <c r="O250" s="442">
        <f t="shared" ca="1" si="47"/>
        <v>11</v>
      </c>
      <c r="P250" s="98"/>
      <c r="Q250" s="98"/>
      <c r="R250" s="98"/>
      <c r="S250" s="98"/>
      <c r="T250" s="98"/>
      <c r="U250" s="98"/>
      <c r="V250" s="98"/>
      <c r="W250" s="99"/>
      <c r="X250" s="89"/>
      <c r="Y250" s="89"/>
      <c r="Z250" s="89"/>
      <c r="AA250" s="117"/>
      <c r="AB250" s="102"/>
      <c r="AC250" s="102"/>
      <c r="AD250" s="102"/>
      <c r="AE250" s="102"/>
      <c r="AF250" s="102"/>
      <c r="AG250" s="102"/>
      <c r="AH250" s="102"/>
      <c r="AI250" s="102"/>
      <c r="AJ250" s="102"/>
      <c r="AK250" s="102"/>
      <c r="AL250" s="104"/>
      <c r="AM250" s="98"/>
      <c r="AN250" s="155"/>
      <c r="AO250" s="155"/>
      <c r="AP250" s="155"/>
      <c r="AQ250" s="155"/>
    </row>
    <row r="251" spans="1:43" s="97" customFormat="1" ht="27.95" customHeight="1">
      <c r="A251" s="120" t="str">
        <f t="shared" ca="1" si="44"/>
        <v/>
      </c>
      <c r="B251" s="422" t="str">
        <f ca="1">IF(A251="","",IF(INDIRECT("C"&amp;ROW())="","",TEXT(MATCH(INDIRECT("C"&amp;ROW()),TestCategories,0),"000")&amp;"-"&amp;TEXT(COUNTIF(C$3:INDIRECT("C"&amp;ROW()),INDIRECT("C"&amp;ROW())),"00")))</f>
        <v/>
      </c>
      <c r="C251" s="423" t="str">
        <f t="shared" ca="1" si="45"/>
        <v>耐壓性測試</v>
      </c>
      <c r="D251" s="424"/>
      <c r="E251" s="431"/>
      <c r="F251" s="431"/>
      <c r="G251" s="431"/>
      <c r="H251" s="432"/>
      <c r="I251" s="427"/>
      <c r="J251" s="432"/>
      <c r="K251" s="431"/>
      <c r="L251" s="431"/>
      <c r="M251" s="429" t="str">
        <f t="shared" ca="1" si="46"/>
        <v/>
      </c>
      <c r="N251" s="282" t="str">
        <f ca="1">IF(M251&lt;&gt;"",MAX(N$3:N250)+1,"")</f>
        <v/>
      </c>
      <c r="O251" s="442">
        <f t="shared" ca="1" si="47"/>
        <v>11</v>
      </c>
      <c r="P251" s="98"/>
      <c r="Q251" s="98"/>
      <c r="R251" s="98"/>
      <c r="S251" s="98"/>
      <c r="T251" s="98"/>
      <c r="U251" s="98"/>
      <c r="V251" s="98"/>
      <c r="W251" s="99"/>
      <c r="X251" s="89"/>
      <c r="Y251" s="89"/>
      <c r="Z251" s="89"/>
      <c r="AA251" s="117"/>
      <c r="AB251" s="102"/>
      <c r="AC251" s="102"/>
      <c r="AD251" s="102"/>
      <c r="AE251" s="102"/>
      <c r="AF251" s="102"/>
      <c r="AG251" s="102"/>
      <c r="AH251" s="102"/>
      <c r="AI251" s="102"/>
      <c r="AJ251" s="102"/>
      <c r="AK251" s="102"/>
      <c r="AL251" s="104"/>
      <c r="AM251" s="98"/>
      <c r="AN251" s="155"/>
      <c r="AO251" s="155"/>
      <c r="AP251" s="155"/>
      <c r="AQ251" s="155"/>
    </row>
    <row r="252" spans="1:43" s="97" customFormat="1" ht="27.95" customHeight="1">
      <c r="A252" s="120" t="str">
        <f t="shared" ca="1" si="44"/>
        <v/>
      </c>
      <c r="B252" s="422" t="str">
        <f ca="1">IF(A252="","",IF(INDIRECT("C"&amp;ROW())="","",TEXT(MATCH(INDIRECT("C"&amp;ROW()),TestCategories,0),"000")&amp;"-"&amp;TEXT(COUNTIF(C$3:INDIRECT("C"&amp;ROW()),INDIRECT("C"&amp;ROW())),"00")))</f>
        <v/>
      </c>
      <c r="C252" s="423" t="str">
        <f t="shared" ca="1" si="45"/>
        <v>耐壓性測試</v>
      </c>
      <c r="D252" s="424"/>
      <c r="E252" s="431"/>
      <c r="F252" s="431"/>
      <c r="G252" s="431"/>
      <c r="H252" s="432"/>
      <c r="I252" s="427"/>
      <c r="J252" s="432"/>
      <c r="K252" s="431"/>
      <c r="L252" s="431"/>
      <c r="M252" s="429" t="str">
        <f t="shared" ca="1" si="46"/>
        <v/>
      </c>
      <c r="N252" s="282" t="str">
        <f ca="1">IF(M252&lt;&gt;"",MAX(N$3:N251)+1,"")</f>
        <v/>
      </c>
      <c r="O252" s="442">
        <f t="shared" ca="1" si="47"/>
        <v>11</v>
      </c>
      <c r="P252" s="98"/>
      <c r="Q252" s="98"/>
      <c r="R252" s="98"/>
      <c r="S252" s="98"/>
      <c r="T252" s="98"/>
      <c r="U252" s="98"/>
      <c r="V252" s="98"/>
      <c r="W252" s="99"/>
      <c r="X252" s="89"/>
      <c r="Y252" s="89"/>
      <c r="Z252" s="89"/>
      <c r="AA252" s="117"/>
      <c r="AB252" s="102"/>
      <c r="AC252" s="102"/>
      <c r="AD252" s="102"/>
      <c r="AE252" s="102"/>
      <c r="AF252" s="102"/>
      <c r="AG252" s="102"/>
      <c r="AH252" s="102"/>
      <c r="AI252" s="102"/>
      <c r="AJ252" s="102"/>
      <c r="AK252" s="102"/>
      <c r="AL252" s="104"/>
      <c r="AM252" s="98"/>
      <c r="AN252" s="155"/>
      <c r="AO252" s="155"/>
      <c r="AP252" s="155"/>
      <c r="AQ252" s="155"/>
    </row>
    <row r="253" spans="1:43" s="97" customFormat="1" ht="27.95" customHeight="1">
      <c r="A253" s="120" t="str">
        <f t="shared" ca="1" si="44"/>
        <v/>
      </c>
      <c r="B253" s="422" t="str">
        <f ca="1">IF(A253="","",IF(INDIRECT("C"&amp;ROW())="","",TEXT(MATCH(INDIRECT("C"&amp;ROW()),TestCategories,0),"000")&amp;"-"&amp;TEXT(COUNTIF(C$3:INDIRECT("C"&amp;ROW()),INDIRECT("C"&amp;ROW())),"00")))</f>
        <v/>
      </c>
      <c r="C253" s="423" t="str">
        <f t="shared" ca="1" si="45"/>
        <v>耐壓性測試</v>
      </c>
      <c r="D253" s="424"/>
      <c r="E253" s="431"/>
      <c r="F253" s="431"/>
      <c r="G253" s="431"/>
      <c r="H253" s="432"/>
      <c r="I253" s="427"/>
      <c r="J253" s="432"/>
      <c r="K253" s="431"/>
      <c r="L253" s="431"/>
      <c r="M253" s="429" t="str">
        <f t="shared" ca="1" si="46"/>
        <v/>
      </c>
      <c r="N253" s="282" t="str">
        <f ca="1">IF(M253&lt;&gt;"",MAX(N$3:N252)+1,"")</f>
        <v/>
      </c>
      <c r="O253" s="442">
        <f t="shared" ca="1" si="47"/>
        <v>11</v>
      </c>
      <c r="P253" s="98"/>
      <c r="Q253" s="98"/>
      <c r="R253" s="98"/>
      <c r="S253" s="98"/>
      <c r="T253" s="98"/>
      <c r="U253" s="98"/>
      <c r="V253" s="98"/>
      <c r="W253" s="99"/>
      <c r="X253" s="89"/>
      <c r="Y253" s="118"/>
      <c r="Z253" s="89"/>
      <c r="AA253" s="117"/>
      <c r="AB253" s="102"/>
      <c r="AC253" s="102"/>
      <c r="AD253" s="102"/>
      <c r="AE253" s="102"/>
      <c r="AF253" s="102"/>
      <c r="AG253" s="102"/>
      <c r="AH253" s="102"/>
      <c r="AI253" s="102"/>
      <c r="AJ253" s="102"/>
      <c r="AK253" s="102"/>
      <c r="AL253" s="104"/>
      <c r="AM253" s="98"/>
      <c r="AN253" s="155"/>
      <c r="AO253" s="155"/>
      <c r="AP253" s="155"/>
      <c r="AQ253" s="155"/>
    </row>
    <row r="254" spans="1:43" s="97" customFormat="1" ht="27.95" customHeight="1">
      <c r="A254" s="120" t="str">
        <f t="shared" ca="1" si="44"/>
        <v/>
      </c>
      <c r="B254" s="422" t="str">
        <f ca="1">IF(A254="","",IF(INDIRECT("C"&amp;ROW())="","",TEXT(MATCH(INDIRECT("C"&amp;ROW()),TestCategories,0),"000")&amp;"-"&amp;TEXT(COUNTIF(C$3:INDIRECT("C"&amp;ROW()),INDIRECT("C"&amp;ROW())),"00")))</f>
        <v/>
      </c>
      <c r="C254" s="423" t="str">
        <f t="shared" ca="1" si="45"/>
        <v>耐壓性測試</v>
      </c>
      <c r="D254" s="424"/>
      <c r="E254" s="431"/>
      <c r="F254" s="431"/>
      <c r="G254" s="431"/>
      <c r="H254" s="432"/>
      <c r="I254" s="427"/>
      <c r="J254" s="432"/>
      <c r="K254" s="431"/>
      <c r="L254" s="431"/>
      <c r="M254" s="429" t="str">
        <f t="shared" ca="1" si="46"/>
        <v/>
      </c>
      <c r="N254" s="282"/>
      <c r="O254" s="442">
        <f t="shared" ca="1" si="47"/>
        <v>11</v>
      </c>
      <c r="P254" s="98"/>
      <c r="Q254" s="98"/>
      <c r="R254" s="98"/>
      <c r="S254" s="98"/>
      <c r="T254" s="98"/>
      <c r="U254" s="98"/>
      <c r="V254" s="98"/>
      <c r="W254" s="99"/>
      <c r="X254" s="89"/>
      <c r="Y254" s="89"/>
      <c r="Z254" s="89"/>
      <c r="AA254" s="89"/>
      <c r="AB254" s="102"/>
      <c r="AC254" s="102"/>
      <c r="AD254" s="102"/>
      <c r="AE254" s="102"/>
      <c r="AF254" s="102"/>
      <c r="AG254" s="102"/>
      <c r="AH254" s="102"/>
      <c r="AI254" s="102"/>
      <c r="AJ254" s="102"/>
      <c r="AK254" s="102"/>
      <c r="AL254" s="104"/>
      <c r="AM254" s="98"/>
      <c r="AN254" s="155"/>
      <c r="AO254" s="155"/>
      <c r="AP254" s="155"/>
      <c r="AQ254" s="155"/>
    </row>
    <row r="255" spans="1:43" s="97" customFormat="1" ht="27.95" customHeight="1">
      <c r="A255" s="120" t="str">
        <f t="shared" ca="1" si="44"/>
        <v/>
      </c>
      <c r="B255" s="422" t="str">
        <f ca="1">IF(A255="","",IF(INDIRECT("C"&amp;ROW())="","",TEXT(MATCH(INDIRECT("C"&amp;ROW()),TestCategories,0),"000")&amp;"-"&amp;TEXT(COUNTIF(C$3:INDIRECT("C"&amp;ROW()),INDIRECT("C"&amp;ROW())),"00")))</f>
        <v/>
      </c>
      <c r="C255" s="423" t="str">
        <f t="shared" ca="1" si="45"/>
        <v>耐壓性測試</v>
      </c>
      <c r="D255" s="424"/>
      <c r="E255" s="431"/>
      <c r="F255" s="431"/>
      <c r="G255" s="431"/>
      <c r="H255" s="432"/>
      <c r="I255" s="427"/>
      <c r="J255" s="432"/>
      <c r="K255" s="431"/>
      <c r="L255" s="431"/>
      <c r="M255" s="429" t="str">
        <f t="shared" ca="1" si="46"/>
        <v/>
      </c>
      <c r="N255" s="282"/>
      <c r="O255" s="442">
        <f t="shared" ca="1" si="47"/>
        <v>11</v>
      </c>
      <c r="P255" s="98"/>
      <c r="Q255" s="98"/>
      <c r="R255" s="98"/>
      <c r="S255" s="98"/>
      <c r="T255" s="98"/>
      <c r="U255" s="98"/>
      <c r="V255" s="98"/>
      <c r="W255" s="99"/>
      <c r="X255" s="89"/>
      <c r="Y255" s="89"/>
      <c r="Z255" s="89"/>
      <c r="AA255" s="89"/>
      <c r="AB255" s="102"/>
      <c r="AC255" s="102"/>
      <c r="AD255" s="102"/>
      <c r="AE255" s="102"/>
      <c r="AF255" s="102"/>
      <c r="AG255" s="102"/>
      <c r="AH255" s="102"/>
      <c r="AI255" s="102"/>
      <c r="AJ255" s="102"/>
      <c r="AK255" s="102"/>
      <c r="AL255" s="104"/>
      <c r="AM255" s="98"/>
      <c r="AN255" s="155"/>
      <c r="AO255" s="155"/>
      <c r="AP255" s="155"/>
      <c r="AQ255" s="155"/>
    </row>
    <row r="256" spans="1:43" s="97" customFormat="1" ht="27.95" customHeight="1">
      <c r="A256" s="120" t="str">
        <f t="shared" ca="1" si="44"/>
        <v/>
      </c>
      <c r="B256" s="422" t="str">
        <f ca="1">IF(A256="","",IF(INDIRECT("C"&amp;ROW())="","",TEXT(MATCH(INDIRECT("C"&amp;ROW()),TestCategories,0),"000")&amp;"-"&amp;TEXT(COUNTIF(C$3:INDIRECT("C"&amp;ROW()),INDIRECT("C"&amp;ROW())),"00")))</f>
        <v/>
      </c>
      <c r="C256" s="423" t="str">
        <f t="shared" ca="1" si="45"/>
        <v>耐壓性測試</v>
      </c>
      <c r="D256" s="424"/>
      <c r="E256" s="431"/>
      <c r="F256" s="431"/>
      <c r="G256" s="431"/>
      <c r="H256" s="432"/>
      <c r="I256" s="427"/>
      <c r="J256" s="432"/>
      <c r="K256" s="431"/>
      <c r="L256" s="431"/>
      <c r="M256" s="429" t="str">
        <f t="shared" ca="1" si="46"/>
        <v/>
      </c>
      <c r="N256" s="282"/>
      <c r="O256" s="442">
        <f t="shared" ca="1" si="47"/>
        <v>11</v>
      </c>
      <c r="P256" s="98"/>
      <c r="Q256" s="98"/>
      <c r="R256" s="98"/>
      <c r="S256" s="98"/>
      <c r="T256" s="98"/>
      <c r="U256" s="98"/>
      <c r="V256" s="98"/>
      <c r="W256" s="99"/>
      <c r="X256" s="89"/>
      <c r="Y256" s="89"/>
      <c r="Z256" s="89"/>
      <c r="AA256" s="89"/>
      <c r="AB256" s="102"/>
      <c r="AC256" s="102"/>
      <c r="AD256" s="102"/>
      <c r="AE256" s="102"/>
      <c r="AF256" s="102"/>
      <c r="AG256" s="102"/>
      <c r="AH256" s="102"/>
      <c r="AI256" s="102"/>
      <c r="AJ256" s="102"/>
      <c r="AK256" s="102"/>
      <c r="AL256" s="104"/>
      <c r="AM256" s="98"/>
      <c r="AN256" s="155"/>
      <c r="AO256" s="155"/>
      <c r="AP256" s="155"/>
      <c r="AQ256" s="155"/>
    </row>
    <row r="257" spans="1:43" s="101" customFormat="1" ht="27.95" customHeight="1">
      <c r="A257" s="120" t="str">
        <f t="shared" ca="1" si="44"/>
        <v/>
      </c>
      <c r="B257" s="422" t="str">
        <f ca="1">IF(A257="","",IF(INDIRECT("C"&amp;ROW())="","",TEXT(MATCH(INDIRECT("C"&amp;ROW()),TestCategories,0),"000")&amp;"-"&amp;TEXT(COUNTIF(C$3:INDIRECT("C"&amp;ROW()),INDIRECT("C"&amp;ROW())),"00")))</f>
        <v/>
      </c>
      <c r="C257" s="423" t="str">
        <f t="shared" ca="1" si="45"/>
        <v>耐壓性測試</v>
      </c>
      <c r="D257" s="424"/>
      <c r="E257" s="431"/>
      <c r="F257" s="431"/>
      <c r="G257" s="431"/>
      <c r="H257" s="432"/>
      <c r="I257" s="427"/>
      <c r="J257" s="432"/>
      <c r="K257" s="431"/>
      <c r="L257" s="431"/>
      <c r="M257" s="429" t="str">
        <f t="shared" ca="1" si="46"/>
        <v/>
      </c>
      <c r="N257" s="282"/>
      <c r="O257" s="442">
        <f t="shared" ca="1" si="47"/>
        <v>11</v>
      </c>
      <c r="P257" s="98"/>
      <c r="Q257" s="98"/>
      <c r="R257" s="98"/>
      <c r="S257" s="98"/>
      <c r="T257" s="98"/>
      <c r="U257" s="98"/>
      <c r="V257" s="98"/>
      <c r="W257" s="99"/>
      <c r="X257" s="89"/>
      <c r="Y257" s="89"/>
      <c r="Z257" s="89"/>
      <c r="AA257" s="89"/>
      <c r="AB257" s="102"/>
      <c r="AC257" s="102"/>
      <c r="AD257" s="102"/>
      <c r="AE257" s="102"/>
      <c r="AF257" s="102"/>
      <c r="AG257" s="102"/>
      <c r="AH257" s="102"/>
      <c r="AI257" s="102"/>
      <c r="AJ257" s="102"/>
      <c r="AK257" s="102"/>
      <c r="AL257" s="104"/>
      <c r="AM257" s="98"/>
      <c r="AN257" s="155"/>
      <c r="AO257" s="155"/>
      <c r="AP257" s="155"/>
      <c r="AQ257" s="155"/>
    </row>
    <row r="258" spans="1:43" s="101" customFormat="1" ht="27.95" customHeight="1">
      <c r="A258" s="120" t="str">
        <f t="shared" ca="1" si="44"/>
        <v/>
      </c>
      <c r="B258" s="422" t="str">
        <f ca="1">IF(A258="","",IF(INDIRECT("C"&amp;ROW())="","",TEXT(MATCH(INDIRECT("C"&amp;ROW()),TestCategories,0),"000")&amp;"-"&amp;TEXT(COUNTIF(C$3:INDIRECT("C"&amp;ROW()),INDIRECT("C"&amp;ROW())),"00")))</f>
        <v/>
      </c>
      <c r="C258" s="423" t="str">
        <f t="shared" ca="1" si="45"/>
        <v>耐壓性測試</v>
      </c>
      <c r="D258" s="424"/>
      <c r="E258" s="431"/>
      <c r="F258" s="431"/>
      <c r="G258" s="431"/>
      <c r="H258" s="432"/>
      <c r="I258" s="427"/>
      <c r="J258" s="432"/>
      <c r="K258" s="431"/>
      <c r="L258" s="431"/>
      <c r="M258" s="429" t="str">
        <f t="shared" ca="1" si="46"/>
        <v/>
      </c>
      <c r="N258" s="282"/>
      <c r="O258" s="442">
        <f t="shared" ca="1" si="47"/>
        <v>11</v>
      </c>
      <c r="P258" s="98"/>
      <c r="Q258" s="98"/>
      <c r="R258" s="98"/>
      <c r="S258" s="98"/>
      <c r="T258" s="98"/>
      <c r="U258" s="98"/>
      <c r="V258" s="98"/>
      <c r="W258" s="99"/>
      <c r="X258" s="89"/>
      <c r="Y258" s="89"/>
      <c r="Z258" s="89"/>
      <c r="AA258" s="89"/>
      <c r="AB258" s="102"/>
      <c r="AC258" s="102"/>
      <c r="AD258" s="102"/>
      <c r="AE258" s="102"/>
      <c r="AF258" s="102"/>
      <c r="AG258" s="102"/>
      <c r="AH258" s="102"/>
      <c r="AI258" s="102"/>
      <c r="AJ258" s="102"/>
      <c r="AK258" s="102"/>
      <c r="AL258" s="104"/>
      <c r="AM258" s="98"/>
      <c r="AN258" s="155"/>
      <c r="AO258" s="155"/>
      <c r="AP258" s="155"/>
      <c r="AQ258" s="155"/>
    </row>
    <row r="259" spans="1:43" s="101" customFormat="1" ht="27.95" customHeight="1">
      <c r="A259" s="120" t="str">
        <f t="shared" ca="1" si="44"/>
        <v/>
      </c>
      <c r="B259" s="422" t="str">
        <f ca="1">IF(A259="","",IF(INDIRECT("C"&amp;ROW())="","",TEXT(MATCH(INDIRECT("C"&amp;ROW()),TestCategories,0),"000")&amp;"-"&amp;TEXT(COUNTIF(C$3:INDIRECT("C"&amp;ROW()),INDIRECT("C"&amp;ROW())),"00")))</f>
        <v/>
      </c>
      <c r="C259" s="423" t="str">
        <f t="shared" ca="1" si="45"/>
        <v>耐壓性測試</v>
      </c>
      <c r="D259" s="424"/>
      <c r="E259" s="431"/>
      <c r="F259" s="431"/>
      <c r="G259" s="431"/>
      <c r="H259" s="432"/>
      <c r="I259" s="427"/>
      <c r="J259" s="432"/>
      <c r="K259" s="431"/>
      <c r="L259" s="431"/>
      <c r="M259" s="429" t="str">
        <f t="shared" ca="1" si="46"/>
        <v/>
      </c>
      <c r="N259" s="282"/>
      <c r="O259" s="442">
        <f t="shared" ca="1" si="47"/>
        <v>11</v>
      </c>
      <c r="P259" s="98"/>
      <c r="Q259" s="98"/>
      <c r="R259" s="98"/>
      <c r="S259" s="98"/>
      <c r="T259" s="98"/>
      <c r="U259" s="98"/>
      <c r="V259" s="98"/>
      <c r="W259" s="99"/>
      <c r="X259" s="89"/>
      <c r="Y259" s="89"/>
      <c r="Z259" s="89"/>
      <c r="AA259" s="89"/>
      <c r="AB259" s="102"/>
      <c r="AC259" s="102"/>
      <c r="AD259" s="102"/>
      <c r="AE259" s="102"/>
      <c r="AF259" s="102"/>
      <c r="AG259" s="102"/>
      <c r="AH259" s="102"/>
      <c r="AI259" s="102"/>
      <c r="AJ259" s="102"/>
      <c r="AK259" s="102"/>
      <c r="AL259" s="104"/>
      <c r="AM259" s="98"/>
      <c r="AN259" s="155"/>
      <c r="AO259" s="155"/>
      <c r="AP259" s="155"/>
      <c r="AQ259" s="155"/>
    </row>
    <row r="260" spans="1:43" s="101" customFormat="1" ht="27.95" customHeight="1">
      <c r="A260" s="120" t="str">
        <f t="shared" ca="1" si="44"/>
        <v/>
      </c>
      <c r="B260" s="422" t="str">
        <f ca="1">IF(A260="","",IF(INDIRECT("C"&amp;ROW())="","",TEXT(MATCH(INDIRECT("C"&amp;ROW()),TestCategories,0),"000")&amp;"-"&amp;TEXT(COUNTIF(C$3:INDIRECT("C"&amp;ROW()),INDIRECT("C"&amp;ROW())),"00")))</f>
        <v/>
      </c>
      <c r="C260" s="423" t="str">
        <f t="shared" ca="1" si="45"/>
        <v>耐壓性測試</v>
      </c>
      <c r="D260" s="424"/>
      <c r="E260" s="431"/>
      <c r="F260" s="431"/>
      <c r="G260" s="431"/>
      <c r="H260" s="432"/>
      <c r="I260" s="427"/>
      <c r="J260" s="432"/>
      <c r="K260" s="431"/>
      <c r="L260" s="431"/>
      <c r="M260" s="429" t="str">
        <f t="shared" ca="1" si="46"/>
        <v/>
      </c>
      <c r="N260" s="282"/>
      <c r="O260" s="442">
        <f t="shared" ca="1" si="47"/>
        <v>11</v>
      </c>
      <c r="P260" s="98"/>
      <c r="Q260" s="98"/>
      <c r="R260" s="98"/>
      <c r="S260" s="98"/>
      <c r="T260" s="98"/>
      <c r="U260" s="98"/>
      <c r="V260" s="98"/>
      <c r="W260" s="99"/>
      <c r="X260" s="89"/>
      <c r="Y260" s="89"/>
      <c r="Z260" s="89"/>
      <c r="AA260" s="89"/>
      <c r="AB260" s="102"/>
      <c r="AC260" s="102"/>
      <c r="AD260" s="102"/>
      <c r="AE260" s="102"/>
      <c r="AF260" s="102"/>
      <c r="AG260" s="102"/>
      <c r="AH260" s="102"/>
      <c r="AI260" s="102"/>
      <c r="AJ260" s="102"/>
      <c r="AK260" s="102"/>
      <c r="AL260" s="104"/>
      <c r="AM260" s="98"/>
      <c r="AN260" s="155"/>
      <c r="AO260" s="155"/>
      <c r="AP260" s="155"/>
      <c r="AQ260" s="155"/>
    </row>
    <row r="261" spans="1:43" s="101" customFormat="1" ht="27.95" customHeight="1">
      <c r="A261" s="120" t="str">
        <f t="shared" ref="A261:A324" ca="1" si="48">IF(LEN(INDIRECT("D"&amp;ROW()) &amp; INDIRECT("D"&amp;ROW()) &amp;INDIRECT("E"&amp;ROW()) &amp; INDIRECT("F"&amp;ROW()) &amp; INDIRECT("G"&amp;ROW()) &amp; INDIRECT("H"&amp;ROW()) &amp; INDIRECT("I"&amp;ROW()) &amp; INDIRECT("J"&amp;ROW()) &amp; INDIRECT("K"&amp;ROW()))&gt;0,ROW()-ROW($A$3),"")</f>
        <v/>
      </c>
      <c r="B261" s="422" t="str">
        <f ca="1">IF(A261="","",IF(INDIRECT("C"&amp;ROW())="","",TEXT(MATCH(INDIRECT("C"&amp;ROW()),TestCategories,0),"000")&amp;"-"&amp;TEXT(COUNTIF(C$3:INDIRECT("C"&amp;ROW()),INDIRECT("C"&amp;ROW())),"00")))</f>
        <v/>
      </c>
      <c r="C261" s="423" t="str">
        <f t="shared" ref="C261:C324" ca="1" si="49">IF(LEN(INDIRECT("D"&amp;ROW()))=0,INDIRECT("C"&amp;ROW()-1),INDIRECT("D"&amp;ROW()))</f>
        <v>耐壓性測試</v>
      </c>
      <c r="D261" s="424"/>
      <c r="E261" s="431"/>
      <c r="F261" s="431"/>
      <c r="G261" s="431"/>
      <c r="H261" s="432"/>
      <c r="I261" s="427"/>
      <c r="J261" s="432"/>
      <c r="K261" s="431"/>
      <c r="L261" s="431"/>
      <c r="M261" s="429" t="str">
        <f t="shared" ref="M261:M324" ca="1" si="50">IF(M$1=TRUE,IF(ISNUMBER(INDIRECT($L$2&amp;ROW())),HYPERLINK("http://mbt.cmedia.com.tw/mantisbt/view.php?id="&amp;INDIRECT($L$2&amp;ROW()),"Mantis :: "&amp;INDIRECT($L$2&amp;ROW())),""),"")</f>
        <v/>
      </c>
      <c r="N261" s="282"/>
      <c r="O261" s="442">
        <f t="shared" ref="O261:O324" ca="1" si="51">IF(C261&lt;&gt;C260,O260+1,O260)</f>
        <v>11</v>
      </c>
      <c r="P261" s="98"/>
      <c r="Q261" s="98"/>
      <c r="R261" s="98"/>
      <c r="S261" s="98"/>
      <c r="T261" s="98"/>
      <c r="U261" s="98"/>
      <c r="V261" s="98"/>
      <c r="W261" s="99"/>
      <c r="X261" s="89"/>
      <c r="Y261" s="89"/>
      <c r="Z261" s="89"/>
      <c r="AA261" s="89"/>
      <c r="AB261" s="102"/>
      <c r="AC261" s="102"/>
      <c r="AD261" s="102"/>
      <c r="AE261" s="102"/>
      <c r="AF261" s="102"/>
      <c r="AG261" s="102"/>
      <c r="AH261" s="102"/>
      <c r="AI261" s="102"/>
      <c r="AJ261" s="102"/>
      <c r="AK261" s="102"/>
      <c r="AL261" s="104"/>
      <c r="AM261" s="98"/>
      <c r="AN261" s="155"/>
      <c r="AO261" s="155"/>
      <c r="AP261" s="155"/>
      <c r="AQ261" s="155"/>
    </row>
    <row r="262" spans="1:43" s="101" customFormat="1" ht="27.95" customHeight="1">
      <c r="A262" s="120" t="str">
        <f t="shared" ca="1" si="48"/>
        <v/>
      </c>
      <c r="B262" s="422" t="str">
        <f ca="1">IF(A262="","",IF(INDIRECT("C"&amp;ROW())="","",TEXT(MATCH(INDIRECT("C"&amp;ROW()),TestCategories,0),"000")&amp;"-"&amp;TEXT(COUNTIF(C$3:INDIRECT("C"&amp;ROW()),INDIRECT("C"&amp;ROW())),"00")))</f>
        <v/>
      </c>
      <c r="C262" s="423" t="str">
        <f t="shared" ca="1" si="49"/>
        <v>耐壓性測試</v>
      </c>
      <c r="D262" s="424"/>
      <c r="E262" s="431"/>
      <c r="F262" s="431"/>
      <c r="G262" s="431"/>
      <c r="H262" s="432"/>
      <c r="I262" s="427"/>
      <c r="J262" s="432"/>
      <c r="K262" s="431"/>
      <c r="L262" s="431"/>
      <c r="M262" s="429" t="str">
        <f t="shared" ca="1" si="50"/>
        <v/>
      </c>
      <c r="N262" s="282"/>
      <c r="O262" s="442">
        <f t="shared" ca="1" si="51"/>
        <v>11</v>
      </c>
      <c r="P262" s="98"/>
      <c r="Q262" s="98"/>
      <c r="R262" s="98"/>
      <c r="S262" s="98"/>
      <c r="T262" s="98"/>
      <c r="U262" s="98"/>
      <c r="V262" s="98"/>
      <c r="W262" s="99"/>
      <c r="X262" s="89"/>
      <c r="Y262" s="89"/>
      <c r="Z262" s="89"/>
      <c r="AA262" s="89"/>
      <c r="AB262" s="102"/>
      <c r="AC262" s="102"/>
      <c r="AD262" s="102"/>
      <c r="AE262" s="102"/>
      <c r="AF262" s="102"/>
      <c r="AG262" s="102"/>
      <c r="AH262" s="102"/>
      <c r="AI262" s="102"/>
      <c r="AJ262" s="102"/>
      <c r="AK262" s="102"/>
      <c r="AL262" s="104"/>
      <c r="AM262" s="98"/>
      <c r="AN262" s="155"/>
      <c r="AO262" s="155"/>
      <c r="AP262" s="155"/>
      <c r="AQ262" s="155"/>
    </row>
    <row r="263" spans="1:43" s="101" customFormat="1" ht="27.95" customHeight="1">
      <c r="A263" s="120" t="str">
        <f t="shared" ca="1" si="48"/>
        <v/>
      </c>
      <c r="B263" s="422" t="str">
        <f ca="1">IF(A263="","",IF(INDIRECT("C"&amp;ROW())="","",TEXT(MATCH(INDIRECT("C"&amp;ROW()),TestCategories,0),"000")&amp;"-"&amp;TEXT(COUNTIF(C$3:INDIRECT("C"&amp;ROW()),INDIRECT("C"&amp;ROW())),"00")))</f>
        <v/>
      </c>
      <c r="C263" s="423" t="str">
        <f t="shared" ca="1" si="49"/>
        <v>耐壓性測試</v>
      </c>
      <c r="D263" s="424"/>
      <c r="E263" s="431"/>
      <c r="F263" s="431"/>
      <c r="G263" s="431"/>
      <c r="H263" s="432"/>
      <c r="I263" s="427"/>
      <c r="J263" s="432"/>
      <c r="K263" s="431"/>
      <c r="L263" s="431"/>
      <c r="M263" s="429" t="str">
        <f t="shared" ca="1" si="50"/>
        <v/>
      </c>
      <c r="N263" s="282"/>
      <c r="O263" s="442">
        <f t="shared" ca="1" si="51"/>
        <v>11</v>
      </c>
      <c r="P263" s="98"/>
      <c r="Q263" s="98"/>
      <c r="R263" s="98"/>
      <c r="S263" s="98"/>
      <c r="T263" s="98"/>
      <c r="U263" s="98"/>
      <c r="V263" s="98"/>
      <c r="W263" s="99"/>
      <c r="X263" s="89"/>
      <c r="Y263" s="89"/>
      <c r="Z263" s="89"/>
      <c r="AA263" s="89"/>
      <c r="AB263" s="102"/>
      <c r="AC263" s="102"/>
      <c r="AD263" s="102"/>
      <c r="AE263" s="102"/>
      <c r="AF263" s="102"/>
      <c r="AG263" s="102"/>
      <c r="AH263" s="102"/>
      <c r="AI263" s="102"/>
      <c r="AJ263" s="102"/>
      <c r="AK263" s="102"/>
      <c r="AL263" s="104"/>
      <c r="AM263" s="98"/>
      <c r="AN263" s="155"/>
      <c r="AO263" s="155"/>
      <c r="AP263" s="155"/>
      <c r="AQ263" s="155"/>
    </row>
    <row r="264" spans="1:43" s="101" customFormat="1" ht="27.95" customHeight="1">
      <c r="A264" s="120" t="str">
        <f t="shared" ca="1" si="48"/>
        <v/>
      </c>
      <c r="B264" s="422" t="str">
        <f ca="1">IF(A264="","",IF(INDIRECT("C"&amp;ROW())="","",TEXT(MATCH(INDIRECT("C"&amp;ROW()),TestCategories,0),"000")&amp;"-"&amp;TEXT(COUNTIF(C$3:INDIRECT("C"&amp;ROW()),INDIRECT("C"&amp;ROW())),"00")))</f>
        <v/>
      </c>
      <c r="C264" s="423" t="str">
        <f t="shared" ca="1" si="49"/>
        <v>耐壓性測試</v>
      </c>
      <c r="D264" s="424"/>
      <c r="E264" s="431"/>
      <c r="F264" s="431"/>
      <c r="G264" s="431"/>
      <c r="H264" s="432"/>
      <c r="I264" s="427"/>
      <c r="J264" s="432"/>
      <c r="K264" s="431"/>
      <c r="L264" s="431"/>
      <c r="M264" s="429" t="str">
        <f t="shared" ca="1" si="50"/>
        <v/>
      </c>
      <c r="N264" s="282"/>
      <c r="O264" s="442">
        <f t="shared" ca="1" si="51"/>
        <v>11</v>
      </c>
      <c r="P264" s="98"/>
      <c r="Q264" s="98"/>
      <c r="R264" s="98"/>
      <c r="S264" s="98"/>
      <c r="T264" s="98"/>
      <c r="U264" s="98"/>
      <c r="V264" s="98"/>
      <c r="W264" s="99"/>
      <c r="X264" s="89"/>
      <c r="Y264" s="89"/>
      <c r="Z264" s="89"/>
      <c r="AA264" s="89"/>
      <c r="AB264" s="102"/>
      <c r="AC264" s="102"/>
      <c r="AD264" s="102"/>
      <c r="AE264" s="102"/>
      <c r="AF264" s="102"/>
      <c r="AG264" s="102"/>
      <c r="AH264" s="102"/>
      <c r="AI264" s="102"/>
      <c r="AJ264" s="102"/>
      <c r="AK264" s="102"/>
      <c r="AL264" s="104"/>
      <c r="AM264" s="98"/>
      <c r="AN264" s="155"/>
      <c r="AO264" s="155"/>
      <c r="AP264" s="155"/>
      <c r="AQ264" s="155"/>
    </row>
    <row r="265" spans="1:43" s="101" customFormat="1" ht="27.95" customHeight="1">
      <c r="A265" s="120" t="str">
        <f t="shared" ca="1" si="48"/>
        <v/>
      </c>
      <c r="B265" s="422" t="str">
        <f ca="1">IF(A265="","",IF(INDIRECT("C"&amp;ROW())="","",TEXT(MATCH(INDIRECT("C"&amp;ROW()),TestCategories,0),"000")&amp;"-"&amp;TEXT(COUNTIF(C$3:INDIRECT("C"&amp;ROW()),INDIRECT("C"&amp;ROW())),"00")))</f>
        <v/>
      </c>
      <c r="C265" s="423" t="str">
        <f t="shared" ca="1" si="49"/>
        <v>耐壓性測試</v>
      </c>
      <c r="D265" s="424"/>
      <c r="E265" s="431"/>
      <c r="F265" s="431"/>
      <c r="G265" s="431"/>
      <c r="H265" s="432"/>
      <c r="I265" s="427"/>
      <c r="J265" s="432"/>
      <c r="K265" s="431"/>
      <c r="L265" s="431"/>
      <c r="M265" s="429" t="str">
        <f t="shared" ca="1" si="50"/>
        <v/>
      </c>
      <c r="N265" s="282"/>
      <c r="O265" s="442">
        <f t="shared" ca="1" si="51"/>
        <v>11</v>
      </c>
      <c r="P265" s="98"/>
      <c r="Q265" s="98"/>
      <c r="R265" s="98"/>
      <c r="S265" s="98"/>
      <c r="T265" s="98"/>
      <c r="U265" s="98"/>
      <c r="V265" s="98"/>
      <c r="W265" s="99"/>
      <c r="X265" s="89"/>
      <c r="Y265" s="89"/>
      <c r="Z265" s="89"/>
      <c r="AA265" s="89"/>
      <c r="AB265" s="102"/>
      <c r="AC265" s="102"/>
      <c r="AD265" s="102"/>
      <c r="AE265" s="102"/>
      <c r="AF265" s="102"/>
      <c r="AG265" s="102"/>
      <c r="AH265" s="102"/>
      <c r="AI265" s="102"/>
      <c r="AJ265" s="102"/>
      <c r="AK265" s="102"/>
      <c r="AL265" s="104"/>
      <c r="AM265" s="98"/>
      <c r="AN265" s="155"/>
      <c r="AO265" s="155"/>
      <c r="AP265" s="155"/>
      <c r="AQ265" s="155"/>
    </row>
    <row r="266" spans="1:43" s="101" customFormat="1" ht="27.95" customHeight="1">
      <c r="A266" s="120" t="str">
        <f t="shared" ca="1" si="48"/>
        <v/>
      </c>
      <c r="B266" s="422" t="str">
        <f ca="1">IF(A266="","",IF(INDIRECT("C"&amp;ROW())="","",TEXT(MATCH(INDIRECT("C"&amp;ROW()),TestCategories,0),"000")&amp;"-"&amp;TEXT(COUNTIF(C$3:INDIRECT("C"&amp;ROW()),INDIRECT("C"&amp;ROW())),"00")))</f>
        <v/>
      </c>
      <c r="C266" s="423" t="str">
        <f t="shared" ca="1" si="49"/>
        <v>耐壓性測試</v>
      </c>
      <c r="D266" s="424"/>
      <c r="E266" s="431"/>
      <c r="F266" s="431"/>
      <c r="G266" s="431"/>
      <c r="H266" s="432"/>
      <c r="I266" s="427"/>
      <c r="J266" s="432"/>
      <c r="K266" s="431"/>
      <c r="L266" s="431"/>
      <c r="M266" s="429" t="str">
        <f t="shared" ca="1" si="50"/>
        <v/>
      </c>
      <c r="N266" s="282"/>
      <c r="O266" s="442">
        <f t="shared" ca="1" si="51"/>
        <v>11</v>
      </c>
      <c r="P266" s="98"/>
      <c r="Q266" s="98"/>
      <c r="R266" s="98"/>
      <c r="S266" s="98"/>
      <c r="T266" s="98"/>
      <c r="U266" s="98"/>
      <c r="V266" s="98"/>
      <c r="W266" s="99"/>
      <c r="X266" s="89"/>
      <c r="Y266" s="89"/>
      <c r="Z266" s="89"/>
      <c r="AA266" s="89"/>
      <c r="AB266" s="102"/>
      <c r="AC266" s="102"/>
      <c r="AD266" s="102"/>
      <c r="AE266" s="102"/>
      <c r="AF266" s="102"/>
      <c r="AG266" s="102"/>
      <c r="AH266" s="102"/>
      <c r="AI266" s="102"/>
      <c r="AJ266" s="102"/>
      <c r="AK266" s="102"/>
      <c r="AL266" s="104"/>
      <c r="AM266" s="98"/>
      <c r="AN266" s="155"/>
      <c r="AO266" s="155"/>
      <c r="AP266" s="155"/>
      <c r="AQ266" s="155"/>
    </row>
    <row r="267" spans="1:43" s="101" customFormat="1" ht="27.95" customHeight="1">
      <c r="A267" s="120" t="str">
        <f t="shared" ca="1" si="48"/>
        <v/>
      </c>
      <c r="B267" s="422" t="str">
        <f ca="1">IF(A267="","",IF(INDIRECT("C"&amp;ROW())="","",TEXT(MATCH(INDIRECT("C"&amp;ROW()),TestCategories,0),"000")&amp;"-"&amp;TEXT(COUNTIF(C$3:INDIRECT("C"&amp;ROW()),INDIRECT("C"&amp;ROW())),"00")))</f>
        <v/>
      </c>
      <c r="C267" s="423" t="str">
        <f t="shared" ca="1" si="49"/>
        <v>耐壓性測試</v>
      </c>
      <c r="D267" s="424"/>
      <c r="E267" s="431"/>
      <c r="F267" s="431"/>
      <c r="G267" s="431"/>
      <c r="H267" s="432"/>
      <c r="I267" s="427"/>
      <c r="J267" s="432"/>
      <c r="K267" s="431"/>
      <c r="L267" s="431"/>
      <c r="M267" s="429" t="str">
        <f t="shared" ca="1" si="50"/>
        <v/>
      </c>
      <c r="N267" s="282"/>
      <c r="O267" s="442">
        <f t="shared" ca="1" si="51"/>
        <v>11</v>
      </c>
      <c r="P267" s="98"/>
      <c r="Q267" s="98"/>
      <c r="R267" s="98"/>
      <c r="S267" s="98"/>
      <c r="T267" s="98"/>
      <c r="U267" s="98"/>
      <c r="V267" s="98"/>
      <c r="W267" s="99"/>
      <c r="X267" s="89"/>
      <c r="Y267" s="89"/>
      <c r="Z267" s="89"/>
      <c r="AA267" s="89"/>
      <c r="AB267" s="102"/>
      <c r="AC267" s="102"/>
      <c r="AD267" s="102"/>
      <c r="AE267" s="102"/>
      <c r="AF267" s="102"/>
      <c r="AG267" s="102"/>
      <c r="AH267" s="102"/>
      <c r="AI267" s="102"/>
      <c r="AJ267" s="102"/>
      <c r="AK267" s="102"/>
      <c r="AL267" s="104"/>
      <c r="AM267" s="98"/>
      <c r="AN267" s="155"/>
      <c r="AO267" s="155"/>
      <c r="AP267" s="155"/>
      <c r="AQ267" s="155"/>
    </row>
    <row r="268" spans="1:43" s="101" customFormat="1" ht="27.95" customHeight="1">
      <c r="A268" s="120" t="str">
        <f t="shared" ca="1" si="48"/>
        <v/>
      </c>
      <c r="B268" s="422" t="str">
        <f ca="1">IF(A268="","",IF(INDIRECT("C"&amp;ROW())="","",TEXT(MATCH(INDIRECT("C"&amp;ROW()),TestCategories,0),"000")&amp;"-"&amp;TEXT(COUNTIF(C$3:INDIRECT("C"&amp;ROW()),INDIRECT("C"&amp;ROW())),"00")))</f>
        <v/>
      </c>
      <c r="C268" s="423" t="str">
        <f t="shared" ca="1" si="49"/>
        <v>耐壓性測試</v>
      </c>
      <c r="D268" s="424"/>
      <c r="E268" s="431"/>
      <c r="F268" s="431"/>
      <c r="G268" s="431"/>
      <c r="H268" s="432"/>
      <c r="I268" s="427"/>
      <c r="J268" s="432"/>
      <c r="K268" s="431"/>
      <c r="L268" s="431"/>
      <c r="M268" s="429" t="str">
        <f t="shared" ca="1" si="50"/>
        <v/>
      </c>
      <c r="N268" s="282"/>
      <c r="O268" s="442">
        <f t="shared" ca="1" si="51"/>
        <v>11</v>
      </c>
      <c r="P268" s="98"/>
      <c r="Q268" s="98"/>
      <c r="R268" s="98"/>
      <c r="S268" s="98"/>
      <c r="T268" s="98"/>
      <c r="U268" s="98"/>
      <c r="V268" s="98"/>
      <c r="W268" s="99"/>
      <c r="X268" s="89"/>
      <c r="Y268" s="89"/>
      <c r="Z268" s="89"/>
      <c r="AA268" s="89"/>
      <c r="AB268" s="102"/>
      <c r="AC268" s="102"/>
      <c r="AD268" s="102"/>
      <c r="AE268" s="102"/>
      <c r="AF268" s="102"/>
      <c r="AG268" s="102"/>
      <c r="AH268" s="102"/>
      <c r="AI268" s="102"/>
      <c r="AJ268" s="102"/>
      <c r="AK268" s="102"/>
      <c r="AL268" s="104"/>
      <c r="AM268" s="98"/>
      <c r="AN268" s="155"/>
      <c r="AO268" s="155"/>
      <c r="AP268" s="155"/>
      <c r="AQ268" s="155"/>
    </row>
    <row r="269" spans="1:43" s="101" customFormat="1" ht="27.95" customHeight="1">
      <c r="A269" s="120" t="str">
        <f t="shared" ca="1" si="48"/>
        <v/>
      </c>
      <c r="B269" s="422" t="str">
        <f ca="1">IF(A269="","",IF(INDIRECT("C"&amp;ROW())="","",TEXT(MATCH(INDIRECT("C"&amp;ROW()),TestCategories,0),"000")&amp;"-"&amp;TEXT(COUNTIF(C$3:INDIRECT("C"&amp;ROW()),INDIRECT("C"&amp;ROW())),"00")))</f>
        <v/>
      </c>
      <c r="C269" s="423" t="str">
        <f t="shared" ca="1" si="49"/>
        <v>耐壓性測試</v>
      </c>
      <c r="D269" s="424"/>
      <c r="E269" s="431"/>
      <c r="F269" s="431"/>
      <c r="G269" s="431"/>
      <c r="H269" s="432"/>
      <c r="I269" s="427"/>
      <c r="J269" s="432"/>
      <c r="K269" s="431"/>
      <c r="L269" s="431"/>
      <c r="M269" s="429" t="str">
        <f t="shared" ca="1" si="50"/>
        <v/>
      </c>
      <c r="N269" s="282"/>
      <c r="O269" s="442">
        <f t="shared" ca="1" si="51"/>
        <v>11</v>
      </c>
      <c r="P269" s="98"/>
      <c r="Q269" s="98"/>
      <c r="R269" s="98"/>
      <c r="S269" s="98"/>
      <c r="T269" s="98"/>
      <c r="U269" s="98"/>
      <c r="V269" s="98"/>
      <c r="W269" s="99"/>
      <c r="X269" s="89"/>
      <c r="Y269" s="89"/>
      <c r="Z269" s="89"/>
      <c r="AA269" s="89"/>
      <c r="AB269" s="102"/>
      <c r="AC269" s="102"/>
      <c r="AD269" s="102"/>
      <c r="AE269" s="102"/>
      <c r="AF269" s="102"/>
      <c r="AG269" s="102"/>
      <c r="AH269" s="102"/>
      <c r="AI269" s="102"/>
      <c r="AJ269" s="102"/>
      <c r="AK269" s="102"/>
      <c r="AL269" s="104"/>
      <c r="AM269" s="98"/>
      <c r="AN269" s="155"/>
      <c r="AO269" s="155"/>
      <c r="AP269" s="155"/>
      <c r="AQ269" s="155"/>
    </row>
    <row r="270" spans="1:43" s="101" customFormat="1" ht="27.95" customHeight="1">
      <c r="A270" s="120" t="str">
        <f t="shared" ca="1" si="48"/>
        <v/>
      </c>
      <c r="B270" s="422" t="str">
        <f ca="1">IF(A270="","",IF(INDIRECT("C"&amp;ROW())="","",TEXT(MATCH(INDIRECT("C"&amp;ROW()),TestCategories,0),"000")&amp;"-"&amp;TEXT(COUNTIF(C$3:INDIRECT("C"&amp;ROW()),INDIRECT("C"&amp;ROW())),"00")))</f>
        <v/>
      </c>
      <c r="C270" s="423" t="str">
        <f t="shared" ca="1" si="49"/>
        <v>耐壓性測試</v>
      </c>
      <c r="D270" s="424"/>
      <c r="E270" s="431"/>
      <c r="F270" s="431"/>
      <c r="G270" s="431"/>
      <c r="H270" s="432"/>
      <c r="I270" s="427"/>
      <c r="J270" s="432"/>
      <c r="K270" s="431"/>
      <c r="L270" s="431"/>
      <c r="M270" s="429" t="str">
        <f t="shared" ca="1" si="50"/>
        <v/>
      </c>
      <c r="N270" s="282"/>
      <c r="O270" s="442">
        <f t="shared" ca="1" si="51"/>
        <v>11</v>
      </c>
      <c r="P270" s="98"/>
      <c r="Q270" s="98"/>
      <c r="R270" s="98"/>
      <c r="S270" s="98"/>
      <c r="T270" s="98"/>
      <c r="U270" s="98"/>
      <c r="V270" s="98"/>
      <c r="W270" s="99"/>
      <c r="X270" s="89"/>
      <c r="Y270" s="89"/>
      <c r="Z270" s="89"/>
      <c r="AA270" s="89"/>
      <c r="AB270" s="102"/>
      <c r="AC270" s="102"/>
      <c r="AD270" s="102"/>
      <c r="AE270" s="102"/>
      <c r="AF270" s="102"/>
      <c r="AG270" s="102"/>
      <c r="AH270" s="102"/>
      <c r="AI270" s="102"/>
      <c r="AJ270" s="102"/>
      <c r="AK270" s="102"/>
      <c r="AL270" s="104"/>
      <c r="AM270" s="98"/>
      <c r="AN270" s="155"/>
      <c r="AO270" s="155"/>
      <c r="AP270" s="155"/>
      <c r="AQ270" s="155"/>
    </row>
    <row r="271" spans="1:43" s="101" customFormat="1" ht="27.95" customHeight="1">
      <c r="A271" s="120" t="str">
        <f t="shared" ca="1" si="48"/>
        <v/>
      </c>
      <c r="B271" s="422" t="str">
        <f ca="1">IF(A271="","",IF(INDIRECT("C"&amp;ROW())="","",TEXT(MATCH(INDIRECT("C"&amp;ROW()),TestCategories,0),"000")&amp;"-"&amp;TEXT(COUNTIF(C$3:INDIRECT("C"&amp;ROW()),INDIRECT("C"&amp;ROW())),"00")))</f>
        <v/>
      </c>
      <c r="C271" s="423" t="str">
        <f t="shared" ca="1" si="49"/>
        <v>耐壓性測試</v>
      </c>
      <c r="D271" s="424"/>
      <c r="E271" s="431"/>
      <c r="F271" s="431"/>
      <c r="G271" s="431"/>
      <c r="H271" s="432"/>
      <c r="I271" s="427"/>
      <c r="J271" s="432"/>
      <c r="K271" s="431"/>
      <c r="L271" s="431"/>
      <c r="M271" s="429" t="str">
        <f t="shared" ca="1" si="50"/>
        <v/>
      </c>
      <c r="N271" s="282"/>
      <c r="O271" s="442">
        <f t="shared" ca="1" si="51"/>
        <v>11</v>
      </c>
      <c r="P271" s="98"/>
      <c r="Q271" s="98"/>
      <c r="R271" s="98"/>
      <c r="S271" s="98"/>
      <c r="T271" s="98"/>
      <c r="U271" s="98"/>
      <c r="V271" s="98"/>
      <c r="W271" s="99"/>
      <c r="X271" s="89"/>
      <c r="Y271" s="89"/>
      <c r="Z271" s="89"/>
      <c r="AA271" s="89"/>
      <c r="AB271" s="102"/>
      <c r="AC271" s="102"/>
      <c r="AD271" s="102"/>
      <c r="AE271" s="102"/>
      <c r="AF271" s="102"/>
      <c r="AG271" s="102"/>
      <c r="AH271" s="102"/>
      <c r="AI271" s="102"/>
      <c r="AJ271" s="102"/>
      <c r="AK271" s="102"/>
      <c r="AL271" s="104"/>
      <c r="AM271" s="98"/>
      <c r="AN271" s="155"/>
      <c r="AO271" s="155"/>
      <c r="AP271" s="155"/>
      <c r="AQ271" s="155"/>
    </row>
    <row r="272" spans="1:43" s="101" customFormat="1" ht="27.95" customHeight="1">
      <c r="A272" s="120" t="str">
        <f t="shared" ca="1" si="48"/>
        <v/>
      </c>
      <c r="B272" s="422" t="str">
        <f ca="1">IF(A272="","",IF(INDIRECT("C"&amp;ROW())="","",TEXT(MATCH(INDIRECT("C"&amp;ROW()),TestCategories,0),"000")&amp;"-"&amp;TEXT(COUNTIF(C$3:INDIRECT("C"&amp;ROW()),INDIRECT("C"&amp;ROW())),"00")))</f>
        <v/>
      </c>
      <c r="C272" s="423" t="str">
        <f t="shared" ca="1" si="49"/>
        <v>耐壓性測試</v>
      </c>
      <c r="D272" s="424"/>
      <c r="E272" s="431"/>
      <c r="F272" s="431"/>
      <c r="G272" s="431"/>
      <c r="H272" s="432"/>
      <c r="I272" s="427"/>
      <c r="J272" s="432"/>
      <c r="K272" s="431"/>
      <c r="L272" s="431"/>
      <c r="M272" s="429" t="str">
        <f t="shared" ca="1" si="50"/>
        <v/>
      </c>
      <c r="N272" s="282"/>
      <c r="O272" s="442">
        <f t="shared" ca="1" si="51"/>
        <v>11</v>
      </c>
      <c r="P272" s="98"/>
      <c r="Q272" s="98"/>
      <c r="R272" s="98"/>
      <c r="S272" s="98"/>
      <c r="T272" s="98"/>
      <c r="U272" s="98"/>
      <c r="V272" s="98"/>
      <c r="W272" s="99"/>
      <c r="X272" s="89"/>
      <c r="Y272" s="89"/>
      <c r="Z272" s="89"/>
      <c r="AA272" s="89"/>
      <c r="AB272" s="102"/>
      <c r="AC272" s="102"/>
      <c r="AD272" s="102"/>
      <c r="AE272" s="102"/>
      <c r="AF272" s="102"/>
      <c r="AG272" s="102"/>
      <c r="AH272" s="102"/>
      <c r="AI272" s="102"/>
      <c r="AJ272" s="102"/>
      <c r="AK272" s="102"/>
      <c r="AL272" s="104"/>
      <c r="AM272" s="98"/>
      <c r="AN272" s="155"/>
      <c r="AO272" s="155"/>
      <c r="AP272" s="155"/>
      <c r="AQ272" s="155"/>
    </row>
    <row r="273" spans="1:43" s="101" customFormat="1" ht="27.95" customHeight="1">
      <c r="A273" s="120" t="str">
        <f t="shared" ca="1" si="48"/>
        <v/>
      </c>
      <c r="B273" s="422" t="str">
        <f ca="1">IF(A273="","",IF(INDIRECT("C"&amp;ROW())="","",TEXT(MATCH(INDIRECT("C"&amp;ROW()),TestCategories,0),"000")&amp;"-"&amp;TEXT(COUNTIF(C$3:INDIRECT("C"&amp;ROW()),INDIRECT("C"&amp;ROW())),"00")))</f>
        <v/>
      </c>
      <c r="C273" s="423" t="str">
        <f t="shared" ca="1" si="49"/>
        <v>耐壓性測試</v>
      </c>
      <c r="D273" s="424"/>
      <c r="E273" s="431"/>
      <c r="F273" s="431"/>
      <c r="G273" s="431"/>
      <c r="H273" s="432"/>
      <c r="I273" s="427"/>
      <c r="J273" s="432"/>
      <c r="K273" s="431"/>
      <c r="L273" s="431"/>
      <c r="M273" s="429" t="str">
        <f t="shared" ca="1" si="50"/>
        <v/>
      </c>
      <c r="N273" s="282"/>
      <c r="O273" s="442">
        <f t="shared" ca="1" si="51"/>
        <v>11</v>
      </c>
      <c r="P273" s="98"/>
      <c r="Q273" s="98"/>
      <c r="R273" s="98"/>
      <c r="S273" s="98"/>
      <c r="T273" s="98"/>
      <c r="U273" s="98"/>
      <c r="V273" s="98"/>
      <c r="W273" s="99"/>
      <c r="X273" s="89"/>
      <c r="Y273" s="89"/>
      <c r="Z273" s="89"/>
      <c r="AA273" s="89"/>
      <c r="AB273" s="102"/>
      <c r="AC273" s="102"/>
      <c r="AD273" s="102"/>
      <c r="AE273" s="102"/>
      <c r="AF273" s="102"/>
      <c r="AG273" s="102"/>
      <c r="AH273" s="102"/>
      <c r="AI273" s="102"/>
      <c r="AJ273" s="102"/>
      <c r="AK273" s="102"/>
      <c r="AL273" s="104"/>
      <c r="AM273" s="98"/>
      <c r="AN273" s="155"/>
      <c r="AO273" s="155"/>
      <c r="AP273" s="155"/>
      <c r="AQ273" s="155"/>
    </row>
    <row r="274" spans="1:43" s="101" customFormat="1" ht="27.95" customHeight="1">
      <c r="A274" s="120" t="str">
        <f t="shared" ca="1" si="48"/>
        <v/>
      </c>
      <c r="B274" s="422" t="str">
        <f ca="1">IF(A274="","",IF(INDIRECT("C"&amp;ROW())="","",TEXT(MATCH(INDIRECT("C"&amp;ROW()),TestCategories,0),"000")&amp;"-"&amp;TEXT(COUNTIF(C$3:INDIRECT("C"&amp;ROW()),INDIRECT("C"&amp;ROW())),"00")))</f>
        <v/>
      </c>
      <c r="C274" s="423" t="str">
        <f t="shared" ca="1" si="49"/>
        <v>耐壓性測試</v>
      </c>
      <c r="D274" s="424"/>
      <c r="E274" s="431"/>
      <c r="F274" s="431"/>
      <c r="G274" s="431"/>
      <c r="H274" s="432"/>
      <c r="I274" s="427"/>
      <c r="J274" s="432"/>
      <c r="K274" s="431"/>
      <c r="L274" s="431"/>
      <c r="M274" s="429" t="str">
        <f t="shared" ca="1" si="50"/>
        <v/>
      </c>
      <c r="N274" s="282"/>
      <c r="O274" s="442">
        <f t="shared" ca="1" si="51"/>
        <v>11</v>
      </c>
      <c r="P274" s="98"/>
      <c r="Q274" s="98"/>
      <c r="R274" s="98"/>
      <c r="S274" s="98"/>
      <c r="T274" s="98"/>
      <c r="U274" s="98"/>
      <c r="V274" s="98"/>
      <c r="W274" s="99"/>
      <c r="X274" s="89"/>
      <c r="Y274" s="89"/>
      <c r="Z274" s="89"/>
      <c r="AA274" s="89"/>
      <c r="AB274" s="102"/>
      <c r="AC274" s="102"/>
      <c r="AD274" s="102"/>
      <c r="AE274" s="102"/>
      <c r="AF274" s="102"/>
      <c r="AG274" s="102"/>
      <c r="AH274" s="102"/>
      <c r="AI274" s="102"/>
      <c r="AJ274" s="102"/>
      <c r="AK274" s="102"/>
      <c r="AL274" s="104"/>
      <c r="AM274" s="98"/>
      <c r="AN274" s="155"/>
      <c r="AO274" s="155"/>
      <c r="AP274" s="155"/>
      <c r="AQ274" s="155"/>
    </row>
    <row r="275" spans="1:43" s="101" customFormat="1" ht="27.95" customHeight="1">
      <c r="A275" s="120" t="str">
        <f t="shared" ca="1" si="48"/>
        <v/>
      </c>
      <c r="B275" s="422" t="str">
        <f ca="1">IF(A275="","",IF(INDIRECT("C"&amp;ROW())="","",TEXT(MATCH(INDIRECT("C"&amp;ROW()),TestCategories,0),"000")&amp;"-"&amp;TEXT(COUNTIF(C$3:INDIRECT("C"&amp;ROW()),INDIRECT("C"&amp;ROW())),"00")))</f>
        <v/>
      </c>
      <c r="C275" s="423" t="str">
        <f t="shared" ca="1" si="49"/>
        <v>耐壓性測試</v>
      </c>
      <c r="D275" s="424"/>
      <c r="E275" s="431"/>
      <c r="F275" s="431"/>
      <c r="G275" s="431"/>
      <c r="H275" s="432"/>
      <c r="I275" s="427"/>
      <c r="J275" s="432"/>
      <c r="K275" s="431"/>
      <c r="L275" s="431"/>
      <c r="M275" s="429" t="str">
        <f t="shared" ca="1" si="50"/>
        <v/>
      </c>
      <c r="N275" s="282"/>
      <c r="O275" s="442">
        <f t="shared" ca="1" si="51"/>
        <v>11</v>
      </c>
      <c r="P275" s="98"/>
      <c r="Q275" s="98"/>
      <c r="R275" s="98"/>
      <c r="S275" s="98"/>
      <c r="T275" s="98"/>
      <c r="U275" s="98"/>
      <c r="V275" s="98"/>
      <c r="W275" s="99"/>
      <c r="X275" s="89"/>
      <c r="Y275" s="89"/>
      <c r="Z275" s="89"/>
      <c r="AA275" s="89"/>
      <c r="AB275" s="102"/>
      <c r="AC275" s="102"/>
      <c r="AD275" s="102"/>
      <c r="AE275" s="102"/>
      <c r="AF275" s="102"/>
      <c r="AG275" s="102"/>
      <c r="AH275" s="102"/>
      <c r="AI275" s="102"/>
      <c r="AJ275" s="102"/>
      <c r="AK275" s="102"/>
      <c r="AL275" s="104"/>
      <c r="AM275" s="98"/>
      <c r="AN275" s="155"/>
      <c r="AO275" s="155"/>
      <c r="AP275" s="155"/>
      <c r="AQ275" s="155"/>
    </row>
    <row r="276" spans="1:43" s="101" customFormat="1" ht="27.95" customHeight="1">
      <c r="A276" s="120" t="str">
        <f t="shared" ca="1" si="48"/>
        <v/>
      </c>
      <c r="B276" s="422" t="str">
        <f ca="1">IF(A276="","",IF(INDIRECT("C"&amp;ROW())="","",TEXT(MATCH(INDIRECT("C"&amp;ROW()),TestCategories,0),"000")&amp;"-"&amp;TEXT(COUNTIF(C$3:INDIRECT("C"&amp;ROW()),INDIRECT("C"&amp;ROW())),"00")))</f>
        <v/>
      </c>
      <c r="C276" s="423" t="str">
        <f t="shared" ca="1" si="49"/>
        <v>耐壓性測試</v>
      </c>
      <c r="D276" s="424"/>
      <c r="E276" s="431"/>
      <c r="F276" s="431"/>
      <c r="G276" s="431"/>
      <c r="H276" s="432"/>
      <c r="I276" s="427"/>
      <c r="J276" s="432"/>
      <c r="K276" s="431"/>
      <c r="L276" s="431"/>
      <c r="M276" s="429" t="str">
        <f t="shared" ca="1" si="50"/>
        <v/>
      </c>
      <c r="N276" s="282"/>
      <c r="O276" s="442">
        <f t="shared" ca="1" si="51"/>
        <v>11</v>
      </c>
      <c r="P276" s="98"/>
      <c r="Q276" s="98"/>
      <c r="R276" s="98"/>
      <c r="S276" s="98"/>
      <c r="T276" s="98"/>
      <c r="U276" s="98"/>
      <c r="V276" s="98"/>
      <c r="W276" s="99"/>
      <c r="X276" s="89"/>
      <c r="Y276" s="89"/>
      <c r="Z276" s="89"/>
      <c r="AA276" s="89"/>
      <c r="AB276" s="102"/>
      <c r="AC276" s="102"/>
      <c r="AD276" s="102"/>
      <c r="AE276" s="102"/>
      <c r="AF276" s="102"/>
      <c r="AG276" s="102"/>
      <c r="AH276" s="102"/>
      <c r="AI276" s="102"/>
      <c r="AJ276" s="102"/>
      <c r="AK276" s="102"/>
      <c r="AL276" s="104"/>
      <c r="AM276" s="98"/>
      <c r="AN276" s="155"/>
      <c r="AO276" s="155"/>
      <c r="AP276" s="155"/>
      <c r="AQ276" s="155"/>
    </row>
    <row r="277" spans="1:43" s="101" customFormat="1" ht="27.95" customHeight="1">
      <c r="A277" s="120" t="str">
        <f t="shared" ca="1" si="48"/>
        <v/>
      </c>
      <c r="B277" s="422" t="str">
        <f ca="1">IF(A277="","",IF(INDIRECT("C"&amp;ROW())="","",TEXT(MATCH(INDIRECT("C"&amp;ROW()),TestCategories,0),"000")&amp;"-"&amp;TEXT(COUNTIF(C$3:INDIRECT("C"&amp;ROW()),INDIRECT("C"&amp;ROW())),"00")))</f>
        <v/>
      </c>
      <c r="C277" s="423" t="str">
        <f t="shared" ca="1" si="49"/>
        <v>耐壓性測試</v>
      </c>
      <c r="D277" s="424"/>
      <c r="E277" s="431"/>
      <c r="F277" s="431"/>
      <c r="G277" s="431"/>
      <c r="H277" s="432"/>
      <c r="I277" s="427"/>
      <c r="J277" s="432"/>
      <c r="K277" s="431"/>
      <c r="L277" s="431"/>
      <c r="M277" s="429" t="str">
        <f t="shared" ca="1" si="50"/>
        <v/>
      </c>
      <c r="N277" s="282"/>
      <c r="O277" s="442">
        <f t="shared" ca="1" si="51"/>
        <v>11</v>
      </c>
      <c r="P277" s="98"/>
      <c r="Q277" s="98"/>
      <c r="R277" s="98"/>
      <c r="S277" s="98"/>
      <c r="T277" s="98"/>
      <c r="U277" s="98"/>
      <c r="V277" s="98"/>
      <c r="W277" s="99"/>
      <c r="X277" s="89"/>
      <c r="Y277" s="89"/>
      <c r="Z277" s="89"/>
      <c r="AA277" s="89"/>
      <c r="AB277" s="102"/>
      <c r="AC277" s="102"/>
      <c r="AD277" s="102"/>
      <c r="AE277" s="102"/>
      <c r="AF277" s="102"/>
      <c r="AG277" s="102"/>
      <c r="AH277" s="102"/>
      <c r="AI277" s="102"/>
      <c r="AJ277" s="102"/>
      <c r="AK277" s="102"/>
      <c r="AL277" s="104"/>
      <c r="AM277" s="98"/>
      <c r="AN277" s="155"/>
      <c r="AO277" s="155"/>
      <c r="AP277" s="155"/>
      <c r="AQ277" s="155"/>
    </row>
    <row r="278" spans="1:43" s="101" customFormat="1" ht="27.95" customHeight="1">
      <c r="A278" s="120" t="str">
        <f t="shared" ca="1" si="48"/>
        <v/>
      </c>
      <c r="B278" s="422" t="str">
        <f ca="1">IF(A278="","",IF(INDIRECT("C"&amp;ROW())="","",TEXT(MATCH(INDIRECT("C"&amp;ROW()),TestCategories,0),"000")&amp;"-"&amp;TEXT(COUNTIF(C$3:INDIRECT("C"&amp;ROW()),INDIRECT("C"&amp;ROW())),"00")))</f>
        <v/>
      </c>
      <c r="C278" s="423" t="str">
        <f t="shared" ca="1" si="49"/>
        <v>耐壓性測試</v>
      </c>
      <c r="D278" s="424"/>
      <c r="E278" s="431"/>
      <c r="F278" s="431"/>
      <c r="G278" s="431"/>
      <c r="H278" s="432"/>
      <c r="I278" s="427"/>
      <c r="J278" s="432"/>
      <c r="K278" s="431"/>
      <c r="L278" s="431"/>
      <c r="M278" s="429" t="str">
        <f t="shared" ca="1" si="50"/>
        <v/>
      </c>
      <c r="N278" s="282"/>
      <c r="O278" s="442">
        <f t="shared" ca="1" si="51"/>
        <v>11</v>
      </c>
      <c r="P278" s="98"/>
      <c r="Q278" s="98"/>
      <c r="R278" s="98"/>
      <c r="S278" s="98"/>
      <c r="T278" s="98"/>
      <c r="U278" s="98"/>
      <c r="V278" s="98"/>
      <c r="W278" s="99"/>
      <c r="X278" s="89"/>
      <c r="Y278" s="89"/>
      <c r="Z278" s="89"/>
      <c r="AA278" s="89"/>
      <c r="AB278" s="102"/>
      <c r="AC278" s="102"/>
      <c r="AD278" s="102"/>
      <c r="AE278" s="102"/>
      <c r="AF278" s="102"/>
      <c r="AG278" s="102"/>
      <c r="AH278" s="102"/>
      <c r="AI278" s="102"/>
      <c r="AJ278" s="102"/>
      <c r="AK278" s="102"/>
      <c r="AL278" s="104"/>
      <c r="AM278" s="98"/>
      <c r="AN278" s="155"/>
      <c r="AO278" s="155"/>
      <c r="AP278" s="155"/>
      <c r="AQ278" s="155"/>
    </row>
    <row r="279" spans="1:43" s="101" customFormat="1" ht="27.95" customHeight="1">
      <c r="A279" s="120" t="str">
        <f t="shared" ca="1" si="48"/>
        <v/>
      </c>
      <c r="B279" s="422" t="str">
        <f ca="1">IF(A279="","",IF(INDIRECT("C"&amp;ROW())="","",TEXT(MATCH(INDIRECT("C"&amp;ROW()),TestCategories,0),"000")&amp;"-"&amp;TEXT(COUNTIF(C$3:INDIRECT("C"&amp;ROW()),INDIRECT("C"&amp;ROW())),"00")))</f>
        <v/>
      </c>
      <c r="C279" s="423" t="str">
        <f t="shared" ca="1" si="49"/>
        <v>耐壓性測試</v>
      </c>
      <c r="D279" s="424"/>
      <c r="E279" s="431"/>
      <c r="F279" s="431"/>
      <c r="G279" s="431"/>
      <c r="H279" s="432"/>
      <c r="I279" s="427"/>
      <c r="J279" s="432"/>
      <c r="K279" s="431"/>
      <c r="L279" s="431"/>
      <c r="M279" s="429" t="str">
        <f t="shared" ca="1" si="50"/>
        <v/>
      </c>
      <c r="N279" s="282"/>
      <c r="O279" s="442">
        <f t="shared" ca="1" si="51"/>
        <v>11</v>
      </c>
      <c r="P279" s="98"/>
      <c r="Q279" s="98"/>
      <c r="R279" s="98"/>
      <c r="S279" s="98"/>
      <c r="T279" s="98"/>
      <c r="U279" s="98"/>
      <c r="V279" s="98"/>
      <c r="W279" s="99"/>
      <c r="X279" s="89"/>
      <c r="Y279" s="89"/>
      <c r="Z279" s="89"/>
      <c r="AA279" s="89"/>
      <c r="AB279" s="102"/>
      <c r="AC279" s="102"/>
      <c r="AD279" s="102"/>
      <c r="AE279" s="102"/>
      <c r="AF279" s="102"/>
      <c r="AG279" s="102"/>
      <c r="AH279" s="102"/>
      <c r="AI279" s="102"/>
      <c r="AJ279" s="102"/>
      <c r="AK279" s="102"/>
      <c r="AL279" s="104"/>
      <c r="AM279" s="98"/>
      <c r="AN279" s="155"/>
      <c r="AO279" s="155"/>
      <c r="AP279" s="155"/>
      <c r="AQ279" s="155"/>
    </row>
    <row r="280" spans="1:43" s="101" customFormat="1" ht="27.95" customHeight="1">
      <c r="A280" s="120" t="str">
        <f t="shared" ca="1" si="48"/>
        <v/>
      </c>
      <c r="B280" s="422" t="str">
        <f ca="1">IF(A280="","",IF(INDIRECT("C"&amp;ROW())="","",TEXT(MATCH(INDIRECT("C"&amp;ROW()),TestCategories,0),"000")&amp;"-"&amp;TEXT(COUNTIF(C$3:INDIRECT("C"&amp;ROW()),INDIRECT("C"&amp;ROW())),"00")))</f>
        <v/>
      </c>
      <c r="C280" s="423" t="str">
        <f t="shared" ca="1" si="49"/>
        <v>耐壓性測試</v>
      </c>
      <c r="D280" s="424"/>
      <c r="E280" s="431"/>
      <c r="F280" s="431"/>
      <c r="G280" s="431"/>
      <c r="H280" s="432"/>
      <c r="I280" s="427"/>
      <c r="J280" s="432"/>
      <c r="K280" s="431"/>
      <c r="L280" s="431"/>
      <c r="M280" s="429" t="str">
        <f t="shared" ca="1" si="50"/>
        <v/>
      </c>
      <c r="N280" s="282"/>
      <c r="O280" s="442">
        <f t="shared" ca="1" si="51"/>
        <v>11</v>
      </c>
      <c r="P280" s="98"/>
      <c r="Q280" s="98"/>
      <c r="R280" s="98"/>
      <c r="S280" s="98"/>
      <c r="T280" s="98"/>
      <c r="U280" s="98"/>
      <c r="V280" s="98"/>
      <c r="W280" s="99"/>
      <c r="X280" s="89"/>
      <c r="Y280" s="89"/>
      <c r="Z280" s="89"/>
      <c r="AA280" s="89"/>
      <c r="AB280" s="102"/>
      <c r="AC280" s="102"/>
      <c r="AD280" s="102"/>
      <c r="AE280" s="102"/>
      <c r="AF280" s="102"/>
      <c r="AG280" s="102"/>
      <c r="AH280" s="102"/>
      <c r="AI280" s="102"/>
      <c r="AJ280" s="102"/>
      <c r="AK280" s="102"/>
      <c r="AL280" s="104"/>
      <c r="AM280" s="98"/>
      <c r="AN280" s="155"/>
      <c r="AO280" s="155"/>
      <c r="AP280" s="155"/>
      <c r="AQ280" s="155"/>
    </row>
    <row r="281" spans="1:43" s="101" customFormat="1" ht="27.95" customHeight="1">
      <c r="A281" s="120" t="str">
        <f t="shared" ca="1" si="48"/>
        <v/>
      </c>
      <c r="B281" s="422" t="str">
        <f ca="1">IF(A281="","",IF(INDIRECT("C"&amp;ROW())="","",TEXT(MATCH(INDIRECT("C"&amp;ROW()),TestCategories,0),"000")&amp;"-"&amp;TEXT(COUNTIF(C$3:INDIRECT("C"&amp;ROW()),INDIRECT("C"&amp;ROW())),"00")))</f>
        <v/>
      </c>
      <c r="C281" s="423" t="str">
        <f t="shared" ca="1" si="49"/>
        <v>耐壓性測試</v>
      </c>
      <c r="D281" s="424"/>
      <c r="E281" s="431"/>
      <c r="F281" s="431"/>
      <c r="G281" s="431"/>
      <c r="H281" s="432"/>
      <c r="I281" s="427"/>
      <c r="J281" s="432"/>
      <c r="K281" s="431"/>
      <c r="L281" s="431"/>
      <c r="M281" s="429" t="str">
        <f t="shared" ca="1" si="50"/>
        <v/>
      </c>
      <c r="N281" s="282"/>
      <c r="O281" s="442">
        <f t="shared" ca="1" si="51"/>
        <v>11</v>
      </c>
      <c r="P281" s="98"/>
      <c r="Q281" s="98"/>
      <c r="R281" s="98"/>
      <c r="S281" s="98"/>
      <c r="T281" s="98"/>
      <c r="U281" s="98"/>
      <c r="V281" s="98"/>
      <c r="W281" s="99"/>
      <c r="X281" s="89"/>
      <c r="Y281" s="89"/>
      <c r="Z281" s="89"/>
      <c r="AA281" s="89"/>
      <c r="AB281" s="102"/>
      <c r="AC281" s="102"/>
      <c r="AD281" s="102"/>
      <c r="AE281" s="102"/>
      <c r="AF281" s="102"/>
      <c r="AG281" s="102"/>
      <c r="AH281" s="102"/>
      <c r="AI281" s="102"/>
      <c r="AJ281" s="102"/>
      <c r="AK281" s="102"/>
      <c r="AL281" s="104"/>
      <c r="AM281" s="98"/>
      <c r="AN281" s="155"/>
      <c r="AO281" s="155"/>
      <c r="AP281" s="155"/>
      <c r="AQ281" s="155"/>
    </row>
    <row r="282" spans="1:43" s="101" customFormat="1" ht="27.95" customHeight="1">
      <c r="A282" s="120" t="str">
        <f t="shared" ca="1" si="48"/>
        <v/>
      </c>
      <c r="B282" s="422" t="str">
        <f ca="1">IF(A282="","",IF(INDIRECT("C"&amp;ROW())="","",TEXT(MATCH(INDIRECT("C"&amp;ROW()),TestCategories,0),"000")&amp;"-"&amp;TEXT(COUNTIF(C$3:INDIRECT("C"&amp;ROW()),INDIRECT("C"&amp;ROW())),"00")))</f>
        <v/>
      </c>
      <c r="C282" s="423" t="str">
        <f t="shared" ca="1" si="49"/>
        <v>耐壓性測試</v>
      </c>
      <c r="D282" s="424"/>
      <c r="E282" s="431"/>
      <c r="F282" s="431"/>
      <c r="G282" s="431"/>
      <c r="H282" s="432"/>
      <c r="I282" s="427"/>
      <c r="J282" s="432"/>
      <c r="K282" s="431"/>
      <c r="L282" s="431"/>
      <c r="M282" s="429" t="str">
        <f t="shared" ca="1" si="50"/>
        <v/>
      </c>
      <c r="N282" s="282"/>
      <c r="O282" s="442">
        <f t="shared" ca="1" si="51"/>
        <v>11</v>
      </c>
      <c r="P282" s="98"/>
      <c r="Q282" s="98"/>
      <c r="R282" s="98"/>
      <c r="S282" s="98"/>
      <c r="T282" s="98"/>
      <c r="U282" s="98"/>
      <c r="V282" s="98"/>
      <c r="W282" s="99"/>
      <c r="X282" s="89"/>
      <c r="Y282" s="89"/>
      <c r="Z282" s="89"/>
      <c r="AA282" s="89"/>
      <c r="AB282" s="102"/>
      <c r="AC282" s="102"/>
      <c r="AD282" s="102"/>
      <c r="AE282" s="102"/>
      <c r="AF282" s="102"/>
      <c r="AG282" s="102"/>
      <c r="AH282" s="102"/>
      <c r="AI282" s="102"/>
      <c r="AJ282" s="102"/>
      <c r="AK282" s="102"/>
      <c r="AL282" s="104"/>
      <c r="AM282" s="98"/>
      <c r="AN282" s="155"/>
      <c r="AO282" s="155"/>
      <c r="AP282" s="155"/>
      <c r="AQ282" s="155"/>
    </row>
    <row r="283" spans="1:43" s="101" customFormat="1" ht="27.95" customHeight="1">
      <c r="A283" s="120" t="str">
        <f t="shared" ca="1" si="48"/>
        <v/>
      </c>
      <c r="B283" s="422" t="str">
        <f ca="1">IF(A283="","",IF(INDIRECT("C"&amp;ROW())="","",TEXT(MATCH(INDIRECT("C"&amp;ROW()),TestCategories,0),"000")&amp;"-"&amp;TEXT(COUNTIF(C$3:INDIRECT("C"&amp;ROW()),INDIRECT("C"&amp;ROW())),"00")))</f>
        <v/>
      </c>
      <c r="C283" s="423" t="str">
        <f t="shared" ca="1" si="49"/>
        <v>耐壓性測試</v>
      </c>
      <c r="D283" s="424"/>
      <c r="E283" s="431"/>
      <c r="F283" s="431"/>
      <c r="G283" s="431"/>
      <c r="H283" s="432"/>
      <c r="I283" s="427"/>
      <c r="J283" s="432"/>
      <c r="K283" s="431"/>
      <c r="L283" s="431"/>
      <c r="M283" s="429" t="str">
        <f t="shared" ca="1" si="50"/>
        <v/>
      </c>
      <c r="N283" s="282"/>
      <c r="O283" s="442">
        <f t="shared" ca="1" si="51"/>
        <v>11</v>
      </c>
      <c r="P283" s="98"/>
      <c r="Q283" s="98"/>
      <c r="R283" s="98"/>
      <c r="S283" s="98"/>
      <c r="T283" s="98"/>
      <c r="U283" s="98"/>
      <c r="V283" s="98"/>
      <c r="W283" s="99"/>
      <c r="X283" s="89"/>
      <c r="Y283" s="89"/>
      <c r="Z283" s="89"/>
      <c r="AA283" s="89"/>
      <c r="AB283" s="102"/>
      <c r="AC283" s="102"/>
      <c r="AD283" s="102"/>
      <c r="AE283" s="102"/>
      <c r="AF283" s="102"/>
      <c r="AG283" s="102"/>
      <c r="AH283" s="102"/>
      <c r="AI283" s="102"/>
      <c r="AJ283" s="102"/>
      <c r="AK283" s="102"/>
      <c r="AL283" s="104"/>
      <c r="AM283" s="98"/>
      <c r="AN283" s="155"/>
      <c r="AO283" s="155"/>
      <c r="AP283" s="155"/>
      <c r="AQ283" s="155"/>
    </row>
    <row r="284" spans="1:43" s="101" customFormat="1" ht="27.95" customHeight="1">
      <c r="A284" s="120" t="str">
        <f t="shared" ca="1" si="48"/>
        <v/>
      </c>
      <c r="B284" s="422" t="str">
        <f ca="1">IF(A284="","",IF(INDIRECT("C"&amp;ROW())="","",TEXT(MATCH(INDIRECT("C"&amp;ROW()),TestCategories,0),"000")&amp;"-"&amp;TEXT(COUNTIF(C$3:INDIRECT("C"&amp;ROW()),INDIRECT("C"&amp;ROW())),"00")))</f>
        <v/>
      </c>
      <c r="C284" s="423" t="str">
        <f t="shared" ca="1" si="49"/>
        <v>耐壓性測試</v>
      </c>
      <c r="D284" s="424"/>
      <c r="E284" s="431"/>
      <c r="F284" s="431"/>
      <c r="G284" s="431"/>
      <c r="H284" s="432"/>
      <c r="I284" s="427"/>
      <c r="J284" s="432"/>
      <c r="K284" s="431"/>
      <c r="L284" s="431"/>
      <c r="M284" s="429" t="str">
        <f t="shared" ca="1" si="50"/>
        <v/>
      </c>
      <c r="N284" s="282"/>
      <c r="O284" s="442">
        <f t="shared" ca="1" si="51"/>
        <v>11</v>
      </c>
      <c r="P284" s="98"/>
      <c r="Q284" s="98"/>
      <c r="R284" s="98"/>
      <c r="S284" s="98"/>
      <c r="T284" s="98"/>
      <c r="U284" s="98"/>
      <c r="V284" s="98"/>
      <c r="W284" s="99"/>
      <c r="X284" s="89"/>
      <c r="Y284" s="89"/>
      <c r="Z284" s="89"/>
      <c r="AA284" s="89"/>
      <c r="AB284" s="102"/>
      <c r="AC284" s="102"/>
      <c r="AD284" s="102"/>
      <c r="AE284" s="102"/>
      <c r="AF284" s="102"/>
      <c r="AG284" s="102"/>
      <c r="AH284" s="102"/>
      <c r="AI284" s="102"/>
      <c r="AJ284" s="102"/>
      <c r="AK284" s="102"/>
      <c r="AL284" s="104"/>
      <c r="AM284" s="98"/>
      <c r="AN284" s="155"/>
      <c r="AO284" s="155"/>
      <c r="AP284" s="155"/>
      <c r="AQ284" s="155"/>
    </row>
    <row r="285" spans="1:43" s="101" customFormat="1" ht="27.95" customHeight="1">
      <c r="A285" s="120" t="str">
        <f t="shared" ca="1" si="48"/>
        <v/>
      </c>
      <c r="B285" s="422" t="str">
        <f ca="1">IF(A285="","",IF(INDIRECT("C"&amp;ROW())="","",TEXT(MATCH(INDIRECT("C"&amp;ROW()),TestCategories,0),"000")&amp;"-"&amp;TEXT(COUNTIF(C$3:INDIRECT("C"&amp;ROW()),INDIRECT("C"&amp;ROW())),"00")))</f>
        <v/>
      </c>
      <c r="C285" s="423" t="str">
        <f t="shared" ca="1" si="49"/>
        <v>耐壓性測試</v>
      </c>
      <c r="D285" s="424"/>
      <c r="E285" s="431"/>
      <c r="F285" s="431"/>
      <c r="G285" s="431"/>
      <c r="H285" s="432"/>
      <c r="I285" s="427"/>
      <c r="J285" s="432"/>
      <c r="K285" s="431"/>
      <c r="L285" s="431"/>
      <c r="M285" s="429" t="str">
        <f t="shared" ca="1" si="50"/>
        <v/>
      </c>
      <c r="N285" s="282"/>
      <c r="O285" s="442">
        <f t="shared" ca="1" si="51"/>
        <v>11</v>
      </c>
      <c r="P285" s="98"/>
      <c r="Q285" s="98"/>
      <c r="R285" s="98"/>
      <c r="S285" s="98"/>
      <c r="T285" s="98"/>
      <c r="U285" s="98"/>
      <c r="V285" s="98"/>
      <c r="W285" s="99"/>
      <c r="X285" s="89"/>
      <c r="Y285" s="89"/>
      <c r="Z285" s="89"/>
      <c r="AA285" s="89"/>
      <c r="AB285" s="102"/>
      <c r="AC285" s="102"/>
      <c r="AD285" s="102"/>
      <c r="AE285" s="102"/>
      <c r="AF285" s="102"/>
      <c r="AG285" s="102"/>
      <c r="AH285" s="102"/>
      <c r="AI285" s="102"/>
      <c r="AJ285" s="102"/>
      <c r="AK285" s="102"/>
      <c r="AL285" s="104"/>
      <c r="AM285" s="98"/>
      <c r="AN285" s="155"/>
      <c r="AO285" s="155"/>
      <c r="AP285" s="155"/>
      <c r="AQ285" s="155"/>
    </row>
    <row r="286" spans="1:43" s="101" customFormat="1" ht="27.95" customHeight="1">
      <c r="A286" s="120" t="str">
        <f t="shared" ca="1" si="48"/>
        <v/>
      </c>
      <c r="B286" s="422" t="str">
        <f ca="1">IF(A286="","",IF(INDIRECT("C"&amp;ROW())="","",TEXT(MATCH(INDIRECT("C"&amp;ROW()),TestCategories,0),"000")&amp;"-"&amp;TEXT(COUNTIF(C$3:INDIRECT("C"&amp;ROW()),INDIRECT("C"&amp;ROW())),"00")))</f>
        <v/>
      </c>
      <c r="C286" s="423" t="str">
        <f t="shared" ca="1" si="49"/>
        <v>耐壓性測試</v>
      </c>
      <c r="D286" s="424"/>
      <c r="E286" s="431"/>
      <c r="F286" s="431"/>
      <c r="G286" s="431"/>
      <c r="H286" s="432"/>
      <c r="I286" s="427"/>
      <c r="J286" s="432"/>
      <c r="K286" s="431"/>
      <c r="L286" s="431"/>
      <c r="M286" s="429" t="str">
        <f t="shared" ca="1" si="50"/>
        <v/>
      </c>
      <c r="N286" s="282"/>
      <c r="O286" s="442">
        <f t="shared" ca="1" si="51"/>
        <v>11</v>
      </c>
      <c r="P286" s="98"/>
      <c r="Q286" s="98"/>
      <c r="R286" s="98"/>
      <c r="S286" s="98"/>
      <c r="T286" s="98"/>
      <c r="U286" s="98"/>
      <c r="V286" s="98"/>
      <c r="W286" s="99"/>
      <c r="X286" s="89"/>
      <c r="Y286" s="89"/>
      <c r="Z286" s="89"/>
      <c r="AA286" s="89"/>
      <c r="AB286" s="102"/>
      <c r="AC286" s="102"/>
      <c r="AD286" s="102"/>
      <c r="AE286" s="102"/>
      <c r="AF286" s="102"/>
      <c r="AG286" s="102"/>
      <c r="AH286" s="102"/>
      <c r="AI286" s="102"/>
      <c r="AJ286" s="102"/>
      <c r="AK286" s="102"/>
      <c r="AL286" s="104"/>
      <c r="AM286" s="98"/>
      <c r="AN286" s="155"/>
      <c r="AO286" s="155"/>
      <c r="AP286" s="155"/>
      <c r="AQ286" s="155"/>
    </row>
    <row r="287" spans="1:43" s="101" customFormat="1" ht="27.95" customHeight="1">
      <c r="A287" s="120" t="str">
        <f t="shared" ca="1" si="48"/>
        <v/>
      </c>
      <c r="B287" s="422" t="str">
        <f ca="1">IF(A287="","",IF(INDIRECT("C"&amp;ROW())="","",TEXT(MATCH(INDIRECT("C"&amp;ROW()),TestCategories,0),"000")&amp;"-"&amp;TEXT(COUNTIF(C$3:INDIRECT("C"&amp;ROW()),INDIRECT("C"&amp;ROW())),"00")))</f>
        <v/>
      </c>
      <c r="C287" s="423" t="str">
        <f t="shared" ca="1" si="49"/>
        <v>耐壓性測試</v>
      </c>
      <c r="D287" s="424"/>
      <c r="E287" s="431"/>
      <c r="F287" s="431"/>
      <c r="G287" s="431"/>
      <c r="H287" s="432"/>
      <c r="I287" s="427"/>
      <c r="J287" s="432"/>
      <c r="K287" s="431"/>
      <c r="L287" s="431"/>
      <c r="M287" s="429" t="str">
        <f t="shared" ca="1" si="50"/>
        <v/>
      </c>
      <c r="N287" s="282"/>
      <c r="O287" s="442">
        <f t="shared" ca="1" si="51"/>
        <v>11</v>
      </c>
      <c r="P287" s="98"/>
      <c r="Q287" s="98"/>
      <c r="R287" s="98"/>
      <c r="S287" s="98"/>
      <c r="T287" s="98"/>
      <c r="U287" s="98"/>
      <c r="V287" s="98"/>
      <c r="W287" s="99"/>
      <c r="X287" s="89"/>
      <c r="Y287" s="89"/>
      <c r="Z287" s="89"/>
      <c r="AA287" s="89"/>
      <c r="AB287" s="102"/>
      <c r="AC287" s="102"/>
      <c r="AD287" s="102"/>
      <c r="AE287" s="102"/>
      <c r="AF287" s="102"/>
      <c r="AG287" s="102"/>
      <c r="AH287" s="102"/>
      <c r="AI287" s="102"/>
      <c r="AJ287" s="102"/>
      <c r="AK287" s="102"/>
      <c r="AL287" s="104"/>
      <c r="AM287" s="98"/>
      <c r="AN287" s="155"/>
      <c r="AO287" s="155"/>
      <c r="AP287" s="155"/>
      <c r="AQ287" s="155"/>
    </row>
    <row r="288" spans="1:43" s="101" customFormat="1" ht="27.95" customHeight="1">
      <c r="A288" s="120" t="str">
        <f t="shared" ca="1" si="48"/>
        <v/>
      </c>
      <c r="B288" s="422" t="str">
        <f ca="1">IF(A288="","",IF(INDIRECT("C"&amp;ROW())="","",TEXT(MATCH(INDIRECT("C"&amp;ROW()),TestCategories,0),"000")&amp;"-"&amp;TEXT(COUNTIF(C$3:INDIRECT("C"&amp;ROW()),INDIRECT("C"&amp;ROW())),"00")))</f>
        <v/>
      </c>
      <c r="C288" s="423" t="str">
        <f t="shared" ca="1" si="49"/>
        <v>耐壓性測試</v>
      </c>
      <c r="D288" s="424"/>
      <c r="E288" s="431"/>
      <c r="F288" s="431"/>
      <c r="G288" s="431"/>
      <c r="H288" s="432"/>
      <c r="I288" s="427"/>
      <c r="J288" s="432"/>
      <c r="K288" s="431"/>
      <c r="L288" s="431"/>
      <c r="M288" s="429" t="str">
        <f t="shared" ca="1" si="50"/>
        <v/>
      </c>
      <c r="N288" s="282"/>
      <c r="O288" s="442">
        <f t="shared" ca="1" si="51"/>
        <v>11</v>
      </c>
      <c r="P288" s="98"/>
      <c r="Q288" s="98"/>
      <c r="R288" s="98"/>
      <c r="S288" s="98"/>
      <c r="T288" s="98"/>
      <c r="U288" s="98"/>
      <c r="V288" s="98"/>
      <c r="W288" s="99"/>
      <c r="X288" s="89"/>
      <c r="Y288" s="89"/>
      <c r="Z288" s="89"/>
      <c r="AA288" s="89"/>
      <c r="AB288" s="102"/>
      <c r="AC288" s="102"/>
      <c r="AD288" s="102"/>
      <c r="AE288" s="102"/>
      <c r="AF288" s="102"/>
      <c r="AG288" s="102"/>
      <c r="AH288" s="102"/>
      <c r="AI288" s="102"/>
      <c r="AJ288" s="102"/>
      <c r="AK288" s="102"/>
      <c r="AL288" s="104"/>
      <c r="AM288" s="98"/>
      <c r="AN288" s="155"/>
      <c r="AO288" s="155"/>
      <c r="AP288" s="155"/>
      <c r="AQ288" s="155"/>
    </row>
    <row r="289" spans="1:43" s="101" customFormat="1" ht="27.95" customHeight="1">
      <c r="A289" s="120" t="str">
        <f t="shared" ca="1" si="48"/>
        <v/>
      </c>
      <c r="B289" s="422" t="str">
        <f ca="1">IF(A289="","",IF(INDIRECT("C"&amp;ROW())="","",TEXT(MATCH(INDIRECT("C"&amp;ROW()),TestCategories,0),"000")&amp;"-"&amp;TEXT(COUNTIF(C$3:INDIRECT("C"&amp;ROW()),INDIRECT("C"&amp;ROW())),"00")))</f>
        <v/>
      </c>
      <c r="C289" s="423" t="str">
        <f t="shared" ca="1" si="49"/>
        <v>耐壓性測試</v>
      </c>
      <c r="D289" s="424"/>
      <c r="E289" s="431"/>
      <c r="F289" s="431"/>
      <c r="G289" s="431"/>
      <c r="H289" s="432"/>
      <c r="I289" s="427"/>
      <c r="J289" s="432"/>
      <c r="K289" s="431"/>
      <c r="L289" s="431"/>
      <c r="M289" s="429" t="str">
        <f t="shared" ca="1" si="50"/>
        <v/>
      </c>
      <c r="N289" s="282"/>
      <c r="O289" s="442">
        <f t="shared" ca="1" si="51"/>
        <v>11</v>
      </c>
      <c r="P289" s="98"/>
      <c r="Q289" s="98"/>
      <c r="R289" s="98"/>
      <c r="S289" s="98"/>
      <c r="T289" s="98"/>
      <c r="U289" s="98"/>
      <c r="V289" s="98"/>
      <c r="W289" s="99"/>
      <c r="X289" s="89"/>
      <c r="Y289" s="89"/>
      <c r="Z289" s="89"/>
      <c r="AA289" s="89"/>
      <c r="AB289" s="102"/>
      <c r="AC289" s="102"/>
      <c r="AD289" s="102"/>
      <c r="AE289" s="102"/>
      <c r="AF289" s="102"/>
      <c r="AG289" s="102"/>
      <c r="AH289" s="102"/>
      <c r="AI289" s="102"/>
      <c r="AJ289" s="102"/>
      <c r="AK289" s="102"/>
      <c r="AL289" s="104"/>
      <c r="AM289" s="98"/>
      <c r="AN289" s="155"/>
      <c r="AO289" s="155"/>
      <c r="AP289" s="155"/>
      <c r="AQ289" s="155"/>
    </row>
    <row r="290" spans="1:43" s="101" customFormat="1" ht="27.95" customHeight="1">
      <c r="A290" s="120" t="str">
        <f t="shared" ca="1" si="48"/>
        <v/>
      </c>
      <c r="B290" s="422" t="str">
        <f ca="1">IF(A290="","",IF(INDIRECT("C"&amp;ROW())="","",TEXT(MATCH(INDIRECT("C"&amp;ROW()),TestCategories,0),"000")&amp;"-"&amp;TEXT(COUNTIF(C$3:INDIRECT("C"&amp;ROW()),INDIRECT("C"&amp;ROW())),"00")))</f>
        <v/>
      </c>
      <c r="C290" s="423" t="str">
        <f t="shared" ca="1" si="49"/>
        <v>耐壓性測試</v>
      </c>
      <c r="D290" s="424"/>
      <c r="E290" s="431"/>
      <c r="F290" s="431"/>
      <c r="G290" s="431"/>
      <c r="H290" s="432"/>
      <c r="I290" s="427"/>
      <c r="J290" s="432"/>
      <c r="K290" s="431"/>
      <c r="L290" s="431"/>
      <c r="M290" s="429" t="str">
        <f t="shared" ca="1" si="50"/>
        <v/>
      </c>
      <c r="N290" s="282"/>
      <c r="O290" s="442">
        <f t="shared" ca="1" si="51"/>
        <v>11</v>
      </c>
      <c r="P290" s="98"/>
      <c r="Q290" s="98"/>
      <c r="R290" s="98"/>
      <c r="S290" s="98"/>
      <c r="T290" s="98"/>
      <c r="U290" s="98"/>
      <c r="V290" s="98"/>
      <c r="W290" s="99"/>
      <c r="X290" s="89"/>
      <c r="Y290" s="89"/>
      <c r="Z290" s="89"/>
      <c r="AA290" s="89"/>
      <c r="AB290" s="102"/>
      <c r="AC290" s="102"/>
      <c r="AD290" s="102"/>
      <c r="AE290" s="102"/>
      <c r="AF290" s="102"/>
      <c r="AG290" s="102"/>
      <c r="AH290" s="102"/>
      <c r="AI290" s="102"/>
      <c r="AJ290" s="102"/>
      <c r="AK290" s="102"/>
      <c r="AL290" s="104"/>
      <c r="AM290" s="98"/>
      <c r="AN290" s="155"/>
      <c r="AO290" s="155"/>
      <c r="AP290" s="155"/>
      <c r="AQ290" s="155"/>
    </row>
    <row r="291" spans="1:43" s="101" customFormat="1" ht="27.95" customHeight="1">
      <c r="A291" s="120" t="str">
        <f t="shared" ca="1" si="48"/>
        <v/>
      </c>
      <c r="B291" s="422" t="str">
        <f ca="1">IF(A291="","",IF(INDIRECT("C"&amp;ROW())="","",TEXT(MATCH(INDIRECT("C"&amp;ROW()),TestCategories,0),"000")&amp;"-"&amp;TEXT(COUNTIF(C$3:INDIRECT("C"&amp;ROW()),INDIRECT("C"&amp;ROW())),"00")))</f>
        <v/>
      </c>
      <c r="C291" s="423" t="str">
        <f t="shared" ca="1" si="49"/>
        <v>耐壓性測試</v>
      </c>
      <c r="D291" s="424"/>
      <c r="E291" s="431"/>
      <c r="F291" s="431"/>
      <c r="G291" s="431"/>
      <c r="H291" s="432"/>
      <c r="I291" s="427"/>
      <c r="J291" s="432"/>
      <c r="K291" s="431"/>
      <c r="L291" s="431"/>
      <c r="M291" s="429" t="str">
        <f t="shared" ca="1" si="50"/>
        <v/>
      </c>
      <c r="N291" s="282"/>
      <c r="O291" s="442">
        <f t="shared" ca="1" si="51"/>
        <v>11</v>
      </c>
      <c r="P291" s="98"/>
      <c r="Q291" s="98"/>
      <c r="R291" s="98"/>
      <c r="S291" s="98"/>
      <c r="T291" s="98"/>
      <c r="U291" s="98"/>
      <c r="V291" s="98"/>
      <c r="W291" s="99"/>
      <c r="X291" s="89"/>
      <c r="Y291" s="89"/>
      <c r="Z291" s="89"/>
      <c r="AA291" s="89"/>
      <c r="AB291" s="102"/>
      <c r="AC291" s="102"/>
      <c r="AD291" s="102"/>
      <c r="AE291" s="102"/>
      <c r="AF291" s="102"/>
      <c r="AG291" s="102"/>
      <c r="AH291" s="102"/>
      <c r="AI291" s="102"/>
      <c r="AJ291" s="102"/>
      <c r="AK291" s="102"/>
      <c r="AL291" s="104"/>
      <c r="AM291" s="98"/>
      <c r="AN291" s="155"/>
      <c r="AO291" s="155"/>
      <c r="AP291" s="155"/>
      <c r="AQ291" s="155"/>
    </row>
    <row r="292" spans="1:43" s="101" customFormat="1" ht="27.95" customHeight="1">
      <c r="A292" s="120" t="str">
        <f t="shared" ca="1" si="48"/>
        <v/>
      </c>
      <c r="B292" s="422" t="str">
        <f ca="1">IF(A292="","",IF(INDIRECT("C"&amp;ROW())="","",TEXT(MATCH(INDIRECT("C"&amp;ROW()),TestCategories,0),"000")&amp;"-"&amp;TEXT(COUNTIF(C$3:INDIRECT("C"&amp;ROW()),INDIRECT("C"&amp;ROW())),"00")))</f>
        <v/>
      </c>
      <c r="C292" s="423" t="str">
        <f t="shared" ca="1" si="49"/>
        <v>耐壓性測試</v>
      </c>
      <c r="D292" s="424"/>
      <c r="E292" s="431"/>
      <c r="F292" s="431"/>
      <c r="G292" s="431"/>
      <c r="H292" s="432"/>
      <c r="I292" s="427"/>
      <c r="J292" s="432"/>
      <c r="K292" s="431"/>
      <c r="L292" s="431"/>
      <c r="M292" s="429" t="str">
        <f t="shared" ca="1" si="50"/>
        <v/>
      </c>
      <c r="N292" s="282"/>
      <c r="O292" s="442">
        <f t="shared" ca="1" si="51"/>
        <v>11</v>
      </c>
      <c r="P292" s="98"/>
      <c r="Q292" s="98"/>
      <c r="R292" s="98"/>
      <c r="S292" s="98"/>
      <c r="T292" s="98"/>
      <c r="U292" s="98"/>
      <c r="V292" s="98"/>
      <c r="W292" s="99"/>
      <c r="X292" s="89"/>
      <c r="Y292" s="89"/>
      <c r="Z292" s="89"/>
      <c r="AA292" s="89"/>
      <c r="AB292" s="102"/>
      <c r="AC292" s="102"/>
      <c r="AD292" s="102"/>
      <c r="AE292" s="102"/>
      <c r="AF292" s="102"/>
      <c r="AG292" s="102"/>
      <c r="AH292" s="102"/>
      <c r="AI292" s="102"/>
      <c r="AJ292" s="102"/>
      <c r="AK292" s="102"/>
      <c r="AL292" s="104"/>
      <c r="AM292" s="98"/>
      <c r="AN292" s="155"/>
      <c r="AO292" s="155"/>
      <c r="AP292" s="155"/>
      <c r="AQ292" s="155"/>
    </row>
    <row r="293" spans="1:43" s="101" customFormat="1" ht="27.95" customHeight="1">
      <c r="A293" s="120" t="str">
        <f t="shared" ca="1" si="48"/>
        <v/>
      </c>
      <c r="B293" s="422" t="str">
        <f ca="1">IF(A293="","",IF(INDIRECT("C"&amp;ROW())="","",TEXT(MATCH(INDIRECT("C"&amp;ROW()),TestCategories,0),"000")&amp;"-"&amp;TEXT(COUNTIF(C$3:INDIRECT("C"&amp;ROW()),INDIRECT("C"&amp;ROW())),"00")))</f>
        <v/>
      </c>
      <c r="C293" s="423" t="str">
        <f t="shared" ca="1" si="49"/>
        <v>耐壓性測試</v>
      </c>
      <c r="D293" s="424"/>
      <c r="E293" s="431"/>
      <c r="F293" s="431"/>
      <c r="G293" s="431"/>
      <c r="H293" s="432"/>
      <c r="I293" s="427"/>
      <c r="J293" s="432"/>
      <c r="K293" s="431"/>
      <c r="L293" s="431"/>
      <c r="M293" s="429" t="str">
        <f t="shared" ca="1" si="50"/>
        <v/>
      </c>
      <c r="N293" s="282"/>
      <c r="O293" s="442">
        <f t="shared" ca="1" si="51"/>
        <v>11</v>
      </c>
      <c r="P293" s="98"/>
      <c r="Q293" s="98"/>
      <c r="R293" s="98"/>
      <c r="S293" s="98"/>
      <c r="T293" s="98"/>
      <c r="U293" s="98"/>
      <c r="V293" s="98"/>
      <c r="W293" s="99"/>
      <c r="X293" s="89"/>
      <c r="Y293" s="89"/>
      <c r="Z293" s="89"/>
      <c r="AA293" s="89"/>
      <c r="AB293" s="102"/>
      <c r="AC293" s="102"/>
      <c r="AD293" s="102"/>
      <c r="AE293" s="102"/>
      <c r="AF293" s="102"/>
      <c r="AG293" s="102"/>
      <c r="AH293" s="102"/>
      <c r="AI293" s="102"/>
      <c r="AJ293" s="102"/>
      <c r="AK293" s="102"/>
      <c r="AL293" s="104"/>
      <c r="AM293" s="98"/>
      <c r="AN293" s="155"/>
      <c r="AO293" s="155"/>
      <c r="AP293" s="155"/>
      <c r="AQ293" s="155"/>
    </row>
    <row r="294" spans="1:43" s="101" customFormat="1" ht="27.95" customHeight="1">
      <c r="A294" s="120" t="str">
        <f t="shared" ca="1" si="48"/>
        <v/>
      </c>
      <c r="B294" s="422" t="str">
        <f ca="1">IF(A294="","",IF(INDIRECT("C"&amp;ROW())="","",TEXT(MATCH(INDIRECT("C"&amp;ROW()),TestCategories,0),"000")&amp;"-"&amp;TEXT(COUNTIF(C$3:INDIRECT("C"&amp;ROW()),INDIRECT("C"&amp;ROW())),"00")))</f>
        <v/>
      </c>
      <c r="C294" s="423" t="str">
        <f t="shared" ca="1" si="49"/>
        <v>耐壓性測試</v>
      </c>
      <c r="D294" s="424"/>
      <c r="E294" s="431"/>
      <c r="F294" s="431"/>
      <c r="G294" s="431"/>
      <c r="H294" s="432"/>
      <c r="I294" s="427"/>
      <c r="J294" s="432"/>
      <c r="K294" s="431"/>
      <c r="L294" s="431"/>
      <c r="M294" s="429" t="str">
        <f t="shared" ca="1" si="50"/>
        <v/>
      </c>
      <c r="N294" s="282"/>
      <c r="O294" s="442">
        <f t="shared" ca="1" si="51"/>
        <v>11</v>
      </c>
      <c r="P294" s="98"/>
      <c r="Q294" s="98"/>
      <c r="R294" s="98"/>
      <c r="S294" s="98"/>
      <c r="T294" s="98"/>
      <c r="U294" s="98"/>
      <c r="V294" s="98"/>
      <c r="W294" s="99"/>
      <c r="X294" s="89"/>
      <c r="Y294" s="89"/>
      <c r="Z294" s="89"/>
      <c r="AA294" s="89"/>
      <c r="AB294" s="102"/>
      <c r="AC294" s="102"/>
      <c r="AD294" s="102"/>
      <c r="AE294" s="102"/>
      <c r="AF294" s="102"/>
      <c r="AG294" s="102"/>
      <c r="AH294" s="102"/>
      <c r="AI294" s="102"/>
      <c r="AJ294" s="102"/>
      <c r="AK294" s="102"/>
      <c r="AL294" s="104"/>
      <c r="AM294" s="98"/>
      <c r="AN294" s="155"/>
      <c r="AO294" s="155"/>
      <c r="AP294" s="155"/>
      <c r="AQ294" s="155"/>
    </row>
    <row r="295" spans="1:43" s="101" customFormat="1" ht="27.95" customHeight="1">
      <c r="A295" s="120" t="str">
        <f t="shared" ca="1" si="48"/>
        <v/>
      </c>
      <c r="B295" s="422" t="str">
        <f ca="1">IF(A295="","",IF(INDIRECT("C"&amp;ROW())="","",TEXT(MATCH(INDIRECT("C"&amp;ROW()),TestCategories,0),"000")&amp;"-"&amp;TEXT(COUNTIF(C$3:INDIRECT("C"&amp;ROW()),INDIRECT("C"&amp;ROW())),"00")))</f>
        <v/>
      </c>
      <c r="C295" s="423" t="str">
        <f t="shared" ca="1" si="49"/>
        <v>耐壓性測試</v>
      </c>
      <c r="D295" s="424"/>
      <c r="E295" s="431"/>
      <c r="F295" s="431"/>
      <c r="G295" s="431"/>
      <c r="H295" s="432"/>
      <c r="I295" s="427"/>
      <c r="J295" s="432"/>
      <c r="K295" s="431"/>
      <c r="L295" s="431"/>
      <c r="M295" s="429" t="str">
        <f t="shared" ca="1" si="50"/>
        <v/>
      </c>
      <c r="N295" s="282"/>
      <c r="O295" s="442">
        <f t="shared" ca="1" si="51"/>
        <v>11</v>
      </c>
      <c r="P295" s="98"/>
      <c r="Q295" s="98"/>
      <c r="R295" s="98"/>
      <c r="S295" s="98"/>
      <c r="T295" s="98"/>
      <c r="U295" s="98"/>
      <c r="V295" s="98"/>
      <c r="W295" s="99"/>
      <c r="X295" s="89"/>
      <c r="Y295" s="89"/>
      <c r="Z295" s="89"/>
      <c r="AA295" s="89"/>
      <c r="AB295" s="102"/>
      <c r="AC295" s="102"/>
      <c r="AD295" s="102"/>
      <c r="AE295" s="102"/>
      <c r="AF295" s="102"/>
      <c r="AG295" s="102"/>
      <c r="AH295" s="102"/>
      <c r="AI295" s="102"/>
      <c r="AJ295" s="102"/>
      <c r="AK295" s="102"/>
      <c r="AL295" s="104"/>
      <c r="AM295" s="98"/>
      <c r="AN295" s="155"/>
      <c r="AO295" s="155"/>
      <c r="AP295" s="155"/>
      <c r="AQ295" s="155"/>
    </row>
    <row r="296" spans="1:43" s="101" customFormat="1" ht="27.95" customHeight="1">
      <c r="A296" s="120" t="str">
        <f t="shared" ca="1" si="48"/>
        <v/>
      </c>
      <c r="B296" s="422" t="str">
        <f ca="1">IF(A296="","",IF(INDIRECT("C"&amp;ROW())="","",TEXT(MATCH(INDIRECT("C"&amp;ROW()),TestCategories,0),"000")&amp;"-"&amp;TEXT(COUNTIF(C$3:INDIRECT("C"&amp;ROW()),INDIRECT("C"&amp;ROW())),"00")))</f>
        <v/>
      </c>
      <c r="C296" s="423" t="str">
        <f t="shared" ca="1" si="49"/>
        <v>耐壓性測試</v>
      </c>
      <c r="D296" s="424"/>
      <c r="E296" s="431"/>
      <c r="F296" s="431"/>
      <c r="G296" s="431"/>
      <c r="H296" s="432"/>
      <c r="I296" s="427"/>
      <c r="J296" s="432"/>
      <c r="K296" s="431"/>
      <c r="L296" s="431"/>
      <c r="M296" s="429" t="str">
        <f t="shared" ca="1" si="50"/>
        <v/>
      </c>
      <c r="N296" s="282"/>
      <c r="O296" s="442">
        <f t="shared" ca="1" si="51"/>
        <v>11</v>
      </c>
      <c r="P296" s="98"/>
      <c r="Q296" s="98"/>
      <c r="R296" s="98"/>
      <c r="S296" s="98"/>
      <c r="T296" s="98"/>
      <c r="U296" s="98"/>
      <c r="V296" s="98"/>
      <c r="W296" s="99"/>
      <c r="X296" s="89"/>
      <c r="Y296" s="89"/>
      <c r="Z296" s="89"/>
      <c r="AA296" s="89"/>
      <c r="AB296" s="102"/>
      <c r="AC296" s="102"/>
      <c r="AD296" s="102"/>
      <c r="AE296" s="102"/>
      <c r="AF296" s="102"/>
      <c r="AG296" s="102"/>
      <c r="AH296" s="102"/>
      <c r="AI296" s="102"/>
      <c r="AJ296" s="102"/>
      <c r="AK296" s="102"/>
      <c r="AL296" s="104"/>
      <c r="AM296" s="98"/>
      <c r="AN296" s="155"/>
      <c r="AO296" s="155"/>
      <c r="AP296" s="155"/>
      <c r="AQ296" s="155"/>
    </row>
    <row r="297" spans="1:43" s="101" customFormat="1" ht="27.95" customHeight="1">
      <c r="A297" s="120" t="str">
        <f t="shared" ca="1" si="48"/>
        <v/>
      </c>
      <c r="B297" s="422" t="str">
        <f ca="1">IF(A297="","",IF(INDIRECT("C"&amp;ROW())="","",TEXT(MATCH(INDIRECT("C"&amp;ROW()),TestCategories,0),"000")&amp;"-"&amp;TEXT(COUNTIF(C$3:INDIRECT("C"&amp;ROW()),INDIRECT("C"&amp;ROW())),"00")))</f>
        <v/>
      </c>
      <c r="C297" s="423" t="str">
        <f t="shared" ca="1" si="49"/>
        <v>耐壓性測試</v>
      </c>
      <c r="D297" s="424"/>
      <c r="E297" s="431"/>
      <c r="F297" s="431"/>
      <c r="G297" s="431"/>
      <c r="H297" s="432"/>
      <c r="I297" s="427"/>
      <c r="J297" s="432"/>
      <c r="K297" s="431"/>
      <c r="L297" s="431"/>
      <c r="M297" s="429" t="str">
        <f t="shared" ca="1" si="50"/>
        <v/>
      </c>
      <c r="N297" s="282"/>
      <c r="O297" s="442">
        <f t="shared" ca="1" si="51"/>
        <v>11</v>
      </c>
      <c r="P297" s="98"/>
      <c r="Q297" s="98"/>
      <c r="R297" s="98"/>
      <c r="S297" s="98"/>
      <c r="T297" s="98"/>
      <c r="U297" s="98"/>
      <c r="V297" s="98"/>
      <c r="W297" s="99"/>
      <c r="X297" s="89"/>
      <c r="Y297" s="89"/>
      <c r="Z297" s="89"/>
      <c r="AA297" s="89"/>
      <c r="AB297" s="102"/>
      <c r="AC297" s="102"/>
      <c r="AD297" s="102"/>
      <c r="AE297" s="102"/>
      <c r="AF297" s="102"/>
      <c r="AG297" s="102"/>
      <c r="AH297" s="102"/>
      <c r="AI297" s="102"/>
      <c r="AJ297" s="102"/>
      <c r="AK297" s="102"/>
      <c r="AL297" s="104"/>
      <c r="AM297" s="98"/>
      <c r="AN297" s="155"/>
      <c r="AO297" s="155"/>
      <c r="AP297" s="155"/>
      <c r="AQ297" s="155"/>
    </row>
    <row r="298" spans="1:43" s="101" customFormat="1" ht="27.95" customHeight="1">
      <c r="A298" s="120" t="str">
        <f t="shared" ca="1" si="48"/>
        <v/>
      </c>
      <c r="B298" s="422" t="str">
        <f ca="1">IF(A298="","",IF(INDIRECT("C"&amp;ROW())="","",TEXT(MATCH(INDIRECT("C"&amp;ROW()),TestCategories,0),"000")&amp;"-"&amp;TEXT(COUNTIF(C$3:INDIRECT("C"&amp;ROW()),INDIRECT("C"&amp;ROW())),"00")))</f>
        <v/>
      </c>
      <c r="C298" s="423" t="str">
        <f t="shared" ca="1" si="49"/>
        <v>耐壓性測試</v>
      </c>
      <c r="D298" s="424"/>
      <c r="E298" s="431"/>
      <c r="F298" s="431"/>
      <c r="G298" s="431"/>
      <c r="H298" s="432"/>
      <c r="I298" s="427"/>
      <c r="J298" s="432"/>
      <c r="K298" s="431"/>
      <c r="L298" s="431"/>
      <c r="M298" s="429" t="str">
        <f t="shared" ca="1" si="50"/>
        <v/>
      </c>
      <c r="N298" s="282"/>
      <c r="O298" s="442">
        <f t="shared" ca="1" si="51"/>
        <v>11</v>
      </c>
      <c r="P298" s="98"/>
      <c r="Q298" s="98"/>
      <c r="R298" s="98"/>
      <c r="S298" s="98"/>
      <c r="T298" s="98"/>
      <c r="U298" s="98"/>
      <c r="V298" s="98"/>
      <c r="W298" s="99"/>
      <c r="X298" s="89"/>
      <c r="Y298" s="89"/>
      <c r="Z298" s="89"/>
      <c r="AA298" s="89"/>
      <c r="AB298" s="102"/>
      <c r="AC298" s="102"/>
      <c r="AD298" s="102"/>
      <c r="AE298" s="102"/>
      <c r="AF298" s="102"/>
      <c r="AG298" s="102"/>
      <c r="AH298" s="102"/>
      <c r="AI298" s="102"/>
      <c r="AJ298" s="102"/>
      <c r="AK298" s="102"/>
      <c r="AL298" s="104"/>
      <c r="AM298" s="98"/>
      <c r="AN298" s="155"/>
      <c r="AO298" s="155"/>
      <c r="AP298" s="155"/>
      <c r="AQ298" s="155"/>
    </row>
    <row r="299" spans="1:43" s="101" customFormat="1" ht="27.95" customHeight="1">
      <c r="A299" s="120" t="str">
        <f t="shared" ca="1" si="48"/>
        <v/>
      </c>
      <c r="B299" s="422" t="str">
        <f ca="1">IF(A299="","",IF(INDIRECT("C"&amp;ROW())="","",TEXT(MATCH(INDIRECT("C"&amp;ROW()),TestCategories,0),"000")&amp;"-"&amp;TEXT(COUNTIF(C$3:INDIRECT("C"&amp;ROW()),INDIRECT("C"&amp;ROW())),"00")))</f>
        <v/>
      </c>
      <c r="C299" s="423" t="str">
        <f t="shared" ca="1" si="49"/>
        <v>耐壓性測試</v>
      </c>
      <c r="D299" s="424"/>
      <c r="E299" s="431"/>
      <c r="F299" s="431"/>
      <c r="G299" s="431"/>
      <c r="H299" s="432"/>
      <c r="I299" s="427"/>
      <c r="J299" s="432"/>
      <c r="K299" s="431"/>
      <c r="L299" s="431"/>
      <c r="M299" s="429" t="str">
        <f t="shared" ca="1" si="50"/>
        <v/>
      </c>
      <c r="N299" s="282"/>
      <c r="O299" s="442">
        <f t="shared" ca="1" si="51"/>
        <v>11</v>
      </c>
      <c r="P299" s="98"/>
      <c r="Q299" s="98"/>
      <c r="R299" s="98"/>
      <c r="S299" s="98"/>
      <c r="T299" s="98"/>
      <c r="U299" s="98"/>
      <c r="V299" s="98"/>
      <c r="W299" s="99"/>
      <c r="X299" s="89"/>
      <c r="Y299" s="89"/>
      <c r="Z299" s="89"/>
      <c r="AA299" s="89"/>
      <c r="AB299" s="102"/>
      <c r="AC299" s="102"/>
      <c r="AD299" s="102"/>
      <c r="AE299" s="102"/>
      <c r="AF299" s="102"/>
      <c r="AG299" s="102"/>
      <c r="AH299" s="102"/>
      <c r="AI299" s="102"/>
      <c r="AJ299" s="102"/>
      <c r="AK299" s="102"/>
      <c r="AL299" s="104"/>
      <c r="AM299" s="98"/>
      <c r="AN299" s="155"/>
      <c r="AO299" s="155"/>
      <c r="AP299" s="155"/>
      <c r="AQ299" s="155"/>
    </row>
    <row r="300" spans="1:43" s="101" customFormat="1" ht="27.95" customHeight="1">
      <c r="A300" s="120" t="str">
        <f t="shared" ca="1" si="48"/>
        <v/>
      </c>
      <c r="B300" s="422" t="str">
        <f ca="1">IF(A300="","",IF(INDIRECT("C"&amp;ROW())="","",TEXT(MATCH(INDIRECT("C"&amp;ROW()),TestCategories,0),"000")&amp;"-"&amp;TEXT(COUNTIF(C$3:INDIRECT("C"&amp;ROW()),INDIRECT("C"&amp;ROW())),"00")))</f>
        <v/>
      </c>
      <c r="C300" s="423" t="str">
        <f t="shared" ca="1" si="49"/>
        <v>耐壓性測試</v>
      </c>
      <c r="D300" s="424"/>
      <c r="E300" s="431"/>
      <c r="F300" s="431"/>
      <c r="G300" s="431"/>
      <c r="H300" s="432"/>
      <c r="I300" s="427"/>
      <c r="J300" s="432"/>
      <c r="K300" s="431"/>
      <c r="L300" s="431"/>
      <c r="M300" s="429" t="str">
        <f t="shared" ca="1" si="50"/>
        <v/>
      </c>
      <c r="N300" s="282"/>
      <c r="O300" s="442">
        <f t="shared" ca="1" si="51"/>
        <v>11</v>
      </c>
      <c r="P300" s="98"/>
      <c r="Q300" s="98"/>
      <c r="R300" s="98"/>
      <c r="S300" s="98"/>
      <c r="T300" s="98"/>
      <c r="U300" s="98"/>
      <c r="V300" s="98"/>
      <c r="W300" s="99"/>
      <c r="X300" s="89"/>
      <c r="Y300" s="89"/>
      <c r="Z300" s="89"/>
      <c r="AA300" s="89"/>
      <c r="AB300" s="102"/>
      <c r="AC300" s="102"/>
      <c r="AD300" s="102"/>
      <c r="AE300" s="102"/>
      <c r="AF300" s="102"/>
      <c r="AG300" s="102"/>
      <c r="AH300" s="102"/>
      <c r="AI300" s="102"/>
      <c r="AJ300" s="102"/>
      <c r="AK300" s="102"/>
      <c r="AL300" s="104"/>
      <c r="AM300" s="98"/>
      <c r="AN300" s="155"/>
      <c r="AO300" s="155"/>
      <c r="AP300" s="155"/>
      <c r="AQ300" s="155"/>
    </row>
    <row r="301" spans="1:43" s="101" customFormat="1" ht="27.95" customHeight="1">
      <c r="A301" s="120" t="str">
        <f t="shared" ca="1" si="48"/>
        <v/>
      </c>
      <c r="B301" s="422" t="str">
        <f ca="1">IF(A301="","",IF(INDIRECT("C"&amp;ROW())="","",TEXT(MATCH(INDIRECT("C"&amp;ROW()),TestCategories,0),"000")&amp;"-"&amp;TEXT(COUNTIF(C$3:INDIRECT("C"&amp;ROW()),INDIRECT("C"&amp;ROW())),"00")))</f>
        <v/>
      </c>
      <c r="C301" s="423" t="str">
        <f t="shared" ca="1" si="49"/>
        <v>耐壓性測試</v>
      </c>
      <c r="D301" s="424"/>
      <c r="E301" s="431"/>
      <c r="F301" s="431"/>
      <c r="G301" s="431"/>
      <c r="H301" s="432"/>
      <c r="I301" s="427"/>
      <c r="J301" s="432"/>
      <c r="K301" s="431"/>
      <c r="L301" s="431"/>
      <c r="M301" s="429" t="str">
        <f t="shared" ca="1" si="50"/>
        <v/>
      </c>
      <c r="N301" s="282"/>
      <c r="O301" s="442">
        <f t="shared" ca="1" si="51"/>
        <v>11</v>
      </c>
      <c r="P301" s="98"/>
      <c r="Q301" s="98"/>
      <c r="R301" s="98"/>
      <c r="S301" s="98"/>
      <c r="T301" s="98"/>
      <c r="U301" s="98"/>
      <c r="V301" s="98"/>
      <c r="W301" s="99"/>
      <c r="X301" s="89"/>
      <c r="Y301" s="89"/>
      <c r="Z301" s="89"/>
      <c r="AA301" s="89"/>
      <c r="AB301" s="102"/>
      <c r="AC301" s="102"/>
      <c r="AD301" s="102"/>
      <c r="AE301" s="102"/>
      <c r="AF301" s="102"/>
      <c r="AG301" s="102"/>
      <c r="AH301" s="102"/>
      <c r="AI301" s="102"/>
      <c r="AJ301" s="102"/>
      <c r="AK301" s="102"/>
      <c r="AL301" s="104"/>
      <c r="AM301" s="98"/>
      <c r="AN301" s="155"/>
      <c r="AO301" s="155"/>
      <c r="AP301" s="155"/>
      <c r="AQ301" s="155"/>
    </row>
    <row r="302" spans="1:43" s="101" customFormat="1" ht="27.95" customHeight="1">
      <c r="A302" s="120" t="str">
        <f t="shared" ca="1" si="48"/>
        <v/>
      </c>
      <c r="B302" s="422" t="str">
        <f ca="1">IF(A302="","",IF(INDIRECT("C"&amp;ROW())="","",TEXT(MATCH(INDIRECT("C"&amp;ROW()),TestCategories,0),"000")&amp;"-"&amp;TEXT(COUNTIF(C$3:INDIRECT("C"&amp;ROW()),INDIRECT("C"&amp;ROW())),"00")))</f>
        <v/>
      </c>
      <c r="C302" s="423" t="str">
        <f t="shared" ca="1" si="49"/>
        <v>耐壓性測試</v>
      </c>
      <c r="D302" s="424"/>
      <c r="E302" s="431"/>
      <c r="F302" s="431"/>
      <c r="G302" s="431"/>
      <c r="H302" s="432"/>
      <c r="I302" s="427"/>
      <c r="J302" s="432"/>
      <c r="K302" s="431"/>
      <c r="L302" s="431"/>
      <c r="M302" s="429" t="str">
        <f t="shared" ca="1" si="50"/>
        <v/>
      </c>
      <c r="N302" s="282"/>
      <c r="O302" s="442">
        <f t="shared" ca="1" si="51"/>
        <v>11</v>
      </c>
      <c r="P302" s="98"/>
      <c r="Q302" s="98"/>
      <c r="R302" s="98"/>
      <c r="S302" s="98"/>
      <c r="T302" s="98"/>
      <c r="U302" s="98"/>
      <c r="V302" s="98"/>
      <c r="W302" s="99"/>
      <c r="X302" s="89"/>
      <c r="Y302" s="89"/>
      <c r="Z302" s="89"/>
      <c r="AA302" s="89"/>
      <c r="AB302" s="102"/>
      <c r="AC302" s="102"/>
      <c r="AD302" s="102"/>
      <c r="AE302" s="102"/>
      <c r="AF302" s="102"/>
      <c r="AG302" s="102"/>
      <c r="AH302" s="102"/>
      <c r="AI302" s="102"/>
      <c r="AJ302" s="102"/>
      <c r="AK302" s="102"/>
      <c r="AL302" s="104"/>
      <c r="AM302" s="98"/>
      <c r="AN302" s="155"/>
      <c r="AO302" s="155"/>
      <c r="AP302" s="155"/>
      <c r="AQ302" s="155"/>
    </row>
    <row r="303" spans="1:43" s="101" customFormat="1" ht="27.95" customHeight="1">
      <c r="A303" s="120" t="str">
        <f t="shared" ca="1" si="48"/>
        <v/>
      </c>
      <c r="B303" s="422" t="str">
        <f ca="1">IF(A303="","",IF(INDIRECT("C"&amp;ROW())="","",TEXT(MATCH(INDIRECT("C"&amp;ROW()),TestCategories,0),"000")&amp;"-"&amp;TEXT(COUNTIF(C$3:INDIRECT("C"&amp;ROW()),INDIRECT("C"&amp;ROW())),"00")))</f>
        <v/>
      </c>
      <c r="C303" s="423" t="str">
        <f t="shared" ca="1" si="49"/>
        <v>耐壓性測試</v>
      </c>
      <c r="D303" s="424"/>
      <c r="E303" s="431"/>
      <c r="F303" s="431"/>
      <c r="G303" s="431"/>
      <c r="H303" s="432"/>
      <c r="I303" s="427"/>
      <c r="J303" s="432"/>
      <c r="K303" s="431"/>
      <c r="L303" s="431"/>
      <c r="M303" s="429" t="str">
        <f t="shared" ca="1" si="50"/>
        <v/>
      </c>
      <c r="N303" s="282"/>
      <c r="O303" s="442">
        <f t="shared" ca="1" si="51"/>
        <v>11</v>
      </c>
      <c r="P303" s="98"/>
      <c r="Q303" s="98"/>
      <c r="R303" s="98"/>
      <c r="S303" s="98"/>
      <c r="T303" s="98"/>
      <c r="U303" s="98"/>
      <c r="V303" s="98"/>
      <c r="W303" s="99"/>
      <c r="X303" s="89"/>
      <c r="Y303" s="89"/>
      <c r="Z303" s="89"/>
      <c r="AA303" s="89"/>
      <c r="AB303" s="102"/>
      <c r="AC303" s="102"/>
      <c r="AD303" s="102"/>
      <c r="AE303" s="102"/>
      <c r="AF303" s="102"/>
      <c r="AG303" s="102"/>
      <c r="AH303" s="102"/>
      <c r="AI303" s="102"/>
      <c r="AJ303" s="102"/>
      <c r="AK303" s="102"/>
      <c r="AL303" s="104"/>
      <c r="AM303" s="98"/>
      <c r="AN303" s="155"/>
      <c r="AO303" s="155"/>
      <c r="AP303" s="155"/>
      <c r="AQ303" s="155"/>
    </row>
    <row r="304" spans="1:43" s="101" customFormat="1" ht="27.95" customHeight="1">
      <c r="A304" s="120" t="str">
        <f t="shared" ca="1" si="48"/>
        <v/>
      </c>
      <c r="B304" s="422" t="str">
        <f ca="1">IF(A304="","",IF(INDIRECT("C"&amp;ROW())="","",TEXT(MATCH(INDIRECT("C"&amp;ROW()),TestCategories,0),"000")&amp;"-"&amp;TEXT(COUNTIF(C$3:INDIRECT("C"&amp;ROW()),INDIRECT("C"&amp;ROW())),"00")))</f>
        <v/>
      </c>
      <c r="C304" s="423" t="str">
        <f t="shared" ca="1" si="49"/>
        <v>耐壓性測試</v>
      </c>
      <c r="D304" s="424"/>
      <c r="E304" s="431"/>
      <c r="F304" s="431"/>
      <c r="G304" s="431"/>
      <c r="H304" s="432"/>
      <c r="I304" s="427"/>
      <c r="J304" s="432"/>
      <c r="K304" s="431"/>
      <c r="L304" s="431"/>
      <c r="M304" s="429" t="str">
        <f t="shared" ca="1" si="50"/>
        <v/>
      </c>
      <c r="N304" s="282"/>
      <c r="O304" s="442">
        <f t="shared" ca="1" si="51"/>
        <v>11</v>
      </c>
      <c r="P304" s="98"/>
      <c r="Q304" s="98"/>
      <c r="R304" s="98"/>
      <c r="S304" s="98"/>
      <c r="T304" s="98"/>
      <c r="U304" s="98"/>
      <c r="V304" s="98"/>
      <c r="W304" s="99"/>
      <c r="X304" s="89"/>
      <c r="Y304" s="89"/>
      <c r="Z304" s="89"/>
      <c r="AA304" s="89"/>
      <c r="AB304" s="102"/>
      <c r="AC304" s="102"/>
      <c r="AD304" s="102"/>
      <c r="AE304" s="102"/>
      <c r="AF304" s="102"/>
      <c r="AG304" s="102"/>
      <c r="AH304" s="102"/>
      <c r="AI304" s="102"/>
      <c r="AJ304" s="102"/>
      <c r="AK304" s="102"/>
      <c r="AL304" s="104"/>
      <c r="AM304" s="98"/>
      <c r="AN304" s="155"/>
      <c r="AO304" s="155"/>
      <c r="AP304" s="155"/>
      <c r="AQ304" s="155"/>
    </row>
    <row r="305" spans="1:43" s="101" customFormat="1" ht="27.95" customHeight="1">
      <c r="A305" s="120" t="str">
        <f t="shared" ca="1" si="48"/>
        <v/>
      </c>
      <c r="B305" s="422" t="str">
        <f ca="1">IF(A305="","",IF(INDIRECT("C"&amp;ROW())="","",TEXT(MATCH(INDIRECT("C"&amp;ROW()),TestCategories,0),"000")&amp;"-"&amp;TEXT(COUNTIF(C$3:INDIRECT("C"&amp;ROW()),INDIRECT("C"&amp;ROW())),"00")))</f>
        <v/>
      </c>
      <c r="C305" s="423" t="str">
        <f t="shared" ca="1" si="49"/>
        <v>耐壓性測試</v>
      </c>
      <c r="D305" s="424"/>
      <c r="E305" s="431"/>
      <c r="F305" s="431"/>
      <c r="G305" s="431"/>
      <c r="H305" s="432"/>
      <c r="I305" s="427"/>
      <c r="J305" s="432"/>
      <c r="K305" s="431"/>
      <c r="L305" s="431"/>
      <c r="M305" s="429" t="str">
        <f t="shared" ca="1" si="50"/>
        <v/>
      </c>
      <c r="N305" s="282"/>
      <c r="O305" s="442">
        <f t="shared" ca="1" si="51"/>
        <v>11</v>
      </c>
      <c r="P305" s="98"/>
      <c r="Q305" s="98"/>
      <c r="R305" s="98"/>
      <c r="S305" s="98"/>
      <c r="T305" s="98"/>
      <c r="U305" s="98"/>
      <c r="V305" s="98"/>
      <c r="W305" s="99"/>
      <c r="X305" s="89"/>
      <c r="Y305" s="89"/>
      <c r="Z305" s="89"/>
      <c r="AA305" s="89"/>
      <c r="AB305" s="102"/>
      <c r="AC305" s="102"/>
      <c r="AD305" s="102"/>
      <c r="AE305" s="102"/>
      <c r="AF305" s="102"/>
      <c r="AG305" s="102"/>
      <c r="AH305" s="102"/>
      <c r="AI305" s="102"/>
      <c r="AJ305" s="102"/>
      <c r="AK305" s="102"/>
      <c r="AL305" s="104"/>
      <c r="AM305" s="98"/>
      <c r="AN305" s="155"/>
      <c r="AO305" s="155"/>
      <c r="AP305" s="155"/>
      <c r="AQ305" s="155"/>
    </row>
    <row r="306" spans="1:43" s="101" customFormat="1" ht="27.95" customHeight="1">
      <c r="A306" s="120" t="str">
        <f t="shared" ca="1" si="48"/>
        <v/>
      </c>
      <c r="B306" s="422" t="str">
        <f ca="1">IF(A306="","",IF(INDIRECT("C"&amp;ROW())="","",TEXT(MATCH(INDIRECT("C"&amp;ROW()),TestCategories,0),"000")&amp;"-"&amp;TEXT(COUNTIF(C$3:INDIRECT("C"&amp;ROW()),INDIRECT("C"&amp;ROW())),"00")))</f>
        <v/>
      </c>
      <c r="C306" s="423" t="str">
        <f t="shared" ca="1" si="49"/>
        <v>耐壓性測試</v>
      </c>
      <c r="D306" s="424"/>
      <c r="E306" s="431"/>
      <c r="F306" s="431"/>
      <c r="G306" s="431"/>
      <c r="H306" s="432"/>
      <c r="I306" s="427"/>
      <c r="J306" s="432"/>
      <c r="K306" s="431"/>
      <c r="L306" s="431"/>
      <c r="M306" s="429" t="str">
        <f t="shared" ca="1" si="50"/>
        <v/>
      </c>
      <c r="N306" s="282"/>
      <c r="O306" s="442">
        <f t="shared" ca="1" si="51"/>
        <v>11</v>
      </c>
      <c r="P306" s="98"/>
      <c r="Q306" s="98"/>
      <c r="R306" s="98"/>
      <c r="S306" s="98"/>
      <c r="T306" s="98"/>
      <c r="U306" s="98"/>
      <c r="V306" s="98"/>
      <c r="W306" s="99"/>
      <c r="X306" s="89"/>
      <c r="Y306" s="89"/>
      <c r="Z306" s="89"/>
      <c r="AA306" s="89"/>
      <c r="AB306" s="102"/>
      <c r="AC306" s="102"/>
      <c r="AD306" s="102"/>
      <c r="AE306" s="102"/>
      <c r="AF306" s="102"/>
      <c r="AG306" s="102"/>
      <c r="AH306" s="102"/>
      <c r="AI306" s="102"/>
      <c r="AJ306" s="102"/>
      <c r="AK306" s="102"/>
      <c r="AL306" s="104"/>
      <c r="AM306" s="98"/>
      <c r="AN306" s="155"/>
      <c r="AO306" s="155"/>
      <c r="AP306" s="155"/>
      <c r="AQ306" s="155"/>
    </row>
    <row r="307" spans="1:43" s="101" customFormat="1" ht="27.95" customHeight="1">
      <c r="A307" s="120" t="str">
        <f t="shared" ca="1" si="48"/>
        <v/>
      </c>
      <c r="B307" s="422" t="str">
        <f ca="1">IF(A307="","",IF(INDIRECT("C"&amp;ROW())="","",TEXT(MATCH(INDIRECT("C"&amp;ROW()),TestCategories,0),"000")&amp;"-"&amp;TEXT(COUNTIF(C$3:INDIRECT("C"&amp;ROW()),INDIRECT("C"&amp;ROW())),"00")))</f>
        <v/>
      </c>
      <c r="C307" s="423" t="str">
        <f t="shared" ca="1" si="49"/>
        <v>耐壓性測試</v>
      </c>
      <c r="D307" s="424"/>
      <c r="E307" s="431"/>
      <c r="F307" s="431"/>
      <c r="G307" s="431"/>
      <c r="H307" s="432"/>
      <c r="I307" s="427"/>
      <c r="J307" s="432"/>
      <c r="K307" s="431"/>
      <c r="L307" s="431"/>
      <c r="M307" s="429" t="str">
        <f t="shared" ca="1" si="50"/>
        <v/>
      </c>
      <c r="N307" s="282"/>
      <c r="O307" s="442">
        <f t="shared" ca="1" si="51"/>
        <v>11</v>
      </c>
      <c r="P307" s="98"/>
      <c r="Q307" s="98"/>
      <c r="R307" s="98"/>
      <c r="S307" s="98"/>
      <c r="T307" s="98"/>
      <c r="U307" s="98"/>
      <c r="V307" s="98"/>
      <c r="W307" s="99"/>
      <c r="X307" s="89"/>
      <c r="Y307" s="89"/>
      <c r="Z307" s="89"/>
      <c r="AA307" s="89"/>
      <c r="AB307" s="102"/>
      <c r="AC307" s="102"/>
      <c r="AD307" s="102"/>
      <c r="AE307" s="102"/>
      <c r="AF307" s="102"/>
      <c r="AG307" s="102"/>
      <c r="AH307" s="102"/>
      <c r="AI307" s="102"/>
      <c r="AJ307" s="102"/>
      <c r="AK307" s="102"/>
      <c r="AL307" s="104"/>
      <c r="AM307" s="98"/>
      <c r="AN307" s="155"/>
      <c r="AO307" s="155"/>
      <c r="AP307" s="155"/>
      <c r="AQ307" s="155"/>
    </row>
    <row r="308" spans="1:43" s="101" customFormat="1" ht="27.95" customHeight="1">
      <c r="A308" s="120" t="str">
        <f t="shared" ca="1" si="48"/>
        <v/>
      </c>
      <c r="B308" s="422" t="str">
        <f ca="1">IF(A308="","",IF(INDIRECT("C"&amp;ROW())="","",TEXT(MATCH(INDIRECT("C"&amp;ROW()),TestCategories,0),"000")&amp;"-"&amp;TEXT(COUNTIF(C$3:INDIRECT("C"&amp;ROW()),INDIRECT("C"&amp;ROW())),"00")))</f>
        <v/>
      </c>
      <c r="C308" s="423" t="str">
        <f t="shared" ca="1" si="49"/>
        <v>耐壓性測試</v>
      </c>
      <c r="D308" s="424"/>
      <c r="E308" s="431"/>
      <c r="F308" s="431"/>
      <c r="G308" s="431"/>
      <c r="H308" s="432"/>
      <c r="I308" s="427"/>
      <c r="J308" s="432"/>
      <c r="K308" s="431"/>
      <c r="L308" s="431"/>
      <c r="M308" s="429" t="str">
        <f t="shared" ca="1" si="50"/>
        <v/>
      </c>
      <c r="N308" s="282"/>
      <c r="O308" s="442">
        <f t="shared" ca="1" si="51"/>
        <v>11</v>
      </c>
      <c r="P308" s="98"/>
      <c r="Q308" s="98"/>
      <c r="R308" s="98"/>
      <c r="S308" s="98"/>
      <c r="T308" s="98"/>
      <c r="U308" s="98"/>
      <c r="V308" s="98"/>
      <c r="W308" s="99"/>
      <c r="X308" s="89"/>
      <c r="Y308" s="89"/>
      <c r="Z308" s="89"/>
      <c r="AA308" s="89"/>
      <c r="AB308" s="102"/>
      <c r="AC308" s="102"/>
      <c r="AD308" s="102"/>
      <c r="AE308" s="102"/>
      <c r="AF308" s="102"/>
      <c r="AG308" s="102"/>
      <c r="AH308" s="102"/>
      <c r="AI308" s="102"/>
      <c r="AJ308" s="102"/>
      <c r="AK308" s="102"/>
      <c r="AL308" s="104"/>
      <c r="AM308" s="98"/>
      <c r="AN308" s="155"/>
      <c r="AO308" s="155"/>
      <c r="AP308" s="155"/>
      <c r="AQ308" s="155"/>
    </row>
    <row r="309" spans="1:43" s="101" customFormat="1" ht="27.95" customHeight="1">
      <c r="A309" s="120" t="str">
        <f t="shared" ca="1" si="48"/>
        <v/>
      </c>
      <c r="B309" s="422" t="str">
        <f ca="1">IF(A309="","",IF(INDIRECT("C"&amp;ROW())="","",TEXT(MATCH(INDIRECT("C"&amp;ROW()),TestCategories,0),"000")&amp;"-"&amp;TEXT(COUNTIF(C$3:INDIRECT("C"&amp;ROW()),INDIRECT("C"&amp;ROW())),"00")))</f>
        <v/>
      </c>
      <c r="C309" s="423" t="str">
        <f t="shared" ca="1" si="49"/>
        <v>耐壓性測試</v>
      </c>
      <c r="D309" s="424"/>
      <c r="E309" s="431"/>
      <c r="F309" s="431"/>
      <c r="G309" s="431"/>
      <c r="H309" s="432"/>
      <c r="I309" s="427"/>
      <c r="J309" s="432"/>
      <c r="K309" s="431"/>
      <c r="L309" s="431"/>
      <c r="M309" s="429" t="str">
        <f t="shared" ca="1" si="50"/>
        <v/>
      </c>
      <c r="N309" s="282"/>
      <c r="O309" s="442">
        <f t="shared" ca="1" si="51"/>
        <v>11</v>
      </c>
      <c r="P309" s="98"/>
      <c r="Q309" s="98"/>
      <c r="R309" s="98"/>
      <c r="S309" s="98"/>
      <c r="T309" s="98"/>
      <c r="U309" s="98"/>
      <c r="V309" s="98"/>
      <c r="W309" s="99"/>
      <c r="X309" s="89"/>
      <c r="Y309" s="89"/>
      <c r="Z309" s="89"/>
      <c r="AA309" s="89"/>
      <c r="AB309" s="102"/>
      <c r="AC309" s="102"/>
      <c r="AD309" s="102"/>
      <c r="AE309" s="102"/>
      <c r="AF309" s="102"/>
      <c r="AG309" s="102"/>
      <c r="AH309" s="102"/>
      <c r="AI309" s="102"/>
      <c r="AJ309" s="102"/>
      <c r="AK309" s="102"/>
      <c r="AL309" s="104"/>
      <c r="AM309" s="98"/>
      <c r="AN309" s="155"/>
      <c r="AO309" s="155"/>
      <c r="AP309" s="155"/>
      <c r="AQ309" s="155"/>
    </row>
    <row r="310" spans="1:43" s="101" customFormat="1" ht="27.95" customHeight="1">
      <c r="A310" s="120" t="str">
        <f t="shared" ca="1" si="48"/>
        <v/>
      </c>
      <c r="B310" s="422" t="str">
        <f ca="1">IF(A310="","",IF(INDIRECT("C"&amp;ROW())="","",TEXT(MATCH(INDIRECT("C"&amp;ROW()),TestCategories,0),"000")&amp;"-"&amp;TEXT(COUNTIF(C$3:INDIRECT("C"&amp;ROW()),INDIRECT("C"&amp;ROW())),"00")))</f>
        <v/>
      </c>
      <c r="C310" s="423" t="str">
        <f t="shared" ca="1" si="49"/>
        <v>耐壓性測試</v>
      </c>
      <c r="D310" s="424"/>
      <c r="E310" s="431"/>
      <c r="F310" s="431"/>
      <c r="G310" s="431"/>
      <c r="H310" s="432"/>
      <c r="I310" s="427"/>
      <c r="J310" s="432"/>
      <c r="K310" s="431"/>
      <c r="L310" s="431"/>
      <c r="M310" s="429" t="str">
        <f t="shared" ca="1" si="50"/>
        <v/>
      </c>
      <c r="N310" s="282"/>
      <c r="O310" s="442">
        <f t="shared" ca="1" si="51"/>
        <v>11</v>
      </c>
      <c r="P310" s="98"/>
      <c r="Q310" s="98"/>
      <c r="R310" s="98"/>
      <c r="S310" s="98"/>
      <c r="T310" s="98"/>
      <c r="U310" s="98"/>
      <c r="V310" s="98"/>
      <c r="W310" s="99"/>
      <c r="X310" s="89"/>
      <c r="Y310" s="89"/>
      <c r="Z310" s="89"/>
      <c r="AA310" s="89"/>
      <c r="AB310" s="102"/>
      <c r="AC310" s="102"/>
      <c r="AD310" s="102"/>
      <c r="AE310" s="102"/>
      <c r="AF310" s="102"/>
      <c r="AG310" s="102"/>
      <c r="AH310" s="102"/>
      <c r="AI310" s="102"/>
      <c r="AJ310" s="102"/>
      <c r="AK310" s="102"/>
      <c r="AL310" s="104"/>
      <c r="AM310" s="98"/>
      <c r="AN310" s="155"/>
      <c r="AO310" s="155"/>
      <c r="AP310" s="155"/>
      <c r="AQ310" s="155"/>
    </row>
    <row r="311" spans="1:43" s="101" customFormat="1" ht="27.95" customHeight="1">
      <c r="A311" s="120" t="str">
        <f t="shared" ca="1" si="48"/>
        <v/>
      </c>
      <c r="B311" s="422" t="str">
        <f ca="1">IF(A311="","",IF(INDIRECT("C"&amp;ROW())="","",TEXT(MATCH(INDIRECT("C"&amp;ROW()),TestCategories,0),"000")&amp;"-"&amp;TEXT(COUNTIF(C$3:INDIRECT("C"&amp;ROW()),INDIRECT("C"&amp;ROW())),"00")))</f>
        <v/>
      </c>
      <c r="C311" s="423" t="str">
        <f t="shared" ca="1" si="49"/>
        <v>耐壓性測試</v>
      </c>
      <c r="D311" s="424"/>
      <c r="E311" s="431"/>
      <c r="F311" s="431"/>
      <c r="G311" s="431"/>
      <c r="H311" s="432"/>
      <c r="I311" s="427"/>
      <c r="J311" s="432"/>
      <c r="K311" s="431"/>
      <c r="L311" s="431"/>
      <c r="M311" s="429" t="str">
        <f t="shared" ca="1" si="50"/>
        <v/>
      </c>
      <c r="N311" s="282"/>
      <c r="O311" s="442">
        <f t="shared" ca="1" si="51"/>
        <v>11</v>
      </c>
      <c r="P311" s="98"/>
      <c r="Q311" s="98"/>
      <c r="R311" s="98"/>
      <c r="S311" s="98"/>
      <c r="T311" s="98"/>
      <c r="U311" s="98"/>
      <c r="V311" s="98"/>
      <c r="W311" s="99"/>
      <c r="X311" s="89"/>
      <c r="Y311" s="89"/>
      <c r="Z311" s="89"/>
      <c r="AA311" s="89"/>
      <c r="AB311" s="102"/>
      <c r="AC311" s="102"/>
      <c r="AD311" s="102"/>
      <c r="AE311" s="102"/>
      <c r="AF311" s="102"/>
      <c r="AG311" s="102"/>
      <c r="AH311" s="102"/>
      <c r="AI311" s="102"/>
      <c r="AJ311" s="102"/>
      <c r="AK311" s="102"/>
      <c r="AL311" s="104"/>
      <c r="AM311" s="98"/>
      <c r="AN311" s="155"/>
      <c r="AO311" s="155"/>
      <c r="AP311" s="155"/>
      <c r="AQ311" s="155"/>
    </row>
    <row r="312" spans="1:43" s="101" customFormat="1" ht="27.95" customHeight="1">
      <c r="A312" s="120" t="str">
        <f t="shared" ca="1" si="48"/>
        <v/>
      </c>
      <c r="B312" s="422" t="str">
        <f ca="1">IF(A312="","",IF(INDIRECT("C"&amp;ROW())="","",TEXT(MATCH(INDIRECT("C"&amp;ROW()),TestCategories,0),"000")&amp;"-"&amp;TEXT(COUNTIF(C$3:INDIRECT("C"&amp;ROW()),INDIRECT("C"&amp;ROW())),"00")))</f>
        <v/>
      </c>
      <c r="C312" s="423" t="str">
        <f t="shared" ca="1" si="49"/>
        <v>耐壓性測試</v>
      </c>
      <c r="D312" s="424"/>
      <c r="E312" s="431"/>
      <c r="F312" s="431"/>
      <c r="G312" s="431"/>
      <c r="H312" s="432"/>
      <c r="I312" s="427"/>
      <c r="J312" s="432"/>
      <c r="K312" s="431"/>
      <c r="L312" s="431"/>
      <c r="M312" s="429" t="str">
        <f t="shared" ca="1" si="50"/>
        <v/>
      </c>
      <c r="N312" s="282"/>
      <c r="O312" s="442">
        <f t="shared" ca="1" si="51"/>
        <v>11</v>
      </c>
      <c r="P312" s="98"/>
      <c r="Q312" s="98"/>
      <c r="R312" s="98"/>
      <c r="S312" s="98"/>
      <c r="T312" s="98"/>
      <c r="U312" s="98"/>
      <c r="V312" s="98"/>
      <c r="W312" s="99"/>
      <c r="X312" s="89"/>
      <c r="Y312" s="89"/>
      <c r="Z312" s="89"/>
      <c r="AA312" s="89"/>
      <c r="AB312" s="102"/>
      <c r="AC312" s="102"/>
      <c r="AD312" s="102"/>
      <c r="AE312" s="102"/>
      <c r="AF312" s="102"/>
      <c r="AG312" s="102"/>
      <c r="AH312" s="102"/>
      <c r="AI312" s="102"/>
      <c r="AJ312" s="102"/>
      <c r="AK312" s="102"/>
      <c r="AL312" s="104"/>
      <c r="AM312" s="98"/>
      <c r="AN312" s="155"/>
      <c r="AO312" s="155"/>
      <c r="AP312" s="155"/>
      <c r="AQ312" s="155"/>
    </row>
    <row r="313" spans="1:43" s="101" customFormat="1" ht="27.95" customHeight="1">
      <c r="A313" s="120" t="str">
        <f t="shared" ca="1" si="48"/>
        <v/>
      </c>
      <c r="B313" s="422" t="str">
        <f ca="1">IF(A313="","",IF(INDIRECT("C"&amp;ROW())="","",TEXT(MATCH(INDIRECT("C"&amp;ROW()),TestCategories,0),"000")&amp;"-"&amp;TEXT(COUNTIF(C$3:INDIRECT("C"&amp;ROW()),INDIRECT("C"&amp;ROW())),"00")))</f>
        <v/>
      </c>
      <c r="C313" s="423" t="str">
        <f t="shared" ca="1" si="49"/>
        <v>耐壓性測試</v>
      </c>
      <c r="D313" s="424"/>
      <c r="E313" s="431"/>
      <c r="F313" s="431"/>
      <c r="G313" s="431"/>
      <c r="H313" s="432"/>
      <c r="I313" s="427"/>
      <c r="J313" s="432"/>
      <c r="K313" s="431"/>
      <c r="L313" s="431"/>
      <c r="M313" s="429" t="str">
        <f t="shared" ca="1" si="50"/>
        <v/>
      </c>
      <c r="N313" s="282"/>
      <c r="O313" s="442">
        <f t="shared" ca="1" si="51"/>
        <v>11</v>
      </c>
      <c r="P313" s="98"/>
      <c r="Q313" s="98"/>
      <c r="R313" s="98"/>
      <c r="S313" s="98"/>
      <c r="T313" s="98"/>
      <c r="U313" s="98"/>
      <c r="V313" s="98"/>
      <c r="W313" s="99"/>
      <c r="X313" s="89"/>
      <c r="Y313" s="89"/>
      <c r="Z313" s="89"/>
      <c r="AA313" s="89"/>
      <c r="AB313" s="102"/>
      <c r="AC313" s="102"/>
      <c r="AD313" s="102"/>
      <c r="AE313" s="102"/>
      <c r="AF313" s="102"/>
      <c r="AG313" s="102"/>
      <c r="AH313" s="102"/>
      <c r="AI313" s="102"/>
      <c r="AJ313" s="102"/>
      <c r="AK313" s="102"/>
      <c r="AL313" s="104"/>
      <c r="AM313" s="98"/>
      <c r="AN313" s="155"/>
      <c r="AO313" s="155"/>
      <c r="AP313" s="155"/>
      <c r="AQ313" s="155"/>
    </row>
    <row r="314" spans="1:43" s="101" customFormat="1" ht="27.95" customHeight="1">
      <c r="A314" s="120" t="str">
        <f t="shared" ca="1" si="48"/>
        <v/>
      </c>
      <c r="B314" s="422" t="str">
        <f ca="1">IF(A314="","",IF(INDIRECT("C"&amp;ROW())="","",TEXT(MATCH(INDIRECT("C"&amp;ROW()),TestCategories,0),"000")&amp;"-"&amp;TEXT(COUNTIF(C$3:INDIRECT("C"&amp;ROW()),INDIRECT("C"&amp;ROW())),"00")))</f>
        <v/>
      </c>
      <c r="C314" s="423" t="str">
        <f t="shared" ca="1" si="49"/>
        <v>耐壓性測試</v>
      </c>
      <c r="D314" s="424"/>
      <c r="E314" s="431"/>
      <c r="F314" s="431"/>
      <c r="G314" s="431"/>
      <c r="H314" s="432"/>
      <c r="I314" s="427"/>
      <c r="J314" s="432"/>
      <c r="K314" s="431"/>
      <c r="L314" s="431"/>
      <c r="M314" s="429" t="str">
        <f t="shared" ca="1" si="50"/>
        <v/>
      </c>
      <c r="N314" s="282"/>
      <c r="O314" s="442">
        <f t="shared" ca="1" si="51"/>
        <v>11</v>
      </c>
      <c r="P314" s="98"/>
      <c r="Q314" s="98"/>
      <c r="R314" s="98"/>
      <c r="S314" s="98"/>
      <c r="T314" s="98"/>
      <c r="U314" s="98"/>
      <c r="V314" s="98"/>
      <c r="W314" s="99"/>
      <c r="X314" s="89"/>
      <c r="Y314" s="89"/>
      <c r="Z314" s="89"/>
      <c r="AA314" s="89"/>
      <c r="AB314" s="102"/>
      <c r="AC314" s="102"/>
      <c r="AD314" s="102"/>
      <c r="AE314" s="102"/>
      <c r="AF314" s="102"/>
      <c r="AG314" s="102"/>
      <c r="AH314" s="102"/>
      <c r="AI314" s="102"/>
      <c r="AJ314" s="102"/>
      <c r="AK314" s="102"/>
      <c r="AL314" s="104"/>
      <c r="AM314" s="98"/>
      <c r="AN314" s="155"/>
      <c r="AO314" s="155"/>
      <c r="AP314" s="155"/>
      <c r="AQ314" s="155"/>
    </row>
    <row r="315" spans="1:43" s="101" customFormat="1" ht="27.95" customHeight="1">
      <c r="A315" s="120" t="str">
        <f t="shared" ca="1" si="48"/>
        <v/>
      </c>
      <c r="B315" s="422" t="str">
        <f ca="1">IF(A315="","",IF(INDIRECT("C"&amp;ROW())="","",TEXT(MATCH(INDIRECT("C"&amp;ROW()),TestCategories,0),"000")&amp;"-"&amp;TEXT(COUNTIF(C$3:INDIRECT("C"&amp;ROW()),INDIRECT("C"&amp;ROW())),"00")))</f>
        <v/>
      </c>
      <c r="C315" s="423" t="str">
        <f t="shared" ca="1" si="49"/>
        <v>耐壓性測試</v>
      </c>
      <c r="D315" s="424"/>
      <c r="E315" s="431"/>
      <c r="F315" s="431"/>
      <c r="G315" s="431"/>
      <c r="H315" s="432"/>
      <c r="I315" s="427"/>
      <c r="J315" s="432"/>
      <c r="K315" s="431"/>
      <c r="L315" s="431"/>
      <c r="M315" s="429" t="str">
        <f t="shared" ca="1" si="50"/>
        <v/>
      </c>
      <c r="N315" s="282"/>
      <c r="O315" s="442">
        <f t="shared" ca="1" si="51"/>
        <v>11</v>
      </c>
      <c r="P315" s="98"/>
      <c r="Q315" s="98"/>
      <c r="R315" s="98"/>
      <c r="S315" s="98"/>
      <c r="T315" s="98"/>
      <c r="U315" s="98"/>
      <c r="V315" s="98"/>
      <c r="W315" s="99"/>
      <c r="X315" s="89"/>
      <c r="Y315" s="89"/>
      <c r="Z315" s="89"/>
      <c r="AA315" s="89"/>
      <c r="AB315" s="102"/>
      <c r="AC315" s="102"/>
      <c r="AD315" s="102"/>
      <c r="AE315" s="102"/>
      <c r="AF315" s="102"/>
      <c r="AG315" s="102"/>
      <c r="AH315" s="102"/>
      <c r="AI315" s="102"/>
      <c r="AJ315" s="102"/>
      <c r="AK315" s="102"/>
      <c r="AL315" s="104"/>
      <c r="AM315" s="98"/>
      <c r="AN315" s="155"/>
      <c r="AO315" s="155"/>
      <c r="AP315" s="155"/>
      <c r="AQ315" s="155"/>
    </row>
    <row r="316" spans="1:43" s="101" customFormat="1" ht="27.95" customHeight="1">
      <c r="A316" s="120" t="str">
        <f t="shared" ca="1" si="48"/>
        <v/>
      </c>
      <c r="B316" s="422" t="str">
        <f ca="1">IF(A316="","",IF(INDIRECT("C"&amp;ROW())="","",TEXT(MATCH(INDIRECT("C"&amp;ROW()),TestCategories,0),"000")&amp;"-"&amp;TEXT(COUNTIF(C$3:INDIRECT("C"&amp;ROW()),INDIRECT("C"&amp;ROW())),"00")))</f>
        <v/>
      </c>
      <c r="C316" s="423" t="str">
        <f t="shared" ca="1" si="49"/>
        <v>耐壓性測試</v>
      </c>
      <c r="D316" s="424"/>
      <c r="E316" s="431"/>
      <c r="F316" s="431"/>
      <c r="G316" s="431"/>
      <c r="H316" s="432"/>
      <c r="I316" s="427"/>
      <c r="J316" s="432"/>
      <c r="K316" s="431"/>
      <c r="L316" s="431"/>
      <c r="M316" s="429" t="str">
        <f t="shared" ca="1" si="50"/>
        <v/>
      </c>
      <c r="N316" s="282"/>
      <c r="O316" s="442">
        <f t="shared" ca="1" si="51"/>
        <v>11</v>
      </c>
      <c r="P316" s="98"/>
      <c r="Q316" s="98"/>
      <c r="R316" s="98"/>
      <c r="S316" s="98"/>
      <c r="T316" s="98"/>
      <c r="U316" s="98"/>
      <c r="V316" s="98"/>
      <c r="W316" s="99"/>
      <c r="X316" s="89"/>
      <c r="Y316" s="89"/>
      <c r="Z316" s="89"/>
      <c r="AA316" s="89"/>
      <c r="AB316" s="102"/>
      <c r="AC316" s="102"/>
      <c r="AD316" s="102"/>
      <c r="AE316" s="102"/>
      <c r="AF316" s="102"/>
      <c r="AG316" s="102"/>
      <c r="AH316" s="102"/>
      <c r="AI316" s="102"/>
      <c r="AJ316" s="102"/>
      <c r="AK316" s="102"/>
      <c r="AL316" s="104"/>
      <c r="AM316" s="98"/>
      <c r="AN316" s="155"/>
      <c r="AO316" s="155"/>
      <c r="AP316" s="155"/>
      <c r="AQ316" s="155"/>
    </row>
    <row r="317" spans="1:43" s="101" customFormat="1" ht="27.95" customHeight="1">
      <c r="A317" s="120" t="str">
        <f t="shared" ca="1" si="48"/>
        <v/>
      </c>
      <c r="B317" s="422" t="str">
        <f ca="1">IF(A317="","",IF(INDIRECT("C"&amp;ROW())="","",TEXT(MATCH(INDIRECT("C"&amp;ROW()),TestCategories,0),"000")&amp;"-"&amp;TEXT(COUNTIF(C$3:INDIRECT("C"&amp;ROW()),INDIRECT("C"&amp;ROW())),"00")))</f>
        <v/>
      </c>
      <c r="C317" s="423" t="str">
        <f t="shared" ca="1" si="49"/>
        <v>耐壓性測試</v>
      </c>
      <c r="D317" s="424"/>
      <c r="E317" s="431"/>
      <c r="F317" s="431"/>
      <c r="G317" s="431"/>
      <c r="H317" s="432"/>
      <c r="I317" s="427"/>
      <c r="J317" s="432"/>
      <c r="K317" s="431"/>
      <c r="L317" s="431"/>
      <c r="M317" s="429" t="str">
        <f t="shared" ca="1" si="50"/>
        <v/>
      </c>
      <c r="N317" s="282"/>
      <c r="O317" s="442">
        <f t="shared" ca="1" si="51"/>
        <v>11</v>
      </c>
      <c r="P317" s="98"/>
      <c r="Q317" s="98"/>
      <c r="R317" s="98"/>
      <c r="S317" s="98"/>
      <c r="T317" s="98"/>
      <c r="U317" s="98"/>
      <c r="V317" s="98"/>
      <c r="W317" s="99"/>
      <c r="X317" s="89"/>
      <c r="Y317" s="89"/>
      <c r="Z317" s="89"/>
      <c r="AA317" s="89"/>
      <c r="AB317" s="102"/>
      <c r="AC317" s="102"/>
      <c r="AD317" s="102"/>
      <c r="AE317" s="102"/>
      <c r="AF317" s="102"/>
      <c r="AG317" s="102"/>
      <c r="AH317" s="102"/>
      <c r="AI317" s="102"/>
      <c r="AJ317" s="102"/>
      <c r="AK317" s="102"/>
      <c r="AL317" s="104"/>
      <c r="AM317" s="98"/>
      <c r="AN317" s="155"/>
      <c r="AO317" s="155"/>
      <c r="AP317" s="155"/>
      <c r="AQ317" s="155"/>
    </row>
    <row r="318" spans="1:43" s="101" customFormat="1" ht="27.95" customHeight="1">
      <c r="A318" s="120" t="str">
        <f t="shared" ca="1" si="48"/>
        <v/>
      </c>
      <c r="B318" s="422" t="str">
        <f ca="1">IF(A318="","",IF(INDIRECT("C"&amp;ROW())="","",TEXT(MATCH(INDIRECT("C"&amp;ROW()),TestCategories,0),"000")&amp;"-"&amp;TEXT(COUNTIF(C$3:INDIRECT("C"&amp;ROW()),INDIRECT("C"&amp;ROW())),"00")))</f>
        <v/>
      </c>
      <c r="C318" s="423" t="str">
        <f t="shared" ca="1" si="49"/>
        <v>耐壓性測試</v>
      </c>
      <c r="D318" s="424"/>
      <c r="E318" s="431"/>
      <c r="F318" s="431"/>
      <c r="G318" s="431"/>
      <c r="H318" s="432"/>
      <c r="I318" s="427"/>
      <c r="J318" s="432"/>
      <c r="K318" s="431"/>
      <c r="L318" s="431"/>
      <c r="M318" s="429" t="str">
        <f t="shared" ca="1" si="50"/>
        <v/>
      </c>
      <c r="N318" s="282"/>
      <c r="O318" s="442">
        <f t="shared" ca="1" si="51"/>
        <v>11</v>
      </c>
      <c r="P318" s="98"/>
      <c r="Q318" s="98"/>
      <c r="R318" s="98"/>
      <c r="S318" s="98"/>
      <c r="T318" s="98"/>
      <c r="U318" s="98"/>
      <c r="V318" s="98"/>
      <c r="W318" s="99"/>
      <c r="X318" s="89"/>
      <c r="Y318" s="89"/>
      <c r="Z318" s="89"/>
      <c r="AA318" s="89"/>
      <c r="AB318" s="102"/>
      <c r="AC318" s="102"/>
      <c r="AD318" s="102"/>
      <c r="AE318" s="102"/>
      <c r="AF318" s="102"/>
      <c r="AG318" s="102"/>
      <c r="AH318" s="102"/>
      <c r="AI318" s="102"/>
      <c r="AJ318" s="102"/>
      <c r="AK318" s="102"/>
      <c r="AL318" s="104"/>
      <c r="AM318" s="98"/>
      <c r="AN318" s="155"/>
      <c r="AO318" s="155"/>
      <c r="AP318" s="155"/>
      <c r="AQ318" s="155"/>
    </row>
    <row r="319" spans="1:43" s="101" customFormat="1" ht="27.95" customHeight="1">
      <c r="A319" s="120" t="str">
        <f t="shared" ca="1" si="48"/>
        <v/>
      </c>
      <c r="B319" s="422" t="str">
        <f ca="1">IF(A319="","",IF(INDIRECT("C"&amp;ROW())="","",TEXT(MATCH(INDIRECT("C"&amp;ROW()),TestCategories,0),"000")&amp;"-"&amp;TEXT(COUNTIF(C$3:INDIRECT("C"&amp;ROW()),INDIRECT("C"&amp;ROW())),"00")))</f>
        <v/>
      </c>
      <c r="C319" s="423" t="str">
        <f t="shared" ca="1" si="49"/>
        <v>耐壓性測試</v>
      </c>
      <c r="D319" s="424"/>
      <c r="E319" s="431"/>
      <c r="F319" s="431"/>
      <c r="G319" s="431"/>
      <c r="H319" s="432"/>
      <c r="I319" s="427"/>
      <c r="J319" s="432"/>
      <c r="K319" s="431"/>
      <c r="L319" s="431"/>
      <c r="M319" s="429" t="str">
        <f t="shared" ca="1" si="50"/>
        <v/>
      </c>
      <c r="N319" s="282"/>
      <c r="O319" s="442">
        <f t="shared" ca="1" si="51"/>
        <v>11</v>
      </c>
      <c r="P319" s="98"/>
      <c r="Q319" s="98"/>
      <c r="R319" s="98"/>
      <c r="S319" s="98"/>
      <c r="T319" s="98"/>
      <c r="U319" s="98"/>
      <c r="V319" s="98"/>
      <c r="W319" s="99"/>
      <c r="X319" s="89"/>
      <c r="Y319" s="89"/>
      <c r="Z319" s="89"/>
      <c r="AA319" s="89"/>
      <c r="AB319" s="102"/>
      <c r="AC319" s="102"/>
      <c r="AD319" s="102"/>
      <c r="AE319" s="102"/>
      <c r="AF319" s="102"/>
      <c r="AG319" s="102"/>
      <c r="AH319" s="102"/>
      <c r="AI319" s="102"/>
      <c r="AJ319" s="102"/>
      <c r="AK319" s="102"/>
      <c r="AL319" s="104"/>
      <c r="AM319" s="98"/>
      <c r="AN319" s="155"/>
      <c r="AO319" s="155"/>
      <c r="AP319" s="155"/>
      <c r="AQ319" s="155"/>
    </row>
    <row r="320" spans="1:43" s="101" customFormat="1" ht="27.95" customHeight="1">
      <c r="A320" s="120" t="str">
        <f t="shared" ca="1" si="48"/>
        <v/>
      </c>
      <c r="B320" s="422" t="str">
        <f ca="1">IF(A320="","",IF(INDIRECT("C"&amp;ROW())="","",TEXT(MATCH(INDIRECT("C"&amp;ROW()),TestCategories,0),"000")&amp;"-"&amp;TEXT(COUNTIF(C$3:INDIRECT("C"&amp;ROW()),INDIRECT("C"&amp;ROW())),"00")))</f>
        <v/>
      </c>
      <c r="C320" s="423" t="str">
        <f t="shared" ca="1" si="49"/>
        <v>耐壓性測試</v>
      </c>
      <c r="D320" s="424"/>
      <c r="E320" s="431"/>
      <c r="F320" s="431"/>
      <c r="G320" s="431"/>
      <c r="H320" s="432"/>
      <c r="I320" s="427"/>
      <c r="J320" s="432"/>
      <c r="K320" s="431"/>
      <c r="L320" s="431"/>
      <c r="M320" s="429" t="str">
        <f t="shared" ca="1" si="50"/>
        <v/>
      </c>
      <c r="N320" s="282"/>
      <c r="O320" s="442">
        <f t="shared" ca="1" si="51"/>
        <v>11</v>
      </c>
      <c r="P320" s="98"/>
      <c r="Q320" s="98"/>
      <c r="R320" s="98"/>
      <c r="S320" s="98"/>
      <c r="T320" s="98"/>
      <c r="U320" s="98"/>
      <c r="V320" s="98"/>
      <c r="W320" s="99"/>
      <c r="X320" s="89"/>
      <c r="Y320" s="89"/>
      <c r="Z320" s="89"/>
      <c r="AA320" s="89"/>
      <c r="AB320" s="102"/>
      <c r="AC320" s="102"/>
      <c r="AD320" s="102"/>
      <c r="AE320" s="102"/>
      <c r="AF320" s="102"/>
      <c r="AG320" s="102"/>
      <c r="AH320" s="102"/>
      <c r="AI320" s="102"/>
      <c r="AJ320" s="102"/>
      <c r="AK320" s="102"/>
      <c r="AL320" s="104"/>
      <c r="AM320" s="98"/>
      <c r="AN320" s="155"/>
      <c r="AO320" s="155"/>
      <c r="AP320" s="155"/>
      <c r="AQ320" s="155"/>
    </row>
    <row r="321" spans="1:43" s="101" customFormat="1" ht="27.95" customHeight="1">
      <c r="A321" s="120" t="str">
        <f t="shared" ca="1" si="48"/>
        <v/>
      </c>
      <c r="B321" s="422" t="str">
        <f ca="1">IF(A321="","",IF(INDIRECT("C"&amp;ROW())="","",TEXT(MATCH(INDIRECT("C"&amp;ROW()),TestCategories,0),"000")&amp;"-"&amp;TEXT(COUNTIF(C$3:INDIRECT("C"&amp;ROW()),INDIRECT("C"&amp;ROW())),"00")))</f>
        <v/>
      </c>
      <c r="C321" s="423" t="str">
        <f t="shared" ca="1" si="49"/>
        <v>耐壓性測試</v>
      </c>
      <c r="D321" s="424"/>
      <c r="E321" s="431"/>
      <c r="F321" s="431"/>
      <c r="G321" s="431"/>
      <c r="H321" s="432"/>
      <c r="I321" s="427"/>
      <c r="J321" s="432"/>
      <c r="K321" s="431"/>
      <c r="L321" s="431"/>
      <c r="M321" s="429" t="str">
        <f t="shared" ca="1" si="50"/>
        <v/>
      </c>
      <c r="N321" s="282"/>
      <c r="O321" s="442">
        <f t="shared" ca="1" si="51"/>
        <v>11</v>
      </c>
      <c r="P321" s="98"/>
      <c r="Q321" s="98"/>
      <c r="R321" s="98"/>
      <c r="S321" s="98"/>
      <c r="T321" s="98"/>
      <c r="U321" s="98"/>
      <c r="V321" s="98"/>
      <c r="W321" s="99"/>
      <c r="X321" s="89"/>
      <c r="Y321" s="89"/>
      <c r="Z321" s="89"/>
      <c r="AA321" s="89"/>
      <c r="AB321" s="102"/>
      <c r="AC321" s="102"/>
      <c r="AD321" s="102"/>
      <c r="AE321" s="102"/>
      <c r="AF321" s="102"/>
      <c r="AG321" s="102"/>
      <c r="AH321" s="102"/>
      <c r="AI321" s="102"/>
      <c r="AJ321" s="102"/>
      <c r="AK321" s="102"/>
      <c r="AL321" s="104"/>
      <c r="AM321" s="98"/>
      <c r="AN321" s="155"/>
      <c r="AO321" s="155"/>
      <c r="AP321" s="155"/>
      <c r="AQ321" s="155"/>
    </row>
    <row r="322" spans="1:43" s="101" customFormat="1" ht="27.95" customHeight="1">
      <c r="A322" s="120" t="str">
        <f t="shared" ca="1" si="48"/>
        <v/>
      </c>
      <c r="B322" s="422" t="str">
        <f ca="1">IF(A322="","",IF(INDIRECT("C"&amp;ROW())="","",TEXT(MATCH(INDIRECT("C"&amp;ROW()),TestCategories,0),"000")&amp;"-"&amp;TEXT(COUNTIF(C$3:INDIRECT("C"&amp;ROW()),INDIRECT("C"&amp;ROW())),"00")))</f>
        <v/>
      </c>
      <c r="C322" s="423" t="str">
        <f t="shared" ca="1" si="49"/>
        <v>耐壓性測試</v>
      </c>
      <c r="D322" s="424"/>
      <c r="E322" s="431"/>
      <c r="F322" s="431"/>
      <c r="G322" s="431"/>
      <c r="H322" s="432"/>
      <c r="I322" s="427"/>
      <c r="J322" s="432"/>
      <c r="K322" s="431"/>
      <c r="L322" s="431"/>
      <c r="M322" s="429" t="str">
        <f t="shared" ca="1" si="50"/>
        <v/>
      </c>
      <c r="N322" s="282"/>
      <c r="O322" s="442">
        <f t="shared" ca="1" si="51"/>
        <v>11</v>
      </c>
      <c r="P322" s="98"/>
      <c r="Q322" s="98"/>
      <c r="R322" s="98"/>
      <c r="S322" s="98"/>
      <c r="T322" s="98"/>
      <c r="U322" s="98"/>
      <c r="V322" s="98"/>
      <c r="W322" s="99"/>
      <c r="X322" s="89"/>
      <c r="Y322" s="89"/>
      <c r="Z322" s="89"/>
      <c r="AA322" s="89"/>
      <c r="AB322" s="102"/>
      <c r="AC322" s="102"/>
      <c r="AD322" s="102"/>
      <c r="AE322" s="102"/>
      <c r="AF322" s="102"/>
      <c r="AG322" s="102"/>
      <c r="AH322" s="102"/>
      <c r="AI322" s="102"/>
      <c r="AJ322" s="102"/>
      <c r="AK322" s="102"/>
      <c r="AL322" s="104"/>
      <c r="AM322" s="98"/>
      <c r="AN322" s="155"/>
      <c r="AO322" s="155"/>
      <c r="AP322" s="155"/>
      <c r="AQ322" s="155"/>
    </row>
    <row r="323" spans="1:43" s="101" customFormat="1" ht="27.95" customHeight="1">
      <c r="A323" s="120" t="str">
        <f t="shared" ca="1" si="48"/>
        <v/>
      </c>
      <c r="B323" s="422" t="str">
        <f ca="1">IF(A323="","",IF(INDIRECT("C"&amp;ROW())="","",TEXT(MATCH(INDIRECT("C"&amp;ROW()),TestCategories,0),"000")&amp;"-"&amp;TEXT(COUNTIF(C$3:INDIRECT("C"&amp;ROW()),INDIRECT("C"&amp;ROW())),"00")))</f>
        <v/>
      </c>
      <c r="C323" s="423" t="str">
        <f t="shared" ca="1" si="49"/>
        <v>耐壓性測試</v>
      </c>
      <c r="D323" s="424"/>
      <c r="E323" s="431"/>
      <c r="F323" s="431"/>
      <c r="G323" s="431"/>
      <c r="H323" s="432"/>
      <c r="I323" s="427"/>
      <c r="J323" s="432"/>
      <c r="K323" s="431"/>
      <c r="L323" s="431"/>
      <c r="M323" s="429" t="str">
        <f t="shared" ca="1" si="50"/>
        <v/>
      </c>
      <c r="N323" s="282"/>
      <c r="O323" s="442">
        <f t="shared" ca="1" si="51"/>
        <v>11</v>
      </c>
      <c r="P323" s="98"/>
      <c r="Q323" s="98"/>
      <c r="R323" s="98"/>
      <c r="S323" s="98"/>
      <c r="T323" s="98"/>
      <c r="U323" s="98"/>
      <c r="V323" s="98"/>
      <c r="W323" s="99"/>
      <c r="X323" s="89"/>
      <c r="Y323" s="89"/>
      <c r="Z323" s="89"/>
      <c r="AA323" s="89"/>
      <c r="AB323" s="102"/>
      <c r="AC323" s="102"/>
      <c r="AD323" s="102"/>
      <c r="AE323" s="102"/>
      <c r="AF323" s="102"/>
      <c r="AG323" s="102"/>
      <c r="AH323" s="102"/>
      <c r="AI323" s="102"/>
      <c r="AJ323" s="102"/>
      <c r="AK323" s="102"/>
      <c r="AL323" s="104"/>
      <c r="AM323" s="98"/>
      <c r="AN323" s="155"/>
      <c r="AO323" s="155"/>
      <c r="AP323" s="155"/>
      <c r="AQ323" s="155"/>
    </row>
    <row r="324" spans="1:43" s="101" customFormat="1" ht="27.95" customHeight="1">
      <c r="A324" s="120" t="str">
        <f t="shared" ca="1" si="48"/>
        <v/>
      </c>
      <c r="B324" s="422" t="str">
        <f ca="1">IF(A324="","",IF(INDIRECT("C"&amp;ROW())="","",TEXT(MATCH(INDIRECT("C"&amp;ROW()),TestCategories,0),"000")&amp;"-"&amp;TEXT(COUNTIF(C$3:INDIRECT("C"&amp;ROW()),INDIRECT("C"&amp;ROW())),"00")))</f>
        <v/>
      </c>
      <c r="C324" s="423" t="str">
        <f t="shared" ca="1" si="49"/>
        <v>耐壓性測試</v>
      </c>
      <c r="D324" s="424"/>
      <c r="E324" s="431"/>
      <c r="F324" s="431"/>
      <c r="G324" s="431"/>
      <c r="H324" s="432"/>
      <c r="I324" s="427"/>
      <c r="J324" s="432"/>
      <c r="K324" s="431"/>
      <c r="L324" s="431"/>
      <c r="M324" s="429" t="str">
        <f t="shared" ca="1" si="50"/>
        <v/>
      </c>
      <c r="N324" s="282"/>
      <c r="O324" s="442">
        <f t="shared" ca="1" si="51"/>
        <v>11</v>
      </c>
      <c r="P324" s="98"/>
      <c r="Q324" s="98"/>
      <c r="R324" s="98"/>
      <c r="S324" s="98"/>
      <c r="T324" s="98"/>
      <c r="U324" s="98"/>
      <c r="V324" s="98"/>
      <c r="W324" s="99"/>
      <c r="X324" s="89"/>
      <c r="Y324" s="89"/>
      <c r="Z324" s="89"/>
      <c r="AA324" s="89"/>
      <c r="AB324" s="102"/>
      <c r="AC324" s="102"/>
      <c r="AD324" s="102"/>
      <c r="AE324" s="102"/>
      <c r="AF324" s="102"/>
      <c r="AG324" s="102"/>
      <c r="AH324" s="102"/>
      <c r="AI324" s="102"/>
      <c r="AJ324" s="102"/>
      <c r="AK324" s="102"/>
      <c r="AL324" s="104"/>
      <c r="AM324" s="98"/>
      <c r="AN324" s="155"/>
      <c r="AO324" s="155"/>
      <c r="AP324" s="155"/>
      <c r="AQ324" s="155"/>
    </row>
    <row r="325" spans="1:43" s="101" customFormat="1" ht="27.95" customHeight="1">
      <c r="A325" s="120" t="str">
        <f t="shared" ref="A325:A388" ca="1" si="52">IF(LEN(INDIRECT("D"&amp;ROW()) &amp; INDIRECT("D"&amp;ROW()) &amp;INDIRECT("E"&amp;ROW()) &amp; INDIRECT("F"&amp;ROW()) &amp; INDIRECT("G"&amp;ROW()) &amp; INDIRECT("H"&amp;ROW()) &amp; INDIRECT("I"&amp;ROW()) &amp; INDIRECT("J"&amp;ROW()) &amp; INDIRECT("K"&amp;ROW()))&gt;0,ROW()-ROW($A$3),"")</f>
        <v/>
      </c>
      <c r="B325" s="422" t="str">
        <f ca="1">IF(A325="","",IF(INDIRECT("C"&amp;ROW())="","",TEXT(MATCH(INDIRECT("C"&amp;ROW()),TestCategories,0),"000")&amp;"-"&amp;TEXT(COUNTIF(C$3:INDIRECT("C"&amp;ROW()),INDIRECT("C"&amp;ROW())),"00")))</f>
        <v/>
      </c>
      <c r="C325" s="423" t="str">
        <f t="shared" ref="C325:C388" ca="1" si="53">IF(LEN(INDIRECT("D"&amp;ROW()))=0,INDIRECT("C"&amp;ROW()-1),INDIRECT("D"&amp;ROW()))</f>
        <v>耐壓性測試</v>
      </c>
      <c r="D325" s="424"/>
      <c r="E325" s="431"/>
      <c r="F325" s="431"/>
      <c r="G325" s="431"/>
      <c r="H325" s="432"/>
      <c r="I325" s="427"/>
      <c r="J325" s="432"/>
      <c r="K325" s="431"/>
      <c r="L325" s="431"/>
      <c r="M325" s="429" t="str">
        <f t="shared" ref="M325:M388" ca="1" si="54">IF(M$1=TRUE,IF(ISNUMBER(INDIRECT($L$2&amp;ROW())),HYPERLINK("http://mbt.cmedia.com.tw/mantisbt/view.php?id="&amp;INDIRECT($L$2&amp;ROW()),"Mantis :: "&amp;INDIRECT($L$2&amp;ROW())),""),"")</f>
        <v/>
      </c>
      <c r="N325" s="282"/>
      <c r="O325" s="442">
        <f t="shared" ref="O325:O388" ca="1" si="55">IF(C325&lt;&gt;C324,O324+1,O324)</f>
        <v>11</v>
      </c>
      <c r="P325" s="98"/>
      <c r="Q325" s="98"/>
      <c r="R325" s="98"/>
      <c r="S325" s="98"/>
      <c r="T325" s="98"/>
      <c r="U325" s="98"/>
      <c r="V325" s="98"/>
      <c r="W325" s="99"/>
      <c r="X325" s="89"/>
      <c r="Y325" s="89"/>
      <c r="Z325" s="89"/>
      <c r="AA325" s="89"/>
      <c r="AB325" s="102"/>
      <c r="AC325" s="102"/>
      <c r="AD325" s="102"/>
      <c r="AE325" s="102"/>
      <c r="AF325" s="102"/>
      <c r="AG325" s="102"/>
      <c r="AH325" s="102"/>
      <c r="AI325" s="102"/>
      <c r="AJ325" s="102"/>
      <c r="AK325" s="102"/>
      <c r="AL325" s="104"/>
      <c r="AM325" s="98"/>
      <c r="AN325" s="155"/>
      <c r="AO325" s="155"/>
      <c r="AP325" s="155"/>
      <c r="AQ325" s="155"/>
    </row>
    <row r="326" spans="1:43" s="101" customFormat="1" ht="27.95" customHeight="1">
      <c r="A326" s="120" t="str">
        <f t="shared" ca="1" si="52"/>
        <v/>
      </c>
      <c r="B326" s="422" t="str">
        <f ca="1">IF(A326="","",IF(INDIRECT("C"&amp;ROW())="","",TEXT(MATCH(INDIRECT("C"&amp;ROW()),TestCategories,0),"000")&amp;"-"&amp;TEXT(COUNTIF(C$3:INDIRECT("C"&amp;ROW()),INDIRECT("C"&amp;ROW())),"00")))</f>
        <v/>
      </c>
      <c r="C326" s="423" t="str">
        <f t="shared" ca="1" si="53"/>
        <v>耐壓性測試</v>
      </c>
      <c r="D326" s="424"/>
      <c r="E326" s="431"/>
      <c r="F326" s="431"/>
      <c r="G326" s="431"/>
      <c r="H326" s="432"/>
      <c r="I326" s="427"/>
      <c r="J326" s="432"/>
      <c r="K326" s="431"/>
      <c r="L326" s="431"/>
      <c r="M326" s="429" t="str">
        <f t="shared" ca="1" si="54"/>
        <v/>
      </c>
      <c r="N326" s="282"/>
      <c r="O326" s="442">
        <f t="shared" ca="1" si="55"/>
        <v>11</v>
      </c>
      <c r="P326" s="98"/>
      <c r="Q326" s="98"/>
      <c r="R326" s="98"/>
      <c r="S326" s="98"/>
      <c r="T326" s="98"/>
      <c r="U326" s="98"/>
      <c r="V326" s="98"/>
      <c r="W326" s="99"/>
      <c r="X326" s="89"/>
      <c r="Y326" s="89"/>
      <c r="Z326" s="89"/>
      <c r="AA326" s="89"/>
      <c r="AB326" s="102"/>
      <c r="AC326" s="102"/>
      <c r="AD326" s="102"/>
      <c r="AE326" s="102"/>
      <c r="AF326" s="102"/>
      <c r="AG326" s="102"/>
      <c r="AH326" s="102"/>
      <c r="AI326" s="102"/>
      <c r="AJ326" s="102"/>
      <c r="AK326" s="102"/>
      <c r="AL326" s="104"/>
      <c r="AM326" s="98"/>
      <c r="AN326" s="155"/>
      <c r="AO326" s="155"/>
      <c r="AP326" s="155"/>
      <c r="AQ326" s="155"/>
    </row>
    <row r="327" spans="1:43" s="101" customFormat="1" ht="27.95" customHeight="1">
      <c r="A327" s="120" t="str">
        <f t="shared" ca="1" si="52"/>
        <v/>
      </c>
      <c r="B327" s="422" t="str">
        <f ca="1">IF(A327="","",IF(INDIRECT("C"&amp;ROW())="","",TEXT(MATCH(INDIRECT("C"&amp;ROW()),TestCategories,0),"000")&amp;"-"&amp;TEXT(COUNTIF(C$3:INDIRECT("C"&amp;ROW()),INDIRECT("C"&amp;ROW())),"00")))</f>
        <v/>
      </c>
      <c r="C327" s="423" t="str">
        <f t="shared" ca="1" si="53"/>
        <v>耐壓性測試</v>
      </c>
      <c r="D327" s="424"/>
      <c r="E327" s="431"/>
      <c r="F327" s="431"/>
      <c r="G327" s="431"/>
      <c r="H327" s="432"/>
      <c r="I327" s="427"/>
      <c r="J327" s="432"/>
      <c r="K327" s="431"/>
      <c r="L327" s="431"/>
      <c r="M327" s="429" t="str">
        <f t="shared" ca="1" si="54"/>
        <v/>
      </c>
      <c r="N327" s="282"/>
      <c r="O327" s="442">
        <f t="shared" ca="1" si="55"/>
        <v>11</v>
      </c>
      <c r="P327" s="98"/>
      <c r="Q327" s="98"/>
      <c r="R327" s="98"/>
      <c r="S327" s="98"/>
      <c r="T327" s="98"/>
      <c r="U327" s="98"/>
      <c r="V327" s="98"/>
      <c r="W327" s="99"/>
      <c r="X327" s="89"/>
      <c r="Y327" s="89"/>
      <c r="Z327" s="89"/>
      <c r="AA327" s="89"/>
      <c r="AB327" s="102"/>
      <c r="AC327" s="102"/>
      <c r="AD327" s="102"/>
      <c r="AE327" s="102"/>
      <c r="AF327" s="102"/>
      <c r="AG327" s="102"/>
      <c r="AH327" s="102"/>
      <c r="AI327" s="102"/>
      <c r="AJ327" s="102"/>
      <c r="AK327" s="102"/>
      <c r="AL327" s="104"/>
      <c r="AM327" s="98"/>
      <c r="AN327" s="155"/>
      <c r="AO327" s="155"/>
      <c r="AP327" s="155"/>
      <c r="AQ327" s="155"/>
    </row>
    <row r="328" spans="1:43" s="101" customFormat="1" ht="27.95" customHeight="1">
      <c r="A328" s="120" t="str">
        <f t="shared" ca="1" si="52"/>
        <v/>
      </c>
      <c r="B328" s="422" t="str">
        <f ca="1">IF(A328="","",IF(INDIRECT("C"&amp;ROW())="","",TEXT(MATCH(INDIRECT("C"&amp;ROW()),TestCategories,0),"000")&amp;"-"&amp;TEXT(COUNTIF(C$3:INDIRECT("C"&amp;ROW()),INDIRECT("C"&amp;ROW())),"00")))</f>
        <v/>
      </c>
      <c r="C328" s="423" t="str">
        <f t="shared" ca="1" si="53"/>
        <v>耐壓性測試</v>
      </c>
      <c r="D328" s="424"/>
      <c r="E328" s="431"/>
      <c r="F328" s="431"/>
      <c r="G328" s="431"/>
      <c r="H328" s="432"/>
      <c r="I328" s="427"/>
      <c r="J328" s="432"/>
      <c r="K328" s="431"/>
      <c r="L328" s="431"/>
      <c r="M328" s="429" t="str">
        <f t="shared" ca="1" si="54"/>
        <v/>
      </c>
      <c r="N328" s="282"/>
      <c r="O328" s="442">
        <f t="shared" ca="1" si="55"/>
        <v>11</v>
      </c>
      <c r="P328" s="98"/>
      <c r="Q328" s="98"/>
      <c r="R328" s="98"/>
      <c r="S328" s="98"/>
      <c r="T328" s="98"/>
      <c r="U328" s="98"/>
      <c r="V328" s="98"/>
      <c r="W328" s="99"/>
      <c r="X328" s="89"/>
      <c r="Y328" s="89"/>
      <c r="Z328" s="89"/>
      <c r="AA328" s="89"/>
      <c r="AB328" s="102"/>
      <c r="AC328" s="102"/>
      <c r="AD328" s="102"/>
      <c r="AE328" s="102"/>
      <c r="AF328" s="102"/>
      <c r="AG328" s="102"/>
      <c r="AH328" s="102"/>
      <c r="AI328" s="102"/>
      <c r="AJ328" s="102"/>
      <c r="AK328" s="102"/>
      <c r="AL328" s="104"/>
      <c r="AM328" s="98"/>
      <c r="AN328" s="155"/>
      <c r="AO328" s="155"/>
      <c r="AP328" s="155"/>
      <c r="AQ328" s="155"/>
    </row>
    <row r="329" spans="1:43" s="101" customFormat="1" ht="27.95" customHeight="1">
      <c r="A329" s="120" t="str">
        <f t="shared" ca="1" si="52"/>
        <v/>
      </c>
      <c r="B329" s="422" t="str">
        <f ca="1">IF(A329="","",IF(INDIRECT("C"&amp;ROW())="","",TEXT(MATCH(INDIRECT("C"&amp;ROW()),TestCategories,0),"000")&amp;"-"&amp;TEXT(COUNTIF(C$3:INDIRECT("C"&amp;ROW()),INDIRECT("C"&amp;ROW())),"00")))</f>
        <v/>
      </c>
      <c r="C329" s="423" t="str">
        <f t="shared" ca="1" si="53"/>
        <v>耐壓性測試</v>
      </c>
      <c r="D329" s="424"/>
      <c r="E329" s="431"/>
      <c r="F329" s="431"/>
      <c r="G329" s="431"/>
      <c r="H329" s="432"/>
      <c r="I329" s="427"/>
      <c r="J329" s="432"/>
      <c r="K329" s="431"/>
      <c r="L329" s="431"/>
      <c r="M329" s="429" t="str">
        <f t="shared" ca="1" si="54"/>
        <v/>
      </c>
      <c r="N329" s="282"/>
      <c r="O329" s="442">
        <f t="shared" ca="1" si="55"/>
        <v>11</v>
      </c>
      <c r="P329" s="98"/>
      <c r="Q329" s="98"/>
      <c r="R329" s="98"/>
      <c r="S329" s="98"/>
      <c r="T329" s="98"/>
      <c r="U329" s="98"/>
      <c r="V329" s="98"/>
      <c r="W329" s="99"/>
      <c r="X329" s="89"/>
      <c r="Y329" s="89"/>
      <c r="Z329" s="89"/>
      <c r="AA329" s="89"/>
      <c r="AB329" s="102"/>
      <c r="AC329" s="102"/>
      <c r="AD329" s="102"/>
      <c r="AE329" s="102"/>
      <c r="AF329" s="102"/>
      <c r="AG329" s="102"/>
      <c r="AH329" s="102"/>
      <c r="AI329" s="102"/>
      <c r="AJ329" s="102"/>
      <c r="AK329" s="102"/>
      <c r="AL329" s="104"/>
      <c r="AM329" s="98"/>
      <c r="AN329" s="155"/>
      <c r="AO329" s="155"/>
      <c r="AP329" s="155"/>
      <c r="AQ329" s="155"/>
    </row>
    <row r="330" spans="1:43" s="101" customFormat="1" ht="27.95" customHeight="1">
      <c r="A330" s="120" t="str">
        <f t="shared" ca="1" si="52"/>
        <v/>
      </c>
      <c r="B330" s="422" t="str">
        <f ca="1">IF(A330="","",IF(INDIRECT("C"&amp;ROW())="","",TEXT(MATCH(INDIRECT("C"&amp;ROW()),TestCategories,0),"000")&amp;"-"&amp;TEXT(COUNTIF(C$3:INDIRECT("C"&amp;ROW()),INDIRECT("C"&amp;ROW())),"00")))</f>
        <v/>
      </c>
      <c r="C330" s="423" t="str">
        <f t="shared" ca="1" si="53"/>
        <v>耐壓性測試</v>
      </c>
      <c r="D330" s="424"/>
      <c r="E330" s="431"/>
      <c r="F330" s="431"/>
      <c r="G330" s="431"/>
      <c r="H330" s="432"/>
      <c r="I330" s="427"/>
      <c r="J330" s="432"/>
      <c r="K330" s="431"/>
      <c r="L330" s="431"/>
      <c r="M330" s="429" t="str">
        <f t="shared" ca="1" si="54"/>
        <v/>
      </c>
      <c r="N330" s="282"/>
      <c r="O330" s="442">
        <f t="shared" ca="1" si="55"/>
        <v>11</v>
      </c>
      <c r="P330" s="98"/>
      <c r="Q330" s="98"/>
      <c r="R330" s="98"/>
      <c r="S330" s="98"/>
      <c r="T330" s="98"/>
      <c r="U330" s="98"/>
      <c r="V330" s="98"/>
      <c r="W330" s="99"/>
      <c r="X330" s="89"/>
      <c r="Y330" s="89"/>
      <c r="Z330" s="89"/>
      <c r="AA330" s="89"/>
      <c r="AB330" s="102"/>
      <c r="AC330" s="102"/>
      <c r="AD330" s="102"/>
      <c r="AE330" s="102"/>
      <c r="AF330" s="102"/>
      <c r="AG330" s="102"/>
      <c r="AH330" s="102"/>
      <c r="AI330" s="102"/>
      <c r="AJ330" s="102"/>
      <c r="AK330" s="102"/>
      <c r="AL330" s="104"/>
      <c r="AM330" s="98"/>
      <c r="AN330" s="155"/>
      <c r="AO330" s="155"/>
      <c r="AP330" s="155"/>
      <c r="AQ330" s="155"/>
    </row>
    <row r="331" spans="1:43" s="101" customFormat="1" ht="27.95" customHeight="1">
      <c r="A331" s="120" t="str">
        <f t="shared" ca="1" si="52"/>
        <v/>
      </c>
      <c r="B331" s="422" t="str">
        <f ca="1">IF(A331="","",IF(INDIRECT("C"&amp;ROW())="","",TEXT(MATCH(INDIRECT("C"&amp;ROW()),TestCategories,0),"000")&amp;"-"&amp;TEXT(COUNTIF(C$3:INDIRECT("C"&amp;ROW()),INDIRECT("C"&amp;ROW())),"00")))</f>
        <v/>
      </c>
      <c r="C331" s="423" t="str">
        <f t="shared" ca="1" si="53"/>
        <v>耐壓性測試</v>
      </c>
      <c r="D331" s="424"/>
      <c r="E331" s="431"/>
      <c r="F331" s="431"/>
      <c r="G331" s="431"/>
      <c r="H331" s="432"/>
      <c r="I331" s="427"/>
      <c r="J331" s="432"/>
      <c r="K331" s="431"/>
      <c r="L331" s="431"/>
      <c r="M331" s="429" t="str">
        <f t="shared" ca="1" si="54"/>
        <v/>
      </c>
      <c r="N331" s="282"/>
      <c r="O331" s="442">
        <f t="shared" ca="1" si="55"/>
        <v>11</v>
      </c>
      <c r="P331" s="98"/>
      <c r="Q331" s="98"/>
      <c r="R331" s="98"/>
      <c r="S331" s="98"/>
      <c r="T331" s="98"/>
      <c r="U331" s="98"/>
      <c r="V331" s="98"/>
      <c r="W331" s="99"/>
      <c r="X331" s="89"/>
      <c r="Y331" s="89"/>
      <c r="Z331" s="89"/>
      <c r="AA331" s="89"/>
      <c r="AB331" s="102"/>
      <c r="AC331" s="102"/>
      <c r="AD331" s="102"/>
      <c r="AE331" s="102"/>
      <c r="AF331" s="102"/>
      <c r="AG331" s="102"/>
      <c r="AH331" s="102"/>
      <c r="AI331" s="102"/>
      <c r="AJ331" s="102"/>
      <c r="AK331" s="102"/>
      <c r="AL331" s="104"/>
      <c r="AM331" s="98"/>
      <c r="AN331" s="155"/>
      <c r="AO331" s="155"/>
      <c r="AP331" s="155"/>
      <c r="AQ331" s="155"/>
    </row>
    <row r="332" spans="1:43" s="101" customFormat="1" ht="27.95" customHeight="1">
      <c r="A332" s="120" t="str">
        <f t="shared" ca="1" si="52"/>
        <v/>
      </c>
      <c r="B332" s="422" t="str">
        <f ca="1">IF(A332="","",IF(INDIRECT("C"&amp;ROW())="","",TEXT(MATCH(INDIRECT("C"&amp;ROW()),TestCategories,0),"000")&amp;"-"&amp;TEXT(COUNTIF(C$3:INDIRECT("C"&amp;ROW()),INDIRECT("C"&amp;ROW())),"00")))</f>
        <v/>
      </c>
      <c r="C332" s="423" t="str">
        <f t="shared" ca="1" si="53"/>
        <v>耐壓性測試</v>
      </c>
      <c r="D332" s="424"/>
      <c r="E332" s="431"/>
      <c r="F332" s="431"/>
      <c r="G332" s="431"/>
      <c r="H332" s="432"/>
      <c r="I332" s="427"/>
      <c r="J332" s="432"/>
      <c r="K332" s="431"/>
      <c r="L332" s="431"/>
      <c r="M332" s="429" t="str">
        <f t="shared" ca="1" si="54"/>
        <v/>
      </c>
      <c r="N332" s="282"/>
      <c r="O332" s="442">
        <f t="shared" ca="1" si="55"/>
        <v>11</v>
      </c>
      <c r="P332" s="98"/>
      <c r="Q332" s="98"/>
      <c r="R332" s="98"/>
      <c r="S332" s="98"/>
      <c r="T332" s="98"/>
      <c r="U332" s="98"/>
      <c r="V332" s="98"/>
      <c r="W332" s="99"/>
      <c r="X332" s="89"/>
      <c r="Y332" s="89"/>
      <c r="Z332" s="89"/>
      <c r="AA332" s="89"/>
      <c r="AB332" s="102"/>
      <c r="AC332" s="102"/>
      <c r="AD332" s="102"/>
      <c r="AE332" s="102"/>
      <c r="AF332" s="102"/>
      <c r="AG332" s="102"/>
      <c r="AH332" s="102"/>
      <c r="AI332" s="102"/>
      <c r="AJ332" s="102"/>
      <c r="AK332" s="102"/>
      <c r="AL332" s="104"/>
      <c r="AM332" s="98"/>
      <c r="AN332" s="155"/>
      <c r="AO332" s="155"/>
      <c r="AP332" s="155"/>
      <c r="AQ332" s="155"/>
    </row>
    <row r="333" spans="1:43" s="101" customFormat="1" ht="27.95" customHeight="1">
      <c r="A333" s="120" t="str">
        <f t="shared" ca="1" si="52"/>
        <v/>
      </c>
      <c r="B333" s="422" t="str">
        <f ca="1">IF(A333="","",IF(INDIRECT("C"&amp;ROW())="","",TEXT(MATCH(INDIRECT("C"&amp;ROW()),TestCategories,0),"000")&amp;"-"&amp;TEXT(COUNTIF(C$3:INDIRECT("C"&amp;ROW()),INDIRECT("C"&amp;ROW())),"00")))</f>
        <v/>
      </c>
      <c r="C333" s="423" t="str">
        <f t="shared" ca="1" si="53"/>
        <v>耐壓性測試</v>
      </c>
      <c r="D333" s="424"/>
      <c r="E333" s="431"/>
      <c r="F333" s="431"/>
      <c r="G333" s="431"/>
      <c r="H333" s="432"/>
      <c r="I333" s="427"/>
      <c r="J333" s="432"/>
      <c r="K333" s="431"/>
      <c r="L333" s="431"/>
      <c r="M333" s="429" t="str">
        <f t="shared" ca="1" si="54"/>
        <v/>
      </c>
      <c r="N333" s="282"/>
      <c r="O333" s="442">
        <f t="shared" ca="1" si="55"/>
        <v>11</v>
      </c>
      <c r="P333" s="98"/>
      <c r="Q333" s="98"/>
      <c r="R333" s="98"/>
      <c r="S333" s="98"/>
      <c r="T333" s="98"/>
      <c r="U333" s="98"/>
      <c r="V333" s="98"/>
      <c r="W333" s="99"/>
      <c r="X333" s="89"/>
      <c r="Y333" s="89"/>
      <c r="Z333" s="89"/>
      <c r="AA333" s="89"/>
      <c r="AB333" s="102"/>
      <c r="AC333" s="102"/>
      <c r="AD333" s="102"/>
      <c r="AE333" s="102"/>
      <c r="AF333" s="102"/>
      <c r="AG333" s="102"/>
      <c r="AH333" s="102"/>
      <c r="AI333" s="102"/>
      <c r="AJ333" s="102"/>
      <c r="AK333" s="102"/>
      <c r="AL333" s="104"/>
      <c r="AM333" s="98"/>
      <c r="AN333" s="155"/>
      <c r="AO333" s="155"/>
      <c r="AP333" s="155"/>
      <c r="AQ333" s="155"/>
    </row>
    <row r="334" spans="1:43" s="101" customFormat="1" ht="27.95" customHeight="1">
      <c r="A334" s="120" t="str">
        <f t="shared" ca="1" si="52"/>
        <v/>
      </c>
      <c r="B334" s="422" t="str">
        <f ca="1">IF(A334="","",IF(INDIRECT("C"&amp;ROW())="","",TEXT(MATCH(INDIRECT("C"&amp;ROW()),TestCategories,0),"000")&amp;"-"&amp;TEXT(COUNTIF(C$3:INDIRECT("C"&amp;ROW()),INDIRECT("C"&amp;ROW())),"00")))</f>
        <v/>
      </c>
      <c r="C334" s="423" t="str">
        <f t="shared" ca="1" si="53"/>
        <v>耐壓性測試</v>
      </c>
      <c r="D334" s="424"/>
      <c r="E334" s="431"/>
      <c r="F334" s="431"/>
      <c r="G334" s="431"/>
      <c r="H334" s="432"/>
      <c r="I334" s="427"/>
      <c r="J334" s="432"/>
      <c r="K334" s="431"/>
      <c r="L334" s="431"/>
      <c r="M334" s="429" t="str">
        <f t="shared" ca="1" si="54"/>
        <v/>
      </c>
      <c r="N334" s="282"/>
      <c r="O334" s="442">
        <f t="shared" ca="1" si="55"/>
        <v>11</v>
      </c>
      <c r="P334" s="98"/>
      <c r="Q334" s="98"/>
      <c r="R334" s="98"/>
      <c r="S334" s="98"/>
      <c r="T334" s="98"/>
      <c r="U334" s="98"/>
      <c r="V334" s="98"/>
      <c r="W334" s="99"/>
      <c r="X334" s="89"/>
      <c r="Y334" s="89"/>
      <c r="Z334" s="89"/>
      <c r="AA334" s="89"/>
      <c r="AB334" s="102"/>
      <c r="AC334" s="102"/>
      <c r="AD334" s="102"/>
      <c r="AE334" s="102"/>
      <c r="AF334" s="102"/>
      <c r="AG334" s="102"/>
      <c r="AH334" s="102"/>
      <c r="AI334" s="102"/>
      <c r="AJ334" s="102"/>
      <c r="AK334" s="102"/>
      <c r="AL334" s="104"/>
      <c r="AM334" s="98"/>
      <c r="AN334" s="155"/>
      <c r="AO334" s="155"/>
      <c r="AP334" s="155"/>
      <c r="AQ334" s="155"/>
    </row>
    <row r="335" spans="1:43" s="101" customFormat="1" ht="27.95" customHeight="1">
      <c r="A335" s="120" t="str">
        <f t="shared" ca="1" si="52"/>
        <v/>
      </c>
      <c r="B335" s="422" t="str">
        <f ca="1">IF(A335="","",IF(INDIRECT("C"&amp;ROW())="","",TEXT(MATCH(INDIRECT("C"&amp;ROW()),TestCategories,0),"000")&amp;"-"&amp;TEXT(COUNTIF(C$3:INDIRECT("C"&amp;ROW()),INDIRECT("C"&amp;ROW())),"00")))</f>
        <v/>
      </c>
      <c r="C335" s="423" t="str">
        <f t="shared" ca="1" si="53"/>
        <v>耐壓性測試</v>
      </c>
      <c r="D335" s="424"/>
      <c r="E335" s="431"/>
      <c r="F335" s="431"/>
      <c r="G335" s="431"/>
      <c r="H335" s="432"/>
      <c r="I335" s="427"/>
      <c r="J335" s="432"/>
      <c r="K335" s="431"/>
      <c r="L335" s="431"/>
      <c r="M335" s="429" t="str">
        <f t="shared" ca="1" si="54"/>
        <v/>
      </c>
      <c r="N335" s="282"/>
      <c r="O335" s="442">
        <f t="shared" ca="1" si="55"/>
        <v>11</v>
      </c>
      <c r="P335" s="98"/>
      <c r="Q335" s="98"/>
      <c r="R335" s="98"/>
      <c r="S335" s="98"/>
      <c r="T335" s="98"/>
      <c r="U335" s="98"/>
      <c r="V335" s="98"/>
      <c r="W335" s="99"/>
      <c r="X335" s="89"/>
      <c r="Y335" s="89"/>
      <c r="Z335" s="89"/>
      <c r="AA335" s="89"/>
      <c r="AB335" s="102"/>
      <c r="AC335" s="102"/>
      <c r="AD335" s="102"/>
      <c r="AE335" s="102"/>
      <c r="AF335" s="102"/>
      <c r="AG335" s="102"/>
      <c r="AH335" s="102"/>
      <c r="AI335" s="102"/>
      <c r="AJ335" s="102"/>
      <c r="AK335" s="102"/>
      <c r="AL335" s="104"/>
      <c r="AM335" s="98"/>
      <c r="AN335" s="155"/>
      <c r="AO335" s="155"/>
      <c r="AP335" s="155"/>
      <c r="AQ335" s="155"/>
    </row>
    <row r="336" spans="1:43" s="101" customFormat="1" ht="27.95" customHeight="1">
      <c r="A336" s="120" t="str">
        <f t="shared" ca="1" si="52"/>
        <v/>
      </c>
      <c r="B336" s="422" t="str">
        <f ca="1">IF(A336="","",IF(INDIRECT("C"&amp;ROW())="","",TEXT(MATCH(INDIRECT("C"&amp;ROW()),TestCategories,0),"000")&amp;"-"&amp;TEXT(COUNTIF(C$3:INDIRECT("C"&amp;ROW()),INDIRECT("C"&amp;ROW())),"00")))</f>
        <v/>
      </c>
      <c r="C336" s="423" t="str">
        <f t="shared" ca="1" si="53"/>
        <v>耐壓性測試</v>
      </c>
      <c r="D336" s="424"/>
      <c r="E336" s="431"/>
      <c r="F336" s="431"/>
      <c r="G336" s="431"/>
      <c r="H336" s="432"/>
      <c r="I336" s="427"/>
      <c r="J336" s="432"/>
      <c r="K336" s="431"/>
      <c r="L336" s="431"/>
      <c r="M336" s="429" t="str">
        <f t="shared" ca="1" si="54"/>
        <v/>
      </c>
      <c r="N336" s="282"/>
      <c r="O336" s="442">
        <f t="shared" ca="1" si="55"/>
        <v>11</v>
      </c>
      <c r="P336" s="98"/>
      <c r="Q336" s="98"/>
      <c r="R336" s="98"/>
      <c r="S336" s="98"/>
      <c r="T336" s="98"/>
      <c r="U336" s="98"/>
      <c r="V336" s="98"/>
      <c r="W336" s="99"/>
      <c r="X336" s="89"/>
      <c r="Y336" s="89"/>
      <c r="Z336" s="89"/>
      <c r="AA336" s="89"/>
      <c r="AB336" s="102"/>
      <c r="AC336" s="102"/>
      <c r="AD336" s="102"/>
      <c r="AE336" s="102"/>
      <c r="AF336" s="102"/>
      <c r="AG336" s="102"/>
      <c r="AH336" s="102"/>
      <c r="AI336" s="102"/>
      <c r="AJ336" s="102"/>
      <c r="AK336" s="102"/>
      <c r="AL336" s="104"/>
      <c r="AM336" s="98"/>
      <c r="AN336" s="155"/>
      <c r="AO336" s="155"/>
      <c r="AP336" s="155"/>
      <c r="AQ336" s="155"/>
    </row>
    <row r="337" spans="1:43" s="101" customFormat="1" ht="27.95" customHeight="1">
      <c r="A337" s="120" t="str">
        <f t="shared" ca="1" si="52"/>
        <v/>
      </c>
      <c r="B337" s="422" t="str">
        <f ca="1">IF(A337="","",IF(INDIRECT("C"&amp;ROW())="","",TEXT(MATCH(INDIRECT("C"&amp;ROW()),TestCategories,0),"000")&amp;"-"&amp;TEXT(COUNTIF(C$3:INDIRECT("C"&amp;ROW()),INDIRECT("C"&amp;ROW())),"00")))</f>
        <v/>
      </c>
      <c r="C337" s="423" t="str">
        <f t="shared" ca="1" si="53"/>
        <v>耐壓性測試</v>
      </c>
      <c r="D337" s="424"/>
      <c r="E337" s="431"/>
      <c r="F337" s="431"/>
      <c r="G337" s="431"/>
      <c r="H337" s="432"/>
      <c r="I337" s="427"/>
      <c r="J337" s="432"/>
      <c r="K337" s="431"/>
      <c r="L337" s="431"/>
      <c r="M337" s="429" t="str">
        <f t="shared" ca="1" si="54"/>
        <v/>
      </c>
      <c r="N337" s="282"/>
      <c r="O337" s="442">
        <f t="shared" ca="1" si="55"/>
        <v>11</v>
      </c>
      <c r="P337" s="98"/>
      <c r="Q337" s="98"/>
      <c r="R337" s="98"/>
      <c r="S337" s="98"/>
      <c r="T337" s="98"/>
      <c r="U337" s="98"/>
      <c r="V337" s="98"/>
      <c r="W337" s="99"/>
      <c r="X337" s="89"/>
      <c r="Y337" s="89"/>
      <c r="Z337" s="89"/>
      <c r="AA337" s="89"/>
      <c r="AB337" s="102"/>
      <c r="AC337" s="102"/>
      <c r="AD337" s="102"/>
      <c r="AE337" s="102"/>
      <c r="AF337" s="102"/>
      <c r="AG337" s="102"/>
      <c r="AH337" s="102"/>
      <c r="AI337" s="102"/>
      <c r="AJ337" s="102"/>
      <c r="AK337" s="102"/>
      <c r="AL337" s="104"/>
      <c r="AM337" s="98"/>
      <c r="AN337" s="155"/>
      <c r="AO337" s="155"/>
      <c r="AP337" s="155"/>
      <c r="AQ337" s="155"/>
    </row>
    <row r="338" spans="1:43" s="101" customFormat="1" ht="27.95" customHeight="1">
      <c r="A338" s="120" t="str">
        <f t="shared" ca="1" si="52"/>
        <v/>
      </c>
      <c r="B338" s="422" t="str">
        <f ca="1">IF(A338="","",IF(INDIRECT("C"&amp;ROW())="","",TEXT(MATCH(INDIRECT("C"&amp;ROW()),TestCategories,0),"000")&amp;"-"&amp;TEXT(COUNTIF(C$3:INDIRECT("C"&amp;ROW()),INDIRECT("C"&amp;ROW())),"00")))</f>
        <v/>
      </c>
      <c r="C338" s="423" t="str">
        <f t="shared" ca="1" si="53"/>
        <v>耐壓性測試</v>
      </c>
      <c r="D338" s="424"/>
      <c r="E338" s="431"/>
      <c r="F338" s="431"/>
      <c r="G338" s="431"/>
      <c r="H338" s="432"/>
      <c r="I338" s="427"/>
      <c r="J338" s="432"/>
      <c r="K338" s="431"/>
      <c r="L338" s="431"/>
      <c r="M338" s="429" t="str">
        <f t="shared" ca="1" si="54"/>
        <v/>
      </c>
      <c r="N338" s="282"/>
      <c r="O338" s="442">
        <f t="shared" ca="1" si="55"/>
        <v>11</v>
      </c>
      <c r="P338" s="98"/>
      <c r="Q338" s="98"/>
      <c r="R338" s="98"/>
      <c r="S338" s="98"/>
      <c r="T338" s="98"/>
      <c r="U338" s="98"/>
      <c r="V338" s="98"/>
      <c r="W338" s="99"/>
      <c r="X338" s="89"/>
      <c r="Y338" s="89"/>
      <c r="Z338" s="89"/>
      <c r="AA338" s="89"/>
      <c r="AB338" s="102"/>
      <c r="AC338" s="102"/>
      <c r="AD338" s="102"/>
      <c r="AE338" s="102"/>
      <c r="AF338" s="102"/>
      <c r="AG338" s="102"/>
      <c r="AH338" s="102"/>
      <c r="AI338" s="102"/>
      <c r="AJ338" s="102"/>
      <c r="AK338" s="102"/>
      <c r="AL338" s="104"/>
      <c r="AM338" s="98"/>
      <c r="AN338" s="155"/>
      <c r="AO338" s="155"/>
      <c r="AP338" s="155"/>
      <c r="AQ338" s="155"/>
    </row>
    <row r="339" spans="1:43" s="101" customFormat="1" ht="27.95" customHeight="1">
      <c r="A339" s="120" t="str">
        <f t="shared" ca="1" si="52"/>
        <v/>
      </c>
      <c r="B339" s="422" t="str">
        <f ca="1">IF(A339="","",IF(INDIRECT("C"&amp;ROW())="","",TEXT(MATCH(INDIRECT("C"&amp;ROW()),TestCategories,0),"000")&amp;"-"&amp;TEXT(COUNTIF(C$3:INDIRECT("C"&amp;ROW()),INDIRECT("C"&amp;ROW())),"00")))</f>
        <v/>
      </c>
      <c r="C339" s="423" t="str">
        <f t="shared" ca="1" si="53"/>
        <v>耐壓性測試</v>
      </c>
      <c r="D339" s="424"/>
      <c r="E339" s="431"/>
      <c r="F339" s="431"/>
      <c r="G339" s="431"/>
      <c r="H339" s="432"/>
      <c r="I339" s="427"/>
      <c r="J339" s="432"/>
      <c r="K339" s="431"/>
      <c r="L339" s="431"/>
      <c r="M339" s="429" t="str">
        <f t="shared" ca="1" si="54"/>
        <v/>
      </c>
      <c r="N339" s="282"/>
      <c r="O339" s="442">
        <f t="shared" ca="1" si="55"/>
        <v>11</v>
      </c>
      <c r="P339" s="98"/>
      <c r="Q339" s="98"/>
      <c r="R339" s="98"/>
      <c r="S339" s="98"/>
      <c r="T339" s="98"/>
      <c r="U339" s="98"/>
      <c r="V339" s="98"/>
      <c r="W339" s="99"/>
      <c r="X339" s="89"/>
      <c r="Y339" s="89"/>
      <c r="Z339" s="89"/>
      <c r="AA339" s="89"/>
      <c r="AB339" s="102"/>
      <c r="AC339" s="102"/>
      <c r="AD339" s="102"/>
      <c r="AE339" s="102"/>
      <c r="AF339" s="102"/>
      <c r="AG339" s="102"/>
      <c r="AH339" s="102"/>
      <c r="AI339" s="102"/>
      <c r="AJ339" s="102"/>
      <c r="AK339" s="102"/>
      <c r="AL339" s="104"/>
      <c r="AM339" s="98"/>
      <c r="AN339" s="155"/>
      <c r="AO339" s="155"/>
      <c r="AP339" s="155"/>
      <c r="AQ339" s="155"/>
    </row>
    <row r="340" spans="1:43" s="101" customFormat="1" ht="27.95" customHeight="1">
      <c r="A340" s="120" t="str">
        <f t="shared" ca="1" si="52"/>
        <v/>
      </c>
      <c r="B340" s="422" t="str">
        <f ca="1">IF(A340="","",IF(INDIRECT("C"&amp;ROW())="","",TEXT(MATCH(INDIRECT("C"&amp;ROW()),TestCategories,0),"000")&amp;"-"&amp;TEXT(COUNTIF(C$3:INDIRECT("C"&amp;ROW()),INDIRECT("C"&amp;ROW())),"00")))</f>
        <v/>
      </c>
      <c r="C340" s="423" t="str">
        <f t="shared" ca="1" si="53"/>
        <v>耐壓性測試</v>
      </c>
      <c r="D340" s="424"/>
      <c r="E340" s="431"/>
      <c r="F340" s="431"/>
      <c r="G340" s="431"/>
      <c r="H340" s="432"/>
      <c r="I340" s="427"/>
      <c r="J340" s="432"/>
      <c r="K340" s="431"/>
      <c r="L340" s="431"/>
      <c r="M340" s="429" t="str">
        <f t="shared" ca="1" si="54"/>
        <v/>
      </c>
      <c r="N340" s="282"/>
      <c r="O340" s="442">
        <f t="shared" ca="1" si="55"/>
        <v>11</v>
      </c>
      <c r="P340" s="98"/>
      <c r="Q340" s="98"/>
      <c r="R340" s="98"/>
      <c r="S340" s="98"/>
      <c r="T340" s="98"/>
      <c r="U340" s="98"/>
      <c r="V340" s="98"/>
      <c r="W340" s="99"/>
      <c r="X340" s="89"/>
      <c r="Y340" s="89"/>
      <c r="Z340" s="89"/>
      <c r="AA340" s="89"/>
      <c r="AB340" s="102"/>
      <c r="AC340" s="102"/>
      <c r="AD340" s="102"/>
      <c r="AE340" s="102"/>
      <c r="AF340" s="102"/>
      <c r="AG340" s="102"/>
      <c r="AH340" s="102"/>
      <c r="AI340" s="102"/>
      <c r="AJ340" s="102"/>
      <c r="AK340" s="102"/>
      <c r="AL340" s="104"/>
      <c r="AM340" s="98"/>
      <c r="AN340" s="155"/>
      <c r="AO340" s="155"/>
      <c r="AP340" s="155"/>
      <c r="AQ340" s="155"/>
    </row>
    <row r="341" spans="1:43" s="101" customFormat="1" ht="27.95" customHeight="1">
      <c r="A341" s="120" t="str">
        <f t="shared" ca="1" si="52"/>
        <v/>
      </c>
      <c r="B341" s="422" t="str">
        <f ca="1">IF(A341="","",IF(INDIRECT("C"&amp;ROW())="","",TEXT(MATCH(INDIRECT("C"&amp;ROW()),TestCategories,0),"000")&amp;"-"&amp;TEXT(COUNTIF(C$3:INDIRECT("C"&amp;ROW()),INDIRECT("C"&amp;ROW())),"00")))</f>
        <v/>
      </c>
      <c r="C341" s="423" t="str">
        <f t="shared" ca="1" si="53"/>
        <v>耐壓性測試</v>
      </c>
      <c r="D341" s="424"/>
      <c r="E341" s="431"/>
      <c r="F341" s="431"/>
      <c r="G341" s="431"/>
      <c r="H341" s="432"/>
      <c r="I341" s="427"/>
      <c r="J341" s="432"/>
      <c r="K341" s="431"/>
      <c r="L341" s="431"/>
      <c r="M341" s="429" t="str">
        <f t="shared" ca="1" si="54"/>
        <v/>
      </c>
      <c r="N341" s="282"/>
      <c r="O341" s="442">
        <f t="shared" ca="1" si="55"/>
        <v>11</v>
      </c>
      <c r="P341" s="98"/>
      <c r="Q341" s="98"/>
      <c r="R341" s="98"/>
      <c r="S341" s="98"/>
      <c r="T341" s="98"/>
      <c r="U341" s="98"/>
      <c r="V341" s="98"/>
      <c r="W341" s="99"/>
      <c r="X341" s="89"/>
      <c r="Y341" s="89"/>
      <c r="Z341" s="89"/>
      <c r="AA341" s="89"/>
      <c r="AB341" s="102"/>
      <c r="AC341" s="102"/>
      <c r="AD341" s="102"/>
      <c r="AE341" s="102"/>
      <c r="AF341" s="102"/>
      <c r="AG341" s="102"/>
      <c r="AH341" s="102"/>
      <c r="AI341" s="102"/>
      <c r="AJ341" s="102"/>
      <c r="AK341" s="102"/>
      <c r="AL341" s="104"/>
      <c r="AM341" s="98"/>
      <c r="AN341" s="155"/>
      <c r="AO341" s="155"/>
      <c r="AP341" s="155"/>
      <c r="AQ341" s="155"/>
    </row>
    <row r="342" spans="1:43" s="101" customFormat="1" ht="27.95" customHeight="1">
      <c r="A342" s="120" t="str">
        <f t="shared" ca="1" si="52"/>
        <v/>
      </c>
      <c r="B342" s="422" t="str">
        <f ca="1">IF(A342="","",IF(INDIRECT("C"&amp;ROW())="","",TEXT(MATCH(INDIRECT("C"&amp;ROW()),TestCategories,0),"000")&amp;"-"&amp;TEXT(COUNTIF(C$3:INDIRECT("C"&amp;ROW()),INDIRECT("C"&amp;ROW())),"00")))</f>
        <v/>
      </c>
      <c r="C342" s="423" t="str">
        <f t="shared" ca="1" si="53"/>
        <v>耐壓性測試</v>
      </c>
      <c r="D342" s="424"/>
      <c r="E342" s="431"/>
      <c r="F342" s="431"/>
      <c r="G342" s="431"/>
      <c r="H342" s="432"/>
      <c r="I342" s="427"/>
      <c r="J342" s="432"/>
      <c r="K342" s="431"/>
      <c r="L342" s="431"/>
      <c r="M342" s="429" t="str">
        <f t="shared" ca="1" si="54"/>
        <v/>
      </c>
      <c r="N342" s="282"/>
      <c r="O342" s="442">
        <f t="shared" ca="1" si="55"/>
        <v>11</v>
      </c>
      <c r="P342" s="98"/>
      <c r="Q342" s="98"/>
      <c r="R342" s="98"/>
      <c r="S342" s="98"/>
      <c r="T342" s="98"/>
      <c r="U342" s="98"/>
      <c r="V342" s="98"/>
      <c r="W342" s="99"/>
      <c r="X342" s="89"/>
      <c r="Y342" s="89"/>
      <c r="Z342" s="89"/>
      <c r="AA342" s="89"/>
      <c r="AB342" s="102"/>
      <c r="AC342" s="102"/>
      <c r="AD342" s="102"/>
      <c r="AE342" s="102"/>
      <c r="AF342" s="102"/>
      <c r="AG342" s="102"/>
      <c r="AH342" s="102"/>
      <c r="AI342" s="102"/>
      <c r="AJ342" s="102"/>
      <c r="AK342" s="102"/>
      <c r="AL342" s="104"/>
      <c r="AM342" s="98"/>
      <c r="AN342" s="155"/>
      <c r="AO342" s="155"/>
      <c r="AP342" s="155"/>
      <c r="AQ342" s="155"/>
    </row>
    <row r="343" spans="1:43" s="101" customFormat="1" ht="27.95" customHeight="1">
      <c r="A343" s="120" t="str">
        <f t="shared" ca="1" si="52"/>
        <v/>
      </c>
      <c r="B343" s="422" t="str">
        <f ca="1">IF(A343="","",IF(INDIRECT("C"&amp;ROW())="","",TEXT(MATCH(INDIRECT("C"&amp;ROW()),TestCategories,0),"000")&amp;"-"&amp;TEXT(COUNTIF(C$3:INDIRECT("C"&amp;ROW()),INDIRECT("C"&amp;ROW())),"00")))</f>
        <v/>
      </c>
      <c r="C343" s="423" t="str">
        <f t="shared" ca="1" si="53"/>
        <v>耐壓性測試</v>
      </c>
      <c r="D343" s="424"/>
      <c r="E343" s="431"/>
      <c r="F343" s="431"/>
      <c r="G343" s="431"/>
      <c r="H343" s="432"/>
      <c r="I343" s="427"/>
      <c r="J343" s="432"/>
      <c r="K343" s="431"/>
      <c r="L343" s="431"/>
      <c r="M343" s="429" t="str">
        <f t="shared" ca="1" si="54"/>
        <v/>
      </c>
      <c r="N343" s="282"/>
      <c r="O343" s="442">
        <f t="shared" ca="1" si="55"/>
        <v>11</v>
      </c>
      <c r="P343" s="98"/>
      <c r="Q343" s="98"/>
      <c r="R343" s="98"/>
      <c r="S343" s="98"/>
      <c r="T343" s="98"/>
      <c r="U343" s="98"/>
      <c r="V343" s="98"/>
      <c r="W343" s="99"/>
      <c r="X343" s="89"/>
      <c r="Y343" s="89"/>
      <c r="Z343" s="89"/>
      <c r="AA343" s="89"/>
      <c r="AB343" s="102"/>
      <c r="AC343" s="102"/>
      <c r="AD343" s="102"/>
      <c r="AE343" s="102"/>
      <c r="AF343" s="102"/>
      <c r="AG343" s="102"/>
      <c r="AH343" s="102"/>
      <c r="AI343" s="102"/>
      <c r="AJ343" s="102"/>
      <c r="AK343" s="102"/>
      <c r="AL343" s="104"/>
      <c r="AM343" s="98"/>
      <c r="AN343" s="155"/>
      <c r="AO343" s="155"/>
      <c r="AP343" s="155"/>
      <c r="AQ343" s="155"/>
    </row>
    <row r="344" spans="1:43" s="101" customFormat="1" ht="27.95" customHeight="1">
      <c r="A344" s="120" t="str">
        <f t="shared" ca="1" si="52"/>
        <v/>
      </c>
      <c r="B344" s="422" t="str">
        <f ca="1">IF(A344="","",IF(INDIRECT("C"&amp;ROW())="","",TEXT(MATCH(INDIRECT("C"&amp;ROW()),TestCategories,0),"000")&amp;"-"&amp;TEXT(COUNTIF(C$3:INDIRECT("C"&amp;ROW()),INDIRECT("C"&amp;ROW())),"00")))</f>
        <v/>
      </c>
      <c r="C344" s="423" t="str">
        <f t="shared" ca="1" si="53"/>
        <v>耐壓性測試</v>
      </c>
      <c r="D344" s="424"/>
      <c r="E344" s="431"/>
      <c r="F344" s="431"/>
      <c r="G344" s="431"/>
      <c r="H344" s="432"/>
      <c r="I344" s="427"/>
      <c r="J344" s="432"/>
      <c r="K344" s="431"/>
      <c r="L344" s="431"/>
      <c r="M344" s="429" t="str">
        <f t="shared" ca="1" si="54"/>
        <v/>
      </c>
      <c r="N344" s="282"/>
      <c r="O344" s="442">
        <f t="shared" ca="1" si="55"/>
        <v>11</v>
      </c>
      <c r="P344" s="98"/>
      <c r="Q344" s="98"/>
      <c r="R344" s="98"/>
      <c r="S344" s="98"/>
      <c r="T344" s="98"/>
      <c r="U344" s="98"/>
      <c r="V344" s="98"/>
      <c r="W344" s="99"/>
      <c r="X344" s="89"/>
      <c r="Y344" s="89"/>
      <c r="Z344" s="89"/>
      <c r="AA344" s="89"/>
      <c r="AB344" s="102"/>
      <c r="AC344" s="102"/>
      <c r="AD344" s="102"/>
      <c r="AE344" s="102"/>
      <c r="AF344" s="102"/>
      <c r="AG344" s="102"/>
      <c r="AH344" s="102"/>
      <c r="AI344" s="102"/>
      <c r="AJ344" s="102"/>
      <c r="AK344" s="102"/>
      <c r="AL344" s="104"/>
      <c r="AM344" s="98"/>
      <c r="AN344" s="155"/>
      <c r="AO344" s="155"/>
      <c r="AP344" s="155"/>
      <c r="AQ344" s="155"/>
    </row>
    <row r="345" spans="1:43" s="101" customFormat="1" ht="27.95" customHeight="1">
      <c r="A345" s="120" t="str">
        <f t="shared" ca="1" si="52"/>
        <v/>
      </c>
      <c r="B345" s="422" t="str">
        <f ca="1">IF(A345="","",IF(INDIRECT("C"&amp;ROW())="","",TEXT(MATCH(INDIRECT("C"&amp;ROW()),TestCategories,0),"000")&amp;"-"&amp;TEXT(COUNTIF(C$3:INDIRECT("C"&amp;ROW()),INDIRECT("C"&amp;ROW())),"00")))</f>
        <v/>
      </c>
      <c r="C345" s="423" t="str">
        <f t="shared" ca="1" si="53"/>
        <v>耐壓性測試</v>
      </c>
      <c r="D345" s="424"/>
      <c r="E345" s="431"/>
      <c r="F345" s="431"/>
      <c r="G345" s="431"/>
      <c r="H345" s="432"/>
      <c r="I345" s="427"/>
      <c r="J345" s="432"/>
      <c r="K345" s="431"/>
      <c r="L345" s="431"/>
      <c r="M345" s="429" t="str">
        <f t="shared" ca="1" si="54"/>
        <v/>
      </c>
      <c r="N345" s="282"/>
      <c r="O345" s="442">
        <f t="shared" ca="1" si="55"/>
        <v>11</v>
      </c>
      <c r="P345" s="98"/>
      <c r="Q345" s="98"/>
      <c r="R345" s="98"/>
      <c r="S345" s="98"/>
      <c r="T345" s="98"/>
      <c r="U345" s="98"/>
      <c r="V345" s="98"/>
      <c r="W345" s="99"/>
      <c r="X345" s="89"/>
      <c r="Y345" s="89"/>
      <c r="Z345" s="89"/>
      <c r="AA345" s="89"/>
      <c r="AB345" s="102"/>
      <c r="AC345" s="102"/>
      <c r="AD345" s="102"/>
      <c r="AE345" s="102"/>
      <c r="AF345" s="102"/>
      <c r="AG345" s="102"/>
      <c r="AH345" s="102"/>
      <c r="AI345" s="102"/>
      <c r="AJ345" s="102"/>
      <c r="AK345" s="102"/>
      <c r="AL345" s="104"/>
      <c r="AM345" s="98"/>
      <c r="AN345" s="155"/>
      <c r="AO345" s="155"/>
      <c r="AP345" s="155"/>
      <c r="AQ345" s="155"/>
    </row>
    <row r="346" spans="1:43" s="101" customFormat="1" ht="27.95" customHeight="1">
      <c r="A346" s="120" t="str">
        <f t="shared" ca="1" si="52"/>
        <v/>
      </c>
      <c r="B346" s="422" t="str">
        <f ca="1">IF(A346="","",IF(INDIRECT("C"&amp;ROW())="","",TEXT(MATCH(INDIRECT("C"&amp;ROW()),TestCategories,0),"000")&amp;"-"&amp;TEXT(COUNTIF(C$3:INDIRECT("C"&amp;ROW()),INDIRECT("C"&amp;ROW())),"00")))</f>
        <v/>
      </c>
      <c r="C346" s="423" t="str">
        <f t="shared" ca="1" si="53"/>
        <v>耐壓性測試</v>
      </c>
      <c r="D346" s="424"/>
      <c r="E346" s="431"/>
      <c r="F346" s="431"/>
      <c r="G346" s="431"/>
      <c r="H346" s="432"/>
      <c r="I346" s="427"/>
      <c r="J346" s="432"/>
      <c r="K346" s="431"/>
      <c r="L346" s="431"/>
      <c r="M346" s="429" t="str">
        <f t="shared" ca="1" si="54"/>
        <v/>
      </c>
      <c r="N346" s="282"/>
      <c r="O346" s="442">
        <f t="shared" ca="1" si="55"/>
        <v>11</v>
      </c>
      <c r="P346" s="98"/>
      <c r="Q346" s="98"/>
      <c r="R346" s="98"/>
      <c r="S346" s="98"/>
      <c r="T346" s="98"/>
      <c r="U346" s="98"/>
      <c r="V346" s="98"/>
      <c r="W346" s="99"/>
      <c r="X346" s="89"/>
      <c r="Y346" s="89"/>
      <c r="Z346" s="89"/>
      <c r="AA346" s="89"/>
      <c r="AB346" s="102"/>
      <c r="AC346" s="102"/>
      <c r="AD346" s="102"/>
      <c r="AE346" s="102"/>
      <c r="AF346" s="102"/>
      <c r="AG346" s="102"/>
      <c r="AH346" s="102"/>
      <c r="AI346" s="102"/>
      <c r="AJ346" s="102"/>
      <c r="AK346" s="102"/>
      <c r="AL346" s="104"/>
      <c r="AM346" s="98"/>
      <c r="AN346" s="155"/>
      <c r="AO346" s="155"/>
      <c r="AP346" s="155"/>
      <c r="AQ346" s="155"/>
    </row>
    <row r="347" spans="1:43" s="101" customFormat="1" ht="27.95" customHeight="1">
      <c r="A347" s="120" t="str">
        <f t="shared" ca="1" si="52"/>
        <v/>
      </c>
      <c r="B347" s="422" t="str">
        <f ca="1">IF(A347="","",IF(INDIRECT("C"&amp;ROW())="","",TEXT(MATCH(INDIRECT("C"&amp;ROW()),TestCategories,0),"000")&amp;"-"&amp;TEXT(COUNTIF(C$3:INDIRECT("C"&amp;ROW()),INDIRECT("C"&amp;ROW())),"00")))</f>
        <v/>
      </c>
      <c r="C347" s="423" t="str">
        <f t="shared" ca="1" si="53"/>
        <v>耐壓性測試</v>
      </c>
      <c r="D347" s="424"/>
      <c r="E347" s="431"/>
      <c r="F347" s="431"/>
      <c r="G347" s="431"/>
      <c r="H347" s="432"/>
      <c r="I347" s="427"/>
      <c r="J347" s="432"/>
      <c r="K347" s="431"/>
      <c r="L347" s="431"/>
      <c r="M347" s="429" t="str">
        <f t="shared" ca="1" si="54"/>
        <v/>
      </c>
      <c r="N347" s="282"/>
      <c r="O347" s="442">
        <f t="shared" ca="1" si="55"/>
        <v>11</v>
      </c>
      <c r="P347" s="98"/>
      <c r="Q347" s="98"/>
      <c r="R347" s="98"/>
      <c r="S347" s="98"/>
      <c r="T347" s="98"/>
      <c r="U347" s="98"/>
      <c r="V347" s="98"/>
      <c r="W347" s="99"/>
      <c r="X347" s="89"/>
      <c r="Y347" s="89"/>
      <c r="Z347" s="89"/>
      <c r="AA347" s="89"/>
      <c r="AB347" s="102"/>
      <c r="AC347" s="102"/>
      <c r="AD347" s="102"/>
      <c r="AE347" s="102"/>
      <c r="AF347" s="102"/>
      <c r="AG347" s="102"/>
      <c r="AH347" s="102"/>
      <c r="AI347" s="102"/>
      <c r="AJ347" s="102"/>
      <c r="AK347" s="102"/>
      <c r="AL347" s="104"/>
      <c r="AM347" s="98"/>
      <c r="AN347" s="155"/>
      <c r="AO347" s="155"/>
      <c r="AP347" s="155"/>
      <c r="AQ347" s="155"/>
    </row>
    <row r="348" spans="1:43" s="101" customFormat="1" ht="27.95" customHeight="1">
      <c r="A348" s="120" t="str">
        <f t="shared" ca="1" si="52"/>
        <v/>
      </c>
      <c r="B348" s="422" t="str">
        <f ca="1">IF(A348="","",IF(INDIRECT("C"&amp;ROW())="","",TEXT(MATCH(INDIRECT("C"&amp;ROW()),TestCategories,0),"000")&amp;"-"&amp;TEXT(COUNTIF(C$3:INDIRECT("C"&amp;ROW()),INDIRECT("C"&amp;ROW())),"00")))</f>
        <v/>
      </c>
      <c r="C348" s="423" t="str">
        <f t="shared" ca="1" si="53"/>
        <v>耐壓性測試</v>
      </c>
      <c r="D348" s="424"/>
      <c r="E348" s="431"/>
      <c r="F348" s="431"/>
      <c r="G348" s="431"/>
      <c r="H348" s="432"/>
      <c r="I348" s="427"/>
      <c r="J348" s="432"/>
      <c r="K348" s="431"/>
      <c r="L348" s="431"/>
      <c r="M348" s="429" t="str">
        <f t="shared" ca="1" si="54"/>
        <v/>
      </c>
      <c r="N348" s="282"/>
      <c r="O348" s="442">
        <f t="shared" ca="1" si="55"/>
        <v>11</v>
      </c>
      <c r="P348" s="98"/>
      <c r="Q348" s="98"/>
      <c r="R348" s="98"/>
      <c r="S348" s="98"/>
      <c r="T348" s="98"/>
      <c r="U348" s="98"/>
      <c r="V348" s="98"/>
      <c r="W348" s="99"/>
      <c r="X348" s="89"/>
      <c r="Y348" s="89"/>
      <c r="Z348" s="89"/>
      <c r="AA348" s="89"/>
      <c r="AB348" s="102"/>
      <c r="AC348" s="102"/>
      <c r="AD348" s="102"/>
      <c r="AE348" s="102"/>
      <c r="AF348" s="102"/>
      <c r="AG348" s="102"/>
      <c r="AH348" s="102"/>
      <c r="AI348" s="102"/>
      <c r="AJ348" s="102"/>
      <c r="AK348" s="102"/>
      <c r="AL348" s="104"/>
      <c r="AM348" s="98"/>
      <c r="AN348" s="155"/>
      <c r="AO348" s="155"/>
      <c r="AP348" s="155"/>
      <c r="AQ348" s="155"/>
    </row>
    <row r="349" spans="1:43" s="101" customFormat="1" ht="27.95" customHeight="1">
      <c r="A349" s="120" t="str">
        <f t="shared" ca="1" si="52"/>
        <v/>
      </c>
      <c r="B349" s="422" t="str">
        <f ca="1">IF(A349="","",IF(INDIRECT("C"&amp;ROW())="","",TEXT(MATCH(INDIRECT("C"&amp;ROW()),TestCategories,0),"000")&amp;"-"&amp;TEXT(COUNTIF(C$3:INDIRECT("C"&amp;ROW()),INDIRECT("C"&amp;ROW())),"00")))</f>
        <v/>
      </c>
      <c r="C349" s="423" t="str">
        <f t="shared" ca="1" si="53"/>
        <v>耐壓性測試</v>
      </c>
      <c r="D349" s="424"/>
      <c r="E349" s="431"/>
      <c r="F349" s="431"/>
      <c r="G349" s="431"/>
      <c r="H349" s="432"/>
      <c r="I349" s="427"/>
      <c r="J349" s="432"/>
      <c r="K349" s="431"/>
      <c r="L349" s="431"/>
      <c r="M349" s="429" t="str">
        <f t="shared" ca="1" si="54"/>
        <v/>
      </c>
      <c r="N349" s="282"/>
      <c r="O349" s="442">
        <f t="shared" ca="1" si="55"/>
        <v>11</v>
      </c>
      <c r="P349" s="98"/>
      <c r="Q349" s="98"/>
      <c r="R349" s="98"/>
      <c r="S349" s="98"/>
      <c r="T349" s="98"/>
      <c r="U349" s="98"/>
      <c r="V349" s="98"/>
      <c r="W349" s="99"/>
      <c r="X349" s="89"/>
      <c r="Y349" s="89"/>
      <c r="Z349" s="89"/>
      <c r="AA349" s="89"/>
      <c r="AB349" s="102"/>
      <c r="AC349" s="102"/>
      <c r="AD349" s="102"/>
      <c r="AE349" s="102"/>
      <c r="AF349" s="102"/>
      <c r="AG349" s="102"/>
      <c r="AH349" s="102"/>
      <c r="AI349" s="102"/>
      <c r="AJ349" s="102"/>
      <c r="AK349" s="102"/>
      <c r="AL349" s="104"/>
      <c r="AM349" s="98"/>
      <c r="AN349" s="155"/>
      <c r="AO349" s="155"/>
      <c r="AP349" s="155"/>
      <c r="AQ349" s="155"/>
    </row>
    <row r="350" spans="1:43" s="101" customFormat="1" ht="27.95" customHeight="1">
      <c r="A350" s="120" t="str">
        <f t="shared" ca="1" si="52"/>
        <v/>
      </c>
      <c r="B350" s="422" t="str">
        <f ca="1">IF(A350="","",IF(INDIRECT("C"&amp;ROW())="","",TEXT(MATCH(INDIRECT("C"&amp;ROW()),TestCategories,0),"000")&amp;"-"&amp;TEXT(COUNTIF(C$3:INDIRECT("C"&amp;ROW()),INDIRECT("C"&amp;ROW())),"00")))</f>
        <v/>
      </c>
      <c r="C350" s="423" t="str">
        <f t="shared" ca="1" si="53"/>
        <v>耐壓性測試</v>
      </c>
      <c r="D350" s="424"/>
      <c r="E350" s="431"/>
      <c r="F350" s="431"/>
      <c r="G350" s="431"/>
      <c r="H350" s="432"/>
      <c r="I350" s="427"/>
      <c r="J350" s="432"/>
      <c r="K350" s="431"/>
      <c r="L350" s="431"/>
      <c r="M350" s="429" t="str">
        <f t="shared" ca="1" si="54"/>
        <v/>
      </c>
      <c r="N350" s="282"/>
      <c r="O350" s="442">
        <f t="shared" ca="1" si="55"/>
        <v>11</v>
      </c>
      <c r="P350" s="98"/>
      <c r="Q350" s="98"/>
      <c r="R350" s="98"/>
      <c r="S350" s="98"/>
      <c r="T350" s="98"/>
      <c r="U350" s="98"/>
      <c r="V350" s="98"/>
      <c r="W350" s="99"/>
      <c r="X350" s="89"/>
      <c r="Y350" s="89"/>
      <c r="Z350" s="89"/>
      <c r="AA350" s="89"/>
      <c r="AB350" s="102"/>
      <c r="AC350" s="102"/>
      <c r="AD350" s="102"/>
      <c r="AE350" s="102"/>
      <c r="AF350" s="102"/>
      <c r="AG350" s="102"/>
      <c r="AH350" s="102"/>
      <c r="AI350" s="102"/>
      <c r="AJ350" s="102"/>
      <c r="AK350" s="102"/>
      <c r="AL350" s="104"/>
      <c r="AM350" s="98"/>
      <c r="AN350" s="155"/>
      <c r="AO350" s="155"/>
      <c r="AP350" s="155"/>
      <c r="AQ350" s="155"/>
    </row>
    <row r="351" spans="1:43" s="101" customFormat="1" ht="27.95" customHeight="1">
      <c r="A351" s="120" t="str">
        <f t="shared" ca="1" si="52"/>
        <v/>
      </c>
      <c r="B351" s="422" t="str">
        <f ca="1">IF(A351="","",IF(INDIRECT("C"&amp;ROW())="","",TEXT(MATCH(INDIRECT("C"&amp;ROW()),TestCategories,0),"000")&amp;"-"&amp;TEXT(COUNTIF(C$3:INDIRECT("C"&amp;ROW()),INDIRECT("C"&amp;ROW())),"00")))</f>
        <v/>
      </c>
      <c r="C351" s="423" t="str">
        <f t="shared" ca="1" si="53"/>
        <v>耐壓性測試</v>
      </c>
      <c r="D351" s="424"/>
      <c r="E351" s="431"/>
      <c r="F351" s="431"/>
      <c r="G351" s="431"/>
      <c r="H351" s="432"/>
      <c r="I351" s="427"/>
      <c r="J351" s="432"/>
      <c r="K351" s="431"/>
      <c r="L351" s="431"/>
      <c r="M351" s="429" t="str">
        <f t="shared" ca="1" si="54"/>
        <v/>
      </c>
      <c r="N351" s="282"/>
      <c r="O351" s="442">
        <f t="shared" ca="1" si="55"/>
        <v>11</v>
      </c>
      <c r="P351" s="98"/>
      <c r="Q351" s="98"/>
      <c r="R351" s="98"/>
      <c r="S351" s="98"/>
      <c r="T351" s="98"/>
      <c r="U351" s="98"/>
      <c r="V351" s="98"/>
      <c r="W351" s="99"/>
      <c r="X351" s="89"/>
      <c r="Y351" s="89"/>
      <c r="Z351" s="89"/>
      <c r="AA351" s="89"/>
      <c r="AB351" s="102"/>
      <c r="AC351" s="102"/>
      <c r="AD351" s="102"/>
      <c r="AE351" s="102"/>
      <c r="AF351" s="102"/>
      <c r="AG351" s="102"/>
      <c r="AH351" s="102"/>
      <c r="AI351" s="102"/>
      <c r="AJ351" s="102"/>
      <c r="AK351" s="102"/>
      <c r="AL351" s="104"/>
      <c r="AM351" s="98"/>
      <c r="AN351" s="155"/>
      <c r="AO351" s="155"/>
      <c r="AP351" s="155"/>
      <c r="AQ351" s="155"/>
    </row>
    <row r="352" spans="1:43" s="101" customFormat="1" ht="27.95" customHeight="1">
      <c r="A352" s="120" t="str">
        <f t="shared" ca="1" si="52"/>
        <v/>
      </c>
      <c r="B352" s="422" t="str">
        <f ca="1">IF(A352="","",IF(INDIRECT("C"&amp;ROW())="","",TEXT(MATCH(INDIRECT("C"&amp;ROW()),TestCategories,0),"000")&amp;"-"&amp;TEXT(COUNTIF(C$3:INDIRECT("C"&amp;ROW()),INDIRECT("C"&amp;ROW())),"00")))</f>
        <v/>
      </c>
      <c r="C352" s="423" t="str">
        <f t="shared" ca="1" si="53"/>
        <v>耐壓性測試</v>
      </c>
      <c r="D352" s="424"/>
      <c r="E352" s="431"/>
      <c r="F352" s="431"/>
      <c r="G352" s="431"/>
      <c r="H352" s="432"/>
      <c r="I352" s="427"/>
      <c r="J352" s="432"/>
      <c r="K352" s="431"/>
      <c r="L352" s="431"/>
      <c r="M352" s="429" t="str">
        <f t="shared" ca="1" si="54"/>
        <v/>
      </c>
      <c r="N352" s="282"/>
      <c r="O352" s="442">
        <f t="shared" ca="1" si="55"/>
        <v>11</v>
      </c>
      <c r="P352" s="98"/>
      <c r="Q352" s="98"/>
      <c r="R352" s="98"/>
      <c r="S352" s="98"/>
      <c r="T352" s="98"/>
      <c r="U352" s="98"/>
      <c r="V352" s="98"/>
      <c r="W352" s="99"/>
      <c r="X352" s="89"/>
      <c r="Y352" s="89"/>
      <c r="Z352" s="89"/>
      <c r="AA352" s="89"/>
      <c r="AB352" s="102"/>
      <c r="AC352" s="102"/>
      <c r="AD352" s="102"/>
      <c r="AE352" s="102"/>
      <c r="AF352" s="102"/>
      <c r="AG352" s="102"/>
      <c r="AH352" s="102"/>
      <c r="AI352" s="102"/>
      <c r="AJ352" s="102"/>
      <c r="AK352" s="102"/>
      <c r="AL352" s="104"/>
      <c r="AM352" s="98"/>
      <c r="AN352" s="155"/>
      <c r="AO352" s="155"/>
      <c r="AP352" s="155"/>
      <c r="AQ352" s="155"/>
    </row>
    <row r="353" spans="1:43" s="101" customFormat="1" ht="27.95" customHeight="1">
      <c r="A353" s="120" t="str">
        <f t="shared" ca="1" si="52"/>
        <v/>
      </c>
      <c r="B353" s="422" t="str">
        <f ca="1">IF(A353="","",IF(INDIRECT("C"&amp;ROW())="","",TEXT(MATCH(INDIRECT("C"&amp;ROW()),TestCategories,0),"000")&amp;"-"&amp;TEXT(COUNTIF(C$3:INDIRECT("C"&amp;ROW()),INDIRECT("C"&amp;ROW())),"00")))</f>
        <v/>
      </c>
      <c r="C353" s="423" t="str">
        <f t="shared" ca="1" si="53"/>
        <v>耐壓性測試</v>
      </c>
      <c r="D353" s="424"/>
      <c r="E353" s="431"/>
      <c r="F353" s="431"/>
      <c r="G353" s="431"/>
      <c r="H353" s="432"/>
      <c r="I353" s="427"/>
      <c r="J353" s="432"/>
      <c r="K353" s="431"/>
      <c r="L353" s="431"/>
      <c r="M353" s="429" t="str">
        <f t="shared" ca="1" si="54"/>
        <v/>
      </c>
      <c r="N353" s="282"/>
      <c r="O353" s="442">
        <f t="shared" ca="1" si="55"/>
        <v>11</v>
      </c>
      <c r="P353" s="98"/>
      <c r="Q353" s="98"/>
      <c r="R353" s="98"/>
      <c r="S353" s="98"/>
      <c r="T353" s="98"/>
      <c r="U353" s="98"/>
      <c r="V353" s="98"/>
      <c r="W353" s="99"/>
      <c r="X353" s="89"/>
      <c r="Y353" s="89"/>
      <c r="Z353" s="89"/>
      <c r="AA353" s="89"/>
      <c r="AB353" s="102"/>
      <c r="AC353" s="102"/>
      <c r="AD353" s="102"/>
      <c r="AE353" s="102"/>
      <c r="AF353" s="102"/>
      <c r="AG353" s="102"/>
      <c r="AH353" s="102"/>
      <c r="AI353" s="102"/>
      <c r="AJ353" s="102"/>
      <c r="AK353" s="102"/>
      <c r="AL353" s="104"/>
      <c r="AM353" s="98"/>
      <c r="AN353" s="155"/>
      <c r="AO353" s="155"/>
      <c r="AP353" s="155"/>
      <c r="AQ353" s="155"/>
    </row>
    <row r="354" spans="1:43" s="101" customFormat="1" ht="27.95" customHeight="1">
      <c r="A354" s="120" t="str">
        <f t="shared" ca="1" si="52"/>
        <v/>
      </c>
      <c r="B354" s="422" t="str">
        <f ca="1">IF(A354="","",IF(INDIRECT("C"&amp;ROW())="","",TEXT(MATCH(INDIRECT("C"&amp;ROW()),TestCategories,0),"000")&amp;"-"&amp;TEXT(COUNTIF(C$3:INDIRECT("C"&amp;ROW()),INDIRECT("C"&amp;ROW())),"00")))</f>
        <v/>
      </c>
      <c r="C354" s="423" t="str">
        <f t="shared" ca="1" si="53"/>
        <v>耐壓性測試</v>
      </c>
      <c r="D354" s="424"/>
      <c r="E354" s="431"/>
      <c r="F354" s="431"/>
      <c r="G354" s="431"/>
      <c r="H354" s="432"/>
      <c r="I354" s="427"/>
      <c r="J354" s="432"/>
      <c r="K354" s="431"/>
      <c r="L354" s="431"/>
      <c r="M354" s="429" t="str">
        <f t="shared" ca="1" si="54"/>
        <v/>
      </c>
      <c r="N354" s="282"/>
      <c r="O354" s="442">
        <f t="shared" ca="1" si="55"/>
        <v>11</v>
      </c>
      <c r="P354" s="98"/>
      <c r="Q354" s="98"/>
      <c r="R354" s="98"/>
      <c r="S354" s="98"/>
      <c r="T354" s="98"/>
      <c r="U354" s="98"/>
      <c r="V354" s="98"/>
      <c r="W354" s="99"/>
      <c r="X354" s="89"/>
      <c r="Y354" s="89"/>
      <c r="Z354" s="89"/>
      <c r="AA354" s="89"/>
      <c r="AB354" s="102"/>
      <c r="AC354" s="102"/>
      <c r="AD354" s="102"/>
      <c r="AE354" s="102"/>
      <c r="AF354" s="102"/>
      <c r="AG354" s="102"/>
      <c r="AH354" s="102"/>
      <c r="AI354" s="102"/>
      <c r="AJ354" s="102"/>
      <c r="AK354" s="102"/>
      <c r="AL354" s="104"/>
      <c r="AM354" s="98"/>
      <c r="AN354" s="155"/>
      <c r="AO354" s="155"/>
      <c r="AP354" s="155"/>
      <c r="AQ354" s="155"/>
    </row>
    <row r="355" spans="1:43" s="101" customFormat="1" ht="27.95" customHeight="1">
      <c r="A355" s="120" t="str">
        <f t="shared" ca="1" si="52"/>
        <v/>
      </c>
      <c r="B355" s="422" t="str">
        <f ca="1">IF(A355="","",IF(INDIRECT("C"&amp;ROW())="","",TEXT(MATCH(INDIRECT("C"&amp;ROW()),TestCategories,0),"000")&amp;"-"&amp;TEXT(COUNTIF(C$3:INDIRECT("C"&amp;ROW()),INDIRECT("C"&amp;ROW())),"00")))</f>
        <v/>
      </c>
      <c r="C355" s="423" t="str">
        <f t="shared" ca="1" si="53"/>
        <v>耐壓性測試</v>
      </c>
      <c r="D355" s="424"/>
      <c r="E355" s="431"/>
      <c r="F355" s="431"/>
      <c r="G355" s="431"/>
      <c r="H355" s="432"/>
      <c r="I355" s="427"/>
      <c r="J355" s="432"/>
      <c r="K355" s="431"/>
      <c r="L355" s="431"/>
      <c r="M355" s="429" t="str">
        <f t="shared" ca="1" si="54"/>
        <v/>
      </c>
      <c r="N355" s="282"/>
      <c r="O355" s="442">
        <f t="shared" ca="1" si="55"/>
        <v>11</v>
      </c>
      <c r="P355" s="98"/>
      <c r="Q355" s="98"/>
      <c r="R355" s="98"/>
      <c r="S355" s="98"/>
      <c r="T355" s="98"/>
      <c r="U355" s="98"/>
      <c r="V355" s="98"/>
      <c r="W355" s="99"/>
      <c r="X355" s="89"/>
      <c r="Y355" s="89"/>
      <c r="Z355" s="89"/>
      <c r="AA355" s="89"/>
      <c r="AB355" s="102"/>
      <c r="AC355" s="102"/>
      <c r="AD355" s="102"/>
      <c r="AE355" s="102"/>
      <c r="AF355" s="102"/>
      <c r="AG355" s="102"/>
      <c r="AH355" s="102"/>
      <c r="AI355" s="102"/>
      <c r="AJ355" s="102"/>
      <c r="AK355" s="102"/>
      <c r="AL355" s="104"/>
      <c r="AM355" s="98"/>
      <c r="AN355" s="155"/>
      <c r="AO355" s="155"/>
      <c r="AP355" s="155"/>
      <c r="AQ355" s="155"/>
    </row>
    <row r="356" spans="1:43" s="101" customFormat="1" ht="27.95" customHeight="1">
      <c r="A356" s="120" t="str">
        <f t="shared" ca="1" si="52"/>
        <v/>
      </c>
      <c r="B356" s="422" t="str">
        <f ca="1">IF(A356="","",IF(INDIRECT("C"&amp;ROW())="","",TEXT(MATCH(INDIRECT("C"&amp;ROW()),TestCategories,0),"000")&amp;"-"&amp;TEXT(COUNTIF(C$3:INDIRECT("C"&amp;ROW()),INDIRECT("C"&amp;ROW())),"00")))</f>
        <v/>
      </c>
      <c r="C356" s="423" t="str">
        <f t="shared" ca="1" si="53"/>
        <v>耐壓性測試</v>
      </c>
      <c r="D356" s="424"/>
      <c r="E356" s="431"/>
      <c r="F356" s="431"/>
      <c r="G356" s="431"/>
      <c r="H356" s="432"/>
      <c r="I356" s="427"/>
      <c r="J356" s="432"/>
      <c r="K356" s="431"/>
      <c r="L356" s="431"/>
      <c r="M356" s="429" t="str">
        <f t="shared" ca="1" si="54"/>
        <v/>
      </c>
      <c r="N356" s="282"/>
      <c r="O356" s="442">
        <f t="shared" ca="1" si="55"/>
        <v>11</v>
      </c>
      <c r="P356" s="98"/>
      <c r="Q356" s="98"/>
      <c r="R356" s="98"/>
      <c r="S356" s="98"/>
      <c r="T356" s="98"/>
      <c r="U356" s="98"/>
      <c r="V356" s="98"/>
      <c r="W356" s="99"/>
      <c r="X356" s="89"/>
      <c r="Y356" s="89"/>
      <c r="Z356" s="89"/>
      <c r="AA356" s="89"/>
      <c r="AB356" s="102"/>
      <c r="AC356" s="102"/>
      <c r="AD356" s="102"/>
      <c r="AE356" s="102"/>
      <c r="AF356" s="102"/>
      <c r="AG356" s="102"/>
      <c r="AH356" s="102"/>
      <c r="AI356" s="102"/>
      <c r="AJ356" s="102"/>
      <c r="AK356" s="102"/>
      <c r="AL356" s="104"/>
      <c r="AM356" s="98"/>
      <c r="AN356" s="155"/>
      <c r="AO356" s="155"/>
      <c r="AP356" s="155"/>
      <c r="AQ356" s="155"/>
    </row>
    <row r="357" spans="1:43" s="101" customFormat="1" ht="27.95" customHeight="1">
      <c r="A357" s="120" t="str">
        <f t="shared" ca="1" si="52"/>
        <v/>
      </c>
      <c r="B357" s="422" t="str">
        <f ca="1">IF(A357="","",IF(INDIRECT("C"&amp;ROW())="","",TEXT(MATCH(INDIRECT("C"&amp;ROW()),TestCategories,0),"000")&amp;"-"&amp;TEXT(COUNTIF(C$3:INDIRECT("C"&amp;ROW()),INDIRECT("C"&amp;ROW())),"00")))</f>
        <v/>
      </c>
      <c r="C357" s="423" t="str">
        <f t="shared" ca="1" si="53"/>
        <v>耐壓性測試</v>
      </c>
      <c r="D357" s="424"/>
      <c r="E357" s="431"/>
      <c r="F357" s="431"/>
      <c r="G357" s="431"/>
      <c r="H357" s="432"/>
      <c r="I357" s="427"/>
      <c r="J357" s="432"/>
      <c r="K357" s="431"/>
      <c r="L357" s="431"/>
      <c r="M357" s="429" t="str">
        <f t="shared" ca="1" si="54"/>
        <v/>
      </c>
      <c r="N357" s="282"/>
      <c r="O357" s="442">
        <f t="shared" ca="1" si="55"/>
        <v>11</v>
      </c>
      <c r="P357" s="98"/>
      <c r="Q357" s="98"/>
      <c r="R357" s="98"/>
      <c r="S357" s="98"/>
      <c r="T357" s="98"/>
      <c r="U357" s="98"/>
      <c r="V357" s="98"/>
      <c r="W357" s="99"/>
      <c r="X357" s="89"/>
      <c r="Y357" s="89"/>
      <c r="Z357" s="89"/>
      <c r="AA357" s="89"/>
      <c r="AB357" s="102"/>
      <c r="AC357" s="102"/>
      <c r="AD357" s="102"/>
      <c r="AE357" s="102"/>
      <c r="AF357" s="102"/>
      <c r="AG357" s="102"/>
      <c r="AH357" s="102"/>
      <c r="AI357" s="102"/>
      <c r="AJ357" s="102"/>
      <c r="AK357" s="102"/>
      <c r="AL357" s="104"/>
      <c r="AM357" s="98"/>
      <c r="AN357" s="155"/>
      <c r="AO357" s="155"/>
      <c r="AP357" s="155"/>
      <c r="AQ357" s="155"/>
    </row>
    <row r="358" spans="1:43" s="101" customFormat="1" ht="27.95" customHeight="1">
      <c r="A358" s="120" t="str">
        <f t="shared" ca="1" si="52"/>
        <v/>
      </c>
      <c r="B358" s="422" t="str">
        <f ca="1">IF(A358="","",IF(INDIRECT("C"&amp;ROW())="","",TEXT(MATCH(INDIRECT("C"&amp;ROW()),TestCategories,0),"000")&amp;"-"&amp;TEXT(COUNTIF(C$3:INDIRECT("C"&amp;ROW()),INDIRECT("C"&amp;ROW())),"00")))</f>
        <v/>
      </c>
      <c r="C358" s="423" t="str">
        <f t="shared" ca="1" si="53"/>
        <v>耐壓性測試</v>
      </c>
      <c r="D358" s="424"/>
      <c r="E358" s="431"/>
      <c r="F358" s="431"/>
      <c r="G358" s="431"/>
      <c r="H358" s="432"/>
      <c r="I358" s="427"/>
      <c r="J358" s="432"/>
      <c r="K358" s="431"/>
      <c r="L358" s="431"/>
      <c r="M358" s="429" t="str">
        <f t="shared" ca="1" si="54"/>
        <v/>
      </c>
      <c r="N358" s="282"/>
      <c r="O358" s="442">
        <f t="shared" ca="1" si="55"/>
        <v>11</v>
      </c>
      <c r="P358" s="98"/>
      <c r="Q358" s="98"/>
      <c r="R358" s="98"/>
      <c r="S358" s="98"/>
      <c r="T358" s="98"/>
      <c r="U358" s="98"/>
      <c r="V358" s="98"/>
      <c r="W358" s="99"/>
      <c r="X358" s="89"/>
      <c r="Y358" s="89"/>
      <c r="Z358" s="89"/>
      <c r="AA358" s="89"/>
      <c r="AB358" s="102"/>
      <c r="AC358" s="102"/>
      <c r="AD358" s="102"/>
      <c r="AE358" s="102"/>
      <c r="AF358" s="102"/>
      <c r="AG358" s="102"/>
      <c r="AH358" s="102"/>
      <c r="AI358" s="102"/>
      <c r="AJ358" s="102"/>
      <c r="AK358" s="102"/>
      <c r="AL358" s="104"/>
      <c r="AM358" s="98"/>
      <c r="AN358" s="155"/>
      <c r="AO358" s="155"/>
      <c r="AP358" s="155"/>
      <c r="AQ358" s="155"/>
    </row>
    <row r="359" spans="1:43" s="101" customFormat="1" ht="27.95" customHeight="1">
      <c r="A359" s="120" t="str">
        <f t="shared" ca="1" si="52"/>
        <v/>
      </c>
      <c r="B359" s="422" t="str">
        <f ca="1">IF(A359="","",IF(INDIRECT("C"&amp;ROW())="","",TEXT(MATCH(INDIRECT("C"&amp;ROW()),TestCategories,0),"000")&amp;"-"&amp;TEXT(COUNTIF(C$3:INDIRECT("C"&amp;ROW()),INDIRECT("C"&amp;ROW())),"00")))</f>
        <v/>
      </c>
      <c r="C359" s="423" t="str">
        <f t="shared" ca="1" si="53"/>
        <v>耐壓性測試</v>
      </c>
      <c r="D359" s="424"/>
      <c r="E359" s="431"/>
      <c r="F359" s="431"/>
      <c r="G359" s="431"/>
      <c r="H359" s="432"/>
      <c r="I359" s="427"/>
      <c r="J359" s="432"/>
      <c r="K359" s="431"/>
      <c r="L359" s="431"/>
      <c r="M359" s="429" t="str">
        <f t="shared" ca="1" si="54"/>
        <v/>
      </c>
      <c r="N359" s="282"/>
      <c r="O359" s="442">
        <f t="shared" ca="1" si="55"/>
        <v>11</v>
      </c>
      <c r="P359" s="98"/>
      <c r="Q359" s="98"/>
      <c r="R359" s="98"/>
      <c r="S359" s="98"/>
      <c r="T359" s="98"/>
      <c r="U359" s="98"/>
      <c r="V359" s="98"/>
      <c r="W359" s="99"/>
      <c r="X359" s="89"/>
      <c r="Y359" s="89"/>
      <c r="Z359" s="89"/>
      <c r="AA359" s="89"/>
      <c r="AB359" s="102"/>
      <c r="AC359" s="102"/>
      <c r="AD359" s="102"/>
      <c r="AE359" s="102"/>
      <c r="AF359" s="102"/>
      <c r="AG359" s="102"/>
      <c r="AH359" s="102"/>
      <c r="AI359" s="102"/>
      <c r="AJ359" s="102"/>
      <c r="AK359" s="102"/>
      <c r="AL359" s="104"/>
      <c r="AM359" s="98"/>
      <c r="AN359" s="155"/>
      <c r="AO359" s="155"/>
      <c r="AP359" s="155"/>
      <c r="AQ359" s="155"/>
    </row>
    <row r="360" spans="1:43" s="101" customFormat="1" ht="27.95" customHeight="1">
      <c r="A360" s="120" t="str">
        <f t="shared" ca="1" si="52"/>
        <v/>
      </c>
      <c r="B360" s="422" t="str">
        <f ca="1">IF(A360="","",IF(INDIRECT("C"&amp;ROW())="","",TEXT(MATCH(INDIRECT("C"&amp;ROW()),TestCategories,0),"000")&amp;"-"&amp;TEXT(COUNTIF(C$3:INDIRECT("C"&amp;ROW()),INDIRECT("C"&amp;ROW())),"00")))</f>
        <v/>
      </c>
      <c r="C360" s="423" t="str">
        <f t="shared" ca="1" si="53"/>
        <v>耐壓性測試</v>
      </c>
      <c r="D360" s="424"/>
      <c r="E360" s="431"/>
      <c r="F360" s="431"/>
      <c r="G360" s="431"/>
      <c r="H360" s="432"/>
      <c r="I360" s="427"/>
      <c r="J360" s="432"/>
      <c r="K360" s="431"/>
      <c r="L360" s="431"/>
      <c r="M360" s="429" t="str">
        <f t="shared" ca="1" si="54"/>
        <v/>
      </c>
      <c r="N360" s="282"/>
      <c r="O360" s="442">
        <f t="shared" ca="1" si="55"/>
        <v>11</v>
      </c>
      <c r="P360" s="98"/>
      <c r="Q360" s="98"/>
      <c r="R360" s="98"/>
      <c r="S360" s="98"/>
      <c r="T360" s="98"/>
      <c r="U360" s="98"/>
      <c r="V360" s="98"/>
      <c r="W360" s="99"/>
      <c r="X360" s="89"/>
      <c r="Y360" s="89"/>
      <c r="Z360" s="89"/>
      <c r="AA360" s="89"/>
      <c r="AB360" s="102"/>
      <c r="AC360" s="102"/>
      <c r="AD360" s="102"/>
      <c r="AE360" s="102"/>
      <c r="AF360" s="102"/>
      <c r="AG360" s="102"/>
      <c r="AH360" s="102"/>
      <c r="AI360" s="102"/>
      <c r="AJ360" s="102"/>
      <c r="AK360" s="102"/>
      <c r="AL360" s="104"/>
      <c r="AM360" s="98"/>
      <c r="AN360" s="155"/>
      <c r="AO360" s="155"/>
      <c r="AP360" s="155"/>
      <c r="AQ360" s="155"/>
    </row>
    <row r="361" spans="1:43" s="101" customFormat="1" ht="27.95" customHeight="1">
      <c r="A361" s="120" t="str">
        <f t="shared" ca="1" si="52"/>
        <v/>
      </c>
      <c r="B361" s="422" t="str">
        <f ca="1">IF(A361="","",IF(INDIRECT("C"&amp;ROW())="","",TEXT(MATCH(INDIRECT("C"&amp;ROW()),TestCategories,0),"000")&amp;"-"&amp;TEXT(COUNTIF(C$3:INDIRECT("C"&amp;ROW()),INDIRECT("C"&amp;ROW())),"00")))</f>
        <v/>
      </c>
      <c r="C361" s="423" t="str">
        <f t="shared" ca="1" si="53"/>
        <v>耐壓性測試</v>
      </c>
      <c r="D361" s="424"/>
      <c r="E361" s="431"/>
      <c r="F361" s="431"/>
      <c r="G361" s="431"/>
      <c r="H361" s="432"/>
      <c r="I361" s="427"/>
      <c r="J361" s="432"/>
      <c r="K361" s="431"/>
      <c r="L361" s="431"/>
      <c r="M361" s="429" t="str">
        <f t="shared" ca="1" si="54"/>
        <v/>
      </c>
      <c r="N361" s="282"/>
      <c r="O361" s="442">
        <f t="shared" ca="1" si="55"/>
        <v>11</v>
      </c>
      <c r="P361" s="98"/>
      <c r="Q361" s="98"/>
      <c r="R361" s="98"/>
      <c r="S361" s="98"/>
      <c r="T361" s="98"/>
      <c r="U361" s="98"/>
      <c r="V361" s="98"/>
      <c r="W361" s="99"/>
      <c r="X361" s="89"/>
      <c r="Y361" s="89"/>
      <c r="Z361" s="89"/>
      <c r="AA361" s="89"/>
      <c r="AB361" s="102"/>
      <c r="AC361" s="102"/>
      <c r="AD361" s="102"/>
      <c r="AE361" s="102"/>
      <c r="AF361" s="102"/>
      <c r="AG361" s="102"/>
      <c r="AH361" s="102"/>
      <c r="AI361" s="102"/>
      <c r="AJ361" s="102"/>
      <c r="AK361" s="102"/>
      <c r="AL361" s="104"/>
      <c r="AM361" s="98"/>
      <c r="AN361" s="155"/>
      <c r="AO361" s="155"/>
      <c r="AP361" s="155"/>
      <c r="AQ361" s="155"/>
    </row>
    <row r="362" spans="1:43" s="101" customFormat="1" ht="27.95" customHeight="1">
      <c r="A362" s="120" t="str">
        <f t="shared" ca="1" si="52"/>
        <v/>
      </c>
      <c r="B362" s="422" t="str">
        <f ca="1">IF(A362="","",IF(INDIRECT("C"&amp;ROW())="","",TEXT(MATCH(INDIRECT("C"&amp;ROW()),TestCategories,0),"000")&amp;"-"&amp;TEXT(COUNTIF(C$3:INDIRECT("C"&amp;ROW()),INDIRECT("C"&amp;ROW())),"00")))</f>
        <v/>
      </c>
      <c r="C362" s="423" t="str">
        <f t="shared" ca="1" si="53"/>
        <v>耐壓性測試</v>
      </c>
      <c r="D362" s="424"/>
      <c r="E362" s="431"/>
      <c r="F362" s="431"/>
      <c r="G362" s="431"/>
      <c r="H362" s="432"/>
      <c r="I362" s="427"/>
      <c r="J362" s="432"/>
      <c r="K362" s="431"/>
      <c r="L362" s="431"/>
      <c r="M362" s="429" t="str">
        <f t="shared" ca="1" si="54"/>
        <v/>
      </c>
      <c r="N362" s="282"/>
      <c r="O362" s="442">
        <f t="shared" ca="1" si="55"/>
        <v>11</v>
      </c>
      <c r="P362" s="98"/>
      <c r="Q362" s="98"/>
      <c r="R362" s="98"/>
      <c r="S362" s="98"/>
      <c r="T362" s="98"/>
      <c r="U362" s="98"/>
      <c r="V362" s="98"/>
      <c r="W362" s="99"/>
      <c r="X362" s="89"/>
      <c r="Y362" s="89"/>
      <c r="Z362" s="89"/>
      <c r="AA362" s="89"/>
      <c r="AB362" s="102"/>
      <c r="AC362" s="102"/>
      <c r="AD362" s="102"/>
      <c r="AE362" s="102"/>
      <c r="AF362" s="102"/>
      <c r="AG362" s="102"/>
      <c r="AH362" s="102"/>
      <c r="AI362" s="102"/>
      <c r="AJ362" s="102"/>
      <c r="AK362" s="102"/>
      <c r="AL362" s="104"/>
      <c r="AM362" s="98"/>
      <c r="AN362" s="155"/>
      <c r="AO362" s="155"/>
      <c r="AP362" s="155"/>
      <c r="AQ362" s="155"/>
    </row>
    <row r="363" spans="1:43" s="101" customFormat="1" ht="27.95" customHeight="1">
      <c r="A363" s="120" t="str">
        <f t="shared" ca="1" si="52"/>
        <v/>
      </c>
      <c r="B363" s="422" t="str">
        <f ca="1">IF(A363="","",IF(INDIRECT("C"&amp;ROW())="","",TEXT(MATCH(INDIRECT("C"&amp;ROW()),TestCategories,0),"000")&amp;"-"&amp;TEXT(COUNTIF(C$3:INDIRECT("C"&amp;ROW()),INDIRECT("C"&amp;ROW())),"00")))</f>
        <v/>
      </c>
      <c r="C363" s="423" t="str">
        <f t="shared" ca="1" si="53"/>
        <v>耐壓性測試</v>
      </c>
      <c r="D363" s="424"/>
      <c r="E363" s="431"/>
      <c r="F363" s="431"/>
      <c r="G363" s="431"/>
      <c r="H363" s="432"/>
      <c r="I363" s="427"/>
      <c r="J363" s="432"/>
      <c r="K363" s="431"/>
      <c r="L363" s="431"/>
      <c r="M363" s="429" t="str">
        <f t="shared" ca="1" si="54"/>
        <v/>
      </c>
      <c r="N363" s="282"/>
      <c r="O363" s="442">
        <f t="shared" ca="1" si="55"/>
        <v>11</v>
      </c>
      <c r="P363" s="98"/>
      <c r="Q363" s="98"/>
      <c r="R363" s="98"/>
      <c r="S363" s="98"/>
      <c r="T363" s="98"/>
      <c r="U363" s="98"/>
      <c r="V363" s="98"/>
      <c r="W363" s="99"/>
      <c r="X363" s="89"/>
      <c r="Y363" s="89"/>
      <c r="Z363" s="89"/>
      <c r="AA363" s="89"/>
      <c r="AB363" s="102"/>
      <c r="AC363" s="102"/>
      <c r="AD363" s="102"/>
      <c r="AE363" s="102"/>
      <c r="AF363" s="102"/>
      <c r="AG363" s="102"/>
      <c r="AH363" s="102"/>
      <c r="AI363" s="102"/>
      <c r="AJ363" s="102"/>
      <c r="AK363" s="102"/>
      <c r="AL363" s="104"/>
      <c r="AM363" s="98"/>
      <c r="AN363" s="155"/>
      <c r="AO363" s="155"/>
      <c r="AP363" s="155"/>
      <c r="AQ363" s="155"/>
    </row>
    <row r="364" spans="1:43" s="101" customFormat="1" ht="27.95" customHeight="1">
      <c r="A364" s="120" t="str">
        <f t="shared" ca="1" si="52"/>
        <v/>
      </c>
      <c r="B364" s="422" t="str">
        <f ca="1">IF(A364="","",IF(INDIRECT("C"&amp;ROW())="","",TEXT(MATCH(INDIRECT("C"&amp;ROW()),TestCategories,0),"000")&amp;"-"&amp;TEXT(COUNTIF(C$3:INDIRECT("C"&amp;ROW()),INDIRECT("C"&amp;ROW())),"00")))</f>
        <v/>
      </c>
      <c r="C364" s="423" t="str">
        <f t="shared" ca="1" si="53"/>
        <v>耐壓性測試</v>
      </c>
      <c r="D364" s="424"/>
      <c r="E364" s="431"/>
      <c r="F364" s="431"/>
      <c r="G364" s="431"/>
      <c r="H364" s="432"/>
      <c r="I364" s="427"/>
      <c r="J364" s="432"/>
      <c r="K364" s="431"/>
      <c r="L364" s="431"/>
      <c r="M364" s="429" t="str">
        <f t="shared" ca="1" si="54"/>
        <v/>
      </c>
      <c r="N364" s="282"/>
      <c r="O364" s="442">
        <f t="shared" ca="1" si="55"/>
        <v>11</v>
      </c>
      <c r="P364" s="98"/>
      <c r="Q364" s="98"/>
      <c r="R364" s="98"/>
      <c r="S364" s="98"/>
      <c r="T364" s="98"/>
      <c r="U364" s="98"/>
      <c r="V364" s="98"/>
      <c r="W364" s="99"/>
      <c r="X364" s="89"/>
      <c r="Y364" s="89"/>
      <c r="Z364" s="89"/>
      <c r="AA364" s="89"/>
      <c r="AB364" s="102"/>
      <c r="AC364" s="102"/>
      <c r="AD364" s="102"/>
      <c r="AE364" s="102"/>
      <c r="AF364" s="102"/>
      <c r="AG364" s="102"/>
      <c r="AH364" s="102"/>
      <c r="AI364" s="102"/>
      <c r="AJ364" s="102"/>
      <c r="AK364" s="102"/>
      <c r="AL364" s="104"/>
      <c r="AM364" s="98"/>
      <c r="AN364" s="155"/>
      <c r="AO364" s="155"/>
      <c r="AP364" s="155"/>
      <c r="AQ364" s="155"/>
    </row>
    <row r="365" spans="1:43" s="101" customFormat="1" ht="27.95" customHeight="1">
      <c r="A365" s="120" t="str">
        <f t="shared" ca="1" si="52"/>
        <v/>
      </c>
      <c r="B365" s="422" t="str">
        <f ca="1">IF(A365="","",IF(INDIRECT("C"&amp;ROW())="","",TEXT(MATCH(INDIRECT("C"&amp;ROW()),TestCategories,0),"000")&amp;"-"&amp;TEXT(COUNTIF(C$3:INDIRECT("C"&amp;ROW()),INDIRECT("C"&amp;ROW())),"00")))</f>
        <v/>
      </c>
      <c r="C365" s="423" t="str">
        <f t="shared" ca="1" si="53"/>
        <v>耐壓性測試</v>
      </c>
      <c r="D365" s="424"/>
      <c r="E365" s="431"/>
      <c r="F365" s="431"/>
      <c r="G365" s="431"/>
      <c r="H365" s="432"/>
      <c r="I365" s="427"/>
      <c r="J365" s="432"/>
      <c r="K365" s="431"/>
      <c r="L365" s="431"/>
      <c r="M365" s="429" t="str">
        <f t="shared" ca="1" si="54"/>
        <v/>
      </c>
      <c r="N365" s="282"/>
      <c r="O365" s="442">
        <f t="shared" ca="1" si="55"/>
        <v>11</v>
      </c>
      <c r="P365" s="98"/>
      <c r="Q365" s="98"/>
      <c r="R365" s="98"/>
      <c r="S365" s="98"/>
      <c r="T365" s="98"/>
      <c r="U365" s="98"/>
      <c r="V365" s="98"/>
      <c r="W365" s="99"/>
      <c r="X365" s="89"/>
      <c r="Y365" s="89"/>
      <c r="Z365" s="89"/>
      <c r="AA365" s="89"/>
      <c r="AB365" s="102"/>
      <c r="AC365" s="102"/>
      <c r="AD365" s="102"/>
      <c r="AE365" s="102"/>
      <c r="AF365" s="102"/>
      <c r="AG365" s="102"/>
      <c r="AH365" s="102"/>
      <c r="AI365" s="102"/>
      <c r="AJ365" s="102"/>
      <c r="AK365" s="102"/>
      <c r="AL365" s="104"/>
      <c r="AM365" s="98"/>
      <c r="AN365" s="155"/>
      <c r="AO365" s="155"/>
      <c r="AP365" s="155"/>
      <c r="AQ365" s="155"/>
    </row>
    <row r="366" spans="1:43" s="101" customFormat="1" ht="27.95" customHeight="1">
      <c r="A366" s="120" t="str">
        <f t="shared" ca="1" si="52"/>
        <v/>
      </c>
      <c r="B366" s="422" t="str">
        <f ca="1">IF(A366="","",IF(INDIRECT("C"&amp;ROW())="","",TEXT(MATCH(INDIRECT("C"&amp;ROW()),TestCategories,0),"000")&amp;"-"&amp;TEXT(COUNTIF(C$3:INDIRECT("C"&amp;ROW()),INDIRECT("C"&amp;ROW())),"00")))</f>
        <v/>
      </c>
      <c r="C366" s="423" t="str">
        <f t="shared" ca="1" si="53"/>
        <v>耐壓性測試</v>
      </c>
      <c r="D366" s="424"/>
      <c r="E366" s="431"/>
      <c r="F366" s="431"/>
      <c r="G366" s="431"/>
      <c r="H366" s="432"/>
      <c r="I366" s="427"/>
      <c r="J366" s="432"/>
      <c r="K366" s="431"/>
      <c r="L366" s="431"/>
      <c r="M366" s="429" t="str">
        <f t="shared" ca="1" si="54"/>
        <v/>
      </c>
      <c r="N366" s="282"/>
      <c r="O366" s="442">
        <f t="shared" ca="1" si="55"/>
        <v>11</v>
      </c>
      <c r="P366" s="98"/>
      <c r="Q366" s="98"/>
      <c r="R366" s="98"/>
      <c r="S366" s="98"/>
      <c r="T366" s="98"/>
      <c r="U366" s="98"/>
      <c r="V366" s="98"/>
      <c r="W366" s="99"/>
      <c r="X366" s="89"/>
      <c r="Y366" s="89"/>
      <c r="Z366" s="89"/>
      <c r="AA366" s="89"/>
      <c r="AB366" s="102"/>
      <c r="AC366" s="102"/>
      <c r="AD366" s="102"/>
      <c r="AE366" s="102"/>
      <c r="AF366" s="102"/>
      <c r="AG366" s="102"/>
      <c r="AH366" s="102"/>
      <c r="AI366" s="102"/>
      <c r="AJ366" s="102"/>
      <c r="AK366" s="102"/>
      <c r="AL366" s="104"/>
      <c r="AM366" s="98"/>
      <c r="AN366" s="155"/>
      <c r="AO366" s="155"/>
      <c r="AP366" s="155"/>
      <c r="AQ366" s="155"/>
    </row>
    <row r="367" spans="1:43" s="101" customFormat="1" ht="27.95" customHeight="1">
      <c r="A367" s="120" t="str">
        <f t="shared" ca="1" si="52"/>
        <v/>
      </c>
      <c r="B367" s="422" t="str">
        <f ca="1">IF(A367="","",IF(INDIRECT("C"&amp;ROW())="","",TEXT(MATCH(INDIRECT("C"&amp;ROW()),TestCategories,0),"000")&amp;"-"&amp;TEXT(COUNTIF(C$3:INDIRECT("C"&amp;ROW()),INDIRECT("C"&amp;ROW())),"00")))</f>
        <v/>
      </c>
      <c r="C367" s="423" t="str">
        <f t="shared" ca="1" si="53"/>
        <v>耐壓性測試</v>
      </c>
      <c r="D367" s="424"/>
      <c r="E367" s="431"/>
      <c r="F367" s="431"/>
      <c r="G367" s="431"/>
      <c r="H367" s="432"/>
      <c r="I367" s="427"/>
      <c r="J367" s="432"/>
      <c r="K367" s="431"/>
      <c r="L367" s="431"/>
      <c r="M367" s="429" t="str">
        <f t="shared" ca="1" si="54"/>
        <v/>
      </c>
      <c r="N367" s="282"/>
      <c r="O367" s="442">
        <f t="shared" ca="1" si="55"/>
        <v>11</v>
      </c>
      <c r="P367" s="98"/>
      <c r="Q367" s="98"/>
      <c r="R367" s="98"/>
      <c r="S367" s="98"/>
      <c r="T367" s="98"/>
      <c r="U367" s="98"/>
      <c r="V367" s="98"/>
      <c r="W367" s="99"/>
      <c r="X367" s="89"/>
      <c r="Y367" s="89"/>
      <c r="Z367" s="89"/>
      <c r="AA367" s="89"/>
      <c r="AB367" s="102"/>
      <c r="AC367" s="102"/>
      <c r="AD367" s="102"/>
      <c r="AE367" s="102"/>
      <c r="AF367" s="102"/>
      <c r="AG367" s="102"/>
      <c r="AH367" s="102"/>
      <c r="AI367" s="102"/>
      <c r="AJ367" s="102"/>
      <c r="AK367" s="102"/>
      <c r="AL367" s="104"/>
      <c r="AM367" s="98"/>
      <c r="AN367" s="155"/>
      <c r="AO367" s="155"/>
      <c r="AP367" s="155"/>
      <c r="AQ367" s="155"/>
    </row>
    <row r="368" spans="1:43" s="101" customFormat="1" ht="27.95" customHeight="1">
      <c r="A368" s="120" t="str">
        <f t="shared" ca="1" si="52"/>
        <v/>
      </c>
      <c r="B368" s="422" t="str">
        <f ca="1">IF(A368="","",IF(INDIRECT("C"&amp;ROW())="","",TEXT(MATCH(INDIRECT("C"&amp;ROW()),TestCategories,0),"000")&amp;"-"&amp;TEXT(COUNTIF(C$3:INDIRECT("C"&amp;ROW()),INDIRECT("C"&amp;ROW())),"00")))</f>
        <v/>
      </c>
      <c r="C368" s="423" t="str">
        <f t="shared" ca="1" si="53"/>
        <v>耐壓性測試</v>
      </c>
      <c r="D368" s="424"/>
      <c r="E368" s="431"/>
      <c r="F368" s="431"/>
      <c r="G368" s="431"/>
      <c r="H368" s="432"/>
      <c r="I368" s="427"/>
      <c r="J368" s="432"/>
      <c r="K368" s="431"/>
      <c r="L368" s="431"/>
      <c r="M368" s="429" t="str">
        <f t="shared" ca="1" si="54"/>
        <v/>
      </c>
      <c r="N368" s="282"/>
      <c r="O368" s="442">
        <f t="shared" ca="1" si="55"/>
        <v>11</v>
      </c>
      <c r="P368" s="98"/>
      <c r="Q368" s="98"/>
      <c r="R368" s="98"/>
      <c r="S368" s="98"/>
      <c r="T368" s="98"/>
      <c r="U368" s="98"/>
      <c r="V368" s="98"/>
      <c r="W368" s="99"/>
      <c r="X368" s="89"/>
      <c r="Y368" s="89"/>
      <c r="Z368" s="89"/>
      <c r="AA368" s="89"/>
      <c r="AB368" s="102"/>
      <c r="AC368" s="102"/>
      <c r="AD368" s="102"/>
      <c r="AE368" s="102"/>
      <c r="AF368" s="102"/>
      <c r="AG368" s="102"/>
      <c r="AH368" s="102"/>
      <c r="AI368" s="102"/>
      <c r="AJ368" s="102"/>
      <c r="AK368" s="102"/>
      <c r="AL368" s="104"/>
      <c r="AM368" s="98"/>
      <c r="AN368" s="155"/>
      <c r="AO368" s="155"/>
      <c r="AP368" s="155"/>
      <c r="AQ368" s="155"/>
    </row>
    <row r="369" spans="1:43" s="101" customFormat="1" ht="27.95" customHeight="1">
      <c r="A369" s="120" t="str">
        <f t="shared" ca="1" si="52"/>
        <v/>
      </c>
      <c r="B369" s="422" t="str">
        <f ca="1">IF(A369="","",IF(INDIRECT("C"&amp;ROW())="","",TEXT(MATCH(INDIRECT("C"&amp;ROW()),TestCategories,0),"000")&amp;"-"&amp;TEXT(COUNTIF(C$3:INDIRECT("C"&amp;ROW()),INDIRECT("C"&amp;ROW())),"00")))</f>
        <v/>
      </c>
      <c r="C369" s="423" t="str">
        <f t="shared" ca="1" si="53"/>
        <v>耐壓性測試</v>
      </c>
      <c r="D369" s="424"/>
      <c r="E369" s="431"/>
      <c r="F369" s="431"/>
      <c r="G369" s="431"/>
      <c r="H369" s="432"/>
      <c r="I369" s="427"/>
      <c r="J369" s="432"/>
      <c r="K369" s="431"/>
      <c r="L369" s="431"/>
      <c r="M369" s="429" t="str">
        <f t="shared" ca="1" si="54"/>
        <v/>
      </c>
      <c r="N369" s="282"/>
      <c r="O369" s="442">
        <f t="shared" ca="1" si="55"/>
        <v>11</v>
      </c>
      <c r="P369" s="98"/>
      <c r="Q369" s="98"/>
      <c r="R369" s="98"/>
      <c r="S369" s="98"/>
      <c r="T369" s="98"/>
      <c r="U369" s="98"/>
      <c r="V369" s="98"/>
      <c r="W369" s="99"/>
      <c r="X369" s="89"/>
      <c r="Y369" s="89"/>
      <c r="Z369" s="89"/>
      <c r="AA369" s="89"/>
      <c r="AB369" s="102"/>
      <c r="AC369" s="102"/>
      <c r="AD369" s="102"/>
      <c r="AE369" s="102"/>
      <c r="AF369" s="102"/>
      <c r="AG369" s="102"/>
      <c r="AH369" s="102"/>
      <c r="AI369" s="102"/>
      <c r="AJ369" s="102"/>
      <c r="AK369" s="102"/>
      <c r="AL369" s="104"/>
      <c r="AM369" s="98"/>
      <c r="AN369" s="155"/>
      <c r="AO369" s="155"/>
      <c r="AP369" s="155"/>
      <c r="AQ369" s="155"/>
    </row>
    <row r="370" spans="1:43" s="101" customFormat="1" ht="27.95" customHeight="1">
      <c r="A370" s="120" t="str">
        <f t="shared" ca="1" si="52"/>
        <v/>
      </c>
      <c r="B370" s="422" t="str">
        <f ca="1">IF(A370="","",IF(INDIRECT("C"&amp;ROW())="","",TEXT(MATCH(INDIRECT("C"&amp;ROW()),TestCategories,0),"000")&amp;"-"&amp;TEXT(COUNTIF(C$3:INDIRECT("C"&amp;ROW()),INDIRECT("C"&amp;ROW())),"00")))</f>
        <v/>
      </c>
      <c r="C370" s="423" t="str">
        <f t="shared" ca="1" si="53"/>
        <v>耐壓性測試</v>
      </c>
      <c r="D370" s="424"/>
      <c r="E370" s="431"/>
      <c r="F370" s="431"/>
      <c r="G370" s="431"/>
      <c r="H370" s="432"/>
      <c r="I370" s="427"/>
      <c r="J370" s="432"/>
      <c r="K370" s="431"/>
      <c r="L370" s="431"/>
      <c r="M370" s="429" t="str">
        <f t="shared" ca="1" si="54"/>
        <v/>
      </c>
      <c r="N370" s="282"/>
      <c r="O370" s="442">
        <f t="shared" ca="1" si="55"/>
        <v>11</v>
      </c>
      <c r="P370" s="98"/>
      <c r="Q370" s="98"/>
      <c r="R370" s="98"/>
      <c r="S370" s="98"/>
      <c r="T370" s="98"/>
      <c r="U370" s="98"/>
      <c r="V370" s="98"/>
      <c r="W370" s="99"/>
      <c r="X370" s="89"/>
      <c r="Y370" s="89"/>
      <c r="Z370" s="89"/>
      <c r="AA370" s="89"/>
      <c r="AB370" s="102"/>
      <c r="AC370" s="102"/>
      <c r="AD370" s="102"/>
      <c r="AE370" s="102"/>
      <c r="AF370" s="102"/>
      <c r="AG370" s="102"/>
      <c r="AH370" s="102"/>
      <c r="AI370" s="102"/>
      <c r="AJ370" s="102"/>
      <c r="AK370" s="102"/>
      <c r="AL370" s="104"/>
      <c r="AM370" s="98"/>
      <c r="AN370" s="155"/>
      <c r="AO370" s="155"/>
      <c r="AP370" s="155"/>
      <c r="AQ370" s="155"/>
    </row>
    <row r="371" spans="1:43" s="101" customFormat="1" ht="27.95" customHeight="1">
      <c r="A371" s="120" t="str">
        <f t="shared" ca="1" si="52"/>
        <v/>
      </c>
      <c r="B371" s="422" t="str">
        <f ca="1">IF(A371="","",IF(INDIRECT("C"&amp;ROW())="","",TEXT(MATCH(INDIRECT("C"&amp;ROW()),TestCategories,0),"000")&amp;"-"&amp;TEXT(COUNTIF(C$3:INDIRECT("C"&amp;ROW()),INDIRECT("C"&amp;ROW())),"00")))</f>
        <v/>
      </c>
      <c r="C371" s="423" t="str">
        <f t="shared" ca="1" si="53"/>
        <v>耐壓性測試</v>
      </c>
      <c r="D371" s="424"/>
      <c r="E371" s="431"/>
      <c r="F371" s="431"/>
      <c r="G371" s="431"/>
      <c r="H371" s="432"/>
      <c r="I371" s="427"/>
      <c r="J371" s="432"/>
      <c r="K371" s="431"/>
      <c r="L371" s="431"/>
      <c r="M371" s="429" t="str">
        <f t="shared" ca="1" si="54"/>
        <v/>
      </c>
      <c r="N371" s="282"/>
      <c r="O371" s="442">
        <f t="shared" ca="1" si="55"/>
        <v>11</v>
      </c>
      <c r="P371" s="98"/>
      <c r="Q371" s="98"/>
      <c r="R371" s="98"/>
      <c r="S371" s="98"/>
      <c r="T371" s="98"/>
      <c r="U371" s="98"/>
      <c r="V371" s="98"/>
      <c r="W371" s="99"/>
      <c r="X371" s="89"/>
      <c r="Y371" s="89"/>
      <c r="Z371" s="89"/>
      <c r="AA371" s="89"/>
      <c r="AB371" s="102"/>
      <c r="AC371" s="102"/>
      <c r="AD371" s="102"/>
      <c r="AE371" s="102"/>
      <c r="AF371" s="102"/>
      <c r="AG371" s="102"/>
      <c r="AH371" s="102"/>
      <c r="AI371" s="102"/>
      <c r="AJ371" s="102"/>
      <c r="AK371" s="102"/>
      <c r="AL371" s="104"/>
      <c r="AM371" s="98"/>
      <c r="AN371" s="155"/>
      <c r="AO371" s="155"/>
      <c r="AP371" s="155"/>
      <c r="AQ371" s="155"/>
    </row>
    <row r="372" spans="1:43" s="101" customFormat="1" ht="27.95" customHeight="1">
      <c r="A372" s="120" t="str">
        <f t="shared" ca="1" si="52"/>
        <v/>
      </c>
      <c r="B372" s="422" t="str">
        <f ca="1">IF(A372="","",IF(INDIRECT("C"&amp;ROW())="","",TEXT(MATCH(INDIRECT("C"&amp;ROW()),TestCategories,0),"000")&amp;"-"&amp;TEXT(COUNTIF(C$3:INDIRECT("C"&amp;ROW()),INDIRECT("C"&amp;ROW())),"00")))</f>
        <v/>
      </c>
      <c r="C372" s="423" t="str">
        <f t="shared" ca="1" si="53"/>
        <v>耐壓性測試</v>
      </c>
      <c r="D372" s="424"/>
      <c r="E372" s="431"/>
      <c r="F372" s="431"/>
      <c r="G372" s="431"/>
      <c r="H372" s="432"/>
      <c r="I372" s="427"/>
      <c r="J372" s="432"/>
      <c r="K372" s="431"/>
      <c r="L372" s="431"/>
      <c r="M372" s="429" t="str">
        <f t="shared" ca="1" si="54"/>
        <v/>
      </c>
      <c r="N372" s="282"/>
      <c r="O372" s="442">
        <f t="shared" ca="1" si="55"/>
        <v>11</v>
      </c>
      <c r="P372" s="98"/>
      <c r="Q372" s="98"/>
      <c r="R372" s="98"/>
      <c r="S372" s="98"/>
      <c r="T372" s="98"/>
      <c r="U372" s="98"/>
      <c r="V372" s="98"/>
      <c r="W372" s="99"/>
      <c r="X372" s="89"/>
      <c r="Y372" s="89"/>
      <c r="Z372" s="89"/>
      <c r="AA372" s="89"/>
      <c r="AB372" s="102"/>
      <c r="AC372" s="102"/>
      <c r="AD372" s="102"/>
      <c r="AE372" s="102"/>
      <c r="AF372" s="102"/>
      <c r="AG372" s="102"/>
      <c r="AH372" s="102"/>
      <c r="AI372" s="102"/>
      <c r="AJ372" s="102"/>
      <c r="AK372" s="102"/>
      <c r="AL372" s="104"/>
      <c r="AM372" s="98"/>
      <c r="AN372" s="155"/>
      <c r="AO372" s="155"/>
      <c r="AP372" s="155"/>
      <c r="AQ372" s="155"/>
    </row>
    <row r="373" spans="1:43" s="101" customFormat="1" ht="27.95" customHeight="1">
      <c r="A373" s="120" t="str">
        <f t="shared" ca="1" si="52"/>
        <v/>
      </c>
      <c r="B373" s="422" t="str">
        <f ca="1">IF(A373="","",IF(INDIRECT("C"&amp;ROW())="","",TEXT(MATCH(INDIRECT("C"&amp;ROW()),TestCategories,0),"000")&amp;"-"&amp;TEXT(COUNTIF(C$3:INDIRECT("C"&amp;ROW()),INDIRECT("C"&amp;ROW())),"00")))</f>
        <v/>
      </c>
      <c r="C373" s="423" t="str">
        <f t="shared" ca="1" si="53"/>
        <v>耐壓性測試</v>
      </c>
      <c r="D373" s="424"/>
      <c r="E373" s="431"/>
      <c r="F373" s="431"/>
      <c r="G373" s="431"/>
      <c r="H373" s="432"/>
      <c r="I373" s="427"/>
      <c r="J373" s="432"/>
      <c r="K373" s="431"/>
      <c r="L373" s="431"/>
      <c r="M373" s="429" t="str">
        <f t="shared" ca="1" si="54"/>
        <v/>
      </c>
      <c r="N373" s="282"/>
      <c r="O373" s="442">
        <f t="shared" ca="1" si="55"/>
        <v>11</v>
      </c>
      <c r="P373" s="98"/>
      <c r="Q373" s="98"/>
      <c r="R373" s="98"/>
      <c r="S373" s="98"/>
      <c r="T373" s="98"/>
      <c r="U373" s="98"/>
      <c r="V373" s="98"/>
      <c r="W373" s="99"/>
      <c r="X373" s="89"/>
      <c r="Y373" s="89"/>
      <c r="Z373" s="89"/>
      <c r="AA373" s="89"/>
      <c r="AB373" s="102"/>
      <c r="AC373" s="102"/>
      <c r="AD373" s="102"/>
      <c r="AE373" s="102"/>
      <c r="AF373" s="102"/>
      <c r="AG373" s="102"/>
      <c r="AH373" s="102"/>
      <c r="AI373" s="102"/>
      <c r="AJ373" s="102"/>
      <c r="AK373" s="102"/>
      <c r="AL373" s="104"/>
      <c r="AM373" s="98"/>
      <c r="AN373" s="155"/>
      <c r="AO373" s="155"/>
      <c r="AP373" s="155"/>
      <c r="AQ373" s="155"/>
    </row>
    <row r="374" spans="1:43" s="101" customFormat="1" ht="27.95" customHeight="1">
      <c r="A374" s="120" t="str">
        <f t="shared" ca="1" si="52"/>
        <v/>
      </c>
      <c r="B374" s="422" t="str">
        <f ca="1">IF(A374="","",IF(INDIRECT("C"&amp;ROW())="","",TEXT(MATCH(INDIRECT("C"&amp;ROW()),TestCategories,0),"000")&amp;"-"&amp;TEXT(COUNTIF(C$3:INDIRECT("C"&amp;ROW()),INDIRECT("C"&amp;ROW())),"00")))</f>
        <v/>
      </c>
      <c r="C374" s="423" t="str">
        <f t="shared" ca="1" si="53"/>
        <v>耐壓性測試</v>
      </c>
      <c r="D374" s="424"/>
      <c r="E374" s="431"/>
      <c r="F374" s="431"/>
      <c r="G374" s="431"/>
      <c r="H374" s="432"/>
      <c r="I374" s="427"/>
      <c r="J374" s="432"/>
      <c r="K374" s="431"/>
      <c r="L374" s="431"/>
      <c r="M374" s="429" t="str">
        <f t="shared" ca="1" si="54"/>
        <v/>
      </c>
      <c r="N374" s="282"/>
      <c r="O374" s="442">
        <f t="shared" ca="1" si="55"/>
        <v>11</v>
      </c>
      <c r="P374" s="98"/>
      <c r="Q374" s="98"/>
      <c r="R374" s="98"/>
      <c r="S374" s="98"/>
      <c r="T374" s="98"/>
      <c r="U374" s="98"/>
      <c r="V374" s="98"/>
      <c r="W374" s="99"/>
      <c r="X374" s="89"/>
      <c r="Y374" s="89"/>
      <c r="Z374" s="89"/>
      <c r="AA374" s="89"/>
      <c r="AB374" s="102"/>
      <c r="AC374" s="102"/>
      <c r="AD374" s="102"/>
      <c r="AE374" s="102"/>
      <c r="AF374" s="102"/>
      <c r="AG374" s="102"/>
      <c r="AH374" s="102"/>
      <c r="AI374" s="102"/>
      <c r="AJ374" s="102"/>
      <c r="AK374" s="102"/>
      <c r="AL374" s="104"/>
      <c r="AM374" s="98"/>
      <c r="AN374" s="155"/>
      <c r="AO374" s="155"/>
      <c r="AP374" s="155"/>
      <c r="AQ374" s="155"/>
    </row>
    <row r="375" spans="1:43" s="101" customFormat="1" ht="27.95" customHeight="1">
      <c r="A375" s="120" t="str">
        <f t="shared" ca="1" si="52"/>
        <v/>
      </c>
      <c r="B375" s="422" t="str">
        <f ca="1">IF(A375="","",IF(INDIRECT("C"&amp;ROW())="","",TEXT(MATCH(INDIRECT("C"&amp;ROW()),TestCategories,0),"000")&amp;"-"&amp;TEXT(COUNTIF(C$3:INDIRECT("C"&amp;ROW()),INDIRECT("C"&amp;ROW())),"00")))</f>
        <v/>
      </c>
      <c r="C375" s="423" t="str">
        <f t="shared" ca="1" si="53"/>
        <v>耐壓性測試</v>
      </c>
      <c r="D375" s="424"/>
      <c r="E375" s="431"/>
      <c r="F375" s="431"/>
      <c r="G375" s="431"/>
      <c r="H375" s="432"/>
      <c r="I375" s="427"/>
      <c r="J375" s="432"/>
      <c r="K375" s="431"/>
      <c r="L375" s="431"/>
      <c r="M375" s="429" t="str">
        <f t="shared" ca="1" si="54"/>
        <v/>
      </c>
      <c r="N375" s="282"/>
      <c r="O375" s="442">
        <f t="shared" ca="1" si="55"/>
        <v>11</v>
      </c>
      <c r="P375" s="98"/>
      <c r="Q375" s="98"/>
      <c r="R375" s="98"/>
      <c r="S375" s="98"/>
      <c r="T375" s="98"/>
      <c r="U375" s="98"/>
      <c r="V375" s="98"/>
      <c r="W375" s="99"/>
      <c r="X375" s="89"/>
      <c r="Y375" s="89"/>
      <c r="Z375" s="89"/>
      <c r="AA375" s="89"/>
      <c r="AB375" s="102"/>
      <c r="AC375" s="102"/>
      <c r="AD375" s="102"/>
      <c r="AE375" s="102"/>
      <c r="AF375" s="102"/>
      <c r="AG375" s="102"/>
      <c r="AH375" s="102"/>
      <c r="AI375" s="102"/>
      <c r="AJ375" s="102"/>
      <c r="AK375" s="102"/>
      <c r="AL375" s="104"/>
      <c r="AM375" s="98"/>
      <c r="AN375" s="155"/>
      <c r="AO375" s="155"/>
      <c r="AP375" s="155"/>
      <c r="AQ375" s="155"/>
    </row>
    <row r="376" spans="1:43" s="101" customFormat="1" ht="27.95" customHeight="1">
      <c r="A376" s="120" t="str">
        <f t="shared" ca="1" si="52"/>
        <v/>
      </c>
      <c r="B376" s="422" t="str">
        <f ca="1">IF(A376="","",IF(INDIRECT("C"&amp;ROW())="","",TEXT(MATCH(INDIRECT("C"&amp;ROW()),TestCategories,0),"000")&amp;"-"&amp;TEXT(COUNTIF(C$3:INDIRECT("C"&amp;ROW()),INDIRECT("C"&amp;ROW())),"00")))</f>
        <v/>
      </c>
      <c r="C376" s="423" t="str">
        <f t="shared" ca="1" si="53"/>
        <v>耐壓性測試</v>
      </c>
      <c r="D376" s="424"/>
      <c r="E376" s="431"/>
      <c r="F376" s="431"/>
      <c r="G376" s="431"/>
      <c r="H376" s="432"/>
      <c r="I376" s="427"/>
      <c r="J376" s="432"/>
      <c r="K376" s="431"/>
      <c r="L376" s="431"/>
      <c r="M376" s="429" t="str">
        <f t="shared" ca="1" si="54"/>
        <v/>
      </c>
      <c r="N376" s="282"/>
      <c r="O376" s="442">
        <f t="shared" ca="1" si="55"/>
        <v>11</v>
      </c>
      <c r="P376" s="98"/>
      <c r="Q376" s="98"/>
      <c r="R376" s="98"/>
      <c r="S376" s="98"/>
      <c r="T376" s="98"/>
      <c r="U376" s="98"/>
      <c r="V376" s="98"/>
      <c r="W376" s="99"/>
      <c r="X376" s="89"/>
      <c r="Y376" s="89"/>
      <c r="Z376" s="89"/>
      <c r="AA376" s="89"/>
      <c r="AB376" s="102"/>
      <c r="AC376" s="102"/>
      <c r="AD376" s="102"/>
      <c r="AE376" s="102"/>
      <c r="AF376" s="102"/>
      <c r="AG376" s="102"/>
      <c r="AH376" s="102"/>
      <c r="AI376" s="102"/>
      <c r="AJ376" s="102"/>
      <c r="AK376" s="102"/>
      <c r="AL376" s="104"/>
      <c r="AM376" s="98"/>
      <c r="AN376" s="155"/>
      <c r="AO376" s="155"/>
      <c r="AP376" s="155"/>
      <c r="AQ376" s="155"/>
    </row>
    <row r="377" spans="1:43" s="101" customFormat="1" ht="27.95" customHeight="1">
      <c r="A377" s="120" t="str">
        <f t="shared" ca="1" si="52"/>
        <v/>
      </c>
      <c r="B377" s="422" t="str">
        <f ca="1">IF(A377="","",IF(INDIRECT("C"&amp;ROW())="","",TEXT(MATCH(INDIRECT("C"&amp;ROW()),TestCategories,0),"000")&amp;"-"&amp;TEXT(COUNTIF(C$3:INDIRECT("C"&amp;ROW()),INDIRECT("C"&amp;ROW())),"00")))</f>
        <v/>
      </c>
      <c r="C377" s="423" t="str">
        <f t="shared" ca="1" si="53"/>
        <v>耐壓性測試</v>
      </c>
      <c r="D377" s="424"/>
      <c r="E377" s="431"/>
      <c r="F377" s="431"/>
      <c r="G377" s="431"/>
      <c r="H377" s="432"/>
      <c r="I377" s="427"/>
      <c r="J377" s="432"/>
      <c r="K377" s="431"/>
      <c r="L377" s="431"/>
      <c r="M377" s="429" t="str">
        <f t="shared" ca="1" si="54"/>
        <v/>
      </c>
      <c r="N377" s="282"/>
      <c r="O377" s="442">
        <f t="shared" ca="1" si="55"/>
        <v>11</v>
      </c>
      <c r="P377" s="98"/>
      <c r="Q377" s="98"/>
      <c r="R377" s="98"/>
      <c r="S377" s="98"/>
      <c r="T377" s="98"/>
      <c r="U377" s="98"/>
      <c r="V377" s="98"/>
      <c r="W377" s="99"/>
      <c r="X377" s="89"/>
      <c r="Y377" s="89"/>
      <c r="Z377" s="89"/>
      <c r="AA377" s="89"/>
      <c r="AB377" s="102"/>
      <c r="AC377" s="102"/>
      <c r="AD377" s="102"/>
      <c r="AE377" s="102"/>
      <c r="AF377" s="102"/>
      <c r="AG377" s="102"/>
      <c r="AH377" s="102"/>
      <c r="AI377" s="102"/>
      <c r="AJ377" s="102"/>
      <c r="AK377" s="102"/>
      <c r="AL377" s="104"/>
      <c r="AM377" s="98"/>
      <c r="AN377" s="155"/>
      <c r="AO377" s="155"/>
      <c r="AP377" s="155"/>
      <c r="AQ377" s="155"/>
    </row>
    <row r="378" spans="1:43" s="101" customFormat="1" ht="27.95" customHeight="1">
      <c r="A378" s="120" t="str">
        <f t="shared" ca="1" si="52"/>
        <v/>
      </c>
      <c r="B378" s="422" t="str">
        <f ca="1">IF(A378="","",IF(INDIRECT("C"&amp;ROW())="","",TEXT(MATCH(INDIRECT("C"&amp;ROW()),TestCategories,0),"000")&amp;"-"&amp;TEXT(COUNTIF(C$3:INDIRECT("C"&amp;ROW()),INDIRECT("C"&amp;ROW())),"00")))</f>
        <v/>
      </c>
      <c r="C378" s="423" t="str">
        <f t="shared" ca="1" si="53"/>
        <v>耐壓性測試</v>
      </c>
      <c r="D378" s="424"/>
      <c r="E378" s="431"/>
      <c r="F378" s="431"/>
      <c r="G378" s="431"/>
      <c r="H378" s="432"/>
      <c r="I378" s="427"/>
      <c r="J378" s="432"/>
      <c r="K378" s="431"/>
      <c r="L378" s="431"/>
      <c r="M378" s="429" t="str">
        <f t="shared" ca="1" si="54"/>
        <v/>
      </c>
      <c r="N378" s="282"/>
      <c r="O378" s="442">
        <f t="shared" ca="1" si="55"/>
        <v>11</v>
      </c>
      <c r="P378" s="98"/>
      <c r="Q378" s="98"/>
      <c r="R378" s="98"/>
      <c r="S378" s="98"/>
      <c r="T378" s="98"/>
      <c r="U378" s="98"/>
      <c r="V378" s="98"/>
      <c r="W378" s="99"/>
      <c r="X378" s="89"/>
      <c r="Y378" s="89"/>
      <c r="Z378" s="89"/>
      <c r="AA378" s="89"/>
      <c r="AB378" s="102"/>
      <c r="AC378" s="102"/>
      <c r="AD378" s="102"/>
      <c r="AE378" s="102"/>
      <c r="AF378" s="102"/>
      <c r="AG378" s="102"/>
      <c r="AH378" s="102"/>
      <c r="AI378" s="102"/>
      <c r="AJ378" s="102"/>
      <c r="AK378" s="102"/>
      <c r="AL378" s="104"/>
      <c r="AM378" s="98"/>
      <c r="AN378" s="155"/>
      <c r="AO378" s="155"/>
      <c r="AP378" s="155"/>
      <c r="AQ378" s="155"/>
    </row>
    <row r="379" spans="1:43" s="101" customFormat="1" ht="27.95" customHeight="1">
      <c r="A379" s="120" t="str">
        <f t="shared" ca="1" si="52"/>
        <v/>
      </c>
      <c r="B379" s="422" t="str">
        <f ca="1">IF(A379="","",IF(INDIRECT("C"&amp;ROW())="","",TEXT(MATCH(INDIRECT("C"&amp;ROW()),TestCategories,0),"000")&amp;"-"&amp;TEXT(COUNTIF(C$3:INDIRECT("C"&amp;ROW()),INDIRECT("C"&amp;ROW())),"00")))</f>
        <v/>
      </c>
      <c r="C379" s="423" t="str">
        <f t="shared" ca="1" si="53"/>
        <v>耐壓性測試</v>
      </c>
      <c r="D379" s="424"/>
      <c r="E379" s="431"/>
      <c r="F379" s="431"/>
      <c r="G379" s="431"/>
      <c r="H379" s="432"/>
      <c r="I379" s="427"/>
      <c r="J379" s="432"/>
      <c r="K379" s="431"/>
      <c r="L379" s="431"/>
      <c r="M379" s="429" t="str">
        <f t="shared" ca="1" si="54"/>
        <v/>
      </c>
      <c r="N379" s="282"/>
      <c r="O379" s="442">
        <f t="shared" ca="1" si="55"/>
        <v>11</v>
      </c>
      <c r="P379" s="98"/>
      <c r="Q379" s="98"/>
      <c r="R379" s="98"/>
      <c r="S379" s="98"/>
      <c r="T379" s="98"/>
      <c r="U379" s="98"/>
      <c r="V379" s="98"/>
      <c r="W379" s="99"/>
      <c r="X379" s="89"/>
      <c r="Y379" s="89"/>
      <c r="Z379" s="89"/>
      <c r="AA379" s="89"/>
      <c r="AB379" s="102"/>
      <c r="AC379" s="102"/>
      <c r="AD379" s="102"/>
      <c r="AE379" s="102"/>
      <c r="AF379" s="102"/>
      <c r="AG379" s="102"/>
      <c r="AH379" s="102"/>
      <c r="AI379" s="102"/>
      <c r="AJ379" s="102"/>
      <c r="AK379" s="102"/>
      <c r="AL379" s="104"/>
      <c r="AM379" s="98"/>
      <c r="AN379" s="155"/>
      <c r="AO379" s="155"/>
      <c r="AP379" s="155"/>
      <c r="AQ379" s="155"/>
    </row>
    <row r="380" spans="1:43" s="101" customFormat="1" ht="27.95" customHeight="1">
      <c r="A380" s="120" t="str">
        <f t="shared" ca="1" si="52"/>
        <v/>
      </c>
      <c r="B380" s="422" t="str">
        <f ca="1">IF(A380="","",IF(INDIRECT("C"&amp;ROW())="","",TEXT(MATCH(INDIRECT("C"&amp;ROW()),TestCategories,0),"000")&amp;"-"&amp;TEXT(COUNTIF(C$3:INDIRECT("C"&amp;ROW()),INDIRECT("C"&amp;ROW())),"00")))</f>
        <v/>
      </c>
      <c r="C380" s="423" t="str">
        <f t="shared" ca="1" si="53"/>
        <v>耐壓性測試</v>
      </c>
      <c r="D380" s="424"/>
      <c r="E380" s="431"/>
      <c r="F380" s="431"/>
      <c r="G380" s="431"/>
      <c r="H380" s="432"/>
      <c r="I380" s="427"/>
      <c r="J380" s="432"/>
      <c r="K380" s="431"/>
      <c r="L380" s="431"/>
      <c r="M380" s="429" t="str">
        <f t="shared" ca="1" si="54"/>
        <v/>
      </c>
      <c r="N380" s="282"/>
      <c r="O380" s="442">
        <f t="shared" ca="1" si="55"/>
        <v>11</v>
      </c>
      <c r="P380" s="98"/>
      <c r="Q380" s="98"/>
      <c r="R380" s="98"/>
      <c r="S380" s="98"/>
      <c r="T380" s="98"/>
      <c r="U380" s="98"/>
      <c r="V380" s="98"/>
      <c r="W380" s="99"/>
      <c r="X380" s="89"/>
      <c r="Y380" s="89"/>
      <c r="Z380" s="89"/>
      <c r="AA380" s="89"/>
      <c r="AB380" s="102"/>
      <c r="AC380" s="102"/>
      <c r="AD380" s="102"/>
      <c r="AE380" s="102"/>
      <c r="AF380" s="102"/>
      <c r="AG380" s="102"/>
      <c r="AH380" s="102"/>
      <c r="AI380" s="102"/>
      <c r="AJ380" s="102"/>
      <c r="AK380" s="102"/>
      <c r="AL380" s="104"/>
      <c r="AM380" s="98"/>
      <c r="AN380" s="155"/>
      <c r="AO380" s="155"/>
      <c r="AP380" s="155"/>
      <c r="AQ380" s="155"/>
    </row>
    <row r="381" spans="1:43" s="101" customFormat="1" ht="27.95" customHeight="1">
      <c r="A381" s="120" t="str">
        <f t="shared" ca="1" si="52"/>
        <v/>
      </c>
      <c r="B381" s="422" t="str">
        <f ca="1">IF(A381="","",IF(INDIRECT("C"&amp;ROW())="","",TEXT(MATCH(INDIRECT("C"&amp;ROW()),TestCategories,0),"000")&amp;"-"&amp;TEXT(COUNTIF(C$3:INDIRECT("C"&amp;ROW()),INDIRECT("C"&amp;ROW())),"00")))</f>
        <v/>
      </c>
      <c r="C381" s="423" t="str">
        <f t="shared" ca="1" si="53"/>
        <v>耐壓性測試</v>
      </c>
      <c r="D381" s="424"/>
      <c r="E381" s="431"/>
      <c r="F381" s="431"/>
      <c r="G381" s="431"/>
      <c r="H381" s="432"/>
      <c r="I381" s="427"/>
      <c r="J381" s="432"/>
      <c r="K381" s="431"/>
      <c r="L381" s="431"/>
      <c r="M381" s="429" t="str">
        <f t="shared" ca="1" si="54"/>
        <v/>
      </c>
      <c r="N381" s="282"/>
      <c r="O381" s="442">
        <f t="shared" ca="1" si="55"/>
        <v>11</v>
      </c>
      <c r="P381" s="98"/>
      <c r="Q381" s="98"/>
      <c r="R381" s="98"/>
      <c r="S381" s="98"/>
      <c r="T381" s="98"/>
      <c r="U381" s="98"/>
      <c r="V381" s="98"/>
      <c r="W381" s="99"/>
      <c r="X381" s="89"/>
      <c r="Y381" s="89"/>
      <c r="Z381" s="89"/>
      <c r="AA381" s="89"/>
      <c r="AB381" s="102"/>
      <c r="AC381" s="102"/>
      <c r="AD381" s="102"/>
      <c r="AE381" s="102"/>
      <c r="AF381" s="102"/>
      <c r="AG381" s="102"/>
      <c r="AH381" s="102"/>
      <c r="AI381" s="102"/>
      <c r="AJ381" s="102"/>
      <c r="AK381" s="102"/>
      <c r="AL381" s="104"/>
      <c r="AM381" s="98"/>
      <c r="AN381" s="155"/>
      <c r="AO381" s="155"/>
      <c r="AP381" s="155"/>
      <c r="AQ381" s="155"/>
    </row>
    <row r="382" spans="1:43" s="101" customFormat="1" ht="27.95" customHeight="1">
      <c r="A382" s="120" t="str">
        <f t="shared" ca="1" si="52"/>
        <v/>
      </c>
      <c r="B382" s="422" t="str">
        <f ca="1">IF(A382="","",IF(INDIRECT("C"&amp;ROW())="","",TEXT(MATCH(INDIRECT("C"&amp;ROW()),TestCategories,0),"000")&amp;"-"&amp;TEXT(COUNTIF(C$3:INDIRECT("C"&amp;ROW()),INDIRECT("C"&amp;ROW())),"00")))</f>
        <v/>
      </c>
      <c r="C382" s="423" t="str">
        <f t="shared" ca="1" si="53"/>
        <v>耐壓性測試</v>
      </c>
      <c r="D382" s="424"/>
      <c r="E382" s="431"/>
      <c r="F382" s="431"/>
      <c r="G382" s="431"/>
      <c r="H382" s="432"/>
      <c r="I382" s="427"/>
      <c r="J382" s="432"/>
      <c r="K382" s="431"/>
      <c r="L382" s="431"/>
      <c r="M382" s="429" t="str">
        <f t="shared" ca="1" si="54"/>
        <v/>
      </c>
      <c r="N382" s="282"/>
      <c r="O382" s="442">
        <f t="shared" ca="1" si="55"/>
        <v>11</v>
      </c>
      <c r="P382" s="98"/>
      <c r="Q382" s="98"/>
      <c r="R382" s="98"/>
      <c r="S382" s="98"/>
      <c r="T382" s="98"/>
      <c r="U382" s="98"/>
      <c r="V382" s="98"/>
      <c r="W382" s="99"/>
      <c r="X382" s="89"/>
      <c r="Y382" s="89"/>
      <c r="Z382" s="89"/>
      <c r="AA382" s="89"/>
      <c r="AB382" s="102"/>
      <c r="AC382" s="102"/>
      <c r="AD382" s="102"/>
      <c r="AE382" s="102"/>
      <c r="AF382" s="102"/>
      <c r="AG382" s="102"/>
      <c r="AH382" s="102"/>
      <c r="AI382" s="102"/>
      <c r="AJ382" s="102"/>
      <c r="AK382" s="102"/>
      <c r="AL382" s="104"/>
      <c r="AM382" s="98"/>
      <c r="AN382" s="155"/>
      <c r="AO382" s="155"/>
      <c r="AP382" s="155"/>
      <c r="AQ382" s="155"/>
    </row>
    <row r="383" spans="1:43" s="101" customFormat="1" ht="27.95" customHeight="1">
      <c r="A383" s="120" t="str">
        <f t="shared" ca="1" si="52"/>
        <v/>
      </c>
      <c r="B383" s="422" t="str">
        <f ca="1">IF(A383="","",IF(INDIRECT("C"&amp;ROW())="","",TEXT(MATCH(INDIRECT("C"&amp;ROW()),TestCategories,0),"000")&amp;"-"&amp;TEXT(COUNTIF(C$3:INDIRECT("C"&amp;ROW()),INDIRECT("C"&amp;ROW())),"00")))</f>
        <v/>
      </c>
      <c r="C383" s="423" t="str">
        <f t="shared" ca="1" si="53"/>
        <v>耐壓性測試</v>
      </c>
      <c r="D383" s="424"/>
      <c r="E383" s="431"/>
      <c r="F383" s="431"/>
      <c r="G383" s="431"/>
      <c r="H383" s="432"/>
      <c r="I383" s="427"/>
      <c r="J383" s="432"/>
      <c r="K383" s="431"/>
      <c r="L383" s="431"/>
      <c r="M383" s="429" t="str">
        <f t="shared" ca="1" si="54"/>
        <v/>
      </c>
      <c r="N383" s="282"/>
      <c r="O383" s="442">
        <f t="shared" ca="1" si="55"/>
        <v>11</v>
      </c>
      <c r="P383" s="98"/>
      <c r="Q383" s="98"/>
      <c r="R383" s="98"/>
      <c r="S383" s="98"/>
      <c r="T383" s="98"/>
      <c r="U383" s="98"/>
      <c r="V383" s="98"/>
      <c r="W383" s="99"/>
      <c r="X383" s="89"/>
      <c r="Y383" s="89"/>
      <c r="Z383" s="89"/>
      <c r="AA383" s="89"/>
      <c r="AB383" s="102"/>
      <c r="AC383" s="102"/>
      <c r="AD383" s="102"/>
      <c r="AE383" s="102"/>
      <c r="AF383" s="102"/>
      <c r="AG383" s="102"/>
      <c r="AH383" s="102"/>
      <c r="AI383" s="102"/>
      <c r="AJ383" s="102"/>
      <c r="AK383" s="102"/>
      <c r="AL383" s="104"/>
      <c r="AM383" s="98"/>
      <c r="AN383" s="155"/>
      <c r="AO383" s="155"/>
      <c r="AP383" s="155"/>
      <c r="AQ383" s="155"/>
    </row>
    <row r="384" spans="1:43" s="101" customFormat="1" ht="27.95" customHeight="1">
      <c r="A384" s="120" t="str">
        <f t="shared" ca="1" si="52"/>
        <v/>
      </c>
      <c r="B384" s="422" t="str">
        <f ca="1">IF(A384="","",IF(INDIRECT("C"&amp;ROW())="","",TEXT(MATCH(INDIRECT("C"&amp;ROW()),TestCategories,0),"000")&amp;"-"&amp;TEXT(COUNTIF(C$3:INDIRECT("C"&amp;ROW()),INDIRECT("C"&amp;ROW())),"00")))</f>
        <v/>
      </c>
      <c r="C384" s="423" t="str">
        <f t="shared" ca="1" si="53"/>
        <v>耐壓性測試</v>
      </c>
      <c r="D384" s="424"/>
      <c r="E384" s="431"/>
      <c r="F384" s="431"/>
      <c r="G384" s="431"/>
      <c r="H384" s="432"/>
      <c r="I384" s="427"/>
      <c r="J384" s="432"/>
      <c r="K384" s="431"/>
      <c r="L384" s="431"/>
      <c r="M384" s="429" t="str">
        <f t="shared" ca="1" si="54"/>
        <v/>
      </c>
      <c r="N384" s="282"/>
      <c r="O384" s="442">
        <f t="shared" ca="1" si="55"/>
        <v>11</v>
      </c>
      <c r="P384" s="98"/>
      <c r="Q384" s="98"/>
      <c r="R384" s="98"/>
      <c r="S384" s="98"/>
      <c r="T384" s="98"/>
      <c r="U384" s="98"/>
      <c r="V384" s="98"/>
      <c r="W384" s="99"/>
      <c r="X384" s="89"/>
      <c r="Y384" s="89"/>
      <c r="Z384" s="89"/>
      <c r="AA384" s="89"/>
      <c r="AB384" s="102"/>
      <c r="AC384" s="102"/>
      <c r="AD384" s="102"/>
      <c r="AE384" s="102"/>
      <c r="AF384" s="102"/>
      <c r="AG384" s="102"/>
      <c r="AH384" s="102"/>
      <c r="AI384" s="102"/>
      <c r="AJ384" s="102"/>
      <c r="AK384" s="102"/>
      <c r="AL384" s="104"/>
      <c r="AM384" s="98"/>
      <c r="AN384" s="155"/>
      <c r="AO384" s="155"/>
      <c r="AP384" s="155"/>
      <c r="AQ384" s="155"/>
    </row>
    <row r="385" spans="1:43" s="101" customFormat="1" ht="27.95" customHeight="1">
      <c r="A385" s="120" t="str">
        <f t="shared" ca="1" si="52"/>
        <v/>
      </c>
      <c r="B385" s="422" t="str">
        <f ca="1">IF(A385="","",IF(INDIRECT("C"&amp;ROW())="","",TEXT(MATCH(INDIRECT("C"&amp;ROW()),TestCategories,0),"000")&amp;"-"&amp;TEXT(COUNTIF(C$3:INDIRECT("C"&amp;ROW()),INDIRECT("C"&amp;ROW())),"00")))</f>
        <v/>
      </c>
      <c r="C385" s="423" t="str">
        <f t="shared" ca="1" si="53"/>
        <v>耐壓性測試</v>
      </c>
      <c r="D385" s="424"/>
      <c r="E385" s="431"/>
      <c r="F385" s="431"/>
      <c r="G385" s="431"/>
      <c r="H385" s="432"/>
      <c r="I385" s="427"/>
      <c r="J385" s="432"/>
      <c r="K385" s="431"/>
      <c r="L385" s="431"/>
      <c r="M385" s="429" t="str">
        <f t="shared" ca="1" si="54"/>
        <v/>
      </c>
      <c r="N385" s="282"/>
      <c r="O385" s="442">
        <f t="shared" ca="1" si="55"/>
        <v>11</v>
      </c>
      <c r="P385" s="98"/>
      <c r="Q385" s="98"/>
      <c r="R385" s="98"/>
      <c r="S385" s="98"/>
      <c r="T385" s="98"/>
      <c r="U385" s="98"/>
      <c r="V385" s="98"/>
      <c r="W385" s="99"/>
      <c r="X385" s="89"/>
      <c r="Y385" s="89"/>
      <c r="Z385" s="89"/>
      <c r="AA385" s="89"/>
      <c r="AB385" s="102"/>
      <c r="AC385" s="102"/>
      <c r="AD385" s="102"/>
      <c r="AE385" s="102"/>
      <c r="AF385" s="102"/>
      <c r="AG385" s="102"/>
      <c r="AH385" s="102"/>
      <c r="AI385" s="102"/>
      <c r="AJ385" s="102"/>
      <c r="AK385" s="102"/>
      <c r="AL385" s="104"/>
      <c r="AM385" s="98"/>
      <c r="AN385" s="155"/>
      <c r="AO385" s="155"/>
      <c r="AP385" s="155"/>
      <c r="AQ385" s="155"/>
    </row>
    <row r="386" spans="1:43" s="101" customFormat="1" ht="27.95" customHeight="1">
      <c r="A386" s="120" t="str">
        <f t="shared" ca="1" si="52"/>
        <v/>
      </c>
      <c r="B386" s="422" t="str">
        <f ca="1">IF(A386="","",IF(INDIRECT("C"&amp;ROW())="","",TEXT(MATCH(INDIRECT("C"&amp;ROW()),TestCategories,0),"000")&amp;"-"&amp;TEXT(COUNTIF(C$3:INDIRECT("C"&amp;ROW()),INDIRECT("C"&amp;ROW())),"00")))</f>
        <v/>
      </c>
      <c r="C386" s="423" t="str">
        <f t="shared" ca="1" si="53"/>
        <v>耐壓性測試</v>
      </c>
      <c r="D386" s="424"/>
      <c r="E386" s="431"/>
      <c r="F386" s="431"/>
      <c r="G386" s="431"/>
      <c r="H386" s="432"/>
      <c r="I386" s="427"/>
      <c r="J386" s="432"/>
      <c r="K386" s="431"/>
      <c r="L386" s="431"/>
      <c r="M386" s="429" t="str">
        <f t="shared" ca="1" si="54"/>
        <v/>
      </c>
      <c r="N386" s="282"/>
      <c r="O386" s="442">
        <f t="shared" ca="1" si="55"/>
        <v>11</v>
      </c>
      <c r="P386" s="98"/>
      <c r="Q386" s="98"/>
      <c r="R386" s="98"/>
      <c r="S386" s="98"/>
      <c r="T386" s="98"/>
      <c r="U386" s="98"/>
      <c r="V386" s="98"/>
      <c r="W386" s="99"/>
      <c r="X386" s="89"/>
      <c r="Y386" s="89"/>
      <c r="Z386" s="89"/>
      <c r="AA386" s="89"/>
      <c r="AB386" s="102"/>
      <c r="AC386" s="102"/>
      <c r="AD386" s="102"/>
      <c r="AE386" s="102"/>
      <c r="AF386" s="102"/>
      <c r="AG386" s="102"/>
      <c r="AH386" s="102"/>
      <c r="AI386" s="102"/>
      <c r="AJ386" s="102"/>
      <c r="AK386" s="102"/>
      <c r="AL386" s="104"/>
      <c r="AM386" s="98"/>
      <c r="AN386" s="155"/>
      <c r="AO386" s="155"/>
      <c r="AP386" s="155"/>
      <c r="AQ386" s="155"/>
    </row>
    <row r="387" spans="1:43" s="101" customFormat="1" ht="27.95" customHeight="1">
      <c r="A387" s="120" t="str">
        <f t="shared" ca="1" si="52"/>
        <v/>
      </c>
      <c r="B387" s="422" t="str">
        <f ca="1">IF(A387="","",IF(INDIRECT("C"&amp;ROW())="","",TEXT(MATCH(INDIRECT("C"&amp;ROW()),TestCategories,0),"000")&amp;"-"&amp;TEXT(COUNTIF(C$3:INDIRECT("C"&amp;ROW()),INDIRECT("C"&amp;ROW())),"00")))</f>
        <v/>
      </c>
      <c r="C387" s="423" t="str">
        <f t="shared" ca="1" si="53"/>
        <v>耐壓性測試</v>
      </c>
      <c r="D387" s="424"/>
      <c r="E387" s="431"/>
      <c r="F387" s="431"/>
      <c r="G387" s="431"/>
      <c r="H387" s="432"/>
      <c r="I387" s="427"/>
      <c r="J387" s="432"/>
      <c r="K387" s="431"/>
      <c r="L387" s="431"/>
      <c r="M387" s="429" t="str">
        <f t="shared" ca="1" si="54"/>
        <v/>
      </c>
      <c r="N387" s="282"/>
      <c r="O387" s="442">
        <f t="shared" ca="1" si="55"/>
        <v>11</v>
      </c>
      <c r="P387" s="98"/>
      <c r="Q387" s="98"/>
      <c r="R387" s="98"/>
      <c r="S387" s="98"/>
      <c r="T387" s="98"/>
      <c r="U387" s="98"/>
      <c r="V387" s="98"/>
      <c r="W387" s="99"/>
      <c r="X387" s="89"/>
      <c r="Y387" s="89"/>
      <c r="Z387" s="89"/>
      <c r="AA387" s="89"/>
      <c r="AB387" s="102"/>
      <c r="AC387" s="102"/>
      <c r="AD387" s="102"/>
      <c r="AE387" s="102"/>
      <c r="AF387" s="102"/>
      <c r="AG387" s="102"/>
      <c r="AH387" s="102"/>
      <c r="AI387" s="102"/>
      <c r="AJ387" s="102"/>
      <c r="AK387" s="102"/>
      <c r="AL387" s="104"/>
      <c r="AM387" s="98"/>
      <c r="AN387" s="155"/>
      <c r="AO387" s="155"/>
      <c r="AP387" s="155"/>
      <c r="AQ387" s="155"/>
    </row>
    <row r="388" spans="1:43" s="101" customFormat="1" ht="27.95" customHeight="1">
      <c r="A388" s="120" t="str">
        <f t="shared" ca="1" si="52"/>
        <v/>
      </c>
      <c r="B388" s="422" t="str">
        <f ca="1">IF(A388="","",IF(INDIRECT("C"&amp;ROW())="","",TEXT(MATCH(INDIRECT("C"&amp;ROW()),TestCategories,0),"000")&amp;"-"&amp;TEXT(COUNTIF(C$3:INDIRECT("C"&amp;ROW()),INDIRECT("C"&amp;ROW())),"00")))</f>
        <v/>
      </c>
      <c r="C388" s="423" t="str">
        <f t="shared" ca="1" si="53"/>
        <v>耐壓性測試</v>
      </c>
      <c r="D388" s="424"/>
      <c r="E388" s="431"/>
      <c r="F388" s="431"/>
      <c r="G388" s="431"/>
      <c r="H388" s="432"/>
      <c r="I388" s="427"/>
      <c r="J388" s="432"/>
      <c r="K388" s="431"/>
      <c r="L388" s="431"/>
      <c r="M388" s="429" t="str">
        <f t="shared" ca="1" si="54"/>
        <v/>
      </c>
      <c r="N388" s="282"/>
      <c r="O388" s="442">
        <f t="shared" ca="1" si="55"/>
        <v>11</v>
      </c>
      <c r="P388" s="98"/>
      <c r="Q388" s="98"/>
      <c r="R388" s="98"/>
      <c r="S388" s="98"/>
      <c r="T388" s="98"/>
      <c r="U388" s="98"/>
      <c r="V388" s="98"/>
      <c r="W388" s="99"/>
      <c r="X388" s="89"/>
      <c r="Y388" s="89"/>
      <c r="Z388" s="89"/>
      <c r="AA388" s="89"/>
      <c r="AB388" s="102"/>
      <c r="AC388" s="102"/>
      <c r="AD388" s="102"/>
      <c r="AE388" s="102"/>
      <c r="AF388" s="102"/>
      <c r="AG388" s="102"/>
      <c r="AH388" s="102"/>
      <c r="AI388" s="102"/>
      <c r="AJ388" s="102"/>
      <c r="AK388" s="102"/>
      <c r="AL388" s="104"/>
      <c r="AM388" s="98"/>
      <c r="AN388" s="155"/>
      <c r="AO388" s="155"/>
      <c r="AP388" s="155"/>
      <c r="AQ388" s="155"/>
    </row>
    <row r="389" spans="1:43" s="101" customFormat="1" ht="27.95" customHeight="1">
      <c r="A389" s="120" t="str">
        <f t="shared" ref="A389:A452" ca="1" si="56">IF(LEN(INDIRECT("D"&amp;ROW()) &amp; INDIRECT("D"&amp;ROW()) &amp;INDIRECT("E"&amp;ROW()) &amp; INDIRECT("F"&amp;ROW()) &amp; INDIRECT("G"&amp;ROW()) &amp; INDIRECT("H"&amp;ROW()) &amp; INDIRECT("I"&amp;ROW()) &amp; INDIRECT("J"&amp;ROW()) &amp; INDIRECT("K"&amp;ROW()))&gt;0,ROW()-ROW($A$3),"")</f>
        <v/>
      </c>
      <c r="B389" s="422" t="str">
        <f ca="1">IF(A389="","",IF(INDIRECT("C"&amp;ROW())="","",TEXT(MATCH(INDIRECT("C"&amp;ROW()),TestCategories,0),"000")&amp;"-"&amp;TEXT(COUNTIF(C$3:INDIRECT("C"&amp;ROW()),INDIRECT("C"&amp;ROW())),"00")))</f>
        <v/>
      </c>
      <c r="C389" s="423" t="str">
        <f t="shared" ref="C389:C452" ca="1" si="57">IF(LEN(INDIRECT("D"&amp;ROW()))=0,INDIRECT("C"&amp;ROW()-1),INDIRECT("D"&amp;ROW()))</f>
        <v>耐壓性測試</v>
      </c>
      <c r="D389" s="424"/>
      <c r="E389" s="431"/>
      <c r="F389" s="431"/>
      <c r="G389" s="431"/>
      <c r="H389" s="432"/>
      <c r="I389" s="427"/>
      <c r="J389" s="432"/>
      <c r="K389" s="431"/>
      <c r="L389" s="431"/>
      <c r="M389" s="429" t="str">
        <f t="shared" ref="M389:M452" ca="1" si="58">IF(M$1=TRUE,IF(ISNUMBER(INDIRECT($L$2&amp;ROW())),HYPERLINK("http://mbt.cmedia.com.tw/mantisbt/view.php?id="&amp;INDIRECT($L$2&amp;ROW()),"Mantis :: "&amp;INDIRECT($L$2&amp;ROW())),""),"")</f>
        <v/>
      </c>
      <c r="N389" s="282"/>
      <c r="O389" s="442">
        <f t="shared" ref="O389:O452" ca="1" si="59">IF(C389&lt;&gt;C388,O388+1,O388)</f>
        <v>11</v>
      </c>
      <c r="P389" s="98"/>
      <c r="Q389" s="98"/>
      <c r="R389" s="98"/>
      <c r="S389" s="98"/>
      <c r="T389" s="98"/>
      <c r="U389" s="98"/>
      <c r="V389" s="98"/>
      <c r="W389" s="99"/>
      <c r="X389" s="89"/>
      <c r="Y389" s="89"/>
      <c r="Z389" s="89"/>
      <c r="AA389" s="89"/>
      <c r="AB389" s="102"/>
      <c r="AC389" s="102"/>
      <c r="AD389" s="102"/>
      <c r="AE389" s="102"/>
      <c r="AF389" s="102"/>
      <c r="AG389" s="102"/>
      <c r="AH389" s="102"/>
      <c r="AI389" s="102"/>
      <c r="AJ389" s="102"/>
      <c r="AK389" s="102"/>
      <c r="AL389" s="104"/>
      <c r="AM389" s="98"/>
      <c r="AN389" s="155"/>
      <c r="AO389" s="155"/>
      <c r="AP389" s="155"/>
      <c r="AQ389" s="155"/>
    </row>
    <row r="390" spans="1:43" s="101" customFormat="1" ht="27.95" customHeight="1">
      <c r="A390" s="120" t="str">
        <f t="shared" ca="1" si="56"/>
        <v/>
      </c>
      <c r="B390" s="422" t="str">
        <f ca="1">IF(A390="","",IF(INDIRECT("C"&amp;ROW())="","",TEXT(MATCH(INDIRECT("C"&amp;ROW()),TestCategories,0),"000")&amp;"-"&amp;TEXT(COUNTIF(C$3:INDIRECT("C"&amp;ROW()),INDIRECT("C"&amp;ROW())),"00")))</f>
        <v/>
      </c>
      <c r="C390" s="423" t="str">
        <f t="shared" ca="1" si="57"/>
        <v>耐壓性測試</v>
      </c>
      <c r="D390" s="424"/>
      <c r="E390" s="431"/>
      <c r="F390" s="431"/>
      <c r="G390" s="431"/>
      <c r="H390" s="432"/>
      <c r="I390" s="427"/>
      <c r="J390" s="432"/>
      <c r="K390" s="431"/>
      <c r="L390" s="431"/>
      <c r="M390" s="429" t="str">
        <f t="shared" ca="1" si="58"/>
        <v/>
      </c>
      <c r="N390" s="282"/>
      <c r="O390" s="442">
        <f t="shared" ca="1" si="59"/>
        <v>11</v>
      </c>
      <c r="P390" s="98"/>
      <c r="Q390" s="98"/>
      <c r="R390" s="98"/>
      <c r="S390" s="98"/>
      <c r="T390" s="98"/>
      <c r="U390" s="98"/>
      <c r="V390" s="98"/>
      <c r="W390" s="99"/>
      <c r="X390" s="89"/>
      <c r="Y390" s="89"/>
      <c r="Z390" s="89"/>
      <c r="AA390" s="89"/>
      <c r="AB390" s="102"/>
      <c r="AC390" s="102"/>
      <c r="AD390" s="102"/>
      <c r="AE390" s="102"/>
      <c r="AF390" s="102"/>
      <c r="AG390" s="102"/>
      <c r="AH390" s="102"/>
      <c r="AI390" s="102"/>
      <c r="AJ390" s="102"/>
      <c r="AK390" s="102"/>
      <c r="AL390" s="104"/>
      <c r="AM390" s="98"/>
      <c r="AN390" s="155"/>
      <c r="AO390" s="155"/>
      <c r="AP390" s="155"/>
      <c r="AQ390" s="155"/>
    </row>
    <row r="391" spans="1:43" s="101" customFormat="1" ht="27.95" customHeight="1">
      <c r="A391" s="120" t="str">
        <f t="shared" ca="1" si="56"/>
        <v/>
      </c>
      <c r="B391" s="422" t="str">
        <f ca="1">IF(A391="","",IF(INDIRECT("C"&amp;ROW())="","",TEXT(MATCH(INDIRECT("C"&amp;ROW()),TestCategories,0),"000")&amp;"-"&amp;TEXT(COUNTIF(C$3:INDIRECT("C"&amp;ROW()),INDIRECT("C"&amp;ROW())),"00")))</f>
        <v/>
      </c>
      <c r="C391" s="423" t="str">
        <f t="shared" ca="1" si="57"/>
        <v>耐壓性測試</v>
      </c>
      <c r="D391" s="424"/>
      <c r="E391" s="431"/>
      <c r="F391" s="431"/>
      <c r="G391" s="431"/>
      <c r="H391" s="432"/>
      <c r="I391" s="427"/>
      <c r="J391" s="432"/>
      <c r="K391" s="431"/>
      <c r="L391" s="431"/>
      <c r="M391" s="429" t="str">
        <f t="shared" ca="1" si="58"/>
        <v/>
      </c>
      <c r="N391" s="282"/>
      <c r="O391" s="442">
        <f t="shared" ca="1" si="59"/>
        <v>11</v>
      </c>
      <c r="P391" s="98"/>
      <c r="Q391" s="98"/>
      <c r="R391" s="98"/>
      <c r="S391" s="98"/>
      <c r="T391" s="98"/>
      <c r="U391" s="98"/>
      <c r="V391" s="98"/>
      <c r="W391" s="99"/>
      <c r="X391" s="89"/>
      <c r="Y391" s="89"/>
      <c r="Z391" s="89"/>
      <c r="AA391" s="89"/>
      <c r="AB391" s="102"/>
      <c r="AC391" s="102"/>
      <c r="AD391" s="102"/>
      <c r="AE391" s="102"/>
      <c r="AF391" s="102"/>
      <c r="AG391" s="102"/>
      <c r="AH391" s="102"/>
      <c r="AI391" s="102"/>
      <c r="AJ391" s="102"/>
      <c r="AK391" s="102"/>
      <c r="AL391" s="104"/>
      <c r="AM391" s="98"/>
      <c r="AN391" s="155"/>
      <c r="AO391" s="155"/>
      <c r="AP391" s="155"/>
      <c r="AQ391" s="155"/>
    </row>
    <row r="392" spans="1:43" s="101" customFormat="1" ht="27.95" customHeight="1">
      <c r="A392" s="120" t="str">
        <f t="shared" ca="1" si="56"/>
        <v/>
      </c>
      <c r="B392" s="422" t="str">
        <f ca="1">IF(A392="","",IF(INDIRECT("C"&amp;ROW())="","",TEXT(MATCH(INDIRECT("C"&amp;ROW()),TestCategories,0),"000")&amp;"-"&amp;TEXT(COUNTIF(C$3:INDIRECT("C"&amp;ROW()),INDIRECT("C"&amp;ROW())),"00")))</f>
        <v/>
      </c>
      <c r="C392" s="423" t="str">
        <f t="shared" ca="1" si="57"/>
        <v>耐壓性測試</v>
      </c>
      <c r="D392" s="424"/>
      <c r="E392" s="431"/>
      <c r="F392" s="431"/>
      <c r="G392" s="431"/>
      <c r="H392" s="432"/>
      <c r="I392" s="427"/>
      <c r="J392" s="432"/>
      <c r="K392" s="431"/>
      <c r="L392" s="431"/>
      <c r="M392" s="429" t="str">
        <f t="shared" ca="1" si="58"/>
        <v/>
      </c>
      <c r="N392" s="282"/>
      <c r="O392" s="442">
        <f t="shared" ca="1" si="59"/>
        <v>11</v>
      </c>
      <c r="P392" s="98"/>
      <c r="Q392" s="98"/>
      <c r="R392" s="98"/>
      <c r="S392" s="98"/>
      <c r="T392" s="98"/>
      <c r="U392" s="98"/>
      <c r="V392" s="98"/>
      <c r="W392" s="99"/>
      <c r="X392" s="89"/>
      <c r="Y392" s="89"/>
      <c r="Z392" s="89"/>
      <c r="AA392" s="89"/>
      <c r="AB392" s="102"/>
      <c r="AC392" s="102"/>
      <c r="AD392" s="102"/>
      <c r="AE392" s="102"/>
      <c r="AF392" s="102"/>
      <c r="AG392" s="102"/>
      <c r="AH392" s="102"/>
      <c r="AI392" s="102"/>
      <c r="AJ392" s="102"/>
      <c r="AK392" s="102"/>
      <c r="AL392" s="104"/>
      <c r="AM392" s="98"/>
      <c r="AN392" s="155"/>
      <c r="AO392" s="155"/>
      <c r="AP392" s="155"/>
      <c r="AQ392" s="155"/>
    </row>
    <row r="393" spans="1:43" s="101" customFormat="1" ht="27.95" customHeight="1">
      <c r="A393" s="120" t="str">
        <f t="shared" ca="1" si="56"/>
        <v/>
      </c>
      <c r="B393" s="422" t="str">
        <f ca="1">IF(A393="","",IF(INDIRECT("C"&amp;ROW())="","",TEXT(MATCH(INDIRECT("C"&amp;ROW()),TestCategories,0),"000")&amp;"-"&amp;TEXT(COUNTIF(C$3:INDIRECT("C"&amp;ROW()),INDIRECT("C"&amp;ROW())),"00")))</f>
        <v/>
      </c>
      <c r="C393" s="423" t="str">
        <f t="shared" ca="1" si="57"/>
        <v>耐壓性測試</v>
      </c>
      <c r="D393" s="424"/>
      <c r="E393" s="431"/>
      <c r="F393" s="431"/>
      <c r="G393" s="431"/>
      <c r="H393" s="432"/>
      <c r="I393" s="427"/>
      <c r="J393" s="432"/>
      <c r="K393" s="431"/>
      <c r="L393" s="431"/>
      <c r="M393" s="429" t="str">
        <f t="shared" ca="1" si="58"/>
        <v/>
      </c>
      <c r="N393" s="282"/>
      <c r="O393" s="442">
        <f t="shared" ca="1" si="59"/>
        <v>11</v>
      </c>
      <c r="P393" s="98"/>
      <c r="Q393" s="98"/>
      <c r="R393" s="98"/>
      <c r="S393" s="98"/>
      <c r="T393" s="98"/>
      <c r="U393" s="98"/>
      <c r="V393" s="98"/>
      <c r="W393" s="99"/>
      <c r="X393" s="89"/>
      <c r="Y393" s="89"/>
      <c r="Z393" s="89"/>
      <c r="AA393" s="89"/>
      <c r="AB393" s="102"/>
      <c r="AC393" s="102"/>
      <c r="AD393" s="102"/>
      <c r="AE393" s="102"/>
      <c r="AF393" s="102"/>
      <c r="AG393" s="102"/>
      <c r="AH393" s="102"/>
      <c r="AI393" s="102"/>
      <c r="AJ393" s="102"/>
      <c r="AK393" s="102"/>
      <c r="AL393" s="104"/>
      <c r="AM393" s="98"/>
      <c r="AN393" s="155"/>
      <c r="AO393" s="155"/>
      <c r="AP393" s="155"/>
      <c r="AQ393" s="155"/>
    </row>
    <row r="394" spans="1:43" s="101" customFormat="1" ht="27.95" customHeight="1">
      <c r="A394" s="120" t="str">
        <f t="shared" ca="1" si="56"/>
        <v/>
      </c>
      <c r="B394" s="422" t="str">
        <f ca="1">IF(A394="","",IF(INDIRECT("C"&amp;ROW())="","",TEXT(MATCH(INDIRECT("C"&amp;ROW()),TestCategories,0),"000")&amp;"-"&amp;TEXT(COUNTIF(C$3:INDIRECT("C"&amp;ROW()),INDIRECT("C"&amp;ROW())),"00")))</f>
        <v/>
      </c>
      <c r="C394" s="423" t="str">
        <f t="shared" ca="1" si="57"/>
        <v>耐壓性測試</v>
      </c>
      <c r="D394" s="424"/>
      <c r="E394" s="431"/>
      <c r="F394" s="431"/>
      <c r="G394" s="431"/>
      <c r="H394" s="432"/>
      <c r="I394" s="427"/>
      <c r="J394" s="432"/>
      <c r="K394" s="431"/>
      <c r="L394" s="431"/>
      <c r="M394" s="429" t="str">
        <f t="shared" ca="1" si="58"/>
        <v/>
      </c>
      <c r="N394" s="282"/>
      <c r="O394" s="442">
        <f t="shared" ca="1" si="59"/>
        <v>11</v>
      </c>
      <c r="P394" s="98"/>
      <c r="Q394" s="98"/>
      <c r="R394" s="98"/>
      <c r="S394" s="98"/>
      <c r="T394" s="98"/>
      <c r="U394" s="98"/>
      <c r="V394" s="98"/>
      <c r="W394" s="99"/>
      <c r="X394" s="89"/>
      <c r="Y394" s="89"/>
      <c r="Z394" s="89"/>
      <c r="AA394" s="89"/>
      <c r="AB394" s="102"/>
      <c r="AC394" s="102"/>
      <c r="AD394" s="102"/>
      <c r="AE394" s="102"/>
      <c r="AF394" s="102"/>
      <c r="AG394" s="102"/>
      <c r="AH394" s="102"/>
      <c r="AI394" s="102"/>
      <c r="AJ394" s="102"/>
      <c r="AK394" s="102"/>
      <c r="AL394" s="104"/>
      <c r="AM394" s="98"/>
      <c r="AN394" s="155"/>
      <c r="AO394" s="155"/>
      <c r="AP394" s="155"/>
      <c r="AQ394" s="155"/>
    </row>
    <row r="395" spans="1:43" s="101" customFormat="1" ht="27.95" customHeight="1">
      <c r="A395" s="120" t="str">
        <f t="shared" ca="1" si="56"/>
        <v/>
      </c>
      <c r="B395" s="422" t="str">
        <f ca="1">IF(A395="","",IF(INDIRECT("C"&amp;ROW())="","",TEXT(MATCH(INDIRECT("C"&amp;ROW()),TestCategories,0),"000")&amp;"-"&amp;TEXT(COUNTIF(C$3:INDIRECT("C"&amp;ROW()),INDIRECT("C"&amp;ROW())),"00")))</f>
        <v/>
      </c>
      <c r="C395" s="423" t="str">
        <f t="shared" ca="1" si="57"/>
        <v>耐壓性測試</v>
      </c>
      <c r="D395" s="424"/>
      <c r="E395" s="431"/>
      <c r="F395" s="431"/>
      <c r="G395" s="431"/>
      <c r="H395" s="432"/>
      <c r="I395" s="427"/>
      <c r="J395" s="432"/>
      <c r="K395" s="431"/>
      <c r="L395" s="431"/>
      <c r="M395" s="429" t="str">
        <f t="shared" ca="1" si="58"/>
        <v/>
      </c>
      <c r="N395" s="282"/>
      <c r="O395" s="442">
        <f t="shared" ca="1" si="59"/>
        <v>11</v>
      </c>
      <c r="P395" s="98"/>
      <c r="Q395" s="98"/>
      <c r="R395" s="98"/>
      <c r="S395" s="98"/>
      <c r="T395" s="98"/>
      <c r="U395" s="98"/>
      <c r="V395" s="98"/>
      <c r="W395" s="99"/>
      <c r="X395" s="89"/>
      <c r="Y395" s="89"/>
      <c r="Z395" s="89"/>
      <c r="AA395" s="89"/>
      <c r="AB395" s="102"/>
      <c r="AC395" s="102"/>
      <c r="AD395" s="102"/>
      <c r="AE395" s="102"/>
      <c r="AF395" s="102"/>
      <c r="AG395" s="102"/>
      <c r="AH395" s="102"/>
      <c r="AI395" s="102"/>
      <c r="AJ395" s="102"/>
      <c r="AK395" s="102"/>
      <c r="AL395" s="104"/>
      <c r="AM395" s="98"/>
      <c r="AN395" s="155"/>
      <c r="AO395" s="155"/>
      <c r="AP395" s="155"/>
      <c r="AQ395" s="155"/>
    </row>
    <row r="396" spans="1:43" s="101" customFormat="1" ht="27.95" customHeight="1">
      <c r="A396" s="120" t="str">
        <f t="shared" ca="1" si="56"/>
        <v/>
      </c>
      <c r="B396" s="422" t="str">
        <f ca="1">IF(A396="","",IF(INDIRECT("C"&amp;ROW())="","",TEXT(MATCH(INDIRECT("C"&amp;ROW()),TestCategories,0),"000")&amp;"-"&amp;TEXT(COUNTIF(C$3:INDIRECT("C"&amp;ROW()),INDIRECT("C"&amp;ROW())),"00")))</f>
        <v/>
      </c>
      <c r="C396" s="423" t="str">
        <f t="shared" ca="1" si="57"/>
        <v>耐壓性測試</v>
      </c>
      <c r="D396" s="424"/>
      <c r="E396" s="431"/>
      <c r="F396" s="431"/>
      <c r="G396" s="431"/>
      <c r="H396" s="432"/>
      <c r="I396" s="427"/>
      <c r="J396" s="432"/>
      <c r="K396" s="431"/>
      <c r="L396" s="431"/>
      <c r="M396" s="429" t="str">
        <f t="shared" ca="1" si="58"/>
        <v/>
      </c>
      <c r="N396" s="282"/>
      <c r="O396" s="442">
        <f t="shared" ca="1" si="59"/>
        <v>11</v>
      </c>
      <c r="P396" s="98"/>
      <c r="Q396" s="98"/>
      <c r="R396" s="98"/>
      <c r="S396" s="98"/>
      <c r="T396" s="98"/>
      <c r="U396" s="98"/>
      <c r="V396" s="98"/>
      <c r="W396" s="99"/>
      <c r="X396" s="89"/>
      <c r="Y396" s="89"/>
      <c r="Z396" s="89"/>
      <c r="AA396" s="89"/>
      <c r="AB396" s="102"/>
      <c r="AC396" s="102"/>
      <c r="AD396" s="102"/>
      <c r="AE396" s="102"/>
      <c r="AF396" s="102"/>
      <c r="AG396" s="102"/>
      <c r="AH396" s="102"/>
      <c r="AI396" s="102"/>
      <c r="AJ396" s="102"/>
      <c r="AK396" s="102"/>
      <c r="AL396" s="104"/>
      <c r="AM396" s="98"/>
      <c r="AN396" s="155"/>
      <c r="AO396" s="155"/>
      <c r="AP396" s="155"/>
      <c r="AQ396" s="155"/>
    </row>
    <row r="397" spans="1:43" s="101" customFormat="1" ht="27.95" customHeight="1">
      <c r="A397" s="120" t="str">
        <f t="shared" ca="1" si="56"/>
        <v/>
      </c>
      <c r="B397" s="422" t="str">
        <f ca="1">IF(A397="","",IF(INDIRECT("C"&amp;ROW())="","",TEXT(MATCH(INDIRECT("C"&amp;ROW()),TestCategories,0),"000")&amp;"-"&amp;TEXT(COUNTIF(C$3:INDIRECT("C"&amp;ROW()),INDIRECT("C"&amp;ROW())),"00")))</f>
        <v/>
      </c>
      <c r="C397" s="423" t="str">
        <f t="shared" ca="1" si="57"/>
        <v>耐壓性測試</v>
      </c>
      <c r="D397" s="424"/>
      <c r="E397" s="431"/>
      <c r="F397" s="431"/>
      <c r="G397" s="431"/>
      <c r="H397" s="432"/>
      <c r="I397" s="427"/>
      <c r="J397" s="432"/>
      <c r="K397" s="431"/>
      <c r="L397" s="431"/>
      <c r="M397" s="429" t="str">
        <f t="shared" ca="1" si="58"/>
        <v/>
      </c>
      <c r="N397" s="282"/>
      <c r="O397" s="442">
        <f t="shared" ca="1" si="59"/>
        <v>11</v>
      </c>
      <c r="P397" s="98"/>
      <c r="Q397" s="98"/>
      <c r="R397" s="98"/>
      <c r="S397" s="98"/>
      <c r="T397" s="98"/>
      <c r="U397" s="98"/>
      <c r="V397" s="98"/>
      <c r="W397" s="99"/>
      <c r="X397" s="89"/>
      <c r="Y397" s="89"/>
      <c r="Z397" s="89"/>
      <c r="AA397" s="89"/>
      <c r="AB397" s="102"/>
      <c r="AC397" s="102"/>
      <c r="AD397" s="102"/>
      <c r="AE397" s="102"/>
      <c r="AF397" s="102"/>
      <c r="AG397" s="102"/>
      <c r="AH397" s="102"/>
      <c r="AI397" s="102"/>
      <c r="AJ397" s="102"/>
      <c r="AK397" s="102"/>
      <c r="AL397" s="104"/>
      <c r="AM397" s="98"/>
      <c r="AN397" s="155"/>
      <c r="AO397" s="155"/>
      <c r="AP397" s="155"/>
      <c r="AQ397" s="155"/>
    </row>
    <row r="398" spans="1:43" s="101" customFormat="1" ht="27.95" customHeight="1">
      <c r="A398" s="120" t="str">
        <f t="shared" ca="1" si="56"/>
        <v/>
      </c>
      <c r="B398" s="422" t="str">
        <f ca="1">IF(A398="","",IF(INDIRECT("C"&amp;ROW())="","",TEXT(MATCH(INDIRECT("C"&amp;ROW()),TestCategories,0),"000")&amp;"-"&amp;TEXT(COUNTIF(C$3:INDIRECT("C"&amp;ROW()),INDIRECT("C"&amp;ROW())),"00")))</f>
        <v/>
      </c>
      <c r="C398" s="423" t="str">
        <f t="shared" ca="1" si="57"/>
        <v>耐壓性測試</v>
      </c>
      <c r="D398" s="424"/>
      <c r="E398" s="431"/>
      <c r="F398" s="431"/>
      <c r="G398" s="431"/>
      <c r="H398" s="432"/>
      <c r="I398" s="427"/>
      <c r="J398" s="432"/>
      <c r="K398" s="431"/>
      <c r="L398" s="431"/>
      <c r="M398" s="429" t="str">
        <f t="shared" ca="1" si="58"/>
        <v/>
      </c>
      <c r="N398" s="282"/>
      <c r="O398" s="442">
        <f t="shared" ca="1" si="59"/>
        <v>11</v>
      </c>
      <c r="P398" s="98"/>
      <c r="Q398" s="98"/>
      <c r="R398" s="98"/>
      <c r="S398" s="98"/>
      <c r="T398" s="98"/>
      <c r="U398" s="98"/>
      <c r="V398" s="98"/>
      <c r="W398" s="99"/>
      <c r="X398" s="89"/>
      <c r="Y398" s="89"/>
      <c r="Z398" s="89"/>
      <c r="AA398" s="89"/>
      <c r="AB398" s="102"/>
      <c r="AC398" s="102"/>
      <c r="AD398" s="102"/>
      <c r="AE398" s="102"/>
      <c r="AF398" s="102"/>
      <c r="AG398" s="102"/>
      <c r="AH398" s="102"/>
      <c r="AI398" s="102"/>
      <c r="AJ398" s="102"/>
      <c r="AK398" s="102"/>
      <c r="AL398" s="104"/>
      <c r="AM398" s="98"/>
      <c r="AN398" s="155"/>
      <c r="AO398" s="155"/>
      <c r="AP398" s="155"/>
      <c r="AQ398" s="155"/>
    </row>
    <row r="399" spans="1:43" s="101" customFormat="1" ht="27.95" customHeight="1">
      <c r="A399" s="120" t="str">
        <f t="shared" ca="1" si="56"/>
        <v/>
      </c>
      <c r="B399" s="422" t="str">
        <f ca="1">IF(A399="","",IF(INDIRECT("C"&amp;ROW())="","",TEXT(MATCH(INDIRECT("C"&amp;ROW()),TestCategories,0),"000")&amp;"-"&amp;TEXT(COUNTIF(C$3:INDIRECT("C"&amp;ROW()),INDIRECT("C"&amp;ROW())),"00")))</f>
        <v/>
      </c>
      <c r="C399" s="423" t="str">
        <f t="shared" ca="1" si="57"/>
        <v>耐壓性測試</v>
      </c>
      <c r="D399" s="424"/>
      <c r="E399" s="431"/>
      <c r="F399" s="431"/>
      <c r="G399" s="431"/>
      <c r="H399" s="432"/>
      <c r="I399" s="427"/>
      <c r="J399" s="432"/>
      <c r="K399" s="431"/>
      <c r="L399" s="431"/>
      <c r="M399" s="429" t="str">
        <f t="shared" ca="1" si="58"/>
        <v/>
      </c>
      <c r="N399" s="282"/>
      <c r="O399" s="442">
        <f t="shared" ca="1" si="59"/>
        <v>11</v>
      </c>
      <c r="P399" s="98"/>
      <c r="Q399" s="98"/>
      <c r="R399" s="98"/>
      <c r="S399" s="98"/>
      <c r="T399" s="98"/>
      <c r="U399" s="98"/>
      <c r="V399" s="98"/>
      <c r="W399" s="99"/>
      <c r="X399" s="89"/>
      <c r="Y399" s="89"/>
      <c r="Z399" s="89"/>
      <c r="AA399" s="89"/>
      <c r="AB399" s="102"/>
      <c r="AC399" s="102"/>
      <c r="AD399" s="102"/>
      <c r="AE399" s="102"/>
      <c r="AF399" s="102"/>
      <c r="AG399" s="102"/>
      <c r="AH399" s="102"/>
      <c r="AI399" s="102"/>
      <c r="AJ399" s="102"/>
      <c r="AK399" s="102"/>
      <c r="AL399" s="104"/>
      <c r="AM399" s="98"/>
      <c r="AN399" s="155"/>
      <c r="AO399" s="155"/>
      <c r="AP399" s="155"/>
      <c r="AQ399" s="155"/>
    </row>
    <row r="400" spans="1:43" s="101" customFormat="1" ht="27.95" customHeight="1">
      <c r="A400" s="120" t="str">
        <f t="shared" ca="1" si="56"/>
        <v/>
      </c>
      <c r="B400" s="422" t="str">
        <f ca="1">IF(A400="","",IF(INDIRECT("C"&amp;ROW())="","",TEXT(MATCH(INDIRECT("C"&amp;ROW()),TestCategories,0),"000")&amp;"-"&amp;TEXT(COUNTIF(C$3:INDIRECT("C"&amp;ROW()),INDIRECT("C"&amp;ROW())),"00")))</f>
        <v/>
      </c>
      <c r="C400" s="423" t="str">
        <f t="shared" ca="1" si="57"/>
        <v>耐壓性測試</v>
      </c>
      <c r="D400" s="424"/>
      <c r="E400" s="431"/>
      <c r="F400" s="431"/>
      <c r="G400" s="431"/>
      <c r="H400" s="432"/>
      <c r="I400" s="427"/>
      <c r="J400" s="432"/>
      <c r="K400" s="431"/>
      <c r="L400" s="431"/>
      <c r="M400" s="429" t="str">
        <f t="shared" ca="1" si="58"/>
        <v/>
      </c>
      <c r="N400" s="282"/>
      <c r="O400" s="442">
        <f t="shared" ca="1" si="59"/>
        <v>11</v>
      </c>
      <c r="P400" s="98"/>
      <c r="Q400" s="98"/>
      <c r="R400" s="98"/>
      <c r="S400" s="98"/>
      <c r="T400" s="98"/>
      <c r="U400" s="98"/>
      <c r="V400" s="98"/>
      <c r="W400" s="99"/>
      <c r="X400" s="89"/>
      <c r="Y400" s="89"/>
      <c r="Z400" s="89"/>
      <c r="AA400" s="89"/>
      <c r="AB400" s="102"/>
      <c r="AC400" s="102"/>
      <c r="AD400" s="102"/>
      <c r="AE400" s="102"/>
      <c r="AF400" s="102"/>
      <c r="AG400" s="102"/>
      <c r="AH400" s="102"/>
      <c r="AI400" s="102"/>
      <c r="AJ400" s="102"/>
      <c r="AK400" s="102"/>
      <c r="AL400" s="104"/>
      <c r="AM400" s="98"/>
      <c r="AN400" s="155"/>
      <c r="AO400" s="155"/>
      <c r="AP400" s="155"/>
      <c r="AQ400" s="155"/>
    </row>
    <row r="401" spans="1:43" s="101" customFormat="1" ht="27.95" customHeight="1">
      <c r="A401" s="120" t="str">
        <f t="shared" ca="1" si="56"/>
        <v/>
      </c>
      <c r="B401" s="422" t="str">
        <f ca="1">IF(A401="","",IF(INDIRECT("C"&amp;ROW())="","",TEXT(MATCH(INDIRECT("C"&amp;ROW()),TestCategories,0),"000")&amp;"-"&amp;TEXT(COUNTIF(C$3:INDIRECT("C"&amp;ROW()),INDIRECT("C"&amp;ROW())),"00")))</f>
        <v/>
      </c>
      <c r="C401" s="423" t="str">
        <f t="shared" ca="1" si="57"/>
        <v>耐壓性測試</v>
      </c>
      <c r="D401" s="424"/>
      <c r="E401" s="431"/>
      <c r="F401" s="431"/>
      <c r="G401" s="431"/>
      <c r="H401" s="432"/>
      <c r="I401" s="427"/>
      <c r="J401" s="432"/>
      <c r="K401" s="431"/>
      <c r="L401" s="431"/>
      <c r="M401" s="429" t="str">
        <f t="shared" ca="1" si="58"/>
        <v/>
      </c>
      <c r="N401" s="282"/>
      <c r="O401" s="442">
        <f t="shared" ca="1" si="59"/>
        <v>11</v>
      </c>
      <c r="P401" s="98"/>
      <c r="Q401" s="98"/>
      <c r="R401" s="98"/>
      <c r="S401" s="98"/>
      <c r="T401" s="98"/>
      <c r="U401" s="98"/>
      <c r="V401" s="98"/>
      <c r="W401" s="99"/>
      <c r="X401" s="89"/>
      <c r="Y401" s="89"/>
      <c r="Z401" s="89"/>
      <c r="AA401" s="89"/>
      <c r="AB401" s="102"/>
      <c r="AC401" s="102"/>
      <c r="AD401" s="102"/>
      <c r="AE401" s="102"/>
      <c r="AF401" s="102"/>
      <c r="AG401" s="102"/>
      <c r="AH401" s="102"/>
      <c r="AI401" s="102"/>
      <c r="AJ401" s="102"/>
      <c r="AK401" s="102"/>
      <c r="AL401" s="104"/>
      <c r="AM401" s="98"/>
      <c r="AN401" s="155"/>
      <c r="AO401" s="155"/>
      <c r="AP401" s="155"/>
      <c r="AQ401" s="155"/>
    </row>
    <row r="402" spans="1:43" s="101" customFormat="1" ht="27.95" customHeight="1">
      <c r="A402" s="120" t="str">
        <f t="shared" ca="1" si="56"/>
        <v/>
      </c>
      <c r="B402" s="422" t="str">
        <f ca="1">IF(A402="","",IF(INDIRECT("C"&amp;ROW())="","",TEXT(MATCH(INDIRECT("C"&amp;ROW()),TestCategories,0),"000")&amp;"-"&amp;TEXT(COUNTIF(C$3:INDIRECT("C"&amp;ROW()),INDIRECT("C"&amp;ROW())),"00")))</f>
        <v/>
      </c>
      <c r="C402" s="423" t="str">
        <f t="shared" ca="1" si="57"/>
        <v>耐壓性測試</v>
      </c>
      <c r="D402" s="424"/>
      <c r="E402" s="431"/>
      <c r="F402" s="431"/>
      <c r="G402" s="431"/>
      <c r="H402" s="432"/>
      <c r="I402" s="427"/>
      <c r="J402" s="432"/>
      <c r="K402" s="431"/>
      <c r="L402" s="431"/>
      <c r="M402" s="429" t="str">
        <f t="shared" ca="1" si="58"/>
        <v/>
      </c>
      <c r="N402" s="282"/>
      <c r="O402" s="442">
        <f t="shared" ca="1" si="59"/>
        <v>11</v>
      </c>
      <c r="P402" s="98"/>
      <c r="Q402" s="98"/>
      <c r="R402" s="98"/>
      <c r="S402" s="98"/>
      <c r="T402" s="98"/>
      <c r="U402" s="98"/>
      <c r="V402" s="98"/>
      <c r="W402" s="99"/>
      <c r="X402" s="89"/>
      <c r="Y402" s="89"/>
      <c r="Z402" s="89"/>
      <c r="AA402" s="89"/>
      <c r="AB402" s="102"/>
      <c r="AC402" s="102"/>
      <c r="AD402" s="102"/>
      <c r="AE402" s="102"/>
      <c r="AF402" s="102"/>
      <c r="AG402" s="102"/>
      <c r="AH402" s="102"/>
      <c r="AI402" s="102"/>
      <c r="AJ402" s="102"/>
      <c r="AK402" s="102"/>
      <c r="AL402" s="104"/>
      <c r="AM402" s="98"/>
      <c r="AN402" s="155"/>
      <c r="AO402" s="155"/>
      <c r="AP402" s="155"/>
      <c r="AQ402" s="155"/>
    </row>
    <row r="403" spans="1:43" s="101" customFormat="1" ht="27.95" customHeight="1">
      <c r="A403" s="120" t="str">
        <f t="shared" ca="1" si="56"/>
        <v/>
      </c>
      <c r="B403" s="422" t="str">
        <f ca="1">IF(A403="","",IF(INDIRECT("C"&amp;ROW())="","",TEXT(MATCH(INDIRECT("C"&amp;ROW()),TestCategories,0),"000")&amp;"-"&amp;TEXT(COUNTIF(C$3:INDIRECT("C"&amp;ROW()),INDIRECT("C"&amp;ROW())),"00")))</f>
        <v/>
      </c>
      <c r="C403" s="423" t="str">
        <f t="shared" ca="1" si="57"/>
        <v>耐壓性測試</v>
      </c>
      <c r="D403" s="424"/>
      <c r="E403" s="431"/>
      <c r="F403" s="431"/>
      <c r="G403" s="431"/>
      <c r="H403" s="432"/>
      <c r="I403" s="427"/>
      <c r="J403" s="432"/>
      <c r="K403" s="431"/>
      <c r="L403" s="431"/>
      <c r="M403" s="429" t="str">
        <f t="shared" ca="1" si="58"/>
        <v/>
      </c>
      <c r="N403" s="282"/>
      <c r="O403" s="442">
        <f t="shared" ca="1" si="59"/>
        <v>11</v>
      </c>
      <c r="P403" s="98"/>
      <c r="Q403" s="98"/>
      <c r="R403" s="98"/>
      <c r="S403" s="98"/>
      <c r="T403" s="98"/>
      <c r="U403" s="98"/>
      <c r="V403" s="98"/>
      <c r="W403" s="99"/>
      <c r="X403" s="89"/>
      <c r="Y403" s="89"/>
      <c r="Z403" s="89"/>
      <c r="AA403" s="89"/>
      <c r="AB403" s="102"/>
      <c r="AC403" s="102"/>
      <c r="AD403" s="102"/>
      <c r="AE403" s="102"/>
      <c r="AF403" s="102"/>
      <c r="AG403" s="102"/>
      <c r="AH403" s="102"/>
      <c r="AI403" s="102"/>
      <c r="AJ403" s="102"/>
      <c r="AK403" s="102"/>
      <c r="AL403" s="104"/>
      <c r="AM403" s="98"/>
      <c r="AN403" s="155"/>
      <c r="AO403" s="155"/>
      <c r="AP403" s="155"/>
      <c r="AQ403" s="155"/>
    </row>
    <row r="404" spans="1:43" s="101" customFormat="1" ht="27.95" customHeight="1">
      <c r="A404" s="120" t="str">
        <f t="shared" ca="1" si="56"/>
        <v/>
      </c>
      <c r="B404" s="422" t="str">
        <f ca="1">IF(A404="","",IF(INDIRECT("C"&amp;ROW())="","",TEXT(MATCH(INDIRECT("C"&amp;ROW()),TestCategories,0),"000")&amp;"-"&amp;TEXT(COUNTIF(C$3:INDIRECT("C"&amp;ROW()),INDIRECT("C"&amp;ROW())),"00")))</f>
        <v/>
      </c>
      <c r="C404" s="423" t="str">
        <f t="shared" ca="1" si="57"/>
        <v>耐壓性測試</v>
      </c>
      <c r="D404" s="424"/>
      <c r="E404" s="431"/>
      <c r="F404" s="431"/>
      <c r="G404" s="431"/>
      <c r="H404" s="432"/>
      <c r="I404" s="427"/>
      <c r="J404" s="432"/>
      <c r="K404" s="431"/>
      <c r="L404" s="431"/>
      <c r="M404" s="429" t="str">
        <f t="shared" ca="1" si="58"/>
        <v/>
      </c>
      <c r="N404" s="282"/>
      <c r="O404" s="442">
        <f t="shared" ca="1" si="59"/>
        <v>11</v>
      </c>
      <c r="P404" s="98"/>
      <c r="Q404" s="98"/>
      <c r="R404" s="98"/>
      <c r="S404" s="98"/>
      <c r="T404" s="98"/>
      <c r="U404" s="98"/>
      <c r="V404" s="98"/>
      <c r="W404" s="99"/>
      <c r="X404" s="89"/>
      <c r="Y404" s="89"/>
      <c r="Z404" s="89"/>
      <c r="AA404" s="89"/>
      <c r="AB404" s="102"/>
      <c r="AC404" s="102"/>
      <c r="AD404" s="102"/>
      <c r="AE404" s="102"/>
      <c r="AF404" s="102"/>
      <c r="AG404" s="102"/>
      <c r="AH404" s="102"/>
      <c r="AI404" s="102"/>
      <c r="AJ404" s="102"/>
      <c r="AK404" s="102"/>
      <c r="AL404" s="104"/>
      <c r="AM404" s="98"/>
      <c r="AN404" s="155"/>
      <c r="AO404" s="155"/>
      <c r="AP404" s="155"/>
      <c r="AQ404" s="155"/>
    </row>
    <row r="405" spans="1:43" s="101" customFormat="1" ht="27.95" customHeight="1">
      <c r="A405" s="120" t="str">
        <f t="shared" ca="1" si="56"/>
        <v/>
      </c>
      <c r="B405" s="422" t="str">
        <f ca="1">IF(A405="","",IF(INDIRECT("C"&amp;ROW())="","",TEXT(MATCH(INDIRECT("C"&amp;ROW()),TestCategories,0),"000")&amp;"-"&amp;TEXT(COUNTIF(C$3:INDIRECT("C"&amp;ROW()),INDIRECT("C"&amp;ROW())),"00")))</f>
        <v/>
      </c>
      <c r="C405" s="423" t="str">
        <f t="shared" ca="1" si="57"/>
        <v>耐壓性測試</v>
      </c>
      <c r="D405" s="424"/>
      <c r="E405" s="431"/>
      <c r="F405" s="431"/>
      <c r="G405" s="431"/>
      <c r="H405" s="432"/>
      <c r="I405" s="427"/>
      <c r="J405" s="432"/>
      <c r="K405" s="431"/>
      <c r="L405" s="431"/>
      <c r="M405" s="429" t="str">
        <f t="shared" ca="1" si="58"/>
        <v/>
      </c>
      <c r="N405" s="282"/>
      <c r="O405" s="442">
        <f t="shared" ca="1" si="59"/>
        <v>11</v>
      </c>
      <c r="P405" s="98"/>
      <c r="Q405" s="98"/>
      <c r="R405" s="98"/>
      <c r="S405" s="98"/>
      <c r="T405" s="98"/>
      <c r="U405" s="98"/>
      <c r="V405" s="98"/>
      <c r="W405" s="99"/>
      <c r="X405" s="89"/>
      <c r="Y405" s="89"/>
      <c r="Z405" s="89"/>
      <c r="AA405" s="89"/>
      <c r="AB405" s="102"/>
      <c r="AC405" s="102"/>
      <c r="AD405" s="102"/>
      <c r="AE405" s="102"/>
      <c r="AF405" s="102"/>
      <c r="AG405" s="102"/>
      <c r="AH405" s="102"/>
      <c r="AI405" s="102"/>
      <c r="AJ405" s="102"/>
      <c r="AK405" s="102"/>
      <c r="AL405" s="104"/>
      <c r="AM405" s="98"/>
      <c r="AN405" s="155"/>
      <c r="AO405" s="155"/>
      <c r="AP405" s="155"/>
      <c r="AQ405" s="155"/>
    </row>
    <row r="406" spans="1:43" s="101" customFormat="1" ht="27.95" customHeight="1">
      <c r="A406" s="120" t="str">
        <f t="shared" ca="1" si="56"/>
        <v/>
      </c>
      <c r="B406" s="422" t="str">
        <f ca="1">IF(A406="","",IF(INDIRECT("C"&amp;ROW())="","",TEXT(MATCH(INDIRECT("C"&amp;ROW()),TestCategories,0),"000")&amp;"-"&amp;TEXT(COUNTIF(C$3:INDIRECT("C"&amp;ROW()),INDIRECT("C"&amp;ROW())),"00")))</f>
        <v/>
      </c>
      <c r="C406" s="423" t="str">
        <f t="shared" ca="1" si="57"/>
        <v>耐壓性測試</v>
      </c>
      <c r="D406" s="424"/>
      <c r="E406" s="431"/>
      <c r="F406" s="431"/>
      <c r="G406" s="431"/>
      <c r="H406" s="432"/>
      <c r="I406" s="427"/>
      <c r="J406" s="432"/>
      <c r="K406" s="431"/>
      <c r="L406" s="431"/>
      <c r="M406" s="429" t="str">
        <f t="shared" ca="1" si="58"/>
        <v/>
      </c>
      <c r="N406" s="282"/>
      <c r="O406" s="442">
        <f t="shared" ca="1" si="59"/>
        <v>11</v>
      </c>
      <c r="P406" s="98"/>
      <c r="Q406" s="98"/>
      <c r="R406" s="98"/>
      <c r="S406" s="98"/>
      <c r="T406" s="98"/>
      <c r="U406" s="98"/>
      <c r="V406" s="98"/>
      <c r="W406" s="99"/>
      <c r="X406" s="89"/>
      <c r="Y406" s="89"/>
      <c r="Z406" s="89"/>
      <c r="AA406" s="89"/>
      <c r="AB406" s="102"/>
      <c r="AC406" s="102"/>
      <c r="AD406" s="102"/>
      <c r="AE406" s="102"/>
      <c r="AF406" s="102"/>
      <c r="AG406" s="102"/>
      <c r="AH406" s="102"/>
      <c r="AI406" s="102"/>
      <c r="AJ406" s="102"/>
      <c r="AK406" s="102"/>
      <c r="AL406" s="104"/>
      <c r="AM406" s="98"/>
      <c r="AN406" s="155"/>
      <c r="AO406" s="155"/>
      <c r="AP406" s="155"/>
      <c r="AQ406" s="155"/>
    </row>
    <row r="407" spans="1:43" s="101" customFormat="1" ht="27.95" customHeight="1">
      <c r="A407" s="120" t="str">
        <f t="shared" ca="1" si="56"/>
        <v/>
      </c>
      <c r="B407" s="422" t="str">
        <f ca="1">IF(A407="","",IF(INDIRECT("C"&amp;ROW())="","",TEXT(MATCH(INDIRECT("C"&amp;ROW()),TestCategories,0),"000")&amp;"-"&amp;TEXT(COUNTIF(C$3:INDIRECT("C"&amp;ROW()),INDIRECT("C"&amp;ROW())),"00")))</f>
        <v/>
      </c>
      <c r="C407" s="423" t="str">
        <f t="shared" ca="1" si="57"/>
        <v>耐壓性測試</v>
      </c>
      <c r="D407" s="424"/>
      <c r="E407" s="431"/>
      <c r="F407" s="431"/>
      <c r="G407" s="431"/>
      <c r="H407" s="432"/>
      <c r="I407" s="427"/>
      <c r="J407" s="432"/>
      <c r="K407" s="431"/>
      <c r="L407" s="431"/>
      <c r="M407" s="429" t="str">
        <f t="shared" ca="1" si="58"/>
        <v/>
      </c>
      <c r="N407" s="282"/>
      <c r="O407" s="442">
        <f t="shared" ca="1" si="59"/>
        <v>11</v>
      </c>
      <c r="P407" s="98"/>
      <c r="Q407" s="98"/>
      <c r="R407" s="98"/>
      <c r="S407" s="98"/>
      <c r="T407" s="98"/>
      <c r="U407" s="98"/>
      <c r="V407" s="98"/>
      <c r="W407" s="99"/>
      <c r="X407" s="89"/>
      <c r="Y407" s="89"/>
      <c r="Z407" s="89"/>
      <c r="AA407" s="89"/>
      <c r="AB407" s="102"/>
      <c r="AC407" s="102"/>
      <c r="AD407" s="102"/>
      <c r="AE407" s="102"/>
      <c r="AF407" s="102"/>
      <c r="AG407" s="102"/>
      <c r="AH407" s="102"/>
      <c r="AI407" s="102"/>
      <c r="AJ407" s="102"/>
      <c r="AK407" s="102"/>
      <c r="AL407" s="104"/>
      <c r="AM407" s="98"/>
      <c r="AN407" s="155"/>
      <c r="AO407" s="155"/>
      <c r="AP407" s="155"/>
      <c r="AQ407" s="155"/>
    </row>
    <row r="408" spans="1:43" s="101" customFormat="1" ht="27.95" customHeight="1">
      <c r="A408" s="120" t="str">
        <f t="shared" ca="1" si="56"/>
        <v/>
      </c>
      <c r="B408" s="422" t="str">
        <f ca="1">IF(A408="","",IF(INDIRECT("C"&amp;ROW())="","",TEXT(MATCH(INDIRECT("C"&amp;ROW()),TestCategories,0),"000")&amp;"-"&amp;TEXT(COUNTIF(C$3:INDIRECT("C"&amp;ROW()),INDIRECT("C"&amp;ROW())),"00")))</f>
        <v/>
      </c>
      <c r="C408" s="423" t="str">
        <f t="shared" ca="1" si="57"/>
        <v>耐壓性測試</v>
      </c>
      <c r="D408" s="424"/>
      <c r="E408" s="431"/>
      <c r="F408" s="431"/>
      <c r="G408" s="431"/>
      <c r="H408" s="432"/>
      <c r="I408" s="427"/>
      <c r="J408" s="432"/>
      <c r="K408" s="431"/>
      <c r="L408" s="431"/>
      <c r="M408" s="429" t="str">
        <f t="shared" ca="1" si="58"/>
        <v/>
      </c>
      <c r="N408" s="282"/>
      <c r="O408" s="442">
        <f t="shared" ca="1" si="59"/>
        <v>11</v>
      </c>
      <c r="P408" s="98"/>
      <c r="Q408" s="98"/>
      <c r="R408" s="98"/>
      <c r="S408" s="98"/>
      <c r="T408" s="98"/>
      <c r="U408" s="98"/>
      <c r="V408" s="98"/>
      <c r="W408" s="99"/>
      <c r="X408" s="89"/>
      <c r="Y408" s="89"/>
      <c r="Z408" s="89"/>
      <c r="AA408" s="89"/>
      <c r="AB408" s="102"/>
      <c r="AC408" s="102"/>
      <c r="AD408" s="102"/>
      <c r="AE408" s="102"/>
      <c r="AF408" s="102"/>
      <c r="AG408" s="102"/>
      <c r="AH408" s="102"/>
      <c r="AI408" s="102"/>
      <c r="AJ408" s="102"/>
      <c r="AK408" s="102"/>
      <c r="AL408" s="104"/>
      <c r="AM408" s="98"/>
      <c r="AN408" s="155"/>
      <c r="AO408" s="155"/>
      <c r="AP408" s="155"/>
      <c r="AQ408" s="155"/>
    </row>
    <row r="409" spans="1:43" s="101" customFormat="1" ht="27.95" customHeight="1">
      <c r="A409" s="120" t="str">
        <f t="shared" ca="1" si="56"/>
        <v/>
      </c>
      <c r="B409" s="422" t="str">
        <f ca="1">IF(A409="","",IF(INDIRECT("C"&amp;ROW())="","",TEXT(MATCH(INDIRECT("C"&amp;ROW()),TestCategories,0),"000")&amp;"-"&amp;TEXT(COUNTIF(C$3:INDIRECT("C"&amp;ROW()),INDIRECT("C"&amp;ROW())),"00")))</f>
        <v/>
      </c>
      <c r="C409" s="423" t="str">
        <f t="shared" ca="1" si="57"/>
        <v>耐壓性測試</v>
      </c>
      <c r="D409" s="424"/>
      <c r="E409" s="431"/>
      <c r="F409" s="431"/>
      <c r="G409" s="431"/>
      <c r="H409" s="432"/>
      <c r="I409" s="427"/>
      <c r="J409" s="432"/>
      <c r="K409" s="431"/>
      <c r="L409" s="431"/>
      <c r="M409" s="429" t="str">
        <f t="shared" ca="1" si="58"/>
        <v/>
      </c>
      <c r="N409" s="282"/>
      <c r="O409" s="442">
        <f t="shared" ca="1" si="59"/>
        <v>11</v>
      </c>
      <c r="P409" s="98"/>
      <c r="Q409" s="98"/>
      <c r="R409" s="98"/>
      <c r="S409" s="98"/>
      <c r="T409" s="98"/>
      <c r="U409" s="98"/>
      <c r="V409" s="98"/>
      <c r="W409" s="99"/>
      <c r="X409" s="89"/>
      <c r="Y409" s="89"/>
      <c r="Z409" s="89"/>
      <c r="AA409" s="89"/>
      <c r="AB409" s="102"/>
      <c r="AC409" s="102"/>
      <c r="AD409" s="102"/>
      <c r="AE409" s="102"/>
      <c r="AF409" s="102"/>
      <c r="AG409" s="102"/>
      <c r="AH409" s="102"/>
      <c r="AI409" s="102"/>
      <c r="AJ409" s="102"/>
      <c r="AK409" s="102"/>
      <c r="AL409" s="104"/>
      <c r="AM409" s="98"/>
      <c r="AN409" s="155"/>
      <c r="AO409" s="155"/>
      <c r="AP409" s="155"/>
      <c r="AQ409" s="155"/>
    </row>
    <row r="410" spans="1:43" s="101" customFormat="1" ht="27.95" customHeight="1">
      <c r="A410" s="120" t="str">
        <f t="shared" ca="1" si="56"/>
        <v/>
      </c>
      <c r="B410" s="422" t="str">
        <f ca="1">IF(A410="","",IF(INDIRECT("C"&amp;ROW())="","",TEXT(MATCH(INDIRECT("C"&amp;ROW()),TestCategories,0),"000")&amp;"-"&amp;TEXT(COUNTIF(C$3:INDIRECT("C"&amp;ROW()),INDIRECT("C"&amp;ROW())),"00")))</f>
        <v/>
      </c>
      <c r="C410" s="423" t="str">
        <f t="shared" ca="1" si="57"/>
        <v>耐壓性測試</v>
      </c>
      <c r="D410" s="424"/>
      <c r="E410" s="431"/>
      <c r="F410" s="431"/>
      <c r="G410" s="431"/>
      <c r="H410" s="432"/>
      <c r="I410" s="427"/>
      <c r="J410" s="432"/>
      <c r="K410" s="431"/>
      <c r="L410" s="431"/>
      <c r="M410" s="429" t="str">
        <f t="shared" ca="1" si="58"/>
        <v/>
      </c>
      <c r="N410" s="282"/>
      <c r="O410" s="442">
        <f t="shared" ca="1" si="59"/>
        <v>11</v>
      </c>
      <c r="P410" s="98"/>
      <c r="Q410" s="98"/>
      <c r="R410" s="98"/>
      <c r="S410" s="98"/>
      <c r="T410" s="98"/>
      <c r="U410" s="98"/>
      <c r="V410" s="98"/>
      <c r="W410" s="99"/>
      <c r="X410" s="89"/>
      <c r="Y410" s="89"/>
      <c r="Z410" s="89"/>
      <c r="AA410" s="89"/>
      <c r="AB410" s="102"/>
      <c r="AC410" s="102"/>
      <c r="AD410" s="102"/>
      <c r="AE410" s="102"/>
      <c r="AF410" s="102"/>
      <c r="AG410" s="102"/>
      <c r="AH410" s="102"/>
      <c r="AI410" s="102"/>
      <c r="AJ410" s="102"/>
      <c r="AK410" s="102"/>
      <c r="AL410" s="104"/>
      <c r="AM410" s="98"/>
      <c r="AN410" s="155"/>
      <c r="AO410" s="155"/>
      <c r="AP410" s="155"/>
      <c r="AQ410" s="155"/>
    </row>
    <row r="411" spans="1:43" s="101" customFormat="1" ht="27.95" customHeight="1">
      <c r="A411" s="120" t="str">
        <f t="shared" ca="1" si="56"/>
        <v/>
      </c>
      <c r="B411" s="422" t="str">
        <f ca="1">IF(A411="","",IF(INDIRECT("C"&amp;ROW())="","",TEXT(MATCH(INDIRECT("C"&amp;ROW()),TestCategories,0),"000")&amp;"-"&amp;TEXT(COUNTIF(C$3:INDIRECT("C"&amp;ROW()),INDIRECT("C"&amp;ROW())),"00")))</f>
        <v/>
      </c>
      <c r="C411" s="423" t="str">
        <f t="shared" ca="1" si="57"/>
        <v>耐壓性測試</v>
      </c>
      <c r="D411" s="424"/>
      <c r="E411" s="431"/>
      <c r="F411" s="431"/>
      <c r="G411" s="431"/>
      <c r="H411" s="432"/>
      <c r="I411" s="427"/>
      <c r="J411" s="432"/>
      <c r="K411" s="431"/>
      <c r="L411" s="431"/>
      <c r="M411" s="429" t="str">
        <f t="shared" ca="1" si="58"/>
        <v/>
      </c>
      <c r="N411" s="282"/>
      <c r="O411" s="442">
        <f t="shared" ca="1" si="59"/>
        <v>11</v>
      </c>
      <c r="P411" s="98"/>
      <c r="Q411" s="98"/>
      <c r="R411" s="98"/>
      <c r="S411" s="98"/>
      <c r="T411" s="98"/>
      <c r="U411" s="98"/>
      <c r="V411" s="98"/>
      <c r="W411" s="99"/>
      <c r="X411" s="89"/>
      <c r="Y411" s="89"/>
      <c r="Z411" s="89"/>
      <c r="AA411" s="89"/>
      <c r="AB411" s="102"/>
      <c r="AC411" s="102"/>
      <c r="AD411" s="102"/>
      <c r="AE411" s="102"/>
      <c r="AF411" s="102"/>
      <c r="AG411" s="102"/>
      <c r="AH411" s="102"/>
      <c r="AI411" s="102"/>
      <c r="AJ411" s="102"/>
      <c r="AK411" s="102"/>
      <c r="AL411" s="104"/>
      <c r="AM411" s="98"/>
      <c r="AN411" s="155"/>
      <c r="AO411" s="155"/>
      <c r="AP411" s="155"/>
      <c r="AQ411" s="155"/>
    </row>
    <row r="412" spans="1:43" s="101" customFormat="1" ht="27.95" customHeight="1">
      <c r="A412" s="120" t="str">
        <f t="shared" ca="1" si="56"/>
        <v/>
      </c>
      <c r="B412" s="422" t="str">
        <f ca="1">IF(A412="","",IF(INDIRECT("C"&amp;ROW())="","",TEXT(MATCH(INDIRECT("C"&amp;ROW()),TestCategories,0),"000")&amp;"-"&amp;TEXT(COUNTIF(C$3:INDIRECT("C"&amp;ROW()),INDIRECT("C"&amp;ROW())),"00")))</f>
        <v/>
      </c>
      <c r="C412" s="423" t="str">
        <f t="shared" ca="1" si="57"/>
        <v>耐壓性測試</v>
      </c>
      <c r="D412" s="424"/>
      <c r="E412" s="431"/>
      <c r="F412" s="431"/>
      <c r="G412" s="431"/>
      <c r="H412" s="432"/>
      <c r="I412" s="427"/>
      <c r="J412" s="432"/>
      <c r="K412" s="431"/>
      <c r="L412" s="431"/>
      <c r="M412" s="429" t="str">
        <f t="shared" ca="1" si="58"/>
        <v/>
      </c>
      <c r="N412" s="282"/>
      <c r="O412" s="442">
        <f t="shared" ca="1" si="59"/>
        <v>11</v>
      </c>
      <c r="P412" s="98"/>
      <c r="Q412" s="98"/>
      <c r="R412" s="98"/>
      <c r="S412" s="98"/>
      <c r="T412" s="98"/>
      <c r="U412" s="98"/>
      <c r="V412" s="98"/>
      <c r="W412" s="99"/>
      <c r="X412" s="89"/>
      <c r="Y412" s="89"/>
      <c r="Z412" s="89"/>
      <c r="AA412" s="89"/>
      <c r="AB412" s="102"/>
      <c r="AC412" s="102"/>
      <c r="AD412" s="102"/>
      <c r="AE412" s="102"/>
      <c r="AF412" s="102"/>
      <c r="AG412" s="102"/>
      <c r="AH412" s="102"/>
      <c r="AI412" s="102"/>
      <c r="AJ412" s="102"/>
      <c r="AK412" s="102"/>
      <c r="AL412" s="104"/>
      <c r="AM412" s="98"/>
      <c r="AN412" s="155"/>
      <c r="AO412" s="155"/>
      <c r="AP412" s="155"/>
      <c r="AQ412" s="155"/>
    </row>
    <row r="413" spans="1:43" s="101" customFormat="1" ht="27.95" customHeight="1">
      <c r="A413" s="120" t="str">
        <f t="shared" ca="1" si="56"/>
        <v/>
      </c>
      <c r="B413" s="422" t="str">
        <f ca="1">IF(A413="","",IF(INDIRECT("C"&amp;ROW())="","",TEXT(MATCH(INDIRECT("C"&amp;ROW()),TestCategories,0),"000")&amp;"-"&amp;TEXT(COUNTIF(C$3:INDIRECT("C"&amp;ROW()),INDIRECT("C"&amp;ROW())),"00")))</f>
        <v/>
      </c>
      <c r="C413" s="423" t="str">
        <f t="shared" ca="1" si="57"/>
        <v>耐壓性測試</v>
      </c>
      <c r="D413" s="424"/>
      <c r="E413" s="431"/>
      <c r="F413" s="431"/>
      <c r="G413" s="431"/>
      <c r="H413" s="432"/>
      <c r="I413" s="427"/>
      <c r="J413" s="432"/>
      <c r="K413" s="431"/>
      <c r="L413" s="431"/>
      <c r="M413" s="429" t="str">
        <f t="shared" ca="1" si="58"/>
        <v/>
      </c>
      <c r="N413" s="282"/>
      <c r="O413" s="442">
        <f t="shared" ca="1" si="59"/>
        <v>11</v>
      </c>
      <c r="P413" s="98"/>
      <c r="Q413" s="98"/>
      <c r="R413" s="98"/>
      <c r="S413" s="98"/>
      <c r="T413" s="98"/>
      <c r="U413" s="98"/>
      <c r="V413" s="98"/>
      <c r="W413" s="99"/>
      <c r="X413" s="89"/>
      <c r="Y413" s="89"/>
      <c r="Z413" s="89"/>
      <c r="AA413" s="89"/>
      <c r="AB413" s="102"/>
      <c r="AC413" s="102"/>
      <c r="AD413" s="102"/>
      <c r="AE413" s="102"/>
      <c r="AF413" s="102"/>
      <c r="AG413" s="102"/>
      <c r="AH413" s="102"/>
      <c r="AI413" s="102"/>
      <c r="AJ413" s="102"/>
      <c r="AK413" s="102"/>
      <c r="AL413" s="104"/>
      <c r="AM413" s="98"/>
      <c r="AN413" s="155"/>
      <c r="AO413" s="155"/>
      <c r="AP413" s="155"/>
      <c r="AQ413" s="155"/>
    </row>
    <row r="414" spans="1:43" s="101" customFormat="1" ht="27.95" customHeight="1">
      <c r="A414" s="120" t="str">
        <f t="shared" ca="1" si="56"/>
        <v/>
      </c>
      <c r="B414" s="422" t="str">
        <f ca="1">IF(A414="","",IF(INDIRECT("C"&amp;ROW())="","",TEXT(MATCH(INDIRECT("C"&amp;ROW()),TestCategories,0),"000")&amp;"-"&amp;TEXT(COUNTIF(C$3:INDIRECT("C"&amp;ROW()),INDIRECT("C"&amp;ROW())),"00")))</f>
        <v/>
      </c>
      <c r="C414" s="423" t="str">
        <f t="shared" ca="1" si="57"/>
        <v>耐壓性測試</v>
      </c>
      <c r="D414" s="424"/>
      <c r="E414" s="431"/>
      <c r="F414" s="431"/>
      <c r="G414" s="431"/>
      <c r="H414" s="432"/>
      <c r="I414" s="427"/>
      <c r="J414" s="432"/>
      <c r="K414" s="431"/>
      <c r="L414" s="431"/>
      <c r="M414" s="429" t="str">
        <f t="shared" ca="1" si="58"/>
        <v/>
      </c>
      <c r="N414" s="282"/>
      <c r="O414" s="442">
        <f t="shared" ca="1" si="59"/>
        <v>11</v>
      </c>
      <c r="P414" s="98"/>
      <c r="Q414" s="98"/>
      <c r="R414" s="98"/>
      <c r="S414" s="98"/>
      <c r="T414" s="98"/>
      <c r="U414" s="98"/>
      <c r="V414" s="98"/>
      <c r="W414" s="99"/>
      <c r="X414" s="89"/>
      <c r="Y414" s="89"/>
      <c r="Z414" s="89"/>
      <c r="AA414" s="89"/>
      <c r="AB414" s="102"/>
      <c r="AC414" s="102"/>
      <c r="AD414" s="102"/>
      <c r="AE414" s="102"/>
      <c r="AF414" s="102"/>
      <c r="AG414" s="102"/>
      <c r="AH414" s="102"/>
      <c r="AI414" s="102"/>
      <c r="AJ414" s="102"/>
      <c r="AK414" s="102"/>
      <c r="AL414" s="104"/>
      <c r="AM414" s="98"/>
      <c r="AN414" s="155"/>
      <c r="AO414" s="155"/>
      <c r="AP414" s="155"/>
      <c r="AQ414" s="155"/>
    </row>
    <row r="415" spans="1:43" s="101" customFormat="1" ht="27.95" customHeight="1">
      <c r="A415" s="120" t="str">
        <f t="shared" ca="1" si="56"/>
        <v/>
      </c>
      <c r="B415" s="422" t="str">
        <f ca="1">IF(A415="","",IF(INDIRECT("C"&amp;ROW())="","",TEXT(MATCH(INDIRECT("C"&amp;ROW()),TestCategories,0),"000")&amp;"-"&amp;TEXT(COUNTIF(C$3:INDIRECT("C"&amp;ROW()),INDIRECT("C"&amp;ROW())),"00")))</f>
        <v/>
      </c>
      <c r="C415" s="423" t="str">
        <f t="shared" ca="1" si="57"/>
        <v>耐壓性測試</v>
      </c>
      <c r="D415" s="424"/>
      <c r="E415" s="431"/>
      <c r="F415" s="431"/>
      <c r="G415" s="431"/>
      <c r="H415" s="432"/>
      <c r="I415" s="427"/>
      <c r="J415" s="432"/>
      <c r="K415" s="431"/>
      <c r="L415" s="431"/>
      <c r="M415" s="429" t="str">
        <f t="shared" ca="1" si="58"/>
        <v/>
      </c>
      <c r="N415" s="282"/>
      <c r="O415" s="442">
        <f t="shared" ca="1" si="59"/>
        <v>11</v>
      </c>
      <c r="P415" s="98"/>
      <c r="Q415" s="98"/>
      <c r="R415" s="98"/>
      <c r="S415" s="98"/>
      <c r="T415" s="98"/>
      <c r="U415" s="98"/>
      <c r="V415" s="98"/>
      <c r="W415" s="99"/>
      <c r="X415" s="89"/>
      <c r="Y415" s="89"/>
      <c r="Z415" s="89"/>
      <c r="AA415" s="89"/>
      <c r="AB415" s="102"/>
      <c r="AC415" s="102"/>
      <c r="AD415" s="102"/>
      <c r="AE415" s="102"/>
      <c r="AF415" s="102"/>
      <c r="AG415" s="102"/>
      <c r="AH415" s="102"/>
      <c r="AI415" s="102"/>
      <c r="AJ415" s="102"/>
      <c r="AK415" s="102"/>
      <c r="AL415" s="104"/>
      <c r="AM415" s="98"/>
      <c r="AN415" s="155"/>
      <c r="AO415" s="155"/>
      <c r="AP415" s="155"/>
      <c r="AQ415" s="155"/>
    </row>
    <row r="416" spans="1:43" s="101" customFormat="1" ht="27.95" customHeight="1">
      <c r="A416" s="120" t="str">
        <f t="shared" ca="1" si="56"/>
        <v/>
      </c>
      <c r="B416" s="422" t="str">
        <f ca="1">IF(A416="","",IF(INDIRECT("C"&amp;ROW())="","",TEXT(MATCH(INDIRECT("C"&amp;ROW()),TestCategories,0),"000")&amp;"-"&amp;TEXT(COUNTIF(C$3:INDIRECT("C"&amp;ROW()),INDIRECT("C"&amp;ROW())),"00")))</f>
        <v/>
      </c>
      <c r="C416" s="423" t="str">
        <f t="shared" ca="1" si="57"/>
        <v>耐壓性測試</v>
      </c>
      <c r="D416" s="424"/>
      <c r="E416" s="431"/>
      <c r="F416" s="431"/>
      <c r="G416" s="431"/>
      <c r="H416" s="432"/>
      <c r="I416" s="427"/>
      <c r="J416" s="432"/>
      <c r="K416" s="431"/>
      <c r="L416" s="431"/>
      <c r="M416" s="429" t="str">
        <f t="shared" ca="1" si="58"/>
        <v/>
      </c>
      <c r="N416" s="282"/>
      <c r="O416" s="442">
        <f t="shared" ca="1" si="59"/>
        <v>11</v>
      </c>
      <c r="P416" s="98"/>
      <c r="Q416" s="98"/>
      <c r="R416" s="98"/>
      <c r="S416" s="98"/>
      <c r="T416" s="98"/>
      <c r="U416" s="98"/>
      <c r="V416" s="98"/>
      <c r="W416" s="99"/>
      <c r="X416" s="89"/>
      <c r="Y416" s="89"/>
      <c r="Z416" s="89"/>
      <c r="AA416" s="89"/>
      <c r="AB416" s="102"/>
      <c r="AC416" s="102"/>
      <c r="AD416" s="102"/>
      <c r="AE416" s="102"/>
      <c r="AF416" s="102"/>
      <c r="AG416" s="102"/>
      <c r="AH416" s="102"/>
      <c r="AI416" s="102"/>
      <c r="AJ416" s="102"/>
      <c r="AK416" s="102"/>
      <c r="AL416" s="104"/>
      <c r="AM416" s="98"/>
      <c r="AN416" s="155"/>
      <c r="AO416" s="155"/>
      <c r="AP416" s="155"/>
      <c r="AQ416" s="155"/>
    </row>
    <row r="417" spans="1:43" s="101" customFormat="1" ht="27.95" customHeight="1">
      <c r="A417" s="120" t="str">
        <f t="shared" ca="1" si="56"/>
        <v/>
      </c>
      <c r="B417" s="422" t="str">
        <f ca="1">IF(A417="","",IF(INDIRECT("C"&amp;ROW())="","",TEXT(MATCH(INDIRECT("C"&amp;ROW()),TestCategories,0),"000")&amp;"-"&amp;TEXT(COUNTIF(C$3:INDIRECT("C"&amp;ROW()),INDIRECT("C"&amp;ROW())),"00")))</f>
        <v/>
      </c>
      <c r="C417" s="423" t="str">
        <f t="shared" ca="1" si="57"/>
        <v>耐壓性測試</v>
      </c>
      <c r="D417" s="424"/>
      <c r="E417" s="431"/>
      <c r="F417" s="431"/>
      <c r="G417" s="431"/>
      <c r="H417" s="432"/>
      <c r="I417" s="427"/>
      <c r="J417" s="432"/>
      <c r="K417" s="431"/>
      <c r="L417" s="431"/>
      <c r="M417" s="429" t="str">
        <f t="shared" ca="1" si="58"/>
        <v/>
      </c>
      <c r="N417" s="282"/>
      <c r="O417" s="442">
        <f t="shared" ca="1" si="59"/>
        <v>11</v>
      </c>
      <c r="P417" s="98"/>
      <c r="Q417" s="98"/>
      <c r="R417" s="98"/>
      <c r="S417" s="98"/>
      <c r="T417" s="98"/>
      <c r="U417" s="98"/>
      <c r="V417" s="98"/>
      <c r="W417" s="99"/>
      <c r="X417" s="89"/>
      <c r="Y417" s="89"/>
      <c r="Z417" s="89"/>
      <c r="AA417" s="89"/>
      <c r="AB417" s="102"/>
      <c r="AC417" s="102"/>
      <c r="AD417" s="102"/>
      <c r="AE417" s="102"/>
      <c r="AF417" s="102"/>
      <c r="AG417" s="102"/>
      <c r="AH417" s="102"/>
      <c r="AI417" s="102"/>
      <c r="AJ417" s="102"/>
      <c r="AK417" s="102"/>
      <c r="AL417" s="104"/>
      <c r="AM417" s="98"/>
      <c r="AN417" s="155"/>
      <c r="AO417" s="155"/>
      <c r="AP417" s="155"/>
      <c r="AQ417" s="155"/>
    </row>
    <row r="418" spans="1:43" s="101" customFormat="1" ht="27.95" customHeight="1">
      <c r="A418" s="120" t="str">
        <f t="shared" ca="1" si="56"/>
        <v/>
      </c>
      <c r="B418" s="422" t="str">
        <f ca="1">IF(A418="","",IF(INDIRECT("C"&amp;ROW())="","",TEXT(MATCH(INDIRECT("C"&amp;ROW()),TestCategories,0),"000")&amp;"-"&amp;TEXT(COUNTIF(C$3:INDIRECT("C"&amp;ROW()),INDIRECT("C"&amp;ROW())),"00")))</f>
        <v/>
      </c>
      <c r="C418" s="423" t="str">
        <f t="shared" ca="1" si="57"/>
        <v>耐壓性測試</v>
      </c>
      <c r="D418" s="424"/>
      <c r="E418" s="431"/>
      <c r="F418" s="431"/>
      <c r="G418" s="431"/>
      <c r="H418" s="432"/>
      <c r="I418" s="427"/>
      <c r="J418" s="432"/>
      <c r="K418" s="431"/>
      <c r="L418" s="431"/>
      <c r="M418" s="429" t="str">
        <f t="shared" ca="1" si="58"/>
        <v/>
      </c>
      <c r="N418" s="282"/>
      <c r="O418" s="442">
        <f t="shared" ca="1" si="59"/>
        <v>11</v>
      </c>
      <c r="P418" s="98"/>
      <c r="Q418" s="98"/>
      <c r="R418" s="98"/>
      <c r="S418" s="98"/>
      <c r="T418" s="98"/>
      <c r="U418" s="98"/>
      <c r="V418" s="98"/>
      <c r="W418" s="99"/>
      <c r="X418" s="89"/>
      <c r="Y418" s="89"/>
      <c r="Z418" s="89"/>
      <c r="AA418" s="89"/>
      <c r="AB418" s="102"/>
      <c r="AC418" s="102"/>
      <c r="AD418" s="102"/>
      <c r="AE418" s="102"/>
      <c r="AF418" s="102"/>
      <c r="AG418" s="102"/>
      <c r="AH418" s="102"/>
      <c r="AI418" s="102"/>
      <c r="AJ418" s="102"/>
      <c r="AK418" s="102"/>
      <c r="AL418" s="104"/>
      <c r="AM418" s="98"/>
      <c r="AN418" s="155"/>
      <c r="AO418" s="155"/>
      <c r="AP418" s="155"/>
      <c r="AQ418" s="155"/>
    </row>
    <row r="419" spans="1:43" s="101" customFormat="1" ht="27.95" customHeight="1">
      <c r="A419" s="120" t="str">
        <f t="shared" ca="1" si="56"/>
        <v/>
      </c>
      <c r="B419" s="422" t="str">
        <f ca="1">IF(A419="","",IF(INDIRECT("C"&amp;ROW())="","",TEXT(MATCH(INDIRECT("C"&amp;ROW()),TestCategories,0),"000")&amp;"-"&amp;TEXT(COUNTIF(C$3:INDIRECT("C"&amp;ROW()),INDIRECT("C"&amp;ROW())),"00")))</f>
        <v/>
      </c>
      <c r="C419" s="423" t="str">
        <f t="shared" ca="1" si="57"/>
        <v>耐壓性測試</v>
      </c>
      <c r="D419" s="424"/>
      <c r="E419" s="431"/>
      <c r="F419" s="431"/>
      <c r="G419" s="431"/>
      <c r="H419" s="432"/>
      <c r="I419" s="427"/>
      <c r="J419" s="432"/>
      <c r="K419" s="431"/>
      <c r="L419" s="431"/>
      <c r="M419" s="429" t="str">
        <f t="shared" ca="1" si="58"/>
        <v/>
      </c>
      <c r="N419" s="282"/>
      <c r="O419" s="442">
        <f t="shared" ca="1" si="59"/>
        <v>11</v>
      </c>
      <c r="P419" s="98"/>
      <c r="Q419" s="98"/>
      <c r="R419" s="98"/>
      <c r="S419" s="98"/>
      <c r="T419" s="98"/>
      <c r="U419" s="98"/>
      <c r="V419" s="98"/>
      <c r="W419" s="99"/>
      <c r="X419" s="89"/>
      <c r="Y419" s="89"/>
      <c r="Z419" s="89"/>
      <c r="AA419" s="89"/>
      <c r="AB419" s="102"/>
      <c r="AC419" s="102"/>
      <c r="AD419" s="102"/>
      <c r="AE419" s="102"/>
      <c r="AF419" s="102"/>
      <c r="AG419" s="102"/>
      <c r="AH419" s="102"/>
      <c r="AI419" s="102"/>
      <c r="AJ419" s="102"/>
      <c r="AK419" s="102"/>
      <c r="AL419" s="104"/>
      <c r="AM419" s="98"/>
      <c r="AN419" s="155"/>
      <c r="AO419" s="155"/>
      <c r="AP419" s="155"/>
      <c r="AQ419" s="155"/>
    </row>
    <row r="420" spans="1:43" s="101" customFormat="1" ht="27.95" customHeight="1">
      <c r="A420" s="120" t="str">
        <f t="shared" ca="1" si="56"/>
        <v/>
      </c>
      <c r="B420" s="422" t="str">
        <f ca="1">IF(A420="","",IF(INDIRECT("C"&amp;ROW())="","",TEXT(MATCH(INDIRECT("C"&amp;ROW()),TestCategories,0),"000")&amp;"-"&amp;TEXT(COUNTIF(C$3:INDIRECT("C"&amp;ROW()),INDIRECT("C"&amp;ROW())),"00")))</f>
        <v/>
      </c>
      <c r="C420" s="423" t="str">
        <f t="shared" ca="1" si="57"/>
        <v>耐壓性測試</v>
      </c>
      <c r="D420" s="424"/>
      <c r="E420" s="431"/>
      <c r="F420" s="431"/>
      <c r="G420" s="431"/>
      <c r="H420" s="432"/>
      <c r="I420" s="427"/>
      <c r="J420" s="432"/>
      <c r="K420" s="431"/>
      <c r="L420" s="431"/>
      <c r="M420" s="429" t="str">
        <f t="shared" ca="1" si="58"/>
        <v/>
      </c>
      <c r="N420" s="282"/>
      <c r="O420" s="442">
        <f t="shared" ca="1" si="59"/>
        <v>11</v>
      </c>
      <c r="P420" s="98"/>
      <c r="Q420" s="98"/>
      <c r="R420" s="98"/>
      <c r="S420" s="98"/>
      <c r="T420" s="98"/>
      <c r="U420" s="98"/>
      <c r="V420" s="98"/>
      <c r="W420" s="99"/>
      <c r="X420" s="89"/>
      <c r="Y420" s="89"/>
      <c r="Z420" s="89"/>
      <c r="AA420" s="89"/>
      <c r="AB420" s="102"/>
      <c r="AC420" s="102"/>
      <c r="AD420" s="102"/>
      <c r="AE420" s="102"/>
      <c r="AF420" s="102"/>
      <c r="AG420" s="102"/>
      <c r="AH420" s="102"/>
      <c r="AI420" s="102"/>
      <c r="AJ420" s="102"/>
      <c r="AK420" s="102"/>
      <c r="AL420" s="104"/>
      <c r="AM420" s="98"/>
      <c r="AN420" s="155"/>
      <c r="AO420" s="155"/>
      <c r="AP420" s="155"/>
      <c r="AQ420" s="155"/>
    </row>
    <row r="421" spans="1:43" s="101" customFormat="1" ht="27.95" customHeight="1">
      <c r="A421" s="120" t="str">
        <f t="shared" ca="1" si="56"/>
        <v/>
      </c>
      <c r="B421" s="422" t="str">
        <f ca="1">IF(A421="","",IF(INDIRECT("C"&amp;ROW())="","",TEXT(MATCH(INDIRECT("C"&amp;ROW()),TestCategories,0),"000")&amp;"-"&amp;TEXT(COUNTIF(C$3:INDIRECT("C"&amp;ROW()),INDIRECT("C"&amp;ROW())),"00")))</f>
        <v/>
      </c>
      <c r="C421" s="423" t="str">
        <f t="shared" ca="1" si="57"/>
        <v>耐壓性測試</v>
      </c>
      <c r="D421" s="424"/>
      <c r="E421" s="431"/>
      <c r="F421" s="431"/>
      <c r="G421" s="431"/>
      <c r="H421" s="432"/>
      <c r="I421" s="427"/>
      <c r="J421" s="432"/>
      <c r="K421" s="431"/>
      <c r="L421" s="431"/>
      <c r="M421" s="429" t="str">
        <f t="shared" ca="1" si="58"/>
        <v/>
      </c>
      <c r="N421" s="282"/>
      <c r="O421" s="442">
        <f t="shared" ca="1" si="59"/>
        <v>11</v>
      </c>
      <c r="P421" s="98"/>
      <c r="Q421" s="98"/>
      <c r="R421" s="98"/>
      <c r="S421" s="98"/>
      <c r="T421" s="98"/>
      <c r="U421" s="98"/>
      <c r="V421" s="98"/>
      <c r="W421" s="99"/>
      <c r="X421" s="89"/>
      <c r="Y421" s="89"/>
      <c r="Z421" s="89"/>
      <c r="AA421" s="89"/>
      <c r="AB421" s="102"/>
      <c r="AC421" s="102"/>
      <c r="AD421" s="102"/>
      <c r="AE421" s="102"/>
      <c r="AF421" s="102"/>
      <c r="AG421" s="102"/>
      <c r="AH421" s="102"/>
      <c r="AI421" s="102"/>
      <c r="AJ421" s="102"/>
      <c r="AK421" s="102"/>
      <c r="AL421" s="104"/>
      <c r="AM421" s="98"/>
      <c r="AN421" s="155"/>
      <c r="AO421" s="155"/>
      <c r="AP421" s="155"/>
      <c r="AQ421" s="155"/>
    </row>
    <row r="422" spans="1:43" s="101" customFormat="1" ht="27.95" customHeight="1">
      <c r="A422" s="120" t="str">
        <f t="shared" ca="1" si="56"/>
        <v/>
      </c>
      <c r="B422" s="422" t="str">
        <f ca="1">IF(A422="","",IF(INDIRECT("C"&amp;ROW())="","",TEXT(MATCH(INDIRECT("C"&amp;ROW()),TestCategories,0),"000")&amp;"-"&amp;TEXT(COUNTIF(C$3:INDIRECT("C"&amp;ROW()),INDIRECT("C"&amp;ROW())),"00")))</f>
        <v/>
      </c>
      <c r="C422" s="423" t="str">
        <f t="shared" ca="1" si="57"/>
        <v>耐壓性測試</v>
      </c>
      <c r="D422" s="424"/>
      <c r="E422" s="431"/>
      <c r="F422" s="431"/>
      <c r="G422" s="431"/>
      <c r="H422" s="432"/>
      <c r="I422" s="427"/>
      <c r="J422" s="432"/>
      <c r="K422" s="431"/>
      <c r="L422" s="431"/>
      <c r="M422" s="429" t="str">
        <f t="shared" ca="1" si="58"/>
        <v/>
      </c>
      <c r="N422" s="282"/>
      <c r="O422" s="442">
        <f t="shared" ca="1" si="59"/>
        <v>11</v>
      </c>
      <c r="P422" s="98"/>
      <c r="Q422" s="98"/>
      <c r="R422" s="98"/>
      <c r="S422" s="98"/>
      <c r="T422" s="98"/>
      <c r="U422" s="98"/>
      <c r="V422" s="98"/>
      <c r="W422" s="99"/>
      <c r="X422" s="89"/>
      <c r="Y422" s="89"/>
      <c r="Z422" s="89"/>
      <c r="AA422" s="89"/>
      <c r="AB422" s="102"/>
      <c r="AC422" s="102"/>
      <c r="AD422" s="102"/>
      <c r="AE422" s="102"/>
      <c r="AF422" s="102"/>
      <c r="AG422" s="102"/>
      <c r="AH422" s="102"/>
      <c r="AI422" s="102"/>
      <c r="AJ422" s="102"/>
      <c r="AK422" s="102"/>
      <c r="AL422" s="104"/>
      <c r="AM422" s="98"/>
      <c r="AN422" s="155"/>
      <c r="AO422" s="155"/>
      <c r="AP422" s="155"/>
      <c r="AQ422" s="155"/>
    </row>
    <row r="423" spans="1:43" s="101" customFormat="1" ht="27.95" customHeight="1">
      <c r="A423" s="120" t="str">
        <f t="shared" ca="1" si="56"/>
        <v/>
      </c>
      <c r="B423" s="422" t="str">
        <f ca="1">IF(A423="","",IF(INDIRECT("C"&amp;ROW())="","",TEXT(MATCH(INDIRECT("C"&amp;ROW()),TestCategories,0),"000")&amp;"-"&amp;TEXT(COUNTIF(C$3:INDIRECT("C"&amp;ROW()),INDIRECT("C"&amp;ROW())),"00")))</f>
        <v/>
      </c>
      <c r="C423" s="423" t="str">
        <f t="shared" ca="1" si="57"/>
        <v>耐壓性測試</v>
      </c>
      <c r="D423" s="424"/>
      <c r="E423" s="431"/>
      <c r="F423" s="431"/>
      <c r="G423" s="431"/>
      <c r="H423" s="432"/>
      <c r="I423" s="427"/>
      <c r="J423" s="432"/>
      <c r="K423" s="431"/>
      <c r="L423" s="431"/>
      <c r="M423" s="429" t="str">
        <f t="shared" ca="1" si="58"/>
        <v/>
      </c>
      <c r="N423" s="282"/>
      <c r="O423" s="442">
        <f t="shared" ca="1" si="59"/>
        <v>11</v>
      </c>
      <c r="P423" s="98"/>
      <c r="Q423" s="98"/>
      <c r="R423" s="98"/>
      <c r="S423" s="98"/>
      <c r="T423" s="98"/>
      <c r="U423" s="98"/>
      <c r="V423" s="98"/>
      <c r="W423" s="99"/>
      <c r="X423" s="89"/>
      <c r="Y423" s="89"/>
      <c r="Z423" s="89"/>
      <c r="AA423" s="89"/>
      <c r="AB423" s="102"/>
      <c r="AC423" s="102"/>
      <c r="AD423" s="102"/>
      <c r="AE423" s="102"/>
      <c r="AF423" s="102"/>
      <c r="AG423" s="102"/>
      <c r="AH423" s="102"/>
      <c r="AI423" s="102"/>
      <c r="AJ423" s="102"/>
      <c r="AK423" s="102"/>
      <c r="AL423" s="104"/>
      <c r="AM423" s="98"/>
      <c r="AN423" s="155"/>
      <c r="AO423" s="155"/>
      <c r="AP423" s="155"/>
      <c r="AQ423" s="155"/>
    </row>
    <row r="424" spans="1:43" s="101" customFormat="1" ht="27.95" customHeight="1">
      <c r="A424" s="120" t="str">
        <f t="shared" ca="1" si="56"/>
        <v/>
      </c>
      <c r="B424" s="422" t="str">
        <f ca="1">IF(A424="","",IF(INDIRECT("C"&amp;ROW())="","",TEXT(MATCH(INDIRECT("C"&amp;ROW()),TestCategories,0),"000")&amp;"-"&amp;TEXT(COUNTIF(C$3:INDIRECT("C"&amp;ROW()),INDIRECT("C"&amp;ROW())),"00")))</f>
        <v/>
      </c>
      <c r="C424" s="423" t="str">
        <f t="shared" ca="1" si="57"/>
        <v>耐壓性測試</v>
      </c>
      <c r="D424" s="424"/>
      <c r="E424" s="431"/>
      <c r="F424" s="431"/>
      <c r="G424" s="431"/>
      <c r="H424" s="432"/>
      <c r="I424" s="427"/>
      <c r="J424" s="432"/>
      <c r="K424" s="431"/>
      <c r="L424" s="431"/>
      <c r="M424" s="429" t="str">
        <f t="shared" ca="1" si="58"/>
        <v/>
      </c>
      <c r="N424" s="282"/>
      <c r="O424" s="442">
        <f t="shared" ca="1" si="59"/>
        <v>11</v>
      </c>
      <c r="P424" s="98"/>
      <c r="Q424" s="98"/>
      <c r="R424" s="98"/>
      <c r="S424" s="98"/>
      <c r="T424" s="98"/>
      <c r="U424" s="98"/>
      <c r="V424" s="98"/>
      <c r="W424" s="99"/>
      <c r="X424" s="89"/>
      <c r="Y424" s="89"/>
      <c r="Z424" s="89"/>
      <c r="AA424" s="89"/>
      <c r="AB424" s="102"/>
      <c r="AC424" s="102"/>
      <c r="AD424" s="102"/>
      <c r="AE424" s="102"/>
      <c r="AF424" s="102"/>
      <c r="AG424" s="102"/>
      <c r="AH424" s="102"/>
      <c r="AI424" s="102"/>
      <c r="AJ424" s="102"/>
      <c r="AK424" s="102"/>
      <c r="AL424" s="104"/>
      <c r="AM424" s="98"/>
      <c r="AN424" s="155"/>
      <c r="AO424" s="155"/>
      <c r="AP424" s="155"/>
      <c r="AQ424" s="155"/>
    </row>
    <row r="425" spans="1:43" s="101" customFormat="1" ht="27.95" customHeight="1">
      <c r="A425" s="120" t="str">
        <f t="shared" ca="1" si="56"/>
        <v/>
      </c>
      <c r="B425" s="422" t="str">
        <f ca="1">IF(A425="","",IF(INDIRECT("C"&amp;ROW())="","",TEXT(MATCH(INDIRECT("C"&amp;ROW()),TestCategories,0),"000")&amp;"-"&amp;TEXT(COUNTIF(C$3:INDIRECT("C"&amp;ROW()),INDIRECT("C"&amp;ROW())),"00")))</f>
        <v/>
      </c>
      <c r="C425" s="423" t="str">
        <f t="shared" ca="1" si="57"/>
        <v>耐壓性測試</v>
      </c>
      <c r="D425" s="424"/>
      <c r="E425" s="431"/>
      <c r="F425" s="431"/>
      <c r="G425" s="431"/>
      <c r="H425" s="432"/>
      <c r="I425" s="427"/>
      <c r="J425" s="432"/>
      <c r="K425" s="431"/>
      <c r="L425" s="431"/>
      <c r="M425" s="429" t="str">
        <f t="shared" ca="1" si="58"/>
        <v/>
      </c>
      <c r="N425" s="282"/>
      <c r="O425" s="442">
        <f t="shared" ca="1" si="59"/>
        <v>11</v>
      </c>
      <c r="P425" s="98"/>
      <c r="Q425" s="98"/>
      <c r="R425" s="98"/>
      <c r="S425" s="98"/>
      <c r="T425" s="98"/>
      <c r="U425" s="98"/>
      <c r="V425" s="98"/>
      <c r="W425" s="99"/>
      <c r="X425" s="89"/>
      <c r="Y425" s="89"/>
      <c r="Z425" s="89"/>
      <c r="AA425" s="89"/>
      <c r="AB425" s="102"/>
      <c r="AC425" s="102"/>
      <c r="AD425" s="102"/>
      <c r="AE425" s="102"/>
      <c r="AF425" s="102"/>
      <c r="AG425" s="102"/>
      <c r="AH425" s="102"/>
      <c r="AI425" s="102"/>
      <c r="AJ425" s="102"/>
      <c r="AK425" s="102"/>
      <c r="AL425" s="104"/>
      <c r="AM425" s="98"/>
      <c r="AN425" s="155"/>
      <c r="AO425" s="155"/>
      <c r="AP425" s="155"/>
      <c r="AQ425" s="155"/>
    </row>
    <row r="426" spans="1:43" s="101" customFormat="1" ht="27.95" customHeight="1">
      <c r="A426" s="120" t="str">
        <f t="shared" ca="1" si="56"/>
        <v/>
      </c>
      <c r="B426" s="422" t="str">
        <f ca="1">IF(A426="","",IF(INDIRECT("C"&amp;ROW())="","",TEXT(MATCH(INDIRECT("C"&amp;ROW()),TestCategories,0),"000")&amp;"-"&amp;TEXT(COUNTIF(C$3:INDIRECT("C"&amp;ROW()),INDIRECT("C"&amp;ROW())),"00")))</f>
        <v/>
      </c>
      <c r="C426" s="423" t="str">
        <f t="shared" ca="1" si="57"/>
        <v>耐壓性測試</v>
      </c>
      <c r="D426" s="424"/>
      <c r="E426" s="431"/>
      <c r="F426" s="431"/>
      <c r="G426" s="431"/>
      <c r="H426" s="432"/>
      <c r="I426" s="427"/>
      <c r="J426" s="432"/>
      <c r="K426" s="431"/>
      <c r="L426" s="431"/>
      <c r="M426" s="429" t="str">
        <f t="shared" ca="1" si="58"/>
        <v/>
      </c>
      <c r="N426" s="282"/>
      <c r="O426" s="442">
        <f t="shared" ca="1" si="59"/>
        <v>11</v>
      </c>
      <c r="P426" s="98"/>
      <c r="Q426" s="98"/>
      <c r="R426" s="98"/>
      <c r="S426" s="98"/>
      <c r="T426" s="98"/>
      <c r="U426" s="98"/>
      <c r="V426" s="98"/>
      <c r="W426" s="99"/>
      <c r="X426" s="89"/>
      <c r="Y426" s="89"/>
      <c r="Z426" s="89"/>
      <c r="AA426" s="89"/>
      <c r="AB426" s="102"/>
      <c r="AC426" s="102"/>
      <c r="AD426" s="102"/>
      <c r="AE426" s="102"/>
      <c r="AF426" s="102"/>
      <c r="AG426" s="102"/>
      <c r="AH426" s="102"/>
      <c r="AI426" s="102"/>
      <c r="AJ426" s="102"/>
      <c r="AK426" s="102"/>
      <c r="AL426" s="104"/>
      <c r="AM426" s="98"/>
      <c r="AN426" s="155"/>
      <c r="AO426" s="155"/>
      <c r="AP426" s="155"/>
      <c r="AQ426" s="155"/>
    </row>
    <row r="427" spans="1:43" s="101" customFormat="1" ht="27.95" customHeight="1">
      <c r="A427" s="120" t="str">
        <f t="shared" ca="1" si="56"/>
        <v/>
      </c>
      <c r="B427" s="422" t="str">
        <f ca="1">IF(A427="","",IF(INDIRECT("C"&amp;ROW())="","",TEXT(MATCH(INDIRECT("C"&amp;ROW()),TestCategories,0),"000")&amp;"-"&amp;TEXT(COUNTIF(C$3:INDIRECT("C"&amp;ROW()),INDIRECT("C"&amp;ROW())),"00")))</f>
        <v/>
      </c>
      <c r="C427" s="423" t="str">
        <f t="shared" ca="1" si="57"/>
        <v>耐壓性測試</v>
      </c>
      <c r="D427" s="424"/>
      <c r="E427" s="431"/>
      <c r="F427" s="431"/>
      <c r="G427" s="431"/>
      <c r="H427" s="432"/>
      <c r="I427" s="427"/>
      <c r="J427" s="432"/>
      <c r="K427" s="431"/>
      <c r="L427" s="431"/>
      <c r="M427" s="429" t="str">
        <f t="shared" ca="1" si="58"/>
        <v/>
      </c>
      <c r="N427" s="282"/>
      <c r="O427" s="442">
        <f t="shared" ca="1" si="59"/>
        <v>11</v>
      </c>
      <c r="P427" s="98"/>
      <c r="Q427" s="98"/>
      <c r="R427" s="98"/>
      <c r="S427" s="98"/>
      <c r="T427" s="98"/>
      <c r="U427" s="98"/>
      <c r="V427" s="98"/>
      <c r="W427" s="99"/>
      <c r="X427" s="89"/>
      <c r="Y427" s="89"/>
      <c r="Z427" s="89"/>
      <c r="AA427" s="89"/>
      <c r="AB427" s="102"/>
      <c r="AC427" s="102"/>
      <c r="AD427" s="102"/>
      <c r="AE427" s="102"/>
      <c r="AF427" s="102"/>
      <c r="AG427" s="102"/>
      <c r="AH427" s="102"/>
      <c r="AI427" s="102"/>
      <c r="AJ427" s="102"/>
      <c r="AK427" s="102"/>
      <c r="AL427" s="104"/>
      <c r="AM427" s="98"/>
      <c r="AN427" s="155"/>
      <c r="AO427" s="155"/>
      <c r="AP427" s="155"/>
      <c r="AQ427" s="155"/>
    </row>
    <row r="428" spans="1:43" s="101" customFormat="1" ht="27.95" customHeight="1">
      <c r="A428" s="120" t="str">
        <f t="shared" ca="1" si="56"/>
        <v/>
      </c>
      <c r="B428" s="422" t="str">
        <f ca="1">IF(A428="","",IF(INDIRECT("C"&amp;ROW())="","",TEXT(MATCH(INDIRECT("C"&amp;ROW()),TestCategories,0),"000")&amp;"-"&amp;TEXT(COUNTIF(C$3:INDIRECT("C"&amp;ROW()),INDIRECT("C"&amp;ROW())),"00")))</f>
        <v/>
      </c>
      <c r="C428" s="423" t="str">
        <f t="shared" ca="1" si="57"/>
        <v>耐壓性測試</v>
      </c>
      <c r="D428" s="424"/>
      <c r="E428" s="431"/>
      <c r="F428" s="431"/>
      <c r="G428" s="431"/>
      <c r="H428" s="432"/>
      <c r="I428" s="427"/>
      <c r="J428" s="432"/>
      <c r="K428" s="431"/>
      <c r="L428" s="431"/>
      <c r="M428" s="429" t="str">
        <f t="shared" ca="1" si="58"/>
        <v/>
      </c>
      <c r="N428" s="282"/>
      <c r="O428" s="442">
        <f t="shared" ca="1" si="59"/>
        <v>11</v>
      </c>
      <c r="P428" s="98"/>
      <c r="Q428" s="98"/>
      <c r="R428" s="98"/>
      <c r="S428" s="98"/>
      <c r="T428" s="98"/>
      <c r="U428" s="98"/>
      <c r="V428" s="98"/>
      <c r="W428" s="99"/>
      <c r="X428" s="89"/>
      <c r="Y428" s="89"/>
      <c r="Z428" s="89"/>
      <c r="AA428" s="89"/>
      <c r="AB428" s="102"/>
      <c r="AC428" s="102"/>
      <c r="AD428" s="102"/>
      <c r="AE428" s="102"/>
      <c r="AF428" s="102"/>
      <c r="AG428" s="102"/>
      <c r="AH428" s="102"/>
      <c r="AI428" s="102"/>
      <c r="AJ428" s="102"/>
      <c r="AK428" s="102"/>
      <c r="AL428" s="104"/>
      <c r="AM428" s="98"/>
      <c r="AN428" s="155"/>
      <c r="AO428" s="155"/>
      <c r="AP428" s="155"/>
      <c r="AQ428" s="155"/>
    </row>
    <row r="429" spans="1:43" s="101" customFormat="1" ht="27.95" customHeight="1">
      <c r="A429" s="120" t="str">
        <f t="shared" ca="1" si="56"/>
        <v/>
      </c>
      <c r="B429" s="422" t="str">
        <f ca="1">IF(A429="","",IF(INDIRECT("C"&amp;ROW())="","",TEXT(MATCH(INDIRECT("C"&amp;ROW()),TestCategories,0),"000")&amp;"-"&amp;TEXT(COUNTIF(C$3:INDIRECT("C"&amp;ROW()),INDIRECT("C"&amp;ROW())),"00")))</f>
        <v/>
      </c>
      <c r="C429" s="423" t="str">
        <f t="shared" ca="1" si="57"/>
        <v>耐壓性測試</v>
      </c>
      <c r="D429" s="424"/>
      <c r="E429" s="431"/>
      <c r="F429" s="431"/>
      <c r="G429" s="431"/>
      <c r="H429" s="432"/>
      <c r="I429" s="427"/>
      <c r="J429" s="432"/>
      <c r="K429" s="431"/>
      <c r="L429" s="431"/>
      <c r="M429" s="429" t="str">
        <f t="shared" ca="1" si="58"/>
        <v/>
      </c>
      <c r="N429" s="282"/>
      <c r="O429" s="442">
        <f t="shared" ca="1" si="59"/>
        <v>11</v>
      </c>
      <c r="P429" s="98"/>
      <c r="Q429" s="98"/>
      <c r="R429" s="98"/>
      <c r="S429" s="98"/>
      <c r="T429" s="98"/>
      <c r="U429" s="98"/>
      <c r="V429" s="98"/>
      <c r="W429" s="99"/>
      <c r="X429" s="89"/>
      <c r="Y429" s="89"/>
      <c r="Z429" s="89"/>
      <c r="AA429" s="89"/>
      <c r="AB429" s="102"/>
      <c r="AC429" s="102"/>
      <c r="AD429" s="102"/>
      <c r="AE429" s="102"/>
      <c r="AF429" s="102"/>
      <c r="AG429" s="102"/>
      <c r="AH429" s="102"/>
      <c r="AI429" s="102"/>
      <c r="AJ429" s="102"/>
      <c r="AK429" s="102"/>
      <c r="AL429" s="104"/>
      <c r="AM429" s="98"/>
      <c r="AN429" s="155"/>
      <c r="AO429" s="155"/>
      <c r="AP429" s="155"/>
      <c r="AQ429" s="155"/>
    </row>
    <row r="430" spans="1:43" s="101" customFormat="1" ht="27.95" customHeight="1">
      <c r="A430" s="120" t="str">
        <f t="shared" ca="1" si="56"/>
        <v/>
      </c>
      <c r="B430" s="422" t="str">
        <f ca="1">IF(A430="","",IF(INDIRECT("C"&amp;ROW())="","",TEXT(MATCH(INDIRECT("C"&amp;ROW()),TestCategories,0),"000")&amp;"-"&amp;TEXT(COUNTIF(C$3:INDIRECT("C"&amp;ROW()),INDIRECT("C"&amp;ROW())),"00")))</f>
        <v/>
      </c>
      <c r="C430" s="423" t="str">
        <f t="shared" ca="1" si="57"/>
        <v>耐壓性測試</v>
      </c>
      <c r="D430" s="424"/>
      <c r="E430" s="431"/>
      <c r="F430" s="431"/>
      <c r="G430" s="431"/>
      <c r="H430" s="432"/>
      <c r="I430" s="427"/>
      <c r="J430" s="432"/>
      <c r="K430" s="431"/>
      <c r="L430" s="431"/>
      <c r="M430" s="429" t="str">
        <f t="shared" ca="1" si="58"/>
        <v/>
      </c>
      <c r="N430" s="282"/>
      <c r="O430" s="442">
        <f t="shared" ca="1" si="59"/>
        <v>11</v>
      </c>
      <c r="P430" s="98"/>
      <c r="Q430" s="98"/>
      <c r="R430" s="98"/>
      <c r="S430" s="98"/>
      <c r="T430" s="98"/>
      <c r="U430" s="98"/>
      <c r="V430" s="98"/>
      <c r="W430" s="99"/>
      <c r="X430" s="89"/>
      <c r="Y430" s="89"/>
      <c r="Z430" s="89"/>
      <c r="AA430" s="89"/>
      <c r="AB430" s="102"/>
      <c r="AC430" s="102"/>
      <c r="AD430" s="102"/>
      <c r="AE430" s="102"/>
      <c r="AF430" s="102"/>
      <c r="AG430" s="102"/>
      <c r="AH430" s="102"/>
      <c r="AI430" s="102"/>
      <c r="AJ430" s="102"/>
      <c r="AK430" s="102"/>
      <c r="AL430" s="104"/>
      <c r="AM430" s="98"/>
      <c r="AN430" s="155"/>
      <c r="AO430" s="155"/>
      <c r="AP430" s="155"/>
      <c r="AQ430" s="155"/>
    </row>
    <row r="431" spans="1:43" s="101" customFormat="1" ht="27.95" customHeight="1">
      <c r="A431" s="120" t="str">
        <f t="shared" ca="1" si="56"/>
        <v/>
      </c>
      <c r="B431" s="422" t="str">
        <f ca="1">IF(A431="","",IF(INDIRECT("C"&amp;ROW())="","",TEXT(MATCH(INDIRECT("C"&amp;ROW()),TestCategories,0),"000")&amp;"-"&amp;TEXT(COUNTIF(C$3:INDIRECT("C"&amp;ROW()),INDIRECT("C"&amp;ROW())),"00")))</f>
        <v/>
      </c>
      <c r="C431" s="423" t="str">
        <f t="shared" ca="1" si="57"/>
        <v>耐壓性測試</v>
      </c>
      <c r="D431" s="424"/>
      <c r="E431" s="431"/>
      <c r="F431" s="431"/>
      <c r="G431" s="431"/>
      <c r="H431" s="432"/>
      <c r="I431" s="427"/>
      <c r="J431" s="432"/>
      <c r="K431" s="431"/>
      <c r="L431" s="431"/>
      <c r="M431" s="429" t="str">
        <f t="shared" ca="1" si="58"/>
        <v/>
      </c>
      <c r="N431" s="282"/>
      <c r="O431" s="442">
        <f t="shared" ca="1" si="59"/>
        <v>11</v>
      </c>
      <c r="P431" s="98"/>
      <c r="Q431" s="98"/>
      <c r="R431" s="98"/>
      <c r="S431" s="98"/>
      <c r="T431" s="98"/>
      <c r="U431" s="98"/>
      <c r="V431" s="98"/>
      <c r="W431" s="99"/>
      <c r="X431" s="89"/>
      <c r="Y431" s="89"/>
      <c r="Z431" s="89"/>
      <c r="AA431" s="89"/>
      <c r="AB431" s="102"/>
      <c r="AC431" s="102"/>
      <c r="AD431" s="102"/>
      <c r="AE431" s="102"/>
      <c r="AF431" s="102"/>
      <c r="AG431" s="102"/>
      <c r="AH431" s="102"/>
      <c r="AI431" s="102"/>
      <c r="AJ431" s="102"/>
      <c r="AK431" s="102"/>
      <c r="AL431" s="104"/>
      <c r="AM431" s="98"/>
      <c r="AN431" s="155"/>
      <c r="AO431" s="155"/>
      <c r="AP431" s="155"/>
      <c r="AQ431" s="155"/>
    </row>
    <row r="432" spans="1:43" s="101" customFormat="1" ht="27.95" customHeight="1">
      <c r="A432" s="120" t="str">
        <f t="shared" ca="1" si="56"/>
        <v/>
      </c>
      <c r="B432" s="422" t="str">
        <f ca="1">IF(A432="","",IF(INDIRECT("C"&amp;ROW())="","",TEXT(MATCH(INDIRECT("C"&amp;ROW()),TestCategories,0),"000")&amp;"-"&amp;TEXT(COUNTIF(C$3:INDIRECT("C"&amp;ROW()),INDIRECT("C"&amp;ROW())),"00")))</f>
        <v/>
      </c>
      <c r="C432" s="423" t="str">
        <f t="shared" ca="1" si="57"/>
        <v>耐壓性測試</v>
      </c>
      <c r="D432" s="424"/>
      <c r="E432" s="431"/>
      <c r="F432" s="431"/>
      <c r="G432" s="431"/>
      <c r="H432" s="432"/>
      <c r="I432" s="427"/>
      <c r="J432" s="432"/>
      <c r="K432" s="431"/>
      <c r="L432" s="431"/>
      <c r="M432" s="429" t="str">
        <f t="shared" ca="1" si="58"/>
        <v/>
      </c>
      <c r="N432" s="282"/>
      <c r="O432" s="442">
        <f t="shared" ca="1" si="59"/>
        <v>11</v>
      </c>
      <c r="P432" s="98"/>
      <c r="Q432" s="98"/>
      <c r="R432" s="98"/>
      <c r="S432" s="98"/>
      <c r="T432" s="98"/>
      <c r="U432" s="98"/>
      <c r="V432" s="98"/>
      <c r="W432" s="99"/>
      <c r="X432" s="89"/>
      <c r="Y432" s="89"/>
      <c r="Z432" s="89"/>
      <c r="AA432" s="89"/>
      <c r="AB432" s="102"/>
      <c r="AC432" s="102"/>
      <c r="AD432" s="102"/>
      <c r="AE432" s="102"/>
      <c r="AF432" s="102"/>
      <c r="AG432" s="102"/>
      <c r="AH432" s="102"/>
      <c r="AI432" s="102"/>
      <c r="AJ432" s="102"/>
      <c r="AK432" s="102"/>
      <c r="AL432" s="104"/>
      <c r="AM432" s="98"/>
      <c r="AN432" s="155"/>
      <c r="AO432" s="155"/>
      <c r="AP432" s="155"/>
      <c r="AQ432" s="155"/>
    </row>
    <row r="433" spans="1:43" s="101" customFormat="1" ht="27.95" customHeight="1">
      <c r="A433" s="120" t="str">
        <f t="shared" ca="1" si="56"/>
        <v/>
      </c>
      <c r="B433" s="422" t="str">
        <f ca="1">IF(A433="","",IF(INDIRECT("C"&amp;ROW())="","",TEXT(MATCH(INDIRECT("C"&amp;ROW()),TestCategories,0),"000")&amp;"-"&amp;TEXT(COUNTIF(C$3:INDIRECT("C"&amp;ROW()),INDIRECT("C"&amp;ROW())),"00")))</f>
        <v/>
      </c>
      <c r="C433" s="423" t="str">
        <f t="shared" ca="1" si="57"/>
        <v>耐壓性測試</v>
      </c>
      <c r="D433" s="424"/>
      <c r="E433" s="431"/>
      <c r="F433" s="431"/>
      <c r="G433" s="431"/>
      <c r="H433" s="432"/>
      <c r="I433" s="427"/>
      <c r="J433" s="432"/>
      <c r="K433" s="431"/>
      <c r="L433" s="431"/>
      <c r="M433" s="429" t="str">
        <f t="shared" ca="1" si="58"/>
        <v/>
      </c>
      <c r="N433" s="282"/>
      <c r="O433" s="442">
        <f t="shared" ca="1" si="59"/>
        <v>11</v>
      </c>
      <c r="P433" s="98"/>
      <c r="Q433" s="98"/>
      <c r="R433" s="98"/>
      <c r="S433" s="98"/>
      <c r="T433" s="98"/>
      <c r="U433" s="98"/>
      <c r="V433" s="98"/>
      <c r="W433" s="99"/>
      <c r="X433" s="89"/>
      <c r="Y433" s="89"/>
      <c r="Z433" s="89"/>
      <c r="AA433" s="89"/>
      <c r="AB433" s="102"/>
      <c r="AC433" s="102"/>
      <c r="AD433" s="102"/>
      <c r="AE433" s="102"/>
      <c r="AF433" s="102"/>
      <c r="AG433" s="102"/>
      <c r="AH433" s="102"/>
      <c r="AI433" s="102"/>
      <c r="AJ433" s="102"/>
      <c r="AK433" s="102"/>
      <c r="AL433" s="104"/>
      <c r="AM433" s="98"/>
      <c r="AN433" s="155"/>
      <c r="AO433" s="155"/>
      <c r="AP433" s="155"/>
      <c r="AQ433" s="155"/>
    </row>
    <row r="434" spans="1:43" s="101" customFormat="1" ht="27.95" customHeight="1">
      <c r="A434" s="120" t="str">
        <f t="shared" ca="1" si="56"/>
        <v/>
      </c>
      <c r="B434" s="422" t="str">
        <f ca="1">IF(A434="","",IF(INDIRECT("C"&amp;ROW())="","",TEXT(MATCH(INDIRECT("C"&amp;ROW()),TestCategories,0),"000")&amp;"-"&amp;TEXT(COUNTIF(C$3:INDIRECT("C"&amp;ROW()),INDIRECT("C"&amp;ROW())),"00")))</f>
        <v/>
      </c>
      <c r="C434" s="423" t="str">
        <f t="shared" ca="1" si="57"/>
        <v>耐壓性測試</v>
      </c>
      <c r="D434" s="424"/>
      <c r="E434" s="431"/>
      <c r="F434" s="431"/>
      <c r="G434" s="431"/>
      <c r="H434" s="432"/>
      <c r="I434" s="427"/>
      <c r="J434" s="432"/>
      <c r="K434" s="431"/>
      <c r="L434" s="431"/>
      <c r="M434" s="429" t="str">
        <f t="shared" ca="1" si="58"/>
        <v/>
      </c>
      <c r="N434" s="282"/>
      <c r="O434" s="442">
        <f t="shared" ca="1" si="59"/>
        <v>11</v>
      </c>
      <c r="P434" s="98"/>
      <c r="Q434" s="98"/>
      <c r="R434" s="98"/>
      <c r="S434" s="98"/>
      <c r="T434" s="98"/>
      <c r="U434" s="98"/>
      <c r="V434" s="98"/>
      <c r="W434" s="99"/>
      <c r="X434" s="89"/>
      <c r="Y434" s="89"/>
      <c r="Z434" s="89"/>
      <c r="AA434" s="89"/>
      <c r="AB434" s="102"/>
      <c r="AC434" s="102"/>
      <c r="AD434" s="102"/>
      <c r="AE434" s="102"/>
      <c r="AF434" s="102"/>
      <c r="AG434" s="102"/>
      <c r="AH434" s="102"/>
      <c r="AI434" s="102"/>
      <c r="AJ434" s="102"/>
      <c r="AK434" s="102"/>
      <c r="AL434" s="104"/>
      <c r="AM434" s="98"/>
      <c r="AN434" s="155"/>
      <c r="AO434" s="155"/>
      <c r="AP434" s="155"/>
      <c r="AQ434" s="155"/>
    </row>
    <row r="435" spans="1:43" s="101" customFormat="1" ht="27.95" customHeight="1">
      <c r="A435" s="120" t="str">
        <f t="shared" ca="1" si="56"/>
        <v/>
      </c>
      <c r="B435" s="422" t="str">
        <f ca="1">IF(A435="","",IF(INDIRECT("C"&amp;ROW())="","",TEXT(MATCH(INDIRECT("C"&amp;ROW()),TestCategories,0),"000")&amp;"-"&amp;TEXT(COUNTIF(C$3:INDIRECT("C"&amp;ROW()),INDIRECT("C"&amp;ROW())),"00")))</f>
        <v/>
      </c>
      <c r="C435" s="423" t="str">
        <f t="shared" ca="1" si="57"/>
        <v>耐壓性測試</v>
      </c>
      <c r="D435" s="424"/>
      <c r="E435" s="431"/>
      <c r="F435" s="431"/>
      <c r="G435" s="431"/>
      <c r="H435" s="432"/>
      <c r="I435" s="427"/>
      <c r="J435" s="432"/>
      <c r="K435" s="431"/>
      <c r="L435" s="431"/>
      <c r="M435" s="429" t="str">
        <f t="shared" ca="1" si="58"/>
        <v/>
      </c>
      <c r="N435" s="282"/>
      <c r="O435" s="442">
        <f t="shared" ca="1" si="59"/>
        <v>11</v>
      </c>
      <c r="P435" s="98"/>
      <c r="Q435" s="98"/>
      <c r="R435" s="98"/>
      <c r="S435" s="98"/>
      <c r="T435" s="98"/>
      <c r="U435" s="98"/>
      <c r="V435" s="98"/>
      <c r="W435" s="99"/>
      <c r="X435" s="89"/>
      <c r="Y435" s="89"/>
      <c r="Z435" s="89"/>
      <c r="AA435" s="89"/>
      <c r="AB435" s="102"/>
      <c r="AC435" s="102"/>
      <c r="AD435" s="102"/>
      <c r="AE435" s="102"/>
      <c r="AF435" s="102"/>
      <c r="AG435" s="102"/>
      <c r="AH435" s="102"/>
      <c r="AI435" s="102"/>
      <c r="AJ435" s="102"/>
      <c r="AK435" s="102"/>
      <c r="AL435" s="104"/>
      <c r="AM435" s="98"/>
      <c r="AN435" s="155"/>
      <c r="AO435" s="155"/>
      <c r="AP435" s="155"/>
      <c r="AQ435" s="155"/>
    </row>
    <row r="436" spans="1:43" s="101" customFormat="1" ht="27.95" customHeight="1">
      <c r="A436" s="120" t="str">
        <f t="shared" ca="1" si="56"/>
        <v/>
      </c>
      <c r="B436" s="422" t="str">
        <f ca="1">IF(A436="","",IF(INDIRECT("C"&amp;ROW())="","",TEXT(MATCH(INDIRECT("C"&amp;ROW()),TestCategories,0),"000")&amp;"-"&amp;TEXT(COUNTIF(C$3:INDIRECT("C"&amp;ROW()),INDIRECT("C"&amp;ROW())),"00")))</f>
        <v/>
      </c>
      <c r="C436" s="423" t="str">
        <f t="shared" ca="1" si="57"/>
        <v>耐壓性測試</v>
      </c>
      <c r="D436" s="424"/>
      <c r="E436" s="431"/>
      <c r="F436" s="431"/>
      <c r="G436" s="431"/>
      <c r="H436" s="432"/>
      <c r="I436" s="427"/>
      <c r="J436" s="432"/>
      <c r="K436" s="431"/>
      <c r="L436" s="431"/>
      <c r="M436" s="429" t="str">
        <f t="shared" ca="1" si="58"/>
        <v/>
      </c>
      <c r="N436" s="282"/>
      <c r="O436" s="442">
        <f t="shared" ca="1" si="59"/>
        <v>11</v>
      </c>
      <c r="P436" s="98"/>
      <c r="Q436" s="98"/>
      <c r="R436" s="98"/>
      <c r="S436" s="98"/>
      <c r="T436" s="98"/>
      <c r="U436" s="98"/>
      <c r="V436" s="98"/>
      <c r="W436" s="99"/>
      <c r="X436" s="89"/>
      <c r="Y436" s="89"/>
      <c r="Z436" s="89"/>
      <c r="AA436" s="89"/>
      <c r="AB436" s="102"/>
      <c r="AC436" s="102"/>
      <c r="AD436" s="102"/>
      <c r="AE436" s="102"/>
      <c r="AF436" s="102"/>
      <c r="AG436" s="102"/>
      <c r="AH436" s="102"/>
      <c r="AI436" s="102"/>
      <c r="AJ436" s="102"/>
      <c r="AK436" s="102"/>
      <c r="AL436" s="104"/>
      <c r="AM436" s="98"/>
      <c r="AN436" s="155"/>
      <c r="AO436" s="155"/>
      <c r="AP436" s="155"/>
      <c r="AQ436" s="155"/>
    </row>
    <row r="437" spans="1:43" s="101" customFormat="1" ht="27.95" customHeight="1">
      <c r="A437" s="120" t="str">
        <f t="shared" ca="1" si="56"/>
        <v/>
      </c>
      <c r="B437" s="422" t="str">
        <f ca="1">IF(A437="","",IF(INDIRECT("C"&amp;ROW())="","",TEXT(MATCH(INDIRECT("C"&amp;ROW()),TestCategories,0),"000")&amp;"-"&amp;TEXT(COUNTIF(C$3:INDIRECT("C"&amp;ROW()),INDIRECT("C"&amp;ROW())),"00")))</f>
        <v/>
      </c>
      <c r="C437" s="423" t="str">
        <f t="shared" ca="1" si="57"/>
        <v>耐壓性測試</v>
      </c>
      <c r="D437" s="424"/>
      <c r="E437" s="431"/>
      <c r="F437" s="431"/>
      <c r="G437" s="431"/>
      <c r="H437" s="432"/>
      <c r="I437" s="427"/>
      <c r="J437" s="432"/>
      <c r="K437" s="431"/>
      <c r="L437" s="431"/>
      <c r="M437" s="429" t="str">
        <f t="shared" ca="1" si="58"/>
        <v/>
      </c>
      <c r="N437" s="282"/>
      <c r="O437" s="442">
        <f t="shared" ca="1" si="59"/>
        <v>11</v>
      </c>
      <c r="P437" s="98"/>
      <c r="Q437" s="98"/>
      <c r="R437" s="98"/>
      <c r="S437" s="98"/>
      <c r="T437" s="98"/>
      <c r="U437" s="98"/>
      <c r="V437" s="98"/>
      <c r="W437" s="99"/>
      <c r="X437" s="89"/>
      <c r="Y437" s="89"/>
      <c r="Z437" s="89"/>
      <c r="AA437" s="89"/>
      <c r="AB437" s="102"/>
      <c r="AC437" s="102"/>
      <c r="AD437" s="102"/>
      <c r="AE437" s="102"/>
      <c r="AF437" s="102"/>
      <c r="AG437" s="102"/>
      <c r="AH437" s="102"/>
      <c r="AI437" s="102"/>
      <c r="AJ437" s="102"/>
      <c r="AK437" s="102"/>
      <c r="AL437" s="104"/>
      <c r="AM437" s="98"/>
      <c r="AN437" s="155"/>
      <c r="AO437" s="155"/>
      <c r="AP437" s="155"/>
      <c r="AQ437" s="155"/>
    </row>
    <row r="438" spans="1:43" s="101" customFormat="1" ht="27.95" customHeight="1">
      <c r="A438" s="120" t="str">
        <f t="shared" ca="1" si="56"/>
        <v/>
      </c>
      <c r="B438" s="422" t="str">
        <f ca="1">IF(A438="","",IF(INDIRECT("C"&amp;ROW())="","",TEXT(MATCH(INDIRECT("C"&amp;ROW()),TestCategories,0),"000")&amp;"-"&amp;TEXT(COUNTIF(C$3:INDIRECT("C"&amp;ROW()),INDIRECT("C"&amp;ROW())),"00")))</f>
        <v/>
      </c>
      <c r="C438" s="423" t="str">
        <f t="shared" ca="1" si="57"/>
        <v>耐壓性測試</v>
      </c>
      <c r="D438" s="424"/>
      <c r="E438" s="431"/>
      <c r="F438" s="431"/>
      <c r="G438" s="431"/>
      <c r="H438" s="432"/>
      <c r="I438" s="427"/>
      <c r="J438" s="432"/>
      <c r="K438" s="431"/>
      <c r="L438" s="431"/>
      <c r="M438" s="429" t="str">
        <f t="shared" ca="1" si="58"/>
        <v/>
      </c>
      <c r="N438" s="282"/>
      <c r="O438" s="442">
        <f t="shared" ca="1" si="59"/>
        <v>11</v>
      </c>
      <c r="P438" s="98"/>
      <c r="Q438" s="98"/>
      <c r="R438" s="98"/>
      <c r="S438" s="98"/>
      <c r="T438" s="98"/>
      <c r="U438" s="98"/>
      <c r="V438" s="98"/>
      <c r="W438" s="99"/>
      <c r="X438" s="89"/>
      <c r="Y438" s="89"/>
      <c r="Z438" s="89"/>
      <c r="AA438" s="89"/>
      <c r="AB438" s="102"/>
      <c r="AC438" s="102"/>
      <c r="AD438" s="102"/>
      <c r="AE438" s="102"/>
      <c r="AF438" s="102"/>
      <c r="AG438" s="102"/>
      <c r="AH438" s="102"/>
      <c r="AI438" s="102"/>
      <c r="AJ438" s="102"/>
      <c r="AK438" s="102"/>
      <c r="AL438" s="104"/>
      <c r="AM438" s="98"/>
      <c r="AN438" s="155"/>
      <c r="AO438" s="155"/>
      <c r="AP438" s="155"/>
      <c r="AQ438" s="155"/>
    </row>
    <row r="439" spans="1:43" s="101" customFormat="1" ht="27.95" customHeight="1">
      <c r="A439" s="120" t="str">
        <f t="shared" ca="1" si="56"/>
        <v/>
      </c>
      <c r="B439" s="422" t="str">
        <f ca="1">IF(A439="","",IF(INDIRECT("C"&amp;ROW())="","",TEXT(MATCH(INDIRECT("C"&amp;ROW()),TestCategories,0),"000")&amp;"-"&amp;TEXT(COUNTIF(C$3:INDIRECT("C"&amp;ROW()),INDIRECT("C"&amp;ROW())),"00")))</f>
        <v/>
      </c>
      <c r="C439" s="423" t="str">
        <f t="shared" ca="1" si="57"/>
        <v>耐壓性測試</v>
      </c>
      <c r="D439" s="424"/>
      <c r="E439" s="431"/>
      <c r="F439" s="431"/>
      <c r="G439" s="431"/>
      <c r="H439" s="432"/>
      <c r="I439" s="427"/>
      <c r="J439" s="432"/>
      <c r="K439" s="431"/>
      <c r="L439" s="431"/>
      <c r="M439" s="429" t="str">
        <f t="shared" ca="1" si="58"/>
        <v/>
      </c>
      <c r="N439" s="282"/>
      <c r="O439" s="442">
        <f t="shared" ca="1" si="59"/>
        <v>11</v>
      </c>
      <c r="P439" s="98"/>
      <c r="Q439" s="98"/>
      <c r="R439" s="98"/>
      <c r="S439" s="98"/>
      <c r="T439" s="98"/>
      <c r="U439" s="98"/>
      <c r="V439" s="98"/>
      <c r="W439" s="99"/>
      <c r="X439" s="89"/>
      <c r="Y439" s="89"/>
      <c r="Z439" s="89"/>
      <c r="AA439" s="89"/>
      <c r="AB439" s="102"/>
      <c r="AC439" s="102"/>
      <c r="AD439" s="102"/>
      <c r="AE439" s="102"/>
      <c r="AF439" s="102"/>
      <c r="AG439" s="102"/>
      <c r="AH439" s="102"/>
      <c r="AI439" s="102"/>
      <c r="AJ439" s="102"/>
      <c r="AK439" s="102"/>
      <c r="AL439" s="104"/>
      <c r="AM439" s="98"/>
      <c r="AN439" s="155"/>
      <c r="AO439" s="155"/>
      <c r="AP439" s="155"/>
      <c r="AQ439" s="155"/>
    </row>
    <row r="440" spans="1:43" s="101" customFormat="1" ht="27.95" customHeight="1">
      <c r="A440" s="120" t="str">
        <f t="shared" ca="1" si="56"/>
        <v/>
      </c>
      <c r="B440" s="422" t="str">
        <f ca="1">IF(A440="","",IF(INDIRECT("C"&amp;ROW())="","",TEXT(MATCH(INDIRECT("C"&amp;ROW()),TestCategories,0),"000")&amp;"-"&amp;TEXT(COUNTIF(C$3:INDIRECT("C"&amp;ROW()),INDIRECT("C"&amp;ROW())),"00")))</f>
        <v/>
      </c>
      <c r="C440" s="423" t="str">
        <f t="shared" ca="1" si="57"/>
        <v>耐壓性測試</v>
      </c>
      <c r="D440" s="424"/>
      <c r="E440" s="431"/>
      <c r="F440" s="431"/>
      <c r="G440" s="431"/>
      <c r="H440" s="432"/>
      <c r="I440" s="427"/>
      <c r="J440" s="432"/>
      <c r="K440" s="431"/>
      <c r="L440" s="431"/>
      <c r="M440" s="429" t="str">
        <f t="shared" ca="1" si="58"/>
        <v/>
      </c>
      <c r="N440" s="282"/>
      <c r="O440" s="442">
        <f t="shared" ca="1" si="59"/>
        <v>11</v>
      </c>
      <c r="P440" s="98"/>
      <c r="Q440" s="98"/>
      <c r="R440" s="98"/>
      <c r="S440" s="98"/>
      <c r="T440" s="98"/>
      <c r="U440" s="98"/>
      <c r="V440" s="98"/>
      <c r="W440" s="99"/>
      <c r="X440" s="89"/>
      <c r="Y440" s="89"/>
      <c r="Z440" s="89"/>
      <c r="AA440" s="89"/>
      <c r="AB440" s="102"/>
      <c r="AC440" s="102"/>
      <c r="AD440" s="102"/>
      <c r="AE440" s="102"/>
      <c r="AF440" s="102"/>
      <c r="AG440" s="102"/>
      <c r="AH440" s="102"/>
      <c r="AI440" s="102"/>
      <c r="AJ440" s="102"/>
      <c r="AK440" s="102"/>
      <c r="AL440" s="104"/>
      <c r="AM440" s="98"/>
      <c r="AN440" s="155"/>
      <c r="AO440" s="155"/>
      <c r="AP440" s="155"/>
      <c r="AQ440" s="155"/>
    </row>
    <row r="441" spans="1:43" s="101" customFormat="1" ht="27.95" customHeight="1">
      <c r="A441" s="120" t="str">
        <f t="shared" ca="1" si="56"/>
        <v/>
      </c>
      <c r="B441" s="422" t="str">
        <f ca="1">IF(A441="","",IF(INDIRECT("C"&amp;ROW())="","",TEXT(MATCH(INDIRECT("C"&amp;ROW()),TestCategories,0),"000")&amp;"-"&amp;TEXT(COUNTIF(C$3:INDIRECT("C"&amp;ROW()),INDIRECT("C"&amp;ROW())),"00")))</f>
        <v/>
      </c>
      <c r="C441" s="423" t="str">
        <f t="shared" ca="1" si="57"/>
        <v>耐壓性測試</v>
      </c>
      <c r="D441" s="424"/>
      <c r="E441" s="431"/>
      <c r="F441" s="431"/>
      <c r="G441" s="431"/>
      <c r="H441" s="432"/>
      <c r="I441" s="427"/>
      <c r="J441" s="432"/>
      <c r="K441" s="431"/>
      <c r="L441" s="431"/>
      <c r="M441" s="429" t="str">
        <f t="shared" ca="1" si="58"/>
        <v/>
      </c>
      <c r="N441" s="282"/>
      <c r="O441" s="442">
        <f t="shared" ca="1" si="59"/>
        <v>11</v>
      </c>
      <c r="P441" s="98"/>
      <c r="Q441" s="98"/>
      <c r="R441" s="98"/>
      <c r="S441" s="98"/>
      <c r="T441" s="98"/>
      <c r="U441" s="98"/>
      <c r="V441" s="98"/>
      <c r="W441" s="99"/>
      <c r="X441" s="89"/>
      <c r="Y441" s="89"/>
      <c r="Z441" s="89"/>
      <c r="AA441" s="89"/>
      <c r="AB441" s="102"/>
      <c r="AC441" s="102"/>
      <c r="AD441" s="102"/>
      <c r="AE441" s="102"/>
      <c r="AF441" s="102"/>
      <c r="AG441" s="102"/>
      <c r="AH441" s="102"/>
      <c r="AI441" s="102"/>
      <c r="AJ441" s="102"/>
      <c r="AK441" s="102"/>
      <c r="AL441" s="104"/>
      <c r="AM441" s="98"/>
      <c r="AN441" s="155"/>
      <c r="AO441" s="155"/>
      <c r="AP441" s="155"/>
      <c r="AQ441" s="155"/>
    </row>
    <row r="442" spans="1:43" s="101" customFormat="1" ht="27.95" customHeight="1">
      <c r="A442" s="120" t="str">
        <f t="shared" ca="1" si="56"/>
        <v/>
      </c>
      <c r="B442" s="422" t="str">
        <f ca="1">IF(A442="","",IF(INDIRECT("C"&amp;ROW())="","",TEXT(MATCH(INDIRECT("C"&amp;ROW()),TestCategories,0),"000")&amp;"-"&amp;TEXT(COUNTIF(C$3:INDIRECT("C"&amp;ROW()),INDIRECT("C"&amp;ROW())),"00")))</f>
        <v/>
      </c>
      <c r="C442" s="423" t="str">
        <f t="shared" ca="1" si="57"/>
        <v>耐壓性測試</v>
      </c>
      <c r="D442" s="424"/>
      <c r="E442" s="431"/>
      <c r="F442" s="431"/>
      <c r="G442" s="431"/>
      <c r="H442" s="432"/>
      <c r="I442" s="427"/>
      <c r="J442" s="432"/>
      <c r="K442" s="431"/>
      <c r="L442" s="431"/>
      <c r="M442" s="429" t="str">
        <f t="shared" ca="1" si="58"/>
        <v/>
      </c>
      <c r="N442" s="282"/>
      <c r="O442" s="442">
        <f t="shared" ca="1" si="59"/>
        <v>11</v>
      </c>
      <c r="P442" s="98"/>
      <c r="Q442" s="98"/>
      <c r="R442" s="98"/>
      <c r="S442" s="98"/>
      <c r="T442" s="98"/>
      <c r="U442" s="98"/>
      <c r="V442" s="98"/>
      <c r="W442" s="99"/>
      <c r="X442" s="89"/>
      <c r="Y442" s="89"/>
      <c r="Z442" s="89"/>
      <c r="AA442" s="89"/>
      <c r="AB442" s="102"/>
      <c r="AC442" s="102"/>
      <c r="AD442" s="102"/>
      <c r="AE442" s="102"/>
      <c r="AF442" s="102"/>
      <c r="AG442" s="102"/>
      <c r="AH442" s="102"/>
      <c r="AI442" s="102"/>
      <c r="AJ442" s="102"/>
      <c r="AK442" s="102"/>
      <c r="AL442" s="104"/>
      <c r="AM442" s="98"/>
      <c r="AN442" s="155"/>
      <c r="AO442" s="155"/>
      <c r="AP442" s="155"/>
      <c r="AQ442" s="155"/>
    </row>
    <row r="443" spans="1:43" s="101" customFormat="1" ht="27.95" customHeight="1">
      <c r="A443" s="120" t="str">
        <f t="shared" ca="1" si="56"/>
        <v/>
      </c>
      <c r="B443" s="422" t="str">
        <f ca="1">IF(A443="","",IF(INDIRECT("C"&amp;ROW())="","",TEXT(MATCH(INDIRECT("C"&amp;ROW()),TestCategories,0),"000")&amp;"-"&amp;TEXT(COUNTIF(C$3:INDIRECT("C"&amp;ROW()),INDIRECT("C"&amp;ROW())),"00")))</f>
        <v/>
      </c>
      <c r="C443" s="423" t="str">
        <f t="shared" ca="1" si="57"/>
        <v>耐壓性測試</v>
      </c>
      <c r="D443" s="424"/>
      <c r="E443" s="431"/>
      <c r="F443" s="431"/>
      <c r="G443" s="431"/>
      <c r="H443" s="432"/>
      <c r="I443" s="427"/>
      <c r="J443" s="432"/>
      <c r="K443" s="431"/>
      <c r="L443" s="431"/>
      <c r="M443" s="429" t="str">
        <f t="shared" ca="1" si="58"/>
        <v/>
      </c>
      <c r="N443" s="282"/>
      <c r="O443" s="442">
        <f t="shared" ca="1" si="59"/>
        <v>11</v>
      </c>
      <c r="P443" s="98"/>
      <c r="Q443" s="98"/>
      <c r="R443" s="98"/>
      <c r="S443" s="98"/>
      <c r="T443" s="98"/>
      <c r="U443" s="98"/>
      <c r="V443" s="98"/>
      <c r="W443" s="99"/>
      <c r="X443" s="89"/>
      <c r="Y443" s="89"/>
      <c r="Z443" s="89"/>
      <c r="AA443" s="89"/>
      <c r="AB443" s="102"/>
      <c r="AC443" s="102"/>
      <c r="AD443" s="102"/>
      <c r="AE443" s="102"/>
      <c r="AF443" s="102"/>
      <c r="AG443" s="102"/>
      <c r="AH443" s="102"/>
      <c r="AI443" s="102"/>
      <c r="AJ443" s="102"/>
      <c r="AK443" s="102"/>
      <c r="AL443" s="104"/>
      <c r="AM443" s="98"/>
      <c r="AN443" s="155"/>
      <c r="AO443" s="155"/>
      <c r="AP443" s="155"/>
      <c r="AQ443" s="155"/>
    </row>
    <row r="444" spans="1:43" s="101" customFormat="1" ht="27.95" customHeight="1">
      <c r="A444" s="120" t="str">
        <f t="shared" ca="1" si="56"/>
        <v/>
      </c>
      <c r="B444" s="422" t="str">
        <f ca="1">IF(A444="","",IF(INDIRECT("C"&amp;ROW())="","",TEXT(MATCH(INDIRECT("C"&amp;ROW()),TestCategories,0),"000")&amp;"-"&amp;TEXT(COUNTIF(C$3:INDIRECT("C"&amp;ROW()),INDIRECT("C"&amp;ROW())),"00")))</f>
        <v/>
      </c>
      <c r="C444" s="423" t="str">
        <f t="shared" ca="1" si="57"/>
        <v>耐壓性測試</v>
      </c>
      <c r="D444" s="424"/>
      <c r="E444" s="431"/>
      <c r="F444" s="431"/>
      <c r="G444" s="431"/>
      <c r="H444" s="432"/>
      <c r="I444" s="427"/>
      <c r="J444" s="432"/>
      <c r="K444" s="431"/>
      <c r="L444" s="431"/>
      <c r="M444" s="429" t="str">
        <f t="shared" ca="1" si="58"/>
        <v/>
      </c>
      <c r="N444" s="282"/>
      <c r="O444" s="442">
        <f t="shared" ca="1" si="59"/>
        <v>11</v>
      </c>
      <c r="P444" s="98"/>
      <c r="Q444" s="98"/>
      <c r="R444" s="98"/>
      <c r="S444" s="98"/>
      <c r="T444" s="98"/>
      <c r="U444" s="98"/>
      <c r="V444" s="98"/>
      <c r="W444" s="99"/>
      <c r="X444" s="89"/>
      <c r="Y444" s="89"/>
      <c r="Z444" s="89"/>
      <c r="AA444" s="89"/>
      <c r="AB444" s="102"/>
      <c r="AC444" s="102"/>
      <c r="AD444" s="102"/>
      <c r="AE444" s="102"/>
      <c r="AF444" s="102"/>
      <c r="AG444" s="102"/>
      <c r="AH444" s="102"/>
      <c r="AI444" s="102"/>
      <c r="AJ444" s="102"/>
      <c r="AK444" s="102"/>
      <c r="AL444" s="104"/>
      <c r="AM444" s="98"/>
      <c r="AN444" s="155"/>
      <c r="AO444" s="155"/>
      <c r="AP444" s="155"/>
      <c r="AQ444" s="155"/>
    </row>
    <row r="445" spans="1:43" s="101" customFormat="1" ht="27.95" customHeight="1">
      <c r="A445" s="120" t="str">
        <f t="shared" ca="1" si="56"/>
        <v/>
      </c>
      <c r="B445" s="422" t="str">
        <f ca="1">IF(A445="","",IF(INDIRECT("C"&amp;ROW())="","",TEXT(MATCH(INDIRECT("C"&amp;ROW()),TestCategories,0),"000")&amp;"-"&amp;TEXT(COUNTIF(C$3:INDIRECT("C"&amp;ROW()),INDIRECT("C"&amp;ROW())),"00")))</f>
        <v/>
      </c>
      <c r="C445" s="423" t="str">
        <f t="shared" ca="1" si="57"/>
        <v>耐壓性測試</v>
      </c>
      <c r="D445" s="424"/>
      <c r="E445" s="431"/>
      <c r="F445" s="431"/>
      <c r="G445" s="431"/>
      <c r="H445" s="432"/>
      <c r="I445" s="427"/>
      <c r="J445" s="432"/>
      <c r="K445" s="431"/>
      <c r="L445" s="431"/>
      <c r="M445" s="429" t="str">
        <f t="shared" ca="1" si="58"/>
        <v/>
      </c>
      <c r="N445" s="282"/>
      <c r="O445" s="442">
        <f t="shared" ca="1" si="59"/>
        <v>11</v>
      </c>
      <c r="P445" s="98"/>
      <c r="Q445" s="98"/>
      <c r="R445" s="98"/>
      <c r="S445" s="98"/>
      <c r="T445" s="98"/>
      <c r="U445" s="98"/>
      <c r="V445" s="98"/>
      <c r="W445" s="99"/>
      <c r="X445" s="89"/>
      <c r="Y445" s="89"/>
      <c r="Z445" s="89"/>
      <c r="AA445" s="89"/>
      <c r="AB445" s="102"/>
      <c r="AC445" s="102"/>
      <c r="AD445" s="102"/>
      <c r="AE445" s="102"/>
      <c r="AF445" s="102"/>
      <c r="AG445" s="102"/>
      <c r="AH445" s="102"/>
      <c r="AI445" s="102"/>
      <c r="AJ445" s="102"/>
      <c r="AK445" s="102"/>
      <c r="AL445" s="104"/>
      <c r="AM445" s="98"/>
      <c r="AN445" s="155"/>
      <c r="AO445" s="155"/>
      <c r="AP445" s="155"/>
      <c r="AQ445" s="155"/>
    </row>
    <row r="446" spans="1:43" s="101" customFormat="1" ht="27.95" customHeight="1">
      <c r="A446" s="120" t="str">
        <f t="shared" ca="1" si="56"/>
        <v/>
      </c>
      <c r="B446" s="422" t="str">
        <f ca="1">IF(A446="","",IF(INDIRECT("C"&amp;ROW())="","",TEXT(MATCH(INDIRECT("C"&amp;ROW()),TestCategories,0),"000")&amp;"-"&amp;TEXT(COUNTIF(C$3:INDIRECT("C"&amp;ROW()),INDIRECT("C"&amp;ROW())),"00")))</f>
        <v/>
      </c>
      <c r="C446" s="423" t="str">
        <f t="shared" ca="1" si="57"/>
        <v>耐壓性測試</v>
      </c>
      <c r="D446" s="424"/>
      <c r="E446" s="431"/>
      <c r="F446" s="431"/>
      <c r="G446" s="431"/>
      <c r="H446" s="432"/>
      <c r="I446" s="427"/>
      <c r="J446" s="432"/>
      <c r="K446" s="431"/>
      <c r="L446" s="431"/>
      <c r="M446" s="429" t="str">
        <f t="shared" ca="1" si="58"/>
        <v/>
      </c>
      <c r="N446" s="282"/>
      <c r="O446" s="442">
        <f t="shared" ca="1" si="59"/>
        <v>11</v>
      </c>
      <c r="P446" s="98"/>
      <c r="Q446" s="98"/>
      <c r="R446" s="98"/>
      <c r="S446" s="98"/>
      <c r="T446" s="98"/>
      <c r="U446" s="98"/>
      <c r="V446" s="98"/>
      <c r="W446" s="99"/>
      <c r="X446" s="89"/>
      <c r="Y446" s="89"/>
      <c r="Z446" s="89"/>
      <c r="AA446" s="89"/>
      <c r="AB446" s="102"/>
      <c r="AC446" s="102"/>
      <c r="AD446" s="102"/>
      <c r="AE446" s="102"/>
      <c r="AF446" s="102"/>
      <c r="AG446" s="102"/>
      <c r="AH446" s="102"/>
      <c r="AI446" s="102"/>
      <c r="AJ446" s="102"/>
      <c r="AK446" s="102"/>
      <c r="AL446" s="104"/>
      <c r="AM446" s="98"/>
      <c r="AN446" s="155"/>
      <c r="AO446" s="155"/>
      <c r="AP446" s="155"/>
      <c r="AQ446" s="155"/>
    </row>
    <row r="447" spans="1:43" s="101" customFormat="1" ht="27.95" customHeight="1">
      <c r="A447" s="120" t="str">
        <f t="shared" ca="1" si="56"/>
        <v/>
      </c>
      <c r="B447" s="422" t="str">
        <f ca="1">IF(A447="","",IF(INDIRECT("C"&amp;ROW())="","",TEXT(MATCH(INDIRECT("C"&amp;ROW()),TestCategories,0),"000")&amp;"-"&amp;TEXT(COUNTIF(C$3:INDIRECT("C"&amp;ROW()),INDIRECT("C"&amp;ROW())),"00")))</f>
        <v/>
      </c>
      <c r="C447" s="423" t="str">
        <f t="shared" ca="1" si="57"/>
        <v>耐壓性測試</v>
      </c>
      <c r="D447" s="424"/>
      <c r="E447" s="431"/>
      <c r="F447" s="431"/>
      <c r="G447" s="431"/>
      <c r="H447" s="432"/>
      <c r="I447" s="427"/>
      <c r="J447" s="432"/>
      <c r="K447" s="431"/>
      <c r="L447" s="431"/>
      <c r="M447" s="429" t="str">
        <f t="shared" ca="1" si="58"/>
        <v/>
      </c>
      <c r="N447" s="282"/>
      <c r="O447" s="442">
        <f t="shared" ca="1" si="59"/>
        <v>11</v>
      </c>
      <c r="P447" s="98"/>
      <c r="Q447" s="98"/>
      <c r="R447" s="98"/>
      <c r="S447" s="98"/>
      <c r="T447" s="98"/>
      <c r="U447" s="98"/>
      <c r="V447" s="98"/>
      <c r="W447" s="99"/>
      <c r="X447" s="89"/>
      <c r="Y447" s="89"/>
      <c r="Z447" s="89"/>
      <c r="AA447" s="89"/>
      <c r="AB447" s="102"/>
      <c r="AC447" s="102"/>
      <c r="AD447" s="102"/>
      <c r="AE447" s="102"/>
      <c r="AF447" s="102"/>
      <c r="AG447" s="102"/>
      <c r="AH447" s="102"/>
      <c r="AI447" s="102"/>
      <c r="AJ447" s="102"/>
      <c r="AK447" s="102"/>
      <c r="AL447" s="104"/>
      <c r="AM447" s="98"/>
      <c r="AN447" s="155"/>
      <c r="AO447" s="155"/>
      <c r="AP447" s="155"/>
      <c r="AQ447" s="155"/>
    </row>
    <row r="448" spans="1:43" s="101" customFormat="1" ht="27.95" customHeight="1">
      <c r="A448" s="120" t="str">
        <f t="shared" ca="1" si="56"/>
        <v/>
      </c>
      <c r="B448" s="422" t="str">
        <f ca="1">IF(A448="","",IF(INDIRECT("C"&amp;ROW())="","",TEXT(MATCH(INDIRECT("C"&amp;ROW()),TestCategories,0),"000")&amp;"-"&amp;TEXT(COUNTIF(C$3:INDIRECT("C"&amp;ROW()),INDIRECT("C"&amp;ROW())),"00")))</f>
        <v/>
      </c>
      <c r="C448" s="423" t="str">
        <f t="shared" ca="1" si="57"/>
        <v>耐壓性測試</v>
      </c>
      <c r="D448" s="424"/>
      <c r="E448" s="431"/>
      <c r="F448" s="431"/>
      <c r="G448" s="431"/>
      <c r="H448" s="432"/>
      <c r="I448" s="427"/>
      <c r="J448" s="432"/>
      <c r="K448" s="431"/>
      <c r="L448" s="431"/>
      <c r="M448" s="429" t="str">
        <f t="shared" ca="1" si="58"/>
        <v/>
      </c>
      <c r="N448" s="282"/>
      <c r="O448" s="442">
        <f t="shared" ca="1" si="59"/>
        <v>11</v>
      </c>
      <c r="P448" s="98"/>
      <c r="Q448" s="98"/>
      <c r="R448" s="98"/>
      <c r="S448" s="98"/>
      <c r="T448" s="98"/>
      <c r="U448" s="98"/>
      <c r="V448" s="98"/>
      <c r="W448" s="99"/>
      <c r="X448" s="89"/>
      <c r="Y448" s="89"/>
      <c r="Z448" s="89"/>
      <c r="AA448" s="89"/>
      <c r="AB448" s="102"/>
      <c r="AC448" s="102"/>
      <c r="AD448" s="102"/>
      <c r="AE448" s="102"/>
      <c r="AF448" s="102"/>
      <c r="AG448" s="102"/>
      <c r="AH448" s="102"/>
      <c r="AI448" s="102"/>
      <c r="AJ448" s="102"/>
      <c r="AK448" s="102"/>
      <c r="AL448" s="104"/>
      <c r="AM448" s="98"/>
      <c r="AN448" s="155"/>
      <c r="AO448" s="155"/>
      <c r="AP448" s="155"/>
      <c r="AQ448" s="155"/>
    </row>
    <row r="449" spans="1:43" s="101" customFormat="1" ht="27.95" customHeight="1">
      <c r="A449" s="120" t="str">
        <f t="shared" ca="1" si="56"/>
        <v/>
      </c>
      <c r="B449" s="422" t="str">
        <f ca="1">IF(A449="","",IF(INDIRECT("C"&amp;ROW())="","",TEXT(MATCH(INDIRECT("C"&amp;ROW()),TestCategories,0),"000")&amp;"-"&amp;TEXT(COUNTIF(C$3:INDIRECT("C"&amp;ROW()),INDIRECT("C"&amp;ROW())),"00")))</f>
        <v/>
      </c>
      <c r="C449" s="423" t="str">
        <f t="shared" ca="1" si="57"/>
        <v>耐壓性測試</v>
      </c>
      <c r="D449" s="424"/>
      <c r="E449" s="431"/>
      <c r="F449" s="431"/>
      <c r="G449" s="431"/>
      <c r="H449" s="432"/>
      <c r="I449" s="427"/>
      <c r="J449" s="432"/>
      <c r="K449" s="431"/>
      <c r="L449" s="431"/>
      <c r="M449" s="429" t="str">
        <f t="shared" ca="1" si="58"/>
        <v/>
      </c>
      <c r="N449" s="282"/>
      <c r="O449" s="442">
        <f t="shared" ca="1" si="59"/>
        <v>11</v>
      </c>
      <c r="P449" s="98"/>
      <c r="Q449" s="98"/>
      <c r="R449" s="98"/>
      <c r="S449" s="98"/>
      <c r="T449" s="98"/>
      <c r="U449" s="98"/>
      <c r="V449" s="98"/>
      <c r="W449" s="99"/>
      <c r="X449" s="89"/>
      <c r="Y449" s="89"/>
      <c r="Z449" s="89"/>
      <c r="AA449" s="89"/>
      <c r="AB449" s="102"/>
      <c r="AC449" s="102"/>
      <c r="AD449" s="102"/>
      <c r="AE449" s="102"/>
      <c r="AF449" s="102"/>
      <c r="AG449" s="102"/>
      <c r="AH449" s="102"/>
      <c r="AI449" s="102"/>
      <c r="AJ449" s="102"/>
      <c r="AK449" s="102"/>
      <c r="AL449" s="104"/>
      <c r="AM449" s="98"/>
      <c r="AN449" s="155"/>
      <c r="AO449" s="155"/>
      <c r="AP449" s="155"/>
      <c r="AQ449" s="155"/>
    </row>
    <row r="450" spans="1:43" s="101" customFormat="1" ht="27.95" customHeight="1">
      <c r="A450" s="120" t="str">
        <f t="shared" ca="1" si="56"/>
        <v/>
      </c>
      <c r="B450" s="422" t="str">
        <f ca="1">IF(A450="","",IF(INDIRECT("C"&amp;ROW())="","",TEXT(MATCH(INDIRECT("C"&amp;ROW()),TestCategories,0),"000")&amp;"-"&amp;TEXT(COUNTIF(C$3:INDIRECT("C"&amp;ROW()),INDIRECT("C"&amp;ROW())),"00")))</f>
        <v/>
      </c>
      <c r="C450" s="423" t="str">
        <f t="shared" ca="1" si="57"/>
        <v>耐壓性測試</v>
      </c>
      <c r="D450" s="424"/>
      <c r="E450" s="431"/>
      <c r="F450" s="431"/>
      <c r="G450" s="431"/>
      <c r="H450" s="432"/>
      <c r="I450" s="427"/>
      <c r="J450" s="432"/>
      <c r="K450" s="431"/>
      <c r="L450" s="431"/>
      <c r="M450" s="429" t="str">
        <f t="shared" ca="1" si="58"/>
        <v/>
      </c>
      <c r="N450" s="282"/>
      <c r="O450" s="442">
        <f t="shared" ca="1" si="59"/>
        <v>11</v>
      </c>
      <c r="P450" s="98"/>
      <c r="Q450" s="98"/>
      <c r="R450" s="98"/>
      <c r="S450" s="98"/>
      <c r="T450" s="98"/>
      <c r="U450" s="98"/>
      <c r="V450" s="98"/>
      <c r="W450" s="99"/>
      <c r="X450" s="89"/>
      <c r="Y450" s="89"/>
      <c r="Z450" s="89"/>
      <c r="AA450" s="89"/>
      <c r="AB450" s="102"/>
      <c r="AC450" s="102"/>
      <c r="AD450" s="102"/>
      <c r="AE450" s="102"/>
      <c r="AF450" s="102"/>
      <c r="AG450" s="102"/>
      <c r="AH450" s="102"/>
      <c r="AI450" s="102"/>
      <c r="AJ450" s="102"/>
      <c r="AK450" s="102"/>
      <c r="AL450" s="104"/>
      <c r="AM450" s="98"/>
      <c r="AN450" s="155"/>
      <c r="AO450" s="155"/>
      <c r="AP450" s="155"/>
      <c r="AQ450" s="155"/>
    </row>
    <row r="451" spans="1:43" s="101" customFormat="1" ht="27.95" customHeight="1">
      <c r="A451" s="120" t="str">
        <f t="shared" ca="1" si="56"/>
        <v/>
      </c>
      <c r="B451" s="422" t="str">
        <f ca="1">IF(A451="","",IF(INDIRECT("C"&amp;ROW())="","",TEXT(MATCH(INDIRECT("C"&amp;ROW()),TestCategories,0),"000")&amp;"-"&amp;TEXT(COUNTIF(C$3:INDIRECT("C"&amp;ROW()),INDIRECT("C"&amp;ROW())),"00")))</f>
        <v/>
      </c>
      <c r="C451" s="423" t="str">
        <f t="shared" ca="1" si="57"/>
        <v>耐壓性測試</v>
      </c>
      <c r="D451" s="424"/>
      <c r="E451" s="431"/>
      <c r="F451" s="431"/>
      <c r="G451" s="431"/>
      <c r="H451" s="432"/>
      <c r="I451" s="427"/>
      <c r="J451" s="432"/>
      <c r="K451" s="431"/>
      <c r="L451" s="431"/>
      <c r="M451" s="429" t="str">
        <f t="shared" ca="1" si="58"/>
        <v/>
      </c>
      <c r="N451" s="282"/>
      <c r="O451" s="442">
        <f t="shared" ca="1" si="59"/>
        <v>11</v>
      </c>
      <c r="P451" s="98"/>
      <c r="Q451" s="98"/>
      <c r="R451" s="98"/>
      <c r="S451" s="98"/>
      <c r="T451" s="98"/>
      <c r="U451" s="98"/>
      <c r="V451" s="98"/>
      <c r="W451" s="99"/>
      <c r="X451" s="89"/>
      <c r="Y451" s="89"/>
      <c r="Z451" s="89"/>
      <c r="AA451" s="89"/>
      <c r="AB451" s="102"/>
      <c r="AC451" s="102"/>
      <c r="AD451" s="102"/>
      <c r="AE451" s="102"/>
      <c r="AF451" s="102"/>
      <c r="AG451" s="102"/>
      <c r="AH451" s="102"/>
      <c r="AI451" s="102"/>
      <c r="AJ451" s="102"/>
      <c r="AK451" s="102"/>
      <c r="AL451" s="104"/>
      <c r="AM451" s="98"/>
      <c r="AN451" s="155"/>
      <c r="AO451" s="155"/>
      <c r="AP451" s="155"/>
      <c r="AQ451" s="155"/>
    </row>
    <row r="452" spans="1:43" s="101" customFormat="1" ht="27.95" customHeight="1">
      <c r="A452" s="120" t="str">
        <f t="shared" ca="1" si="56"/>
        <v/>
      </c>
      <c r="B452" s="422" t="str">
        <f ca="1">IF(A452="","",IF(INDIRECT("C"&amp;ROW())="","",TEXT(MATCH(INDIRECT("C"&amp;ROW()),TestCategories,0),"000")&amp;"-"&amp;TEXT(COUNTIF(C$3:INDIRECT("C"&amp;ROW()),INDIRECT("C"&amp;ROW())),"00")))</f>
        <v/>
      </c>
      <c r="C452" s="423" t="str">
        <f t="shared" ca="1" si="57"/>
        <v>耐壓性測試</v>
      </c>
      <c r="D452" s="424"/>
      <c r="E452" s="431"/>
      <c r="F452" s="431"/>
      <c r="G452" s="431"/>
      <c r="H452" s="432"/>
      <c r="I452" s="427"/>
      <c r="J452" s="432"/>
      <c r="K452" s="431"/>
      <c r="L452" s="431"/>
      <c r="M452" s="429" t="str">
        <f t="shared" ca="1" si="58"/>
        <v/>
      </c>
      <c r="N452" s="282"/>
      <c r="O452" s="442">
        <f t="shared" ca="1" si="59"/>
        <v>11</v>
      </c>
      <c r="P452" s="98"/>
      <c r="Q452" s="98"/>
      <c r="R452" s="98"/>
      <c r="S452" s="98"/>
      <c r="T452" s="98"/>
      <c r="U452" s="98"/>
      <c r="V452" s="98"/>
      <c r="W452" s="99"/>
      <c r="X452" s="89"/>
      <c r="Y452" s="89"/>
      <c r="Z452" s="89"/>
      <c r="AA452" s="89"/>
      <c r="AB452" s="102"/>
      <c r="AC452" s="102"/>
      <c r="AD452" s="102"/>
      <c r="AE452" s="102"/>
      <c r="AF452" s="102"/>
      <c r="AG452" s="102"/>
      <c r="AH452" s="102"/>
      <c r="AI452" s="102"/>
      <c r="AJ452" s="102"/>
      <c r="AK452" s="102"/>
      <c r="AL452" s="104"/>
      <c r="AM452" s="98"/>
      <c r="AN452" s="155"/>
      <c r="AO452" s="155"/>
      <c r="AP452" s="155"/>
      <c r="AQ452" s="155"/>
    </row>
    <row r="453" spans="1:43" s="101" customFormat="1" ht="27.95" customHeight="1">
      <c r="A453" s="120" t="str">
        <f t="shared" ref="A453:A503" ca="1" si="60">IF(LEN(INDIRECT("D"&amp;ROW()) &amp; INDIRECT("D"&amp;ROW()) &amp;INDIRECT("E"&amp;ROW()) &amp; INDIRECT("F"&amp;ROW()) &amp; INDIRECT("G"&amp;ROW()) &amp; INDIRECT("H"&amp;ROW()) &amp; INDIRECT("I"&amp;ROW()) &amp; INDIRECT("J"&amp;ROW()) &amp; INDIRECT("K"&amp;ROW()))&gt;0,ROW()-ROW($A$3),"")</f>
        <v/>
      </c>
      <c r="B453" s="422" t="str">
        <f ca="1">IF(A453="","",IF(INDIRECT("C"&amp;ROW())="","",TEXT(MATCH(INDIRECT("C"&amp;ROW()),TestCategories,0),"000")&amp;"-"&amp;TEXT(COUNTIF(C$3:INDIRECT("C"&amp;ROW()),INDIRECT("C"&amp;ROW())),"00")))</f>
        <v/>
      </c>
      <c r="C453" s="423" t="str">
        <f t="shared" ref="C453:C503" ca="1" si="61">IF(LEN(INDIRECT("D"&amp;ROW()))=0,INDIRECT("C"&amp;ROW()-1),INDIRECT("D"&amp;ROW()))</f>
        <v>耐壓性測試</v>
      </c>
      <c r="D453" s="424"/>
      <c r="E453" s="431"/>
      <c r="F453" s="431"/>
      <c r="G453" s="431"/>
      <c r="H453" s="432"/>
      <c r="I453" s="427"/>
      <c r="J453" s="432"/>
      <c r="K453" s="431"/>
      <c r="L453" s="431"/>
      <c r="M453" s="429" t="str">
        <f t="shared" ref="M453:M503" ca="1" si="62">IF(M$1=TRUE,IF(ISNUMBER(INDIRECT($L$2&amp;ROW())),HYPERLINK("http://mbt.cmedia.com.tw/mantisbt/view.php?id="&amp;INDIRECT($L$2&amp;ROW()),"Mantis :: "&amp;INDIRECT($L$2&amp;ROW())),""),"")</f>
        <v/>
      </c>
      <c r="N453" s="282"/>
      <c r="O453" s="442">
        <f t="shared" ref="O453:O503" ca="1" si="63">IF(C453&lt;&gt;C452,O452+1,O452)</f>
        <v>11</v>
      </c>
      <c r="P453" s="98"/>
      <c r="Q453" s="98"/>
      <c r="R453" s="98"/>
      <c r="S453" s="98"/>
      <c r="T453" s="98"/>
      <c r="U453" s="98"/>
      <c r="V453" s="98"/>
      <c r="W453" s="99"/>
      <c r="X453" s="89"/>
      <c r="Y453" s="89"/>
      <c r="Z453" s="89"/>
      <c r="AA453" s="89"/>
      <c r="AB453" s="102"/>
      <c r="AC453" s="102"/>
      <c r="AD453" s="102"/>
      <c r="AE453" s="102"/>
      <c r="AF453" s="102"/>
      <c r="AG453" s="102"/>
      <c r="AH453" s="102"/>
      <c r="AI453" s="102"/>
      <c r="AJ453" s="102"/>
      <c r="AK453" s="102"/>
      <c r="AL453" s="104"/>
      <c r="AM453" s="98"/>
      <c r="AN453" s="155"/>
      <c r="AO453" s="155"/>
      <c r="AP453" s="155"/>
      <c r="AQ453" s="155"/>
    </row>
    <row r="454" spans="1:43" s="101" customFormat="1" ht="27.95" customHeight="1">
      <c r="A454" s="120" t="str">
        <f t="shared" ca="1" si="60"/>
        <v/>
      </c>
      <c r="B454" s="422" t="str">
        <f ca="1">IF(A454="","",IF(INDIRECT("C"&amp;ROW())="","",TEXT(MATCH(INDIRECT("C"&amp;ROW()),TestCategories,0),"000")&amp;"-"&amp;TEXT(COUNTIF(C$3:INDIRECT("C"&amp;ROW()),INDIRECT("C"&amp;ROW())),"00")))</f>
        <v/>
      </c>
      <c r="C454" s="423" t="str">
        <f t="shared" ca="1" si="61"/>
        <v>耐壓性測試</v>
      </c>
      <c r="D454" s="424"/>
      <c r="E454" s="431"/>
      <c r="F454" s="431"/>
      <c r="G454" s="431"/>
      <c r="H454" s="432"/>
      <c r="I454" s="427"/>
      <c r="J454" s="432"/>
      <c r="K454" s="431"/>
      <c r="L454" s="431"/>
      <c r="M454" s="429" t="str">
        <f t="shared" ca="1" si="62"/>
        <v/>
      </c>
      <c r="N454" s="282"/>
      <c r="O454" s="442">
        <f t="shared" ca="1" si="63"/>
        <v>11</v>
      </c>
      <c r="P454" s="98"/>
      <c r="Q454" s="98"/>
      <c r="R454" s="98"/>
      <c r="S454" s="98"/>
      <c r="T454" s="98"/>
      <c r="U454" s="98"/>
      <c r="V454" s="98"/>
      <c r="W454" s="99"/>
      <c r="X454" s="89"/>
      <c r="Y454" s="89"/>
      <c r="Z454" s="89"/>
      <c r="AA454" s="89"/>
      <c r="AB454" s="102"/>
      <c r="AC454" s="102"/>
      <c r="AD454" s="102"/>
      <c r="AE454" s="102"/>
      <c r="AF454" s="102"/>
      <c r="AG454" s="102"/>
      <c r="AH454" s="102"/>
      <c r="AI454" s="102"/>
      <c r="AJ454" s="102"/>
      <c r="AK454" s="102"/>
      <c r="AL454" s="104"/>
      <c r="AM454" s="98"/>
      <c r="AN454" s="155"/>
      <c r="AO454" s="155"/>
      <c r="AP454" s="155"/>
      <c r="AQ454" s="155"/>
    </row>
    <row r="455" spans="1:43" s="101" customFormat="1" ht="27.95" customHeight="1">
      <c r="A455" s="120" t="str">
        <f t="shared" ca="1" si="60"/>
        <v/>
      </c>
      <c r="B455" s="422" t="str">
        <f ca="1">IF(A455="","",IF(INDIRECT("C"&amp;ROW())="","",TEXT(MATCH(INDIRECT("C"&amp;ROW()),TestCategories,0),"000")&amp;"-"&amp;TEXT(COUNTIF(C$3:INDIRECT("C"&amp;ROW()),INDIRECT("C"&amp;ROW())),"00")))</f>
        <v/>
      </c>
      <c r="C455" s="423" t="str">
        <f t="shared" ca="1" si="61"/>
        <v>耐壓性測試</v>
      </c>
      <c r="D455" s="433"/>
      <c r="E455" s="434"/>
      <c r="F455" s="434"/>
      <c r="G455" s="434"/>
      <c r="H455" s="435"/>
      <c r="I455" s="427"/>
      <c r="J455" s="435"/>
      <c r="K455" s="434"/>
      <c r="L455" s="434"/>
      <c r="M455" s="429" t="str">
        <f t="shared" ca="1" si="62"/>
        <v/>
      </c>
      <c r="N455" s="282"/>
      <c r="O455" s="442">
        <f t="shared" ca="1" si="63"/>
        <v>11</v>
      </c>
      <c r="P455" s="98"/>
      <c r="Q455" s="98"/>
      <c r="R455" s="98"/>
      <c r="S455" s="98"/>
      <c r="T455" s="98"/>
      <c r="U455" s="98"/>
      <c r="V455" s="98"/>
      <c r="W455" s="99"/>
      <c r="X455" s="89"/>
      <c r="Y455" s="89"/>
      <c r="Z455" s="89"/>
      <c r="AA455" s="89"/>
      <c r="AB455" s="102"/>
      <c r="AC455" s="102"/>
      <c r="AD455" s="102"/>
      <c r="AE455" s="102"/>
      <c r="AF455" s="102"/>
      <c r="AG455" s="102"/>
      <c r="AH455" s="102"/>
      <c r="AI455" s="102"/>
      <c r="AJ455" s="102"/>
      <c r="AK455" s="102"/>
      <c r="AL455" s="104"/>
      <c r="AM455" s="98"/>
      <c r="AN455" s="155"/>
      <c r="AO455" s="155"/>
      <c r="AP455" s="155"/>
      <c r="AQ455" s="155"/>
    </row>
    <row r="456" spans="1:43" s="101" customFormat="1" ht="27.95" customHeight="1">
      <c r="A456" s="120" t="str">
        <f t="shared" ca="1" si="60"/>
        <v/>
      </c>
      <c r="B456" s="422" t="str">
        <f ca="1">IF(A456="","",IF(INDIRECT("C"&amp;ROW())="","",TEXT(MATCH(INDIRECT("C"&amp;ROW()),TestCategories,0),"000")&amp;"-"&amp;TEXT(COUNTIF(C$3:INDIRECT("C"&amp;ROW()),INDIRECT("C"&amp;ROW())),"00")))</f>
        <v/>
      </c>
      <c r="C456" s="423" t="str">
        <f t="shared" ca="1" si="61"/>
        <v>耐壓性測試</v>
      </c>
      <c r="D456" s="433"/>
      <c r="E456" s="434"/>
      <c r="F456" s="434"/>
      <c r="G456" s="434"/>
      <c r="H456" s="435"/>
      <c r="I456" s="435"/>
      <c r="J456" s="435"/>
      <c r="K456" s="434"/>
      <c r="L456" s="434"/>
      <c r="M456" s="429" t="str">
        <f t="shared" ca="1" si="62"/>
        <v/>
      </c>
      <c r="N456" s="282"/>
      <c r="O456" s="442">
        <f t="shared" ca="1" si="63"/>
        <v>11</v>
      </c>
      <c r="P456" s="98"/>
      <c r="Q456" s="98"/>
      <c r="R456" s="98"/>
      <c r="S456" s="98"/>
      <c r="T456" s="98"/>
      <c r="U456" s="98"/>
      <c r="V456" s="98"/>
      <c r="W456" s="99"/>
      <c r="X456" s="89"/>
      <c r="Y456" s="89"/>
      <c r="Z456" s="89"/>
      <c r="AA456" s="89"/>
      <c r="AB456" s="102"/>
      <c r="AC456" s="102"/>
      <c r="AD456" s="102"/>
      <c r="AE456" s="102"/>
      <c r="AF456" s="102"/>
      <c r="AG456" s="102"/>
      <c r="AH456" s="102"/>
      <c r="AI456" s="102"/>
      <c r="AJ456" s="102"/>
      <c r="AK456" s="102"/>
      <c r="AL456" s="104"/>
      <c r="AM456" s="98"/>
      <c r="AN456" s="155"/>
      <c r="AO456" s="155"/>
      <c r="AP456" s="155"/>
      <c r="AQ456" s="155"/>
    </row>
    <row r="457" spans="1:43" s="101" customFormat="1" ht="27.95" customHeight="1">
      <c r="A457" s="120" t="str">
        <f t="shared" ca="1" si="60"/>
        <v/>
      </c>
      <c r="B457" s="422" t="str">
        <f ca="1">IF(A457="","",IF(INDIRECT("C"&amp;ROW())="","",TEXT(MATCH(INDIRECT("C"&amp;ROW()),TestCategories,0),"000")&amp;"-"&amp;TEXT(COUNTIF(C$3:INDIRECT("C"&amp;ROW()),INDIRECT("C"&amp;ROW())),"00")))</f>
        <v/>
      </c>
      <c r="C457" s="423" t="str">
        <f t="shared" ca="1" si="61"/>
        <v>耐壓性測試</v>
      </c>
      <c r="D457" s="433"/>
      <c r="E457" s="434"/>
      <c r="F457" s="434"/>
      <c r="G457" s="434"/>
      <c r="H457" s="435"/>
      <c r="I457" s="435"/>
      <c r="J457" s="435"/>
      <c r="K457" s="434"/>
      <c r="L457" s="434"/>
      <c r="M457" s="429" t="str">
        <f t="shared" ca="1" si="62"/>
        <v/>
      </c>
      <c r="N457" s="282"/>
      <c r="O457" s="442">
        <f t="shared" ca="1" si="63"/>
        <v>11</v>
      </c>
      <c r="P457" s="98"/>
      <c r="Q457" s="98"/>
      <c r="R457" s="98"/>
      <c r="S457" s="98"/>
      <c r="T457" s="98"/>
      <c r="U457" s="98"/>
      <c r="V457" s="98"/>
      <c r="W457" s="99"/>
      <c r="X457" s="89"/>
      <c r="Y457" s="89"/>
      <c r="Z457" s="89"/>
      <c r="AA457" s="89"/>
      <c r="AB457" s="102"/>
      <c r="AC457" s="102"/>
      <c r="AD457" s="102"/>
      <c r="AE457" s="102"/>
      <c r="AF457" s="102"/>
      <c r="AG457" s="102"/>
      <c r="AH457" s="102"/>
      <c r="AI457" s="102"/>
      <c r="AJ457" s="102"/>
      <c r="AK457" s="102"/>
      <c r="AL457" s="104"/>
      <c r="AM457" s="98"/>
      <c r="AN457" s="155"/>
      <c r="AO457" s="155"/>
      <c r="AP457" s="155"/>
      <c r="AQ457" s="155"/>
    </row>
    <row r="458" spans="1:43" s="101" customFormat="1" ht="27.95" customHeight="1">
      <c r="A458" s="120" t="str">
        <f t="shared" ca="1" si="60"/>
        <v/>
      </c>
      <c r="B458" s="422" t="str">
        <f ca="1">IF(A458="","",IF(INDIRECT("C"&amp;ROW())="","",TEXT(MATCH(INDIRECT("C"&amp;ROW()),TestCategories,0),"000")&amp;"-"&amp;TEXT(COUNTIF(C$3:INDIRECT("C"&amp;ROW()),INDIRECT("C"&amp;ROW())),"00")))</f>
        <v/>
      </c>
      <c r="C458" s="423" t="str">
        <f t="shared" ca="1" si="61"/>
        <v>耐壓性測試</v>
      </c>
      <c r="D458" s="433"/>
      <c r="E458" s="434"/>
      <c r="F458" s="434"/>
      <c r="G458" s="434"/>
      <c r="H458" s="435"/>
      <c r="I458" s="435"/>
      <c r="J458" s="435"/>
      <c r="K458" s="434"/>
      <c r="L458" s="434"/>
      <c r="M458" s="429" t="str">
        <f t="shared" ca="1" si="62"/>
        <v/>
      </c>
      <c r="N458" s="282"/>
      <c r="O458" s="442">
        <f t="shared" ca="1" si="63"/>
        <v>11</v>
      </c>
      <c r="P458" s="98"/>
      <c r="Q458" s="98"/>
      <c r="R458" s="98"/>
      <c r="S458" s="98"/>
      <c r="T458" s="98"/>
      <c r="U458" s="98"/>
      <c r="V458" s="98"/>
      <c r="W458" s="99"/>
      <c r="X458" s="89"/>
      <c r="Y458" s="89"/>
      <c r="Z458" s="89"/>
      <c r="AA458" s="89"/>
      <c r="AB458" s="102"/>
      <c r="AC458" s="102"/>
      <c r="AD458" s="102"/>
      <c r="AE458" s="102"/>
      <c r="AF458" s="102"/>
      <c r="AG458" s="102"/>
      <c r="AH458" s="102"/>
      <c r="AI458" s="102"/>
      <c r="AJ458" s="102"/>
      <c r="AK458" s="102"/>
      <c r="AL458" s="104"/>
      <c r="AM458" s="98"/>
      <c r="AN458" s="155"/>
      <c r="AO458" s="155"/>
      <c r="AP458" s="155"/>
      <c r="AQ458" s="155"/>
    </row>
    <row r="459" spans="1:43" s="101" customFormat="1" ht="27.95" customHeight="1">
      <c r="A459" s="120" t="str">
        <f t="shared" ca="1" si="60"/>
        <v/>
      </c>
      <c r="B459" s="422" t="str">
        <f ca="1">IF(A459="","",IF(INDIRECT("C"&amp;ROW())="","",TEXT(MATCH(INDIRECT("C"&amp;ROW()),TestCategories,0),"000")&amp;"-"&amp;TEXT(COUNTIF(C$3:INDIRECT("C"&amp;ROW()),INDIRECT("C"&amp;ROW())),"00")))</f>
        <v/>
      </c>
      <c r="C459" s="423" t="str">
        <f t="shared" ca="1" si="61"/>
        <v>耐壓性測試</v>
      </c>
      <c r="D459" s="433"/>
      <c r="E459" s="434"/>
      <c r="F459" s="434"/>
      <c r="G459" s="434"/>
      <c r="H459" s="435"/>
      <c r="I459" s="435"/>
      <c r="J459" s="435"/>
      <c r="K459" s="434"/>
      <c r="L459" s="434"/>
      <c r="M459" s="429" t="str">
        <f t="shared" ca="1" si="62"/>
        <v/>
      </c>
      <c r="N459" s="282"/>
      <c r="O459" s="442">
        <f t="shared" ca="1" si="63"/>
        <v>11</v>
      </c>
      <c r="P459" s="98"/>
      <c r="Q459" s="98"/>
      <c r="R459" s="98"/>
      <c r="S459" s="98"/>
      <c r="T459" s="98"/>
      <c r="U459" s="98"/>
      <c r="V459" s="98"/>
      <c r="W459" s="99"/>
      <c r="X459" s="89"/>
      <c r="Y459" s="89"/>
      <c r="Z459" s="89"/>
      <c r="AA459" s="89"/>
      <c r="AB459" s="102"/>
      <c r="AC459" s="102"/>
      <c r="AD459" s="102"/>
      <c r="AE459" s="102"/>
      <c r="AF459" s="102"/>
      <c r="AG459" s="102"/>
      <c r="AH459" s="102"/>
      <c r="AI459" s="102"/>
      <c r="AJ459" s="102"/>
      <c r="AK459" s="102"/>
      <c r="AL459" s="104"/>
      <c r="AM459" s="98"/>
      <c r="AN459" s="155"/>
      <c r="AO459" s="155"/>
      <c r="AP459" s="155"/>
      <c r="AQ459" s="155"/>
    </row>
    <row r="460" spans="1:43" s="101" customFormat="1" ht="27.95" customHeight="1">
      <c r="A460" s="120" t="str">
        <f t="shared" ca="1" si="60"/>
        <v/>
      </c>
      <c r="B460" s="422" t="str">
        <f ca="1">IF(A460="","",IF(INDIRECT("C"&amp;ROW())="","",TEXT(MATCH(INDIRECT("C"&amp;ROW()),TestCategories,0),"000")&amp;"-"&amp;TEXT(COUNTIF(C$3:INDIRECT("C"&amp;ROW()),INDIRECT("C"&amp;ROW())),"00")))</f>
        <v/>
      </c>
      <c r="C460" s="423" t="str">
        <f t="shared" ca="1" si="61"/>
        <v>耐壓性測試</v>
      </c>
      <c r="D460" s="433"/>
      <c r="E460" s="434"/>
      <c r="F460" s="434"/>
      <c r="G460" s="434"/>
      <c r="H460" s="435"/>
      <c r="I460" s="435"/>
      <c r="J460" s="435"/>
      <c r="K460" s="434"/>
      <c r="L460" s="434"/>
      <c r="M460" s="429" t="str">
        <f t="shared" ca="1" si="62"/>
        <v/>
      </c>
      <c r="N460" s="282"/>
      <c r="O460" s="442">
        <f t="shared" ca="1" si="63"/>
        <v>11</v>
      </c>
      <c r="P460" s="98"/>
      <c r="Q460" s="98"/>
      <c r="R460" s="98"/>
      <c r="S460" s="98"/>
      <c r="T460" s="98"/>
      <c r="U460" s="98"/>
      <c r="V460" s="98"/>
      <c r="W460" s="99"/>
      <c r="X460" s="89"/>
      <c r="Y460" s="89"/>
      <c r="Z460" s="89"/>
      <c r="AA460" s="89"/>
      <c r="AB460" s="102"/>
      <c r="AC460" s="102"/>
      <c r="AD460" s="102"/>
      <c r="AE460" s="102"/>
      <c r="AF460" s="102"/>
      <c r="AG460" s="102"/>
      <c r="AH460" s="102"/>
      <c r="AI460" s="102"/>
      <c r="AJ460" s="102"/>
      <c r="AK460" s="102"/>
      <c r="AL460" s="104"/>
      <c r="AM460" s="98"/>
      <c r="AN460" s="155"/>
      <c r="AO460" s="155"/>
      <c r="AP460" s="155"/>
      <c r="AQ460" s="155"/>
    </row>
    <row r="461" spans="1:43" s="101" customFormat="1" ht="27.95" customHeight="1">
      <c r="A461" s="120" t="str">
        <f t="shared" ca="1" si="60"/>
        <v/>
      </c>
      <c r="B461" s="422" t="str">
        <f ca="1">IF(A461="","",IF(INDIRECT("C"&amp;ROW())="","",TEXT(MATCH(INDIRECT("C"&amp;ROW()),TestCategories,0),"000")&amp;"-"&amp;TEXT(COUNTIF(C$3:INDIRECT("C"&amp;ROW()),INDIRECT("C"&amp;ROW())),"00")))</f>
        <v/>
      </c>
      <c r="C461" s="423" t="str">
        <f t="shared" ca="1" si="61"/>
        <v>耐壓性測試</v>
      </c>
      <c r="D461" s="433"/>
      <c r="E461" s="434"/>
      <c r="F461" s="434"/>
      <c r="G461" s="434"/>
      <c r="H461" s="435"/>
      <c r="I461" s="435"/>
      <c r="J461" s="435"/>
      <c r="K461" s="434"/>
      <c r="L461" s="434"/>
      <c r="M461" s="429" t="str">
        <f t="shared" ca="1" si="62"/>
        <v/>
      </c>
      <c r="N461" s="282"/>
      <c r="O461" s="442">
        <f t="shared" ca="1" si="63"/>
        <v>11</v>
      </c>
      <c r="P461" s="98"/>
      <c r="Q461" s="98"/>
      <c r="R461" s="98"/>
      <c r="S461" s="98"/>
      <c r="T461" s="98"/>
      <c r="U461" s="98"/>
      <c r="V461" s="98"/>
      <c r="W461" s="99"/>
      <c r="X461" s="89"/>
      <c r="Y461" s="89"/>
      <c r="Z461" s="89"/>
      <c r="AA461" s="89"/>
      <c r="AB461" s="102"/>
      <c r="AC461" s="102"/>
      <c r="AD461" s="102"/>
      <c r="AE461" s="102"/>
      <c r="AF461" s="102"/>
      <c r="AG461" s="102"/>
      <c r="AH461" s="102"/>
      <c r="AI461" s="102"/>
      <c r="AJ461" s="102"/>
      <c r="AK461" s="102"/>
      <c r="AL461" s="104"/>
      <c r="AM461" s="98"/>
      <c r="AN461" s="155"/>
      <c r="AO461" s="155"/>
      <c r="AP461" s="155"/>
      <c r="AQ461" s="155"/>
    </row>
    <row r="462" spans="1:43" s="101" customFormat="1" ht="27.95" customHeight="1">
      <c r="A462" s="120" t="str">
        <f t="shared" ca="1" si="60"/>
        <v/>
      </c>
      <c r="B462" s="422" t="str">
        <f ca="1">IF(A462="","",IF(INDIRECT("C"&amp;ROW())="","",TEXT(MATCH(INDIRECT("C"&amp;ROW()),TestCategories,0),"000")&amp;"-"&amp;TEXT(COUNTIF(C$3:INDIRECT("C"&amp;ROW()),INDIRECT("C"&amp;ROW())),"00")))</f>
        <v/>
      </c>
      <c r="C462" s="423" t="str">
        <f t="shared" ca="1" si="61"/>
        <v>耐壓性測試</v>
      </c>
      <c r="D462" s="433"/>
      <c r="E462" s="434"/>
      <c r="F462" s="434"/>
      <c r="G462" s="434"/>
      <c r="H462" s="435"/>
      <c r="I462" s="435"/>
      <c r="J462" s="435"/>
      <c r="K462" s="434"/>
      <c r="L462" s="434"/>
      <c r="M462" s="429" t="str">
        <f t="shared" ca="1" si="62"/>
        <v/>
      </c>
      <c r="N462" s="282"/>
      <c r="O462" s="442">
        <f t="shared" ca="1" si="63"/>
        <v>11</v>
      </c>
      <c r="P462" s="98"/>
      <c r="Q462" s="98"/>
      <c r="R462" s="98"/>
      <c r="S462" s="98"/>
      <c r="T462" s="98"/>
      <c r="U462" s="98"/>
      <c r="V462" s="98"/>
      <c r="W462" s="99"/>
      <c r="X462" s="89"/>
      <c r="Y462" s="89"/>
      <c r="Z462" s="89"/>
      <c r="AA462" s="89"/>
      <c r="AB462" s="102"/>
      <c r="AC462" s="102"/>
      <c r="AD462" s="102"/>
      <c r="AE462" s="102"/>
      <c r="AF462" s="102"/>
      <c r="AG462" s="102"/>
      <c r="AH462" s="102"/>
      <c r="AI462" s="102"/>
      <c r="AJ462" s="102"/>
      <c r="AK462" s="102"/>
      <c r="AL462" s="104"/>
      <c r="AM462" s="98"/>
      <c r="AN462" s="155"/>
      <c r="AO462" s="155"/>
      <c r="AP462" s="155"/>
      <c r="AQ462" s="155"/>
    </row>
    <row r="463" spans="1:43" s="101" customFormat="1" ht="27.95" customHeight="1">
      <c r="A463" s="120" t="str">
        <f t="shared" ca="1" si="60"/>
        <v/>
      </c>
      <c r="B463" s="422" t="str">
        <f ca="1">IF(A463="","",IF(INDIRECT("C"&amp;ROW())="","",TEXT(MATCH(INDIRECT("C"&amp;ROW()),TestCategories,0),"000")&amp;"-"&amp;TEXT(COUNTIF(C$3:INDIRECT("C"&amp;ROW()),INDIRECT("C"&amp;ROW())),"00")))</f>
        <v/>
      </c>
      <c r="C463" s="423" t="str">
        <f t="shared" ca="1" si="61"/>
        <v>耐壓性測試</v>
      </c>
      <c r="D463" s="433"/>
      <c r="E463" s="434"/>
      <c r="F463" s="434"/>
      <c r="G463" s="434"/>
      <c r="H463" s="435"/>
      <c r="I463" s="435"/>
      <c r="J463" s="435"/>
      <c r="K463" s="434"/>
      <c r="L463" s="434"/>
      <c r="M463" s="429" t="str">
        <f t="shared" ca="1" si="62"/>
        <v/>
      </c>
      <c r="N463" s="282"/>
      <c r="O463" s="442">
        <f t="shared" ca="1" si="63"/>
        <v>11</v>
      </c>
      <c r="P463" s="98"/>
      <c r="Q463" s="98"/>
      <c r="R463" s="98"/>
      <c r="S463" s="98"/>
      <c r="T463" s="98"/>
      <c r="U463" s="98"/>
      <c r="V463" s="98"/>
      <c r="W463" s="99"/>
      <c r="X463" s="89"/>
      <c r="Y463" s="89"/>
      <c r="Z463" s="89"/>
      <c r="AA463" s="89"/>
      <c r="AB463" s="102"/>
      <c r="AC463" s="102"/>
      <c r="AD463" s="102"/>
      <c r="AE463" s="102"/>
      <c r="AF463" s="102"/>
      <c r="AG463" s="102"/>
      <c r="AH463" s="102"/>
      <c r="AI463" s="102"/>
      <c r="AJ463" s="102"/>
      <c r="AK463" s="102"/>
      <c r="AL463" s="104"/>
      <c r="AM463" s="98"/>
      <c r="AN463" s="155"/>
      <c r="AO463" s="155"/>
      <c r="AP463" s="155"/>
      <c r="AQ463" s="155"/>
    </row>
    <row r="464" spans="1:43" s="101" customFormat="1" ht="27.95" customHeight="1">
      <c r="A464" s="120" t="str">
        <f t="shared" ca="1" si="60"/>
        <v/>
      </c>
      <c r="B464" s="422" t="str">
        <f ca="1">IF(A464="","",IF(INDIRECT("C"&amp;ROW())="","",TEXT(MATCH(INDIRECT("C"&amp;ROW()),TestCategories,0),"000")&amp;"-"&amp;TEXT(COUNTIF(C$3:INDIRECT("C"&amp;ROW()),INDIRECT("C"&amp;ROW())),"00")))</f>
        <v/>
      </c>
      <c r="C464" s="423" t="str">
        <f t="shared" ca="1" si="61"/>
        <v>耐壓性測試</v>
      </c>
      <c r="D464" s="433"/>
      <c r="E464" s="434"/>
      <c r="F464" s="434"/>
      <c r="G464" s="434"/>
      <c r="H464" s="435"/>
      <c r="I464" s="435"/>
      <c r="J464" s="435"/>
      <c r="K464" s="434"/>
      <c r="L464" s="434"/>
      <c r="M464" s="429" t="str">
        <f t="shared" ca="1" si="62"/>
        <v/>
      </c>
      <c r="N464" s="282"/>
      <c r="O464" s="442">
        <f t="shared" ca="1" si="63"/>
        <v>11</v>
      </c>
      <c r="P464" s="98"/>
      <c r="Q464" s="98"/>
      <c r="R464" s="98"/>
      <c r="S464" s="98"/>
      <c r="T464" s="98"/>
      <c r="U464" s="98"/>
      <c r="V464" s="98"/>
      <c r="W464" s="99"/>
      <c r="X464" s="89"/>
      <c r="Y464" s="89"/>
      <c r="Z464" s="89"/>
      <c r="AA464" s="89"/>
      <c r="AB464" s="102"/>
      <c r="AC464" s="102"/>
      <c r="AD464" s="102"/>
      <c r="AE464" s="102"/>
      <c r="AF464" s="102"/>
      <c r="AG464" s="102"/>
      <c r="AH464" s="102"/>
      <c r="AI464" s="102"/>
      <c r="AJ464" s="102"/>
      <c r="AK464" s="102"/>
      <c r="AL464" s="104"/>
      <c r="AM464" s="98"/>
      <c r="AN464" s="155"/>
      <c r="AO464" s="155"/>
      <c r="AP464" s="155"/>
      <c r="AQ464" s="155"/>
    </row>
    <row r="465" spans="1:43" s="101" customFormat="1" ht="27.95" customHeight="1">
      <c r="A465" s="120" t="str">
        <f t="shared" ca="1" si="60"/>
        <v/>
      </c>
      <c r="B465" s="422" t="str">
        <f ca="1">IF(A465="","",IF(INDIRECT("C"&amp;ROW())="","",TEXT(MATCH(INDIRECT("C"&amp;ROW()),TestCategories,0),"000")&amp;"-"&amp;TEXT(COUNTIF(C$3:INDIRECT("C"&amp;ROW()),INDIRECT("C"&amp;ROW())),"00")))</f>
        <v/>
      </c>
      <c r="C465" s="423" t="str">
        <f t="shared" ca="1" si="61"/>
        <v>耐壓性測試</v>
      </c>
      <c r="D465" s="433"/>
      <c r="E465" s="434"/>
      <c r="F465" s="434"/>
      <c r="G465" s="434"/>
      <c r="H465" s="435"/>
      <c r="I465" s="435"/>
      <c r="J465" s="435"/>
      <c r="K465" s="434"/>
      <c r="L465" s="434"/>
      <c r="M465" s="429" t="str">
        <f t="shared" ca="1" si="62"/>
        <v/>
      </c>
      <c r="N465" s="282"/>
      <c r="O465" s="442">
        <f t="shared" ca="1" si="63"/>
        <v>11</v>
      </c>
      <c r="P465" s="98"/>
      <c r="Q465" s="98"/>
      <c r="R465" s="98"/>
      <c r="S465" s="98"/>
      <c r="T465" s="98"/>
      <c r="U465" s="98"/>
      <c r="V465" s="98"/>
      <c r="W465" s="99"/>
      <c r="X465" s="89"/>
      <c r="Y465" s="89"/>
      <c r="Z465" s="89"/>
      <c r="AA465" s="89"/>
      <c r="AB465" s="102"/>
      <c r="AC465" s="102"/>
      <c r="AD465" s="102"/>
      <c r="AE465" s="102"/>
      <c r="AF465" s="102"/>
      <c r="AG465" s="102"/>
      <c r="AH465" s="102"/>
      <c r="AI465" s="102"/>
      <c r="AJ465" s="102"/>
      <c r="AK465" s="102"/>
      <c r="AL465" s="104"/>
      <c r="AM465" s="98"/>
      <c r="AN465" s="155"/>
      <c r="AO465" s="155"/>
      <c r="AP465" s="155"/>
      <c r="AQ465" s="155"/>
    </row>
    <row r="466" spans="1:43" s="101" customFormat="1" ht="27.95" customHeight="1">
      <c r="A466" s="120" t="str">
        <f t="shared" ca="1" si="60"/>
        <v/>
      </c>
      <c r="B466" s="422" t="str">
        <f ca="1">IF(A466="","",IF(INDIRECT("C"&amp;ROW())="","",TEXT(MATCH(INDIRECT("C"&amp;ROW()),TestCategories,0),"000")&amp;"-"&amp;TEXT(COUNTIF(C$3:INDIRECT("C"&amp;ROW()),INDIRECT("C"&amp;ROW())),"00")))</f>
        <v/>
      </c>
      <c r="C466" s="423" t="str">
        <f t="shared" ca="1" si="61"/>
        <v>耐壓性測試</v>
      </c>
      <c r="D466" s="433"/>
      <c r="E466" s="434"/>
      <c r="F466" s="434"/>
      <c r="G466" s="434"/>
      <c r="H466" s="435"/>
      <c r="I466" s="435"/>
      <c r="J466" s="435"/>
      <c r="K466" s="434"/>
      <c r="L466" s="434"/>
      <c r="M466" s="429" t="str">
        <f t="shared" ca="1" si="62"/>
        <v/>
      </c>
      <c r="N466" s="282"/>
      <c r="O466" s="442">
        <f t="shared" ca="1" si="63"/>
        <v>11</v>
      </c>
      <c r="P466" s="98"/>
      <c r="Q466" s="98"/>
      <c r="R466" s="98"/>
      <c r="S466" s="98"/>
      <c r="T466" s="98"/>
      <c r="U466" s="98"/>
      <c r="V466" s="98"/>
      <c r="W466" s="99"/>
      <c r="X466" s="89"/>
      <c r="Y466" s="89"/>
      <c r="Z466" s="89"/>
      <c r="AA466" s="89"/>
      <c r="AB466" s="102"/>
      <c r="AC466" s="102"/>
      <c r="AD466" s="102"/>
      <c r="AE466" s="102"/>
      <c r="AF466" s="102"/>
      <c r="AG466" s="102"/>
      <c r="AH466" s="102"/>
      <c r="AI466" s="102"/>
      <c r="AJ466" s="102"/>
      <c r="AK466" s="102"/>
      <c r="AL466" s="104"/>
      <c r="AM466" s="98"/>
      <c r="AN466" s="155"/>
      <c r="AO466" s="155"/>
      <c r="AP466" s="155"/>
      <c r="AQ466" s="155"/>
    </row>
    <row r="467" spans="1:43" s="101" customFormat="1" ht="27.95" customHeight="1">
      <c r="A467" s="120" t="str">
        <f t="shared" ca="1" si="60"/>
        <v/>
      </c>
      <c r="B467" s="422" t="str">
        <f ca="1">IF(A467="","",IF(INDIRECT("C"&amp;ROW())="","",TEXT(MATCH(INDIRECT("C"&amp;ROW()),TestCategories,0),"000")&amp;"-"&amp;TEXT(COUNTIF(C$3:INDIRECT("C"&amp;ROW()),INDIRECT("C"&amp;ROW())),"00")))</f>
        <v/>
      </c>
      <c r="C467" s="423" t="str">
        <f t="shared" ca="1" si="61"/>
        <v>耐壓性測試</v>
      </c>
      <c r="D467" s="433"/>
      <c r="E467" s="434"/>
      <c r="F467" s="434"/>
      <c r="G467" s="434"/>
      <c r="H467" s="435"/>
      <c r="I467" s="435"/>
      <c r="J467" s="435"/>
      <c r="K467" s="434"/>
      <c r="L467" s="434"/>
      <c r="M467" s="429" t="str">
        <f t="shared" ca="1" si="62"/>
        <v/>
      </c>
      <c r="N467" s="282"/>
      <c r="O467" s="442">
        <f t="shared" ca="1" si="63"/>
        <v>11</v>
      </c>
      <c r="P467" s="98"/>
      <c r="Q467" s="98"/>
      <c r="R467" s="98"/>
      <c r="S467" s="98"/>
      <c r="T467" s="98"/>
      <c r="U467" s="98"/>
      <c r="V467" s="98"/>
      <c r="W467" s="99"/>
      <c r="X467" s="89"/>
      <c r="Y467" s="89"/>
      <c r="Z467" s="89"/>
      <c r="AA467" s="89"/>
      <c r="AB467" s="102"/>
      <c r="AC467" s="102"/>
      <c r="AD467" s="102"/>
      <c r="AE467" s="102"/>
      <c r="AF467" s="102"/>
      <c r="AG467" s="102"/>
      <c r="AH467" s="102"/>
      <c r="AI467" s="102"/>
      <c r="AJ467" s="102"/>
      <c r="AK467" s="102"/>
      <c r="AL467" s="104"/>
      <c r="AM467" s="98"/>
      <c r="AN467" s="155"/>
      <c r="AO467" s="155"/>
      <c r="AP467" s="155"/>
      <c r="AQ467" s="155"/>
    </row>
    <row r="468" spans="1:43" s="101" customFormat="1" ht="27.95" customHeight="1">
      <c r="A468" s="120" t="str">
        <f t="shared" ca="1" si="60"/>
        <v/>
      </c>
      <c r="B468" s="422" t="str">
        <f ca="1">IF(A468="","",IF(INDIRECT("C"&amp;ROW())="","",TEXT(MATCH(INDIRECT("C"&amp;ROW()),TestCategories,0),"000")&amp;"-"&amp;TEXT(COUNTIF(C$3:INDIRECT("C"&amp;ROW()),INDIRECT("C"&amp;ROW())),"00")))</f>
        <v/>
      </c>
      <c r="C468" s="423" t="str">
        <f t="shared" ca="1" si="61"/>
        <v>耐壓性測試</v>
      </c>
      <c r="D468" s="433"/>
      <c r="E468" s="434"/>
      <c r="F468" s="434"/>
      <c r="G468" s="434"/>
      <c r="H468" s="435"/>
      <c r="I468" s="435"/>
      <c r="J468" s="435"/>
      <c r="K468" s="434"/>
      <c r="L468" s="434"/>
      <c r="M468" s="429" t="str">
        <f t="shared" ca="1" si="62"/>
        <v/>
      </c>
      <c r="N468" s="282"/>
      <c r="O468" s="442">
        <f t="shared" ca="1" si="63"/>
        <v>11</v>
      </c>
      <c r="P468" s="98"/>
      <c r="Q468" s="98"/>
      <c r="R468" s="98"/>
      <c r="S468" s="98"/>
      <c r="T468" s="98"/>
      <c r="U468" s="98"/>
      <c r="V468" s="98"/>
      <c r="W468" s="99"/>
      <c r="X468" s="89"/>
      <c r="Y468" s="89"/>
      <c r="Z468" s="89"/>
      <c r="AA468" s="89"/>
      <c r="AB468" s="102"/>
      <c r="AC468" s="102"/>
      <c r="AD468" s="102"/>
      <c r="AE468" s="102"/>
      <c r="AF468" s="102"/>
      <c r="AG468" s="102"/>
      <c r="AH468" s="102"/>
      <c r="AI468" s="102"/>
      <c r="AJ468" s="102"/>
      <c r="AK468" s="102"/>
      <c r="AL468" s="104"/>
      <c r="AM468" s="98"/>
      <c r="AN468" s="155"/>
      <c r="AO468" s="155"/>
      <c r="AP468" s="155"/>
      <c r="AQ468" s="155"/>
    </row>
    <row r="469" spans="1:43" s="101" customFormat="1" ht="27.95" customHeight="1">
      <c r="A469" s="120" t="str">
        <f t="shared" ca="1" si="60"/>
        <v/>
      </c>
      <c r="B469" s="422" t="str">
        <f ca="1">IF(A469="","",IF(INDIRECT("C"&amp;ROW())="","",TEXT(MATCH(INDIRECT("C"&amp;ROW()),TestCategories,0),"000")&amp;"-"&amp;TEXT(COUNTIF(C$3:INDIRECT("C"&amp;ROW()),INDIRECT("C"&amp;ROW())),"00")))</f>
        <v/>
      </c>
      <c r="C469" s="423" t="str">
        <f t="shared" ca="1" si="61"/>
        <v>耐壓性測試</v>
      </c>
      <c r="D469" s="433"/>
      <c r="E469" s="434"/>
      <c r="F469" s="434"/>
      <c r="G469" s="434"/>
      <c r="H469" s="435"/>
      <c r="I469" s="435"/>
      <c r="J469" s="435"/>
      <c r="K469" s="434"/>
      <c r="L469" s="434"/>
      <c r="M469" s="429" t="str">
        <f t="shared" ca="1" si="62"/>
        <v/>
      </c>
      <c r="N469" s="282"/>
      <c r="O469" s="442">
        <f t="shared" ca="1" si="63"/>
        <v>11</v>
      </c>
      <c r="P469" s="98"/>
      <c r="Q469" s="98"/>
      <c r="R469" s="98"/>
      <c r="S469" s="98"/>
      <c r="T469" s="98"/>
      <c r="U469" s="98"/>
      <c r="V469" s="98"/>
      <c r="W469" s="99"/>
      <c r="X469" s="89"/>
      <c r="Y469" s="89"/>
      <c r="Z469" s="89"/>
      <c r="AA469" s="89"/>
      <c r="AB469" s="102"/>
      <c r="AC469" s="102"/>
      <c r="AD469" s="102"/>
      <c r="AE469" s="102"/>
      <c r="AF469" s="102"/>
      <c r="AG469" s="102"/>
      <c r="AH469" s="102"/>
      <c r="AI469" s="102"/>
      <c r="AJ469" s="102"/>
      <c r="AK469" s="102"/>
      <c r="AL469" s="104"/>
      <c r="AM469" s="98"/>
      <c r="AN469" s="155"/>
      <c r="AO469" s="155"/>
      <c r="AP469" s="155"/>
      <c r="AQ469" s="155"/>
    </row>
    <row r="470" spans="1:43" s="101" customFormat="1" ht="27.95" customHeight="1">
      <c r="A470" s="120" t="str">
        <f t="shared" ca="1" si="60"/>
        <v/>
      </c>
      <c r="B470" s="422" t="str">
        <f ca="1">IF(A470="","",IF(INDIRECT("C"&amp;ROW())="","",TEXT(MATCH(INDIRECT("C"&amp;ROW()),TestCategories,0),"000")&amp;"-"&amp;TEXT(COUNTIF(C$3:INDIRECT("C"&amp;ROW()),INDIRECT("C"&amp;ROW())),"00")))</f>
        <v/>
      </c>
      <c r="C470" s="423" t="str">
        <f t="shared" ca="1" si="61"/>
        <v>耐壓性測試</v>
      </c>
      <c r="D470" s="433"/>
      <c r="E470" s="434"/>
      <c r="F470" s="434"/>
      <c r="G470" s="434"/>
      <c r="H470" s="435"/>
      <c r="I470" s="435"/>
      <c r="J470" s="435"/>
      <c r="K470" s="434"/>
      <c r="L470" s="434"/>
      <c r="M470" s="429" t="str">
        <f t="shared" ca="1" si="62"/>
        <v/>
      </c>
      <c r="N470" s="282"/>
      <c r="O470" s="442">
        <f t="shared" ca="1" si="63"/>
        <v>11</v>
      </c>
      <c r="P470" s="98"/>
      <c r="Q470" s="98"/>
      <c r="R470" s="98"/>
      <c r="S470" s="98"/>
      <c r="T470" s="98"/>
      <c r="U470" s="98"/>
      <c r="V470" s="98"/>
      <c r="W470" s="99"/>
      <c r="X470" s="89"/>
      <c r="Y470" s="89"/>
      <c r="Z470" s="89"/>
      <c r="AA470" s="89"/>
      <c r="AB470" s="102"/>
      <c r="AC470" s="102"/>
      <c r="AD470" s="102"/>
      <c r="AE470" s="102"/>
      <c r="AF470" s="102"/>
      <c r="AG470" s="102"/>
      <c r="AH470" s="102"/>
      <c r="AI470" s="102"/>
      <c r="AJ470" s="102"/>
      <c r="AK470" s="102"/>
      <c r="AL470" s="104"/>
      <c r="AM470" s="98"/>
      <c r="AN470" s="155"/>
      <c r="AO470" s="155"/>
      <c r="AP470" s="155"/>
      <c r="AQ470" s="155"/>
    </row>
    <row r="471" spans="1:43" s="101" customFormat="1" ht="27.95" customHeight="1">
      <c r="A471" s="120" t="str">
        <f t="shared" ca="1" si="60"/>
        <v/>
      </c>
      <c r="B471" s="422" t="str">
        <f ca="1">IF(A471="","",IF(INDIRECT("C"&amp;ROW())="","",TEXT(MATCH(INDIRECT("C"&amp;ROW()),TestCategories,0),"000")&amp;"-"&amp;TEXT(COUNTIF(C$3:INDIRECT("C"&amp;ROW()),INDIRECT("C"&amp;ROW())),"00")))</f>
        <v/>
      </c>
      <c r="C471" s="423" t="str">
        <f t="shared" ca="1" si="61"/>
        <v>耐壓性測試</v>
      </c>
      <c r="D471" s="433"/>
      <c r="E471" s="434"/>
      <c r="F471" s="434"/>
      <c r="G471" s="434"/>
      <c r="H471" s="435"/>
      <c r="I471" s="435"/>
      <c r="J471" s="435"/>
      <c r="K471" s="434"/>
      <c r="L471" s="434"/>
      <c r="M471" s="429" t="str">
        <f t="shared" ca="1" si="62"/>
        <v/>
      </c>
      <c r="N471" s="282"/>
      <c r="O471" s="442">
        <f t="shared" ca="1" si="63"/>
        <v>11</v>
      </c>
      <c r="P471" s="98"/>
      <c r="Q471" s="98"/>
      <c r="R471" s="98"/>
      <c r="S471" s="98"/>
      <c r="T471" s="98"/>
      <c r="U471" s="98"/>
      <c r="V471" s="98"/>
      <c r="W471" s="99"/>
      <c r="X471" s="89"/>
      <c r="Y471" s="89"/>
      <c r="Z471" s="89"/>
      <c r="AA471" s="89"/>
      <c r="AB471" s="102"/>
      <c r="AC471" s="102"/>
      <c r="AD471" s="102"/>
      <c r="AE471" s="102"/>
      <c r="AF471" s="102"/>
      <c r="AG471" s="102"/>
      <c r="AH471" s="102"/>
      <c r="AI471" s="102"/>
      <c r="AJ471" s="102"/>
      <c r="AK471" s="102"/>
      <c r="AL471" s="104"/>
      <c r="AM471" s="98"/>
      <c r="AN471" s="155"/>
      <c r="AO471" s="155"/>
      <c r="AP471" s="155"/>
      <c r="AQ471" s="155"/>
    </row>
    <row r="472" spans="1:43" s="101" customFormat="1" ht="27.95" customHeight="1">
      <c r="A472" s="120" t="str">
        <f t="shared" ca="1" si="60"/>
        <v/>
      </c>
      <c r="B472" s="422" t="str">
        <f ca="1">IF(A472="","",IF(INDIRECT("C"&amp;ROW())="","",TEXT(MATCH(INDIRECT("C"&amp;ROW()),TestCategories,0),"000")&amp;"-"&amp;TEXT(COUNTIF(C$3:INDIRECT("C"&amp;ROW()),INDIRECT("C"&amp;ROW())),"00")))</f>
        <v/>
      </c>
      <c r="C472" s="423" t="str">
        <f t="shared" ca="1" si="61"/>
        <v>耐壓性測試</v>
      </c>
      <c r="D472" s="433"/>
      <c r="E472" s="434"/>
      <c r="F472" s="434"/>
      <c r="G472" s="434"/>
      <c r="H472" s="435"/>
      <c r="I472" s="435"/>
      <c r="J472" s="435"/>
      <c r="K472" s="434"/>
      <c r="L472" s="434"/>
      <c r="M472" s="429" t="str">
        <f t="shared" ca="1" si="62"/>
        <v/>
      </c>
      <c r="N472" s="282"/>
      <c r="O472" s="442">
        <f t="shared" ca="1" si="63"/>
        <v>11</v>
      </c>
      <c r="P472" s="98"/>
      <c r="Q472" s="98"/>
      <c r="R472" s="98"/>
      <c r="S472" s="98"/>
      <c r="T472" s="98"/>
      <c r="U472" s="98"/>
      <c r="V472" s="98"/>
      <c r="W472" s="99"/>
      <c r="X472" s="89"/>
      <c r="Y472" s="89"/>
      <c r="Z472" s="89"/>
      <c r="AA472" s="89"/>
      <c r="AB472" s="102"/>
      <c r="AC472" s="102"/>
      <c r="AD472" s="102"/>
      <c r="AE472" s="102"/>
      <c r="AF472" s="102"/>
      <c r="AG472" s="102"/>
      <c r="AH472" s="102"/>
      <c r="AI472" s="102"/>
      <c r="AJ472" s="102"/>
      <c r="AK472" s="102"/>
      <c r="AL472" s="104"/>
      <c r="AM472" s="98"/>
      <c r="AN472" s="155"/>
      <c r="AO472" s="155"/>
      <c r="AP472" s="155"/>
      <c r="AQ472" s="155"/>
    </row>
    <row r="473" spans="1:43" s="101" customFormat="1" ht="27.95" customHeight="1">
      <c r="A473" s="120" t="str">
        <f t="shared" ca="1" si="60"/>
        <v/>
      </c>
      <c r="B473" s="422" t="str">
        <f ca="1">IF(A473="","",IF(INDIRECT("C"&amp;ROW())="","",TEXT(MATCH(INDIRECT("C"&amp;ROW()),TestCategories,0),"000")&amp;"-"&amp;TEXT(COUNTIF(C$3:INDIRECT("C"&amp;ROW()),INDIRECT("C"&amp;ROW())),"00")))</f>
        <v/>
      </c>
      <c r="C473" s="423" t="str">
        <f t="shared" ca="1" si="61"/>
        <v>耐壓性測試</v>
      </c>
      <c r="D473" s="433"/>
      <c r="E473" s="434"/>
      <c r="F473" s="434"/>
      <c r="G473" s="434"/>
      <c r="H473" s="435"/>
      <c r="I473" s="435"/>
      <c r="J473" s="435"/>
      <c r="K473" s="434"/>
      <c r="L473" s="434"/>
      <c r="M473" s="429" t="str">
        <f t="shared" ca="1" si="62"/>
        <v/>
      </c>
      <c r="N473" s="282"/>
      <c r="O473" s="442">
        <f t="shared" ca="1" si="63"/>
        <v>11</v>
      </c>
      <c r="P473" s="98"/>
      <c r="Q473" s="98"/>
      <c r="R473" s="98"/>
      <c r="S473" s="98"/>
      <c r="T473" s="98"/>
      <c r="U473" s="98"/>
      <c r="V473" s="98"/>
      <c r="W473" s="99"/>
      <c r="X473" s="89"/>
      <c r="Y473" s="89"/>
      <c r="Z473" s="89"/>
      <c r="AA473" s="89"/>
      <c r="AB473" s="102"/>
      <c r="AC473" s="102"/>
      <c r="AD473" s="102"/>
      <c r="AE473" s="102"/>
      <c r="AF473" s="102"/>
      <c r="AG473" s="102"/>
      <c r="AH473" s="102"/>
      <c r="AI473" s="102"/>
      <c r="AJ473" s="102"/>
      <c r="AK473" s="102"/>
      <c r="AL473" s="104"/>
      <c r="AM473" s="98"/>
      <c r="AN473" s="155"/>
      <c r="AO473" s="155"/>
      <c r="AP473" s="155"/>
      <c r="AQ473" s="155"/>
    </row>
    <row r="474" spans="1:43" s="101" customFormat="1" ht="27.95" customHeight="1">
      <c r="A474" s="120" t="str">
        <f t="shared" ca="1" si="60"/>
        <v/>
      </c>
      <c r="B474" s="422" t="str">
        <f ca="1">IF(A474="","",IF(INDIRECT("C"&amp;ROW())="","",TEXT(MATCH(INDIRECT("C"&amp;ROW()),TestCategories,0),"000")&amp;"-"&amp;TEXT(COUNTIF(C$3:INDIRECT("C"&amp;ROW()),INDIRECT("C"&amp;ROW())),"00")))</f>
        <v/>
      </c>
      <c r="C474" s="423" t="str">
        <f t="shared" ca="1" si="61"/>
        <v>耐壓性測試</v>
      </c>
      <c r="D474" s="433"/>
      <c r="E474" s="434"/>
      <c r="F474" s="434"/>
      <c r="G474" s="434"/>
      <c r="H474" s="435"/>
      <c r="I474" s="435"/>
      <c r="J474" s="435"/>
      <c r="K474" s="434"/>
      <c r="L474" s="434"/>
      <c r="M474" s="429" t="str">
        <f t="shared" ca="1" si="62"/>
        <v/>
      </c>
      <c r="N474" s="282"/>
      <c r="O474" s="442">
        <f t="shared" ca="1" si="63"/>
        <v>11</v>
      </c>
      <c r="P474" s="98"/>
      <c r="Q474" s="98"/>
      <c r="R474" s="98"/>
      <c r="S474" s="98"/>
      <c r="T474" s="98"/>
      <c r="U474" s="98"/>
      <c r="V474" s="98"/>
      <c r="W474" s="99"/>
      <c r="X474" s="89"/>
      <c r="Y474" s="89"/>
      <c r="Z474" s="89"/>
      <c r="AA474" s="89"/>
      <c r="AB474" s="102"/>
      <c r="AC474" s="102"/>
      <c r="AD474" s="102"/>
      <c r="AE474" s="102"/>
      <c r="AF474" s="102"/>
      <c r="AG474" s="102"/>
      <c r="AH474" s="102"/>
      <c r="AI474" s="102"/>
      <c r="AJ474" s="102"/>
      <c r="AK474" s="102"/>
      <c r="AL474" s="104"/>
      <c r="AM474" s="98"/>
      <c r="AN474" s="155"/>
      <c r="AO474" s="155"/>
      <c r="AP474" s="155"/>
      <c r="AQ474" s="155"/>
    </row>
    <row r="475" spans="1:43" s="101" customFormat="1" ht="27.95" customHeight="1">
      <c r="A475" s="120" t="str">
        <f t="shared" ca="1" si="60"/>
        <v/>
      </c>
      <c r="B475" s="422" t="str">
        <f ca="1">IF(A475="","",IF(INDIRECT("C"&amp;ROW())="","",TEXT(MATCH(INDIRECT("C"&amp;ROW()),TestCategories,0),"000")&amp;"-"&amp;TEXT(COUNTIF(C$3:INDIRECT("C"&amp;ROW()),INDIRECT("C"&amp;ROW())),"00")))</f>
        <v/>
      </c>
      <c r="C475" s="423" t="str">
        <f t="shared" ca="1" si="61"/>
        <v>耐壓性測試</v>
      </c>
      <c r="D475" s="433"/>
      <c r="E475" s="434"/>
      <c r="F475" s="434"/>
      <c r="G475" s="434"/>
      <c r="H475" s="435"/>
      <c r="I475" s="435"/>
      <c r="J475" s="435"/>
      <c r="K475" s="434"/>
      <c r="L475" s="434"/>
      <c r="M475" s="429" t="str">
        <f t="shared" ca="1" si="62"/>
        <v/>
      </c>
      <c r="N475" s="282"/>
      <c r="O475" s="442">
        <f t="shared" ca="1" si="63"/>
        <v>11</v>
      </c>
      <c r="P475" s="98"/>
      <c r="Q475" s="98"/>
      <c r="R475" s="98"/>
      <c r="S475" s="98"/>
      <c r="T475" s="98"/>
      <c r="U475" s="98"/>
      <c r="V475" s="98"/>
      <c r="W475" s="99"/>
      <c r="X475" s="89"/>
      <c r="Y475" s="89"/>
      <c r="Z475" s="89"/>
      <c r="AA475" s="89"/>
      <c r="AB475" s="102"/>
      <c r="AC475" s="102"/>
      <c r="AD475" s="102"/>
      <c r="AE475" s="102"/>
      <c r="AF475" s="102"/>
      <c r="AG475" s="102"/>
      <c r="AH475" s="102"/>
      <c r="AI475" s="102"/>
      <c r="AJ475" s="102"/>
      <c r="AK475" s="102"/>
      <c r="AL475" s="104"/>
      <c r="AM475" s="98"/>
      <c r="AN475" s="155"/>
      <c r="AO475" s="155"/>
      <c r="AP475" s="155"/>
      <c r="AQ475" s="155"/>
    </row>
    <row r="476" spans="1:43" s="101" customFormat="1" ht="27.95" customHeight="1">
      <c r="A476" s="120" t="str">
        <f t="shared" ca="1" si="60"/>
        <v/>
      </c>
      <c r="B476" s="422" t="str">
        <f ca="1">IF(A476="","",IF(INDIRECT("C"&amp;ROW())="","",TEXT(MATCH(INDIRECT("C"&amp;ROW()),TestCategories,0),"000")&amp;"-"&amp;TEXT(COUNTIF(C$3:INDIRECT("C"&amp;ROW()),INDIRECT("C"&amp;ROW())),"00")))</f>
        <v/>
      </c>
      <c r="C476" s="423" t="str">
        <f t="shared" ca="1" si="61"/>
        <v>耐壓性測試</v>
      </c>
      <c r="D476" s="433"/>
      <c r="E476" s="434"/>
      <c r="F476" s="434"/>
      <c r="G476" s="434"/>
      <c r="H476" s="435"/>
      <c r="I476" s="435"/>
      <c r="J476" s="435"/>
      <c r="K476" s="434"/>
      <c r="L476" s="434"/>
      <c r="M476" s="429" t="str">
        <f t="shared" ca="1" si="62"/>
        <v/>
      </c>
      <c r="N476" s="282"/>
      <c r="O476" s="442">
        <f t="shared" ca="1" si="63"/>
        <v>11</v>
      </c>
      <c r="P476" s="98"/>
      <c r="Q476" s="98"/>
      <c r="R476" s="98"/>
      <c r="S476" s="98"/>
      <c r="T476" s="98"/>
      <c r="U476" s="98"/>
      <c r="V476" s="98"/>
      <c r="W476" s="99"/>
      <c r="X476" s="89"/>
      <c r="Y476" s="89"/>
      <c r="Z476" s="89"/>
      <c r="AA476" s="89"/>
      <c r="AB476" s="102"/>
      <c r="AC476" s="102"/>
      <c r="AD476" s="102"/>
      <c r="AE476" s="102"/>
      <c r="AF476" s="102"/>
      <c r="AG476" s="102"/>
      <c r="AH476" s="102"/>
      <c r="AI476" s="102"/>
      <c r="AJ476" s="102"/>
      <c r="AK476" s="102"/>
      <c r="AL476" s="104"/>
      <c r="AM476" s="98"/>
      <c r="AN476" s="155"/>
      <c r="AO476" s="155"/>
      <c r="AP476" s="155"/>
      <c r="AQ476" s="155"/>
    </row>
    <row r="477" spans="1:43" s="101" customFormat="1" ht="27.95" customHeight="1">
      <c r="A477" s="120" t="str">
        <f t="shared" ca="1" si="60"/>
        <v/>
      </c>
      <c r="B477" s="422" t="str">
        <f ca="1">IF(A477="","",IF(INDIRECT("C"&amp;ROW())="","",TEXT(MATCH(INDIRECT("C"&amp;ROW()),TestCategories,0),"000")&amp;"-"&amp;TEXT(COUNTIF(C$3:INDIRECT("C"&amp;ROW()),INDIRECT("C"&amp;ROW())),"00")))</f>
        <v/>
      </c>
      <c r="C477" s="423" t="str">
        <f t="shared" ca="1" si="61"/>
        <v>耐壓性測試</v>
      </c>
      <c r="D477" s="433"/>
      <c r="E477" s="434"/>
      <c r="F477" s="434"/>
      <c r="G477" s="434"/>
      <c r="H477" s="435"/>
      <c r="I477" s="435"/>
      <c r="J477" s="435"/>
      <c r="K477" s="434"/>
      <c r="L477" s="434"/>
      <c r="M477" s="429" t="str">
        <f t="shared" ca="1" si="62"/>
        <v/>
      </c>
      <c r="N477" s="282"/>
      <c r="O477" s="442">
        <f t="shared" ca="1" si="63"/>
        <v>11</v>
      </c>
      <c r="P477" s="98"/>
      <c r="Q477" s="98"/>
      <c r="R477" s="98"/>
      <c r="S477" s="98"/>
      <c r="T477" s="98"/>
      <c r="U477" s="98"/>
      <c r="V477" s="98"/>
      <c r="W477" s="99"/>
      <c r="X477" s="89"/>
      <c r="Y477" s="89"/>
      <c r="Z477" s="89"/>
      <c r="AA477" s="89"/>
      <c r="AB477" s="102"/>
      <c r="AC477" s="102"/>
      <c r="AD477" s="102"/>
      <c r="AE477" s="102"/>
      <c r="AF477" s="102"/>
      <c r="AG477" s="102"/>
      <c r="AH477" s="102"/>
      <c r="AI477" s="102"/>
      <c r="AJ477" s="102"/>
      <c r="AK477" s="102"/>
      <c r="AL477" s="104"/>
      <c r="AM477" s="98"/>
      <c r="AN477" s="155"/>
      <c r="AO477" s="155"/>
      <c r="AP477" s="155"/>
      <c r="AQ477" s="155"/>
    </row>
    <row r="478" spans="1:43" s="101" customFormat="1" ht="27.95" customHeight="1">
      <c r="A478" s="120" t="str">
        <f t="shared" ca="1" si="60"/>
        <v/>
      </c>
      <c r="B478" s="422" t="str">
        <f ca="1">IF(A478="","",IF(INDIRECT("C"&amp;ROW())="","",TEXT(MATCH(INDIRECT("C"&amp;ROW()),TestCategories,0),"000")&amp;"-"&amp;TEXT(COUNTIF(C$3:INDIRECT("C"&amp;ROW()),INDIRECT("C"&amp;ROW())),"00")))</f>
        <v/>
      </c>
      <c r="C478" s="423" t="str">
        <f t="shared" ca="1" si="61"/>
        <v>耐壓性測試</v>
      </c>
      <c r="D478" s="433"/>
      <c r="E478" s="434"/>
      <c r="F478" s="434"/>
      <c r="G478" s="434"/>
      <c r="H478" s="435"/>
      <c r="I478" s="435"/>
      <c r="J478" s="435"/>
      <c r="K478" s="434"/>
      <c r="L478" s="434"/>
      <c r="M478" s="429" t="str">
        <f t="shared" ca="1" si="62"/>
        <v/>
      </c>
      <c r="N478" s="282"/>
      <c r="O478" s="442">
        <f t="shared" ca="1" si="63"/>
        <v>11</v>
      </c>
      <c r="P478" s="98"/>
      <c r="Q478" s="98"/>
      <c r="R478" s="98"/>
      <c r="S478" s="98"/>
      <c r="T478" s="98"/>
      <c r="U478" s="98"/>
      <c r="V478" s="98"/>
      <c r="W478" s="99"/>
      <c r="X478" s="89"/>
      <c r="Y478" s="89"/>
      <c r="Z478" s="89"/>
      <c r="AA478" s="89"/>
      <c r="AB478" s="102"/>
      <c r="AC478" s="102"/>
      <c r="AD478" s="102"/>
      <c r="AE478" s="102"/>
      <c r="AF478" s="102"/>
      <c r="AG478" s="102"/>
      <c r="AH478" s="102"/>
      <c r="AI478" s="102"/>
      <c r="AJ478" s="102"/>
      <c r="AK478" s="102"/>
      <c r="AL478" s="104"/>
      <c r="AM478" s="98"/>
      <c r="AN478" s="155"/>
      <c r="AO478" s="155"/>
      <c r="AP478" s="155"/>
      <c r="AQ478" s="155"/>
    </row>
    <row r="479" spans="1:43" s="101" customFormat="1" ht="27.95" customHeight="1">
      <c r="A479" s="120" t="str">
        <f t="shared" ca="1" si="60"/>
        <v/>
      </c>
      <c r="B479" s="422" t="str">
        <f ca="1">IF(A479="","",IF(INDIRECT("C"&amp;ROW())="","",TEXT(MATCH(INDIRECT("C"&amp;ROW()),TestCategories,0),"000")&amp;"-"&amp;TEXT(COUNTIF(C$3:INDIRECT("C"&amp;ROW()),INDIRECT("C"&amp;ROW())),"00")))</f>
        <v/>
      </c>
      <c r="C479" s="423" t="str">
        <f t="shared" ca="1" si="61"/>
        <v>耐壓性測試</v>
      </c>
      <c r="D479" s="433"/>
      <c r="E479" s="434"/>
      <c r="F479" s="434"/>
      <c r="G479" s="434"/>
      <c r="H479" s="435"/>
      <c r="I479" s="435"/>
      <c r="J479" s="435"/>
      <c r="K479" s="434"/>
      <c r="L479" s="434"/>
      <c r="M479" s="429" t="str">
        <f t="shared" ca="1" si="62"/>
        <v/>
      </c>
      <c r="N479" s="282"/>
      <c r="O479" s="442">
        <f t="shared" ca="1" si="63"/>
        <v>11</v>
      </c>
      <c r="P479" s="98"/>
      <c r="Q479" s="98"/>
      <c r="R479" s="98"/>
      <c r="S479" s="98"/>
      <c r="T479" s="98"/>
      <c r="U479" s="98"/>
      <c r="V479" s="98"/>
      <c r="W479" s="99"/>
      <c r="X479" s="89"/>
      <c r="Y479" s="89"/>
      <c r="Z479" s="89"/>
      <c r="AA479" s="89"/>
      <c r="AB479" s="102"/>
      <c r="AC479" s="102"/>
      <c r="AD479" s="102"/>
      <c r="AE479" s="102"/>
      <c r="AF479" s="102"/>
      <c r="AG479" s="102"/>
      <c r="AH479" s="102"/>
      <c r="AI479" s="102"/>
      <c r="AJ479" s="102"/>
      <c r="AK479" s="102"/>
      <c r="AL479" s="104"/>
      <c r="AM479" s="98"/>
      <c r="AN479" s="155"/>
      <c r="AO479" s="155"/>
      <c r="AP479" s="155"/>
      <c r="AQ479" s="155"/>
    </row>
    <row r="480" spans="1:43" s="101" customFormat="1" ht="27.95" customHeight="1">
      <c r="A480" s="120" t="str">
        <f t="shared" ca="1" si="60"/>
        <v/>
      </c>
      <c r="B480" s="422" t="str">
        <f ca="1">IF(A480="","",IF(INDIRECT("C"&amp;ROW())="","",TEXT(MATCH(INDIRECT("C"&amp;ROW()),TestCategories,0),"000")&amp;"-"&amp;TEXT(COUNTIF(C$3:INDIRECT("C"&amp;ROW()),INDIRECT("C"&amp;ROW())),"00")))</f>
        <v/>
      </c>
      <c r="C480" s="423" t="str">
        <f t="shared" ca="1" si="61"/>
        <v>耐壓性測試</v>
      </c>
      <c r="D480" s="433"/>
      <c r="E480" s="434"/>
      <c r="F480" s="434"/>
      <c r="G480" s="434"/>
      <c r="H480" s="435"/>
      <c r="I480" s="435"/>
      <c r="J480" s="435"/>
      <c r="K480" s="434"/>
      <c r="L480" s="434"/>
      <c r="M480" s="429" t="str">
        <f t="shared" ca="1" si="62"/>
        <v/>
      </c>
      <c r="N480" s="282"/>
      <c r="O480" s="442">
        <f t="shared" ca="1" si="63"/>
        <v>11</v>
      </c>
      <c r="P480" s="98"/>
      <c r="Q480" s="98"/>
      <c r="R480" s="98"/>
      <c r="S480" s="98"/>
      <c r="T480" s="98"/>
      <c r="U480" s="98"/>
      <c r="V480" s="98"/>
      <c r="W480" s="99"/>
      <c r="X480" s="89"/>
      <c r="Y480" s="89"/>
      <c r="Z480" s="89"/>
      <c r="AA480" s="89"/>
      <c r="AB480" s="102"/>
      <c r="AC480" s="102"/>
      <c r="AD480" s="102"/>
      <c r="AE480" s="102"/>
      <c r="AF480" s="102"/>
      <c r="AG480" s="102"/>
      <c r="AH480" s="102"/>
      <c r="AI480" s="102"/>
      <c r="AJ480" s="102"/>
      <c r="AK480" s="102"/>
      <c r="AL480" s="104"/>
      <c r="AM480" s="98"/>
      <c r="AN480" s="155"/>
      <c r="AO480" s="155"/>
      <c r="AP480" s="155"/>
      <c r="AQ480" s="155"/>
    </row>
    <row r="481" spans="1:43" s="101" customFormat="1" ht="27.95" customHeight="1">
      <c r="A481" s="120" t="str">
        <f t="shared" ca="1" si="60"/>
        <v/>
      </c>
      <c r="B481" s="422" t="str">
        <f ca="1">IF(A481="","",IF(INDIRECT("C"&amp;ROW())="","",TEXT(MATCH(INDIRECT("C"&amp;ROW()),TestCategories,0),"000")&amp;"-"&amp;TEXT(COUNTIF(C$3:INDIRECT("C"&amp;ROW()),INDIRECT("C"&amp;ROW())),"00")))</f>
        <v/>
      </c>
      <c r="C481" s="423" t="str">
        <f t="shared" ca="1" si="61"/>
        <v>耐壓性測試</v>
      </c>
      <c r="D481" s="433"/>
      <c r="E481" s="434"/>
      <c r="F481" s="434"/>
      <c r="G481" s="434"/>
      <c r="H481" s="435"/>
      <c r="I481" s="435"/>
      <c r="J481" s="435"/>
      <c r="K481" s="434"/>
      <c r="L481" s="434"/>
      <c r="M481" s="429" t="str">
        <f t="shared" ca="1" si="62"/>
        <v/>
      </c>
      <c r="N481" s="282"/>
      <c r="O481" s="442">
        <f t="shared" ca="1" si="63"/>
        <v>11</v>
      </c>
      <c r="P481" s="98"/>
      <c r="Q481" s="98"/>
      <c r="R481" s="98"/>
      <c r="S481" s="98"/>
      <c r="T481" s="98"/>
      <c r="U481" s="98"/>
      <c r="V481" s="98"/>
      <c r="W481" s="99"/>
      <c r="X481" s="89"/>
      <c r="Y481" s="89"/>
      <c r="Z481" s="89"/>
      <c r="AA481" s="89"/>
      <c r="AB481" s="102"/>
      <c r="AC481" s="102"/>
      <c r="AD481" s="102"/>
      <c r="AE481" s="102"/>
      <c r="AF481" s="102"/>
      <c r="AG481" s="102"/>
      <c r="AH481" s="102"/>
      <c r="AI481" s="102"/>
      <c r="AJ481" s="102"/>
      <c r="AK481" s="102"/>
      <c r="AL481" s="104"/>
      <c r="AM481" s="98"/>
      <c r="AN481" s="155"/>
      <c r="AO481" s="155"/>
      <c r="AP481" s="155"/>
      <c r="AQ481" s="155"/>
    </row>
    <row r="482" spans="1:43" s="101" customFormat="1" ht="27.95" customHeight="1">
      <c r="A482" s="120" t="str">
        <f t="shared" ca="1" si="60"/>
        <v/>
      </c>
      <c r="B482" s="422" t="str">
        <f ca="1">IF(A482="","",IF(INDIRECT("C"&amp;ROW())="","",TEXT(MATCH(INDIRECT("C"&amp;ROW()),TestCategories,0),"000")&amp;"-"&amp;TEXT(COUNTIF(C$3:INDIRECT("C"&amp;ROW()),INDIRECT("C"&amp;ROW())),"00")))</f>
        <v/>
      </c>
      <c r="C482" s="423" t="str">
        <f t="shared" ca="1" si="61"/>
        <v>耐壓性測試</v>
      </c>
      <c r="D482" s="433"/>
      <c r="E482" s="434"/>
      <c r="F482" s="434"/>
      <c r="G482" s="434"/>
      <c r="H482" s="435"/>
      <c r="I482" s="435"/>
      <c r="J482" s="435"/>
      <c r="K482" s="434"/>
      <c r="L482" s="434"/>
      <c r="M482" s="429" t="str">
        <f t="shared" ca="1" si="62"/>
        <v/>
      </c>
      <c r="N482" s="282"/>
      <c r="O482" s="442">
        <f t="shared" ca="1" si="63"/>
        <v>11</v>
      </c>
      <c r="P482" s="98"/>
      <c r="Q482" s="98"/>
      <c r="R482" s="98"/>
      <c r="S482" s="98"/>
      <c r="T482" s="98"/>
      <c r="U482" s="98"/>
      <c r="V482" s="98"/>
      <c r="W482" s="99"/>
      <c r="X482" s="89"/>
      <c r="Y482" s="89"/>
      <c r="Z482" s="89"/>
      <c r="AA482" s="89"/>
      <c r="AB482" s="102"/>
      <c r="AC482" s="102"/>
      <c r="AD482" s="102"/>
      <c r="AE482" s="102"/>
      <c r="AF482" s="102"/>
      <c r="AG482" s="102"/>
      <c r="AH482" s="102"/>
      <c r="AI482" s="102"/>
      <c r="AJ482" s="102"/>
      <c r="AK482" s="102"/>
      <c r="AL482" s="104"/>
      <c r="AM482" s="98"/>
      <c r="AN482" s="155"/>
      <c r="AO482" s="155"/>
      <c r="AP482" s="155"/>
      <c r="AQ482" s="155"/>
    </row>
    <row r="483" spans="1:43" s="101" customFormat="1" ht="27.95" customHeight="1">
      <c r="A483" s="120" t="str">
        <f t="shared" ca="1" si="60"/>
        <v/>
      </c>
      <c r="B483" s="422" t="str">
        <f ca="1">IF(A483="","",IF(INDIRECT("C"&amp;ROW())="","",TEXT(MATCH(INDIRECT("C"&amp;ROW()),TestCategories,0),"000")&amp;"-"&amp;TEXT(COUNTIF(C$3:INDIRECT("C"&amp;ROW()),INDIRECT("C"&amp;ROW())),"00")))</f>
        <v/>
      </c>
      <c r="C483" s="423" t="str">
        <f t="shared" ca="1" si="61"/>
        <v>耐壓性測試</v>
      </c>
      <c r="D483" s="433"/>
      <c r="E483" s="434"/>
      <c r="F483" s="434"/>
      <c r="G483" s="434"/>
      <c r="H483" s="435"/>
      <c r="I483" s="435"/>
      <c r="J483" s="435"/>
      <c r="K483" s="434"/>
      <c r="L483" s="434"/>
      <c r="M483" s="429" t="str">
        <f t="shared" ca="1" si="62"/>
        <v/>
      </c>
      <c r="N483" s="282"/>
      <c r="O483" s="442">
        <f t="shared" ca="1" si="63"/>
        <v>11</v>
      </c>
      <c r="P483" s="98"/>
      <c r="Q483" s="98"/>
      <c r="R483" s="98"/>
      <c r="S483" s="98"/>
      <c r="T483" s="98"/>
      <c r="U483" s="98"/>
      <c r="V483" s="98"/>
      <c r="W483" s="99"/>
      <c r="X483" s="89"/>
      <c r="Y483" s="89"/>
      <c r="Z483" s="89"/>
      <c r="AA483" s="89"/>
      <c r="AB483" s="102"/>
      <c r="AC483" s="102"/>
      <c r="AD483" s="102"/>
      <c r="AE483" s="102"/>
      <c r="AF483" s="102"/>
      <c r="AG483" s="102"/>
      <c r="AH483" s="102"/>
      <c r="AI483" s="102"/>
      <c r="AJ483" s="102"/>
      <c r="AK483" s="102"/>
      <c r="AL483" s="104"/>
      <c r="AM483" s="98"/>
      <c r="AN483" s="155"/>
      <c r="AO483" s="155"/>
      <c r="AP483" s="155"/>
      <c r="AQ483" s="155"/>
    </row>
    <row r="484" spans="1:43" s="101" customFormat="1" ht="27.95" customHeight="1">
      <c r="A484" s="120" t="str">
        <f t="shared" ca="1" si="60"/>
        <v/>
      </c>
      <c r="B484" s="422" t="str">
        <f ca="1">IF(A484="","",IF(INDIRECT("C"&amp;ROW())="","",TEXT(MATCH(INDIRECT("C"&amp;ROW()),TestCategories,0),"000")&amp;"-"&amp;TEXT(COUNTIF(C$3:INDIRECT("C"&amp;ROW()),INDIRECT("C"&amp;ROW())),"00")))</f>
        <v/>
      </c>
      <c r="C484" s="423" t="str">
        <f t="shared" ca="1" si="61"/>
        <v>耐壓性測試</v>
      </c>
      <c r="D484" s="433"/>
      <c r="E484" s="434"/>
      <c r="F484" s="434"/>
      <c r="G484" s="434"/>
      <c r="H484" s="435"/>
      <c r="I484" s="435"/>
      <c r="J484" s="435"/>
      <c r="K484" s="434"/>
      <c r="L484" s="434"/>
      <c r="M484" s="429" t="str">
        <f t="shared" ca="1" si="62"/>
        <v/>
      </c>
      <c r="N484" s="282"/>
      <c r="O484" s="442">
        <f t="shared" ca="1" si="63"/>
        <v>11</v>
      </c>
      <c r="P484" s="98"/>
      <c r="Q484" s="98"/>
      <c r="R484" s="98"/>
      <c r="S484" s="98"/>
      <c r="T484" s="98"/>
      <c r="U484" s="98"/>
      <c r="V484" s="98"/>
      <c r="W484" s="99"/>
      <c r="X484" s="89"/>
      <c r="Y484" s="89"/>
      <c r="Z484" s="89"/>
      <c r="AA484" s="89"/>
      <c r="AB484" s="102"/>
      <c r="AC484" s="102"/>
      <c r="AD484" s="102"/>
      <c r="AE484" s="102"/>
      <c r="AF484" s="102"/>
      <c r="AG484" s="102"/>
      <c r="AH484" s="102"/>
      <c r="AI484" s="102"/>
      <c r="AJ484" s="102"/>
      <c r="AK484" s="102"/>
      <c r="AL484" s="104"/>
      <c r="AM484" s="98"/>
      <c r="AN484" s="155"/>
      <c r="AO484" s="155"/>
      <c r="AP484" s="155"/>
      <c r="AQ484" s="155"/>
    </row>
    <row r="485" spans="1:43" s="101" customFormat="1" ht="27.95" customHeight="1">
      <c r="A485" s="120" t="str">
        <f t="shared" ca="1" si="60"/>
        <v/>
      </c>
      <c r="B485" s="422" t="str">
        <f ca="1">IF(A485="","",IF(INDIRECT("C"&amp;ROW())="","",TEXT(MATCH(INDIRECT("C"&amp;ROW()),TestCategories,0),"000")&amp;"-"&amp;TEXT(COUNTIF(C$3:INDIRECT("C"&amp;ROW()),INDIRECT("C"&amp;ROW())),"00")))</f>
        <v/>
      </c>
      <c r="C485" s="423" t="str">
        <f t="shared" ca="1" si="61"/>
        <v>耐壓性測試</v>
      </c>
      <c r="D485" s="433"/>
      <c r="E485" s="434"/>
      <c r="F485" s="434"/>
      <c r="G485" s="434"/>
      <c r="H485" s="435"/>
      <c r="I485" s="435"/>
      <c r="J485" s="435"/>
      <c r="K485" s="434"/>
      <c r="L485" s="434"/>
      <c r="M485" s="429" t="str">
        <f t="shared" ca="1" si="62"/>
        <v/>
      </c>
      <c r="N485" s="282"/>
      <c r="O485" s="442">
        <f t="shared" ca="1" si="63"/>
        <v>11</v>
      </c>
      <c r="P485" s="98"/>
      <c r="Q485" s="98"/>
      <c r="R485" s="98"/>
      <c r="S485" s="98"/>
      <c r="T485" s="98"/>
      <c r="U485" s="98"/>
      <c r="V485" s="98"/>
      <c r="W485" s="99"/>
      <c r="X485" s="89"/>
      <c r="Y485" s="89"/>
      <c r="Z485" s="89"/>
      <c r="AA485" s="89"/>
      <c r="AB485" s="102"/>
      <c r="AC485" s="102"/>
      <c r="AD485" s="102"/>
      <c r="AE485" s="102"/>
      <c r="AF485" s="102"/>
      <c r="AG485" s="102"/>
      <c r="AH485" s="102"/>
      <c r="AI485" s="102"/>
      <c r="AJ485" s="102"/>
      <c r="AK485" s="102"/>
      <c r="AL485" s="104"/>
      <c r="AM485" s="98"/>
      <c r="AN485" s="155"/>
      <c r="AO485" s="155"/>
      <c r="AP485" s="155"/>
      <c r="AQ485" s="155"/>
    </row>
    <row r="486" spans="1:43" s="101" customFormat="1" ht="27.95" customHeight="1">
      <c r="A486" s="120" t="str">
        <f t="shared" ca="1" si="60"/>
        <v/>
      </c>
      <c r="B486" s="422" t="str">
        <f ca="1">IF(A486="","",IF(INDIRECT("C"&amp;ROW())="","",TEXT(MATCH(INDIRECT("C"&amp;ROW()),TestCategories,0),"000")&amp;"-"&amp;TEXT(COUNTIF(C$3:INDIRECT("C"&amp;ROW()),INDIRECT("C"&amp;ROW())),"00")))</f>
        <v/>
      </c>
      <c r="C486" s="423" t="str">
        <f t="shared" ca="1" si="61"/>
        <v>耐壓性測試</v>
      </c>
      <c r="D486" s="433"/>
      <c r="E486" s="434"/>
      <c r="F486" s="434"/>
      <c r="G486" s="434"/>
      <c r="H486" s="435"/>
      <c r="I486" s="435"/>
      <c r="J486" s="435"/>
      <c r="K486" s="434"/>
      <c r="L486" s="434"/>
      <c r="M486" s="429" t="str">
        <f t="shared" ca="1" si="62"/>
        <v/>
      </c>
      <c r="N486" s="282"/>
      <c r="O486" s="442">
        <f t="shared" ca="1" si="63"/>
        <v>11</v>
      </c>
      <c r="P486" s="98"/>
      <c r="Q486" s="98"/>
      <c r="R486" s="98"/>
      <c r="S486" s="98"/>
      <c r="T486" s="98"/>
      <c r="U486" s="98"/>
      <c r="V486" s="98"/>
      <c r="W486" s="99"/>
      <c r="X486" s="89"/>
      <c r="Y486" s="89"/>
      <c r="Z486" s="89"/>
      <c r="AA486" s="89"/>
      <c r="AB486" s="102"/>
      <c r="AC486" s="102"/>
      <c r="AD486" s="102"/>
      <c r="AE486" s="102"/>
      <c r="AF486" s="102"/>
      <c r="AG486" s="102"/>
      <c r="AH486" s="102"/>
      <c r="AI486" s="102"/>
      <c r="AJ486" s="102"/>
      <c r="AK486" s="102"/>
      <c r="AL486" s="104"/>
      <c r="AM486" s="98"/>
      <c r="AN486" s="155"/>
      <c r="AO486" s="155"/>
      <c r="AP486" s="155"/>
      <c r="AQ486" s="155"/>
    </row>
    <row r="487" spans="1:43" s="101" customFormat="1" ht="27.95" customHeight="1">
      <c r="A487" s="120" t="str">
        <f t="shared" ca="1" si="60"/>
        <v/>
      </c>
      <c r="B487" s="422" t="str">
        <f ca="1">IF(A487="","",IF(INDIRECT("C"&amp;ROW())="","",TEXT(MATCH(INDIRECT("C"&amp;ROW()),TestCategories,0),"000")&amp;"-"&amp;TEXT(COUNTIF(C$3:INDIRECT("C"&amp;ROW()),INDIRECT("C"&amp;ROW())),"00")))</f>
        <v/>
      </c>
      <c r="C487" s="423" t="str">
        <f t="shared" ca="1" si="61"/>
        <v>耐壓性測試</v>
      </c>
      <c r="D487" s="433"/>
      <c r="E487" s="434"/>
      <c r="F487" s="434"/>
      <c r="G487" s="434"/>
      <c r="H487" s="435"/>
      <c r="I487" s="435"/>
      <c r="J487" s="435"/>
      <c r="K487" s="434"/>
      <c r="L487" s="434"/>
      <c r="M487" s="429" t="str">
        <f t="shared" ca="1" si="62"/>
        <v/>
      </c>
      <c r="N487" s="282"/>
      <c r="O487" s="442">
        <f t="shared" ca="1" si="63"/>
        <v>11</v>
      </c>
      <c r="P487" s="98"/>
      <c r="Q487" s="98"/>
      <c r="R487" s="98"/>
      <c r="S487" s="98"/>
      <c r="T487" s="98"/>
      <c r="U487" s="98"/>
      <c r="V487" s="98"/>
      <c r="W487" s="99"/>
      <c r="X487" s="89"/>
      <c r="Y487" s="89"/>
      <c r="Z487" s="89"/>
      <c r="AA487" s="89"/>
      <c r="AB487" s="102"/>
      <c r="AC487" s="102"/>
      <c r="AD487" s="102"/>
      <c r="AE487" s="102"/>
      <c r="AF487" s="102"/>
      <c r="AG487" s="102"/>
      <c r="AH487" s="102"/>
      <c r="AI487" s="102"/>
      <c r="AJ487" s="102"/>
      <c r="AK487" s="102"/>
      <c r="AL487" s="104"/>
      <c r="AM487" s="98"/>
      <c r="AN487" s="155"/>
      <c r="AO487" s="155"/>
      <c r="AP487" s="155"/>
      <c r="AQ487" s="155"/>
    </row>
    <row r="488" spans="1:43" s="101" customFormat="1" ht="27.95" customHeight="1">
      <c r="A488" s="120" t="str">
        <f t="shared" ca="1" si="60"/>
        <v/>
      </c>
      <c r="B488" s="422" t="str">
        <f ca="1">IF(A488="","",IF(INDIRECT("C"&amp;ROW())="","",TEXT(MATCH(INDIRECT("C"&amp;ROW()),TestCategories,0),"000")&amp;"-"&amp;TEXT(COUNTIF(C$3:INDIRECT("C"&amp;ROW()),INDIRECT("C"&amp;ROW())),"00")))</f>
        <v/>
      </c>
      <c r="C488" s="423" t="str">
        <f t="shared" ca="1" si="61"/>
        <v>耐壓性測試</v>
      </c>
      <c r="D488" s="433"/>
      <c r="E488" s="434"/>
      <c r="F488" s="434"/>
      <c r="G488" s="434"/>
      <c r="H488" s="435"/>
      <c r="I488" s="435"/>
      <c r="J488" s="435"/>
      <c r="K488" s="434"/>
      <c r="L488" s="434"/>
      <c r="M488" s="429" t="str">
        <f t="shared" ca="1" si="62"/>
        <v/>
      </c>
      <c r="N488" s="282"/>
      <c r="O488" s="442">
        <f t="shared" ca="1" si="63"/>
        <v>11</v>
      </c>
      <c r="P488" s="98"/>
      <c r="Q488" s="98"/>
      <c r="R488" s="98"/>
      <c r="S488" s="98"/>
      <c r="T488" s="98"/>
      <c r="U488" s="98"/>
      <c r="V488" s="98"/>
      <c r="W488" s="99"/>
      <c r="X488" s="89"/>
      <c r="Y488" s="89"/>
      <c r="Z488" s="89"/>
      <c r="AA488" s="89"/>
      <c r="AB488" s="102"/>
      <c r="AC488" s="102"/>
      <c r="AD488" s="102"/>
      <c r="AE488" s="102"/>
      <c r="AF488" s="102"/>
      <c r="AG488" s="102"/>
      <c r="AH488" s="102"/>
      <c r="AI488" s="102"/>
      <c r="AJ488" s="102"/>
      <c r="AK488" s="102"/>
      <c r="AL488" s="104"/>
      <c r="AM488" s="98"/>
      <c r="AN488" s="155"/>
      <c r="AO488" s="155"/>
      <c r="AP488" s="155"/>
      <c r="AQ488" s="155"/>
    </row>
    <row r="489" spans="1:43" s="101" customFormat="1" ht="27.95" customHeight="1">
      <c r="A489" s="120" t="str">
        <f t="shared" ca="1" si="60"/>
        <v/>
      </c>
      <c r="B489" s="422" t="str">
        <f ca="1">IF(A489="","",IF(INDIRECT("C"&amp;ROW())="","",TEXT(MATCH(INDIRECT("C"&amp;ROW()),TestCategories,0),"000")&amp;"-"&amp;TEXT(COUNTIF(C$3:INDIRECT("C"&amp;ROW()),INDIRECT("C"&amp;ROW())),"00")))</f>
        <v/>
      </c>
      <c r="C489" s="423" t="str">
        <f t="shared" ca="1" si="61"/>
        <v>耐壓性測試</v>
      </c>
      <c r="D489" s="433"/>
      <c r="E489" s="434"/>
      <c r="F489" s="434"/>
      <c r="G489" s="434"/>
      <c r="H489" s="435"/>
      <c r="I489" s="435"/>
      <c r="J489" s="435"/>
      <c r="K489" s="434"/>
      <c r="L489" s="434"/>
      <c r="M489" s="429" t="str">
        <f t="shared" ca="1" si="62"/>
        <v/>
      </c>
      <c r="N489" s="282"/>
      <c r="O489" s="442">
        <f t="shared" ca="1" si="63"/>
        <v>11</v>
      </c>
      <c r="P489" s="98"/>
      <c r="Q489" s="98"/>
      <c r="R489" s="98"/>
      <c r="S489" s="98"/>
      <c r="T489" s="98"/>
      <c r="U489" s="98"/>
      <c r="V489" s="98"/>
      <c r="W489" s="99"/>
      <c r="X489" s="89"/>
      <c r="Y489" s="89"/>
      <c r="Z489" s="89"/>
      <c r="AA489" s="89"/>
      <c r="AB489" s="102"/>
      <c r="AC489" s="102"/>
      <c r="AD489" s="102"/>
      <c r="AE489" s="102"/>
      <c r="AF489" s="102"/>
      <c r="AG489" s="102"/>
      <c r="AH489" s="102"/>
      <c r="AI489" s="102"/>
      <c r="AJ489" s="102"/>
      <c r="AK489" s="102"/>
      <c r="AL489" s="104"/>
      <c r="AM489" s="98"/>
      <c r="AN489" s="155"/>
      <c r="AO489" s="155"/>
      <c r="AP489" s="155"/>
      <c r="AQ489" s="155"/>
    </row>
    <row r="490" spans="1:43" s="101" customFormat="1" ht="27.95" customHeight="1">
      <c r="A490" s="120" t="str">
        <f t="shared" ca="1" si="60"/>
        <v/>
      </c>
      <c r="B490" s="422" t="str">
        <f ca="1">IF(A490="","",IF(INDIRECT("C"&amp;ROW())="","",TEXT(MATCH(INDIRECT("C"&amp;ROW()),TestCategories,0),"000")&amp;"-"&amp;TEXT(COUNTIF(C$3:INDIRECT("C"&amp;ROW()),INDIRECT("C"&amp;ROW())),"00")))</f>
        <v/>
      </c>
      <c r="C490" s="423" t="str">
        <f t="shared" ca="1" si="61"/>
        <v>耐壓性測試</v>
      </c>
      <c r="D490" s="436"/>
      <c r="E490" s="437"/>
      <c r="F490" s="437"/>
      <c r="G490" s="437"/>
      <c r="H490" s="438"/>
      <c r="I490" s="438"/>
      <c r="J490" s="438"/>
      <c r="K490" s="438"/>
      <c r="L490" s="438"/>
      <c r="M490" s="429" t="str">
        <f t="shared" ca="1" si="62"/>
        <v/>
      </c>
      <c r="N490" s="282"/>
      <c r="O490" s="442">
        <f t="shared" ca="1" si="63"/>
        <v>11</v>
      </c>
      <c r="P490" s="98"/>
      <c r="Q490" s="98"/>
      <c r="R490" s="98"/>
      <c r="S490" s="98"/>
      <c r="T490" s="98"/>
      <c r="U490" s="98"/>
      <c r="V490" s="98"/>
      <c r="W490" s="99"/>
      <c r="X490" s="89"/>
      <c r="Y490" s="89"/>
      <c r="Z490" s="89"/>
      <c r="AA490" s="89"/>
      <c r="AB490" s="102"/>
      <c r="AC490" s="102"/>
      <c r="AD490" s="102"/>
      <c r="AE490" s="102"/>
      <c r="AF490" s="102"/>
      <c r="AG490" s="102"/>
      <c r="AH490" s="102"/>
      <c r="AI490" s="102"/>
      <c r="AJ490" s="102"/>
      <c r="AK490" s="102"/>
      <c r="AL490" s="104"/>
      <c r="AM490" s="98"/>
      <c r="AN490" s="155"/>
      <c r="AO490" s="155"/>
      <c r="AP490" s="155"/>
      <c r="AQ490" s="155"/>
    </row>
    <row r="491" spans="1:43" s="101" customFormat="1" ht="27.95" customHeight="1">
      <c r="A491" s="120" t="str">
        <f t="shared" ca="1" si="60"/>
        <v/>
      </c>
      <c r="B491" s="422" t="str">
        <f ca="1">IF(A491="","",IF(INDIRECT("C"&amp;ROW())="","",TEXT(MATCH(INDIRECT("C"&amp;ROW()),TestCategories,0),"000")&amp;"-"&amp;TEXT(COUNTIF(C$3:INDIRECT("C"&amp;ROW()),INDIRECT("C"&amp;ROW())),"00")))</f>
        <v/>
      </c>
      <c r="C491" s="423" t="str">
        <f t="shared" ca="1" si="61"/>
        <v>耐壓性測試</v>
      </c>
      <c r="D491" s="103"/>
      <c r="E491" s="98"/>
      <c r="F491" s="98"/>
      <c r="G491" s="98"/>
      <c r="H491" s="97"/>
      <c r="I491" s="97"/>
      <c r="J491" s="97"/>
      <c r="K491" s="97"/>
      <c r="L491" s="97"/>
      <c r="M491" s="429" t="str">
        <f t="shared" ca="1" si="62"/>
        <v/>
      </c>
      <c r="N491" s="282"/>
      <c r="O491" s="442">
        <f t="shared" ca="1" si="63"/>
        <v>11</v>
      </c>
      <c r="P491" s="98"/>
      <c r="Q491" s="98"/>
      <c r="R491" s="98"/>
      <c r="S491" s="98"/>
      <c r="T491" s="98"/>
      <c r="U491" s="98"/>
      <c r="V491" s="98"/>
      <c r="W491" s="99"/>
      <c r="X491" s="89"/>
      <c r="Y491" s="89"/>
      <c r="Z491" s="89"/>
      <c r="AA491" s="89"/>
      <c r="AB491" s="102"/>
      <c r="AC491" s="102"/>
      <c r="AD491" s="102"/>
      <c r="AE491" s="102"/>
      <c r="AF491" s="102"/>
      <c r="AG491" s="102"/>
      <c r="AH491" s="102"/>
      <c r="AI491" s="102"/>
      <c r="AJ491" s="102"/>
      <c r="AK491" s="102"/>
      <c r="AL491" s="104"/>
      <c r="AM491" s="98"/>
      <c r="AN491" s="155"/>
      <c r="AO491" s="155"/>
      <c r="AP491" s="155"/>
      <c r="AQ491" s="155"/>
    </row>
    <row r="492" spans="1:43" s="101" customFormat="1" ht="27.95" customHeight="1">
      <c r="A492" s="120" t="str">
        <f t="shared" ca="1" si="60"/>
        <v/>
      </c>
      <c r="B492" s="422" t="str">
        <f ca="1">IF(A492="","",IF(INDIRECT("C"&amp;ROW())="","",TEXT(MATCH(INDIRECT("C"&amp;ROW()),TestCategories,0),"000")&amp;"-"&amp;TEXT(COUNTIF(C$3:INDIRECT("C"&amp;ROW()),INDIRECT("C"&amp;ROW())),"00")))</f>
        <v/>
      </c>
      <c r="C492" s="423" t="str">
        <f t="shared" ca="1" si="61"/>
        <v>耐壓性測試</v>
      </c>
      <c r="D492" s="103"/>
      <c r="E492" s="98"/>
      <c r="F492" s="98"/>
      <c r="G492" s="98"/>
      <c r="H492" s="97"/>
      <c r="I492" s="97"/>
      <c r="J492" s="97"/>
      <c r="K492" s="97"/>
      <c r="L492" s="97"/>
      <c r="M492" s="429" t="str">
        <f t="shared" ca="1" si="62"/>
        <v/>
      </c>
      <c r="N492" s="282"/>
      <c r="O492" s="442">
        <f t="shared" ca="1" si="63"/>
        <v>11</v>
      </c>
      <c r="P492" s="98"/>
      <c r="Q492" s="98"/>
      <c r="R492" s="98"/>
      <c r="S492" s="98"/>
      <c r="T492" s="98"/>
      <c r="U492" s="98"/>
      <c r="V492" s="98"/>
      <c r="W492" s="99"/>
      <c r="X492" s="89"/>
      <c r="Y492" s="89"/>
      <c r="Z492" s="89"/>
      <c r="AA492" s="89"/>
      <c r="AB492" s="102"/>
      <c r="AC492" s="102"/>
      <c r="AD492" s="102"/>
      <c r="AE492" s="102"/>
      <c r="AF492" s="102"/>
      <c r="AG492" s="102"/>
      <c r="AH492" s="102"/>
      <c r="AI492" s="102"/>
      <c r="AJ492" s="102"/>
      <c r="AK492" s="102"/>
      <c r="AL492" s="104"/>
      <c r="AM492" s="98"/>
      <c r="AN492" s="155"/>
      <c r="AO492" s="155"/>
      <c r="AP492" s="155"/>
      <c r="AQ492" s="155"/>
    </row>
    <row r="493" spans="1:43" s="101" customFormat="1" ht="27.95" customHeight="1">
      <c r="A493" s="120" t="str">
        <f t="shared" ca="1" si="60"/>
        <v/>
      </c>
      <c r="B493" s="422" t="str">
        <f ca="1">IF(A493="","",IF(INDIRECT("C"&amp;ROW())="","",TEXT(MATCH(INDIRECT("C"&amp;ROW()),TestCategories,0),"000")&amp;"-"&amp;TEXT(COUNTIF(C$3:INDIRECT("C"&amp;ROW()),INDIRECT("C"&amp;ROW())),"00")))</f>
        <v/>
      </c>
      <c r="C493" s="423" t="str">
        <f t="shared" ca="1" si="61"/>
        <v>耐壓性測試</v>
      </c>
      <c r="D493" s="103"/>
      <c r="E493" s="98"/>
      <c r="F493" s="98"/>
      <c r="G493" s="98"/>
      <c r="H493" s="97"/>
      <c r="I493" s="97"/>
      <c r="J493" s="97"/>
      <c r="K493" s="97"/>
      <c r="L493" s="97"/>
      <c r="M493" s="429" t="str">
        <f t="shared" ca="1" si="62"/>
        <v/>
      </c>
      <c r="N493" s="282"/>
      <c r="O493" s="442">
        <f t="shared" ca="1" si="63"/>
        <v>11</v>
      </c>
      <c r="P493" s="98"/>
      <c r="Q493" s="98"/>
      <c r="R493" s="98"/>
      <c r="S493" s="98"/>
      <c r="T493" s="98"/>
      <c r="U493" s="98"/>
      <c r="V493" s="98"/>
      <c r="W493" s="99"/>
      <c r="X493" s="89"/>
      <c r="Y493" s="89"/>
      <c r="Z493" s="89"/>
      <c r="AA493" s="89"/>
      <c r="AB493" s="102"/>
      <c r="AC493" s="102"/>
      <c r="AD493" s="102"/>
      <c r="AE493" s="102"/>
      <c r="AF493" s="102"/>
      <c r="AG493" s="102"/>
      <c r="AH493" s="102"/>
      <c r="AI493" s="102"/>
      <c r="AJ493" s="102"/>
      <c r="AK493" s="102"/>
      <c r="AL493" s="104"/>
      <c r="AM493" s="98"/>
      <c r="AN493" s="155"/>
      <c r="AO493" s="155"/>
      <c r="AP493" s="155"/>
      <c r="AQ493" s="155"/>
    </row>
    <row r="494" spans="1:43" s="101" customFormat="1" ht="27.95" customHeight="1">
      <c r="A494" s="120" t="str">
        <f t="shared" ca="1" si="60"/>
        <v/>
      </c>
      <c r="B494" s="422" t="str">
        <f ca="1">IF(A494="","",IF(INDIRECT("C"&amp;ROW())="","",TEXT(MATCH(INDIRECT("C"&amp;ROW()),TestCategories,0),"000")&amp;"-"&amp;TEXT(COUNTIF(C$3:INDIRECT("C"&amp;ROW()),INDIRECT("C"&amp;ROW())),"00")))</f>
        <v/>
      </c>
      <c r="C494" s="423" t="str">
        <f t="shared" ca="1" si="61"/>
        <v>耐壓性測試</v>
      </c>
      <c r="D494" s="103"/>
      <c r="E494" s="98"/>
      <c r="F494" s="98"/>
      <c r="G494" s="98"/>
      <c r="H494" s="97"/>
      <c r="I494" s="97"/>
      <c r="J494" s="97"/>
      <c r="K494" s="97"/>
      <c r="L494" s="97"/>
      <c r="M494" s="429" t="str">
        <f t="shared" ca="1" si="62"/>
        <v/>
      </c>
      <c r="N494" s="282"/>
      <c r="O494" s="442">
        <f t="shared" ca="1" si="63"/>
        <v>11</v>
      </c>
      <c r="P494" s="98"/>
      <c r="Q494" s="98"/>
      <c r="R494" s="98"/>
      <c r="S494" s="98"/>
      <c r="T494" s="98"/>
      <c r="U494" s="98"/>
      <c r="V494" s="98"/>
      <c r="W494" s="99"/>
      <c r="X494" s="89"/>
      <c r="Y494" s="89"/>
      <c r="Z494" s="89"/>
      <c r="AA494" s="89"/>
      <c r="AB494" s="102"/>
      <c r="AC494" s="102"/>
      <c r="AD494" s="102"/>
      <c r="AE494" s="102"/>
      <c r="AF494" s="102"/>
      <c r="AG494" s="102"/>
      <c r="AH494" s="102"/>
      <c r="AI494" s="102"/>
      <c r="AJ494" s="102"/>
      <c r="AK494" s="102"/>
      <c r="AL494" s="104"/>
      <c r="AM494" s="98"/>
      <c r="AN494" s="155"/>
      <c r="AO494" s="155"/>
      <c r="AP494" s="155"/>
      <c r="AQ494" s="155"/>
    </row>
    <row r="495" spans="1:43" s="101" customFormat="1" ht="27.95" customHeight="1">
      <c r="A495" s="120" t="str">
        <f t="shared" ca="1" si="60"/>
        <v/>
      </c>
      <c r="B495" s="422" t="str">
        <f ca="1">IF(A495="","",IF(INDIRECT("C"&amp;ROW())="","",TEXT(MATCH(INDIRECT("C"&amp;ROW()),TestCategories,0),"000")&amp;"-"&amp;TEXT(COUNTIF(C$3:INDIRECT("C"&amp;ROW()),INDIRECT("C"&amp;ROW())),"00")))</f>
        <v/>
      </c>
      <c r="C495" s="423" t="str">
        <f t="shared" ca="1" si="61"/>
        <v>耐壓性測試</v>
      </c>
      <c r="D495" s="103"/>
      <c r="E495" s="98"/>
      <c r="F495" s="98"/>
      <c r="G495" s="98"/>
      <c r="H495" s="97"/>
      <c r="I495" s="97"/>
      <c r="J495" s="97"/>
      <c r="K495" s="97"/>
      <c r="L495" s="97"/>
      <c r="M495" s="429" t="str">
        <f t="shared" ca="1" si="62"/>
        <v/>
      </c>
      <c r="N495" s="282"/>
      <c r="O495" s="442">
        <f t="shared" ca="1" si="63"/>
        <v>11</v>
      </c>
      <c r="P495" s="98"/>
      <c r="Q495" s="98"/>
      <c r="R495" s="98"/>
      <c r="S495" s="98"/>
      <c r="T495" s="98"/>
      <c r="U495" s="98"/>
      <c r="V495" s="98"/>
      <c r="W495" s="99"/>
      <c r="X495" s="89"/>
      <c r="Y495" s="89"/>
      <c r="Z495" s="89"/>
      <c r="AA495" s="89"/>
      <c r="AB495" s="102"/>
      <c r="AC495" s="102"/>
      <c r="AD495" s="102"/>
      <c r="AE495" s="102"/>
      <c r="AF495" s="102"/>
      <c r="AG495" s="102"/>
      <c r="AH495" s="102"/>
      <c r="AI495" s="102"/>
      <c r="AJ495" s="102"/>
      <c r="AK495" s="102"/>
      <c r="AL495" s="104"/>
      <c r="AM495" s="98"/>
      <c r="AN495" s="155"/>
      <c r="AO495" s="155"/>
      <c r="AP495" s="155"/>
      <c r="AQ495" s="155"/>
    </row>
    <row r="496" spans="1:43" s="101" customFormat="1" ht="27.95" customHeight="1">
      <c r="A496" s="120" t="str">
        <f t="shared" ca="1" si="60"/>
        <v/>
      </c>
      <c r="B496" s="422" t="str">
        <f ca="1">IF(A496="","",IF(INDIRECT("C"&amp;ROW())="","",TEXT(MATCH(INDIRECT("C"&amp;ROW()),TestCategories,0),"000")&amp;"-"&amp;TEXT(COUNTIF(C$3:INDIRECT("C"&amp;ROW()),INDIRECT("C"&amp;ROW())),"00")))</f>
        <v/>
      </c>
      <c r="C496" s="423" t="str">
        <f t="shared" ca="1" si="61"/>
        <v>耐壓性測試</v>
      </c>
      <c r="D496" s="103"/>
      <c r="E496" s="98"/>
      <c r="F496" s="98"/>
      <c r="G496" s="98"/>
      <c r="H496" s="97"/>
      <c r="I496" s="97"/>
      <c r="J496" s="97"/>
      <c r="K496" s="97"/>
      <c r="L496" s="97"/>
      <c r="M496" s="429" t="str">
        <f t="shared" ca="1" si="62"/>
        <v/>
      </c>
      <c r="N496" s="282"/>
      <c r="O496" s="442">
        <f t="shared" ca="1" si="63"/>
        <v>11</v>
      </c>
      <c r="P496" s="98"/>
      <c r="Q496" s="98"/>
      <c r="R496" s="98"/>
      <c r="S496" s="98"/>
      <c r="T496" s="98"/>
      <c r="U496" s="98"/>
      <c r="V496" s="98"/>
      <c r="W496" s="99"/>
      <c r="X496" s="89"/>
      <c r="Y496" s="89"/>
      <c r="Z496" s="89"/>
      <c r="AA496" s="89"/>
      <c r="AB496" s="102"/>
      <c r="AC496" s="102"/>
      <c r="AD496" s="102"/>
      <c r="AE496" s="102"/>
      <c r="AF496" s="102"/>
      <c r="AG496" s="102"/>
      <c r="AH496" s="102"/>
      <c r="AI496" s="102"/>
      <c r="AJ496" s="102"/>
      <c r="AK496" s="102"/>
      <c r="AL496" s="104"/>
      <c r="AM496" s="98"/>
      <c r="AN496" s="155"/>
      <c r="AO496" s="155"/>
      <c r="AP496" s="155"/>
      <c r="AQ496" s="155"/>
    </row>
    <row r="497" spans="1:43" s="101" customFormat="1" ht="27.95" customHeight="1">
      <c r="A497" s="120" t="str">
        <f t="shared" ca="1" si="60"/>
        <v/>
      </c>
      <c r="B497" s="422" t="str">
        <f ca="1">IF(A497="","",IF(INDIRECT("C"&amp;ROW())="","",TEXT(MATCH(INDIRECT("C"&amp;ROW()),TestCategories,0),"000")&amp;"-"&amp;TEXT(COUNTIF(C$3:INDIRECT("C"&amp;ROW()),INDIRECT("C"&amp;ROW())),"00")))</f>
        <v/>
      </c>
      <c r="C497" s="423" t="str">
        <f t="shared" ca="1" si="61"/>
        <v>耐壓性測試</v>
      </c>
      <c r="D497" s="103"/>
      <c r="E497" s="98"/>
      <c r="F497" s="98"/>
      <c r="G497" s="98"/>
      <c r="H497" s="97"/>
      <c r="I497" s="97"/>
      <c r="J497" s="97"/>
      <c r="K497" s="97"/>
      <c r="L497" s="97"/>
      <c r="M497" s="429" t="str">
        <f t="shared" ca="1" si="62"/>
        <v/>
      </c>
      <c r="N497" s="282"/>
      <c r="O497" s="442">
        <f t="shared" ca="1" si="63"/>
        <v>11</v>
      </c>
      <c r="P497" s="98"/>
      <c r="Q497" s="98"/>
      <c r="R497" s="98"/>
      <c r="S497" s="98"/>
      <c r="T497" s="98"/>
      <c r="U497" s="98"/>
      <c r="V497" s="98"/>
      <c r="W497" s="99"/>
      <c r="X497" s="89"/>
      <c r="Y497" s="89"/>
      <c r="Z497" s="89"/>
      <c r="AA497" s="89"/>
      <c r="AB497" s="102"/>
      <c r="AC497" s="102"/>
      <c r="AD497" s="102"/>
      <c r="AE497" s="102"/>
      <c r="AF497" s="102"/>
      <c r="AG497" s="102"/>
      <c r="AH497" s="102"/>
      <c r="AI497" s="102"/>
      <c r="AJ497" s="102"/>
      <c r="AK497" s="102"/>
      <c r="AL497" s="104"/>
      <c r="AM497" s="98"/>
      <c r="AN497" s="155"/>
      <c r="AO497" s="155"/>
      <c r="AP497" s="155"/>
      <c r="AQ497" s="155"/>
    </row>
    <row r="498" spans="1:43" s="101" customFormat="1" ht="27.95" customHeight="1">
      <c r="A498" s="120" t="str">
        <f t="shared" ca="1" si="60"/>
        <v/>
      </c>
      <c r="B498" s="422" t="str">
        <f ca="1">IF(A498="","",IF(INDIRECT("C"&amp;ROW())="","",TEXT(MATCH(INDIRECT("C"&amp;ROW()),TestCategories,0),"000")&amp;"-"&amp;TEXT(COUNTIF(C$3:INDIRECT("C"&amp;ROW()),INDIRECT("C"&amp;ROW())),"00")))</f>
        <v/>
      </c>
      <c r="C498" s="423" t="str">
        <f t="shared" ca="1" si="61"/>
        <v>耐壓性測試</v>
      </c>
      <c r="D498" s="103"/>
      <c r="E498" s="98"/>
      <c r="F498" s="98"/>
      <c r="G498" s="98"/>
      <c r="H498" s="97"/>
      <c r="I498" s="97"/>
      <c r="J498" s="97"/>
      <c r="K498" s="97"/>
      <c r="L498" s="97"/>
      <c r="M498" s="429" t="str">
        <f t="shared" ca="1" si="62"/>
        <v/>
      </c>
      <c r="N498" s="282"/>
      <c r="O498" s="442">
        <f t="shared" ca="1" si="63"/>
        <v>11</v>
      </c>
      <c r="P498" s="98"/>
      <c r="Q498" s="98"/>
      <c r="R498" s="98"/>
      <c r="S498" s="98"/>
      <c r="T498" s="98"/>
      <c r="U498" s="98"/>
      <c r="V498" s="98"/>
      <c r="W498" s="99"/>
      <c r="X498" s="89"/>
      <c r="Y498" s="89"/>
      <c r="Z498" s="89"/>
      <c r="AA498" s="89"/>
      <c r="AB498" s="102"/>
      <c r="AC498" s="102"/>
      <c r="AD498" s="102"/>
      <c r="AE498" s="102"/>
      <c r="AF498" s="102"/>
      <c r="AG498" s="102"/>
      <c r="AH498" s="102"/>
      <c r="AI498" s="102"/>
      <c r="AJ498" s="102"/>
      <c r="AK498" s="102"/>
      <c r="AL498" s="104"/>
      <c r="AM498" s="98"/>
      <c r="AN498" s="155"/>
      <c r="AO498" s="155"/>
      <c r="AP498" s="155"/>
      <c r="AQ498" s="155"/>
    </row>
    <row r="499" spans="1:43" s="101" customFormat="1" ht="27.95" customHeight="1">
      <c r="A499" s="120" t="str">
        <f t="shared" ca="1" si="60"/>
        <v/>
      </c>
      <c r="B499" s="422" t="str">
        <f ca="1">IF(A499="","",IF(INDIRECT("C"&amp;ROW())="","",TEXT(MATCH(INDIRECT("C"&amp;ROW()),TestCategories,0),"000")&amp;"-"&amp;TEXT(COUNTIF(C$3:INDIRECT("C"&amp;ROW()),INDIRECT("C"&amp;ROW())),"00")))</f>
        <v/>
      </c>
      <c r="C499" s="423" t="str">
        <f t="shared" ca="1" si="61"/>
        <v>耐壓性測試</v>
      </c>
      <c r="D499" s="103"/>
      <c r="E499" s="98"/>
      <c r="F499" s="98"/>
      <c r="G499" s="98"/>
      <c r="H499" s="97"/>
      <c r="I499" s="97"/>
      <c r="J499" s="97"/>
      <c r="K499" s="97"/>
      <c r="L499" s="97"/>
      <c r="M499" s="429" t="str">
        <f t="shared" ca="1" si="62"/>
        <v/>
      </c>
      <c r="N499" s="282"/>
      <c r="O499" s="442">
        <f t="shared" ca="1" si="63"/>
        <v>11</v>
      </c>
      <c r="P499" s="98"/>
      <c r="Q499" s="98"/>
      <c r="R499" s="98"/>
      <c r="S499" s="98"/>
      <c r="T499" s="98"/>
      <c r="U499" s="98"/>
      <c r="V499" s="98"/>
      <c r="W499" s="99"/>
      <c r="X499" s="89"/>
      <c r="Y499" s="89"/>
      <c r="Z499" s="89"/>
      <c r="AA499" s="89"/>
      <c r="AB499" s="102"/>
      <c r="AC499" s="102"/>
      <c r="AD499" s="102"/>
      <c r="AE499" s="102"/>
      <c r="AF499" s="102"/>
      <c r="AG499" s="102"/>
      <c r="AH499" s="102"/>
      <c r="AI499" s="102"/>
      <c r="AJ499" s="102"/>
      <c r="AK499" s="102"/>
      <c r="AL499" s="104"/>
      <c r="AM499" s="98"/>
      <c r="AN499" s="155"/>
      <c r="AO499" s="155"/>
      <c r="AP499" s="155"/>
      <c r="AQ499" s="155"/>
    </row>
    <row r="500" spans="1:43" s="101" customFormat="1" ht="27.95" customHeight="1">
      <c r="A500" s="120" t="str">
        <f t="shared" ca="1" si="60"/>
        <v/>
      </c>
      <c r="B500" s="422" t="str">
        <f ca="1">IF(A500="","",IF(INDIRECT("C"&amp;ROW())="","",TEXT(MATCH(INDIRECT("C"&amp;ROW()),TestCategories,0),"000")&amp;"-"&amp;TEXT(COUNTIF(C$3:INDIRECT("C"&amp;ROW()),INDIRECT("C"&amp;ROW())),"00")))</f>
        <v/>
      </c>
      <c r="C500" s="423" t="str">
        <f t="shared" ca="1" si="61"/>
        <v>耐壓性測試</v>
      </c>
      <c r="D500" s="103"/>
      <c r="E500" s="98"/>
      <c r="F500" s="98"/>
      <c r="G500" s="98"/>
      <c r="H500" s="97"/>
      <c r="I500" s="97"/>
      <c r="J500" s="97"/>
      <c r="K500" s="97"/>
      <c r="L500" s="97"/>
      <c r="M500" s="429" t="str">
        <f t="shared" ca="1" si="62"/>
        <v/>
      </c>
      <c r="N500" s="282"/>
      <c r="O500" s="442">
        <f t="shared" ca="1" si="63"/>
        <v>11</v>
      </c>
      <c r="P500" s="98"/>
      <c r="Q500" s="98"/>
      <c r="R500" s="98"/>
      <c r="S500" s="98"/>
      <c r="T500" s="98"/>
      <c r="U500" s="98"/>
      <c r="V500" s="98"/>
      <c r="W500" s="99"/>
      <c r="X500" s="89"/>
      <c r="Y500" s="89"/>
      <c r="Z500" s="89"/>
      <c r="AA500" s="89"/>
      <c r="AB500" s="102"/>
      <c r="AC500" s="102"/>
      <c r="AD500" s="102"/>
      <c r="AE500" s="102"/>
      <c r="AF500" s="102"/>
      <c r="AG500" s="102"/>
      <c r="AH500" s="102"/>
      <c r="AI500" s="102"/>
      <c r="AJ500" s="102"/>
      <c r="AK500" s="102"/>
      <c r="AL500" s="104"/>
      <c r="AM500" s="98"/>
      <c r="AN500" s="155"/>
      <c r="AO500" s="155"/>
      <c r="AP500" s="155"/>
      <c r="AQ500" s="155"/>
    </row>
    <row r="501" spans="1:43" s="101" customFormat="1" ht="27.95" customHeight="1">
      <c r="A501" s="120" t="str">
        <f t="shared" ca="1" si="60"/>
        <v/>
      </c>
      <c r="B501" s="422" t="str">
        <f ca="1">IF(A501="","",IF(INDIRECT("C"&amp;ROW())="","",TEXT(MATCH(INDIRECT("C"&amp;ROW()),TestCategories,0),"000")&amp;"-"&amp;TEXT(COUNTIF(C$3:INDIRECT("C"&amp;ROW()),INDIRECT("C"&amp;ROW())),"00")))</f>
        <v/>
      </c>
      <c r="C501" s="423" t="str">
        <f t="shared" ca="1" si="61"/>
        <v>耐壓性測試</v>
      </c>
      <c r="D501" s="103"/>
      <c r="E501" s="98"/>
      <c r="F501" s="98"/>
      <c r="G501" s="98"/>
      <c r="H501" s="97"/>
      <c r="I501" s="97"/>
      <c r="J501" s="97"/>
      <c r="K501" s="97"/>
      <c r="L501" s="97"/>
      <c r="M501" s="429" t="str">
        <f t="shared" ca="1" si="62"/>
        <v/>
      </c>
      <c r="N501" s="282"/>
      <c r="O501" s="442">
        <f t="shared" ca="1" si="63"/>
        <v>11</v>
      </c>
      <c r="P501" s="98"/>
      <c r="Q501" s="98"/>
      <c r="R501" s="98"/>
      <c r="S501" s="98"/>
      <c r="T501" s="98"/>
      <c r="U501" s="98"/>
      <c r="V501" s="98"/>
      <c r="W501" s="99"/>
      <c r="X501" s="89"/>
      <c r="Y501" s="89"/>
      <c r="Z501" s="89"/>
      <c r="AA501" s="89"/>
      <c r="AB501" s="102"/>
      <c r="AC501" s="102"/>
      <c r="AD501" s="102"/>
      <c r="AE501" s="102"/>
      <c r="AF501" s="102"/>
      <c r="AG501" s="102"/>
      <c r="AH501" s="102"/>
      <c r="AI501" s="102"/>
      <c r="AJ501" s="102"/>
      <c r="AK501" s="102"/>
      <c r="AL501" s="104"/>
      <c r="AM501" s="98"/>
      <c r="AN501" s="155"/>
      <c r="AO501" s="155"/>
      <c r="AP501" s="155"/>
      <c r="AQ501" s="155"/>
    </row>
    <row r="502" spans="1:43" s="101" customFormat="1" ht="27.95" customHeight="1">
      <c r="A502" s="120" t="str">
        <f t="shared" ca="1" si="60"/>
        <v/>
      </c>
      <c r="B502" s="422" t="str">
        <f ca="1">IF(A502="","",IF(INDIRECT("C"&amp;ROW())="","",TEXT(MATCH(INDIRECT("C"&amp;ROW()),TestCategories,0),"000")&amp;"-"&amp;TEXT(COUNTIF(C$3:INDIRECT("C"&amp;ROW()),INDIRECT("C"&amp;ROW())),"00")))</f>
        <v/>
      </c>
      <c r="C502" s="423" t="str">
        <f t="shared" ca="1" si="61"/>
        <v>耐壓性測試</v>
      </c>
      <c r="D502" s="103"/>
      <c r="E502" s="98"/>
      <c r="F502" s="98"/>
      <c r="G502" s="98"/>
      <c r="H502" s="97"/>
      <c r="I502" s="97"/>
      <c r="J502" s="97"/>
      <c r="K502" s="97"/>
      <c r="L502" s="97"/>
      <c r="M502" s="429" t="str">
        <f t="shared" ca="1" si="62"/>
        <v/>
      </c>
      <c r="N502" s="282"/>
      <c r="O502" s="442">
        <f t="shared" ca="1" si="63"/>
        <v>11</v>
      </c>
      <c r="P502" s="98"/>
      <c r="Q502" s="98"/>
      <c r="R502" s="98"/>
      <c r="S502" s="98"/>
      <c r="T502" s="98"/>
      <c r="U502" s="98"/>
      <c r="V502" s="98"/>
      <c r="W502" s="99"/>
      <c r="X502" s="89"/>
      <c r="Y502" s="89"/>
      <c r="Z502" s="89"/>
      <c r="AA502" s="89"/>
      <c r="AB502" s="102"/>
      <c r="AC502" s="102"/>
      <c r="AD502" s="102"/>
      <c r="AE502" s="102"/>
      <c r="AF502" s="102"/>
      <c r="AG502" s="102"/>
      <c r="AH502" s="102"/>
      <c r="AI502" s="102"/>
      <c r="AJ502" s="102"/>
      <c r="AK502" s="102"/>
      <c r="AL502" s="104"/>
      <c r="AM502" s="98"/>
      <c r="AN502" s="155"/>
      <c r="AO502" s="155"/>
      <c r="AP502" s="155"/>
      <c r="AQ502" s="155"/>
    </row>
    <row r="503" spans="1:43" s="101" customFormat="1" ht="27.95" customHeight="1" thickBot="1">
      <c r="A503" s="407" t="str">
        <f t="shared" ca="1" si="60"/>
        <v/>
      </c>
      <c r="B503" s="422" t="str">
        <f ca="1">IF(A503="","",IF(INDIRECT("C"&amp;ROW())="","",TEXT(MATCH(INDIRECT("C"&amp;ROW()),TestCategories,0),"000")&amp;"-"&amp;TEXT(COUNTIF(C$3:INDIRECT("C"&amp;ROW()),INDIRECT("C"&amp;ROW())),"00")))</f>
        <v/>
      </c>
      <c r="C503" s="423" t="str">
        <f t="shared" ca="1" si="61"/>
        <v>耐壓性測試</v>
      </c>
      <c r="D503" s="103"/>
      <c r="E503" s="98"/>
      <c r="F503" s="98"/>
      <c r="G503" s="98"/>
      <c r="H503" s="97"/>
      <c r="I503" s="97"/>
      <c r="J503" s="97"/>
      <c r="K503" s="97"/>
      <c r="L503" s="97"/>
      <c r="M503" s="429" t="str">
        <f t="shared" ca="1" si="62"/>
        <v/>
      </c>
      <c r="N503" s="283"/>
      <c r="O503" s="442">
        <f t="shared" ca="1" si="63"/>
        <v>11</v>
      </c>
      <c r="P503" s="98"/>
      <c r="Q503" s="98"/>
      <c r="R503" s="98"/>
      <c r="S503" s="98"/>
      <c r="T503" s="98"/>
      <c r="U503" s="98"/>
      <c r="V503" s="98"/>
      <c r="W503" s="99"/>
      <c r="X503" s="89"/>
      <c r="Y503" s="89"/>
      <c r="Z503" s="89"/>
      <c r="AA503" s="89"/>
      <c r="AB503" s="102"/>
      <c r="AC503" s="102"/>
      <c r="AD503" s="102"/>
      <c r="AE503" s="102"/>
      <c r="AF503" s="102"/>
      <c r="AG503" s="102"/>
      <c r="AH503" s="102"/>
      <c r="AI503" s="102"/>
      <c r="AJ503" s="102"/>
      <c r="AK503" s="102"/>
      <c r="AL503" s="104"/>
      <c r="AM503" s="98"/>
      <c r="AN503" s="155"/>
      <c r="AO503" s="155"/>
      <c r="AP503" s="155"/>
      <c r="AQ503" s="155"/>
    </row>
    <row r="504" spans="1:43" s="101" customFormat="1" ht="40.15" customHeight="1" thickTop="1">
      <c r="A504" s="90"/>
      <c r="B504" s="102"/>
      <c r="C504" s="292"/>
      <c r="D504" s="103"/>
      <c r="E504" s="98"/>
      <c r="F504" s="98"/>
      <c r="G504" s="98"/>
      <c r="H504" s="97"/>
      <c r="I504" s="97"/>
      <c r="J504" s="97"/>
      <c r="K504" s="97"/>
      <c r="L504" s="97"/>
      <c r="M504" s="285"/>
      <c r="N504" s="284"/>
      <c r="O504" s="442"/>
      <c r="P504" s="98"/>
      <c r="Q504" s="98"/>
      <c r="R504" s="98"/>
      <c r="S504" s="98"/>
      <c r="T504" s="98"/>
      <c r="U504" s="98"/>
      <c r="V504" s="98"/>
      <c r="W504" s="99"/>
      <c r="X504" s="89"/>
      <c r="Y504" s="89"/>
      <c r="Z504" s="89"/>
      <c r="AA504" s="89"/>
      <c r="AB504" s="102"/>
      <c r="AC504" s="102"/>
      <c r="AD504" s="102"/>
      <c r="AE504" s="102"/>
      <c r="AF504" s="102"/>
      <c r="AG504" s="102"/>
      <c r="AH504" s="102"/>
      <c r="AI504" s="102"/>
      <c r="AJ504" s="102"/>
      <c r="AK504" s="102"/>
      <c r="AL504" s="104"/>
      <c r="AM504" s="98"/>
      <c r="AN504" s="155"/>
      <c r="AO504" s="155"/>
      <c r="AP504" s="155"/>
      <c r="AQ504" s="155"/>
    </row>
    <row r="505" spans="1:43" s="101" customFormat="1" ht="40.15" customHeight="1">
      <c r="A505" s="90"/>
      <c r="B505" s="102"/>
      <c r="C505" s="292"/>
      <c r="D505" s="103"/>
      <c r="E505" s="98"/>
      <c r="F505" s="98"/>
      <c r="G505" s="98"/>
      <c r="H505" s="97"/>
      <c r="I505" s="97"/>
      <c r="J505" s="97"/>
      <c r="K505" s="97"/>
      <c r="L505" s="97"/>
      <c r="M505" s="285"/>
      <c r="N505" s="284"/>
      <c r="O505" s="442"/>
      <c r="P505" s="98"/>
      <c r="Q505" s="98"/>
      <c r="R505" s="98"/>
      <c r="S505" s="98"/>
      <c r="T505" s="98"/>
      <c r="U505" s="98"/>
      <c r="V505" s="98"/>
      <c r="W505" s="99"/>
      <c r="X505" s="89"/>
      <c r="Y505" s="89"/>
      <c r="Z505" s="89"/>
      <c r="AA505" s="89"/>
      <c r="AB505" s="102"/>
      <c r="AC505" s="102"/>
      <c r="AD505" s="102"/>
      <c r="AE505" s="102"/>
      <c r="AF505" s="102"/>
      <c r="AG505" s="102"/>
      <c r="AH505" s="102"/>
      <c r="AI505" s="102"/>
      <c r="AJ505" s="102"/>
      <c r="AK505" s="102"/>
      <c r="AL505" s="104"/>
      <c r="AM505" s="98"/>
      <c r="AN505" s="155"/>
      <c r="AO505" s="155"/>
      <c r="AP505" s="155"/>
      <c r="AQ505" s="155"/>
    </row>
    <row r="506" spans="1:43" s="101" customFormat="1" ht="40.15" customHeight="1">
      <c r="A506" s="90"/>
      <c r="B506" s="102"/>
      <c r="C506" s="292"/>
      <c r="D506" s="103"/>
      <c r="E506" s="98"/>
      <c r="F506" s="98"/>
      <c r="G506" s="98"/>
      <c r="H506" s="97"/>
      <c r="I506" s="97"/>
      <c r="J506" s="97"/>
      <c r="K506" s="97"/>
      <c r="L506" s="97"/>
      <c r="M506" s="285"/>
      <c r="N506" s="284"/>
      <c r="O506" s="442"/>
      <c r="P506" s="98"/>
      <c r="Q506" s="98"/>
      <c r="R506" s="98"/>
      <c r="S506" s="98"/>
      <c r="T506" s="98"/>
      <c r="U506" s="98"/>
      <c r="V506" s="98"/>
      <c r="W506" s="99"/>
      <c r="X506" s="89"/>
      <c r="Y506" s="89"/>
      <c r="Z506" s="89"/>
      <c r="AA506" s="89"/>
      <c r="AB506" s="102"/>
      <c r="AC506" s="102"/>
      <c r="AD506" s="102"/>
      <c r="AE506" s="102"/>
      <c r="AF506" s="102"/>
      <c r="AG506" s="102"/>
      <c r="AH506" s="102"/>
      <c r="AI506" s="102"/>
      <c r="AJ506" s="102"/>
      <c r="AK506" s="102"/>
      <c r="AL506" s="104"/>
      <c r="AM506" s="98"/>
      <c r="AN506" s="155"/>
      <c r="AO506" s="155"/>
      <c r="AP506" s="155"/>
      <c r="AQ506" s="155"/>
    </row>
    <row r="507" spans="1:43" s="101" customFormat="1" ht="40.15" customHeight="1">
      <c r="A507" s="90"/>
      <c r="B507" s="102"/>
      <c r="C507" s="292"/>
      <c r="D507" s="103"/>
      <c r="E507" s="98"/>
      <c r="F507" s="98"/>
      <c r="G507" s="98"/>
      <c r="H507" s="97"/>
      <c r="I507" s="97"/>
      <c r="J507" s="97"/>
      <c r="K507" s="97"/>
      <c r="L507" s="97"/>
      <c r="M507" s="285"/>
      <c r="N507" s="284"/>
      <c r="O507" s="442"/>
      <c r="P507" s="98"/>
      <c r="Q507" s="98"/>
      <c r="R507" s="98"/>
      <c r="S507" s="98"/>
      <c r="T507" s="98"/>
      <c r="U507" s="98"/>
      <c r="V507" s="98"/>
      <c r="W507" s="99"/>
      <c r="X507" s="89"/>
      <c r="Y507" s="89"/>
      <c r="Z507" s="89"/>
      <c r="AA507" s="89"/>
      <c r="AB507" s="102"/>
      <c r="AC507" s="102"/>
      <c r="AD507" s="102"/>
      <c r="AE507" s="102"/>
      <c r="AF507" s="102"/>
      <c r="AG507" s="102"/>
      <c r="AH507" s="102"/>
      <c r="AI507" s="102"/>
      <c r="AJ507" s="102"/>
      <c r="AK507" s="102"/>
      <c r="AL507" s="104"/>
      <c r="AM507" s="98"/>
      <c r="AN507" s="155"/>
      <c r="AO507" s="155"/>
      <c r="AP507" s="155"/>
      <c r="AQ507" s="155"/>
    </row>
    <row r="508" spans="1:43" s="101" customFormat="1" ht="40.15" customHeight="1">
      <c r="A508" s="90"/>
      <c r="B508" s="102"/>
      <c r="C508" s="292"/>
      <c r="D508" s="103"/>
      <c r="E508" s="98"/>
      <c r="F508" s="98"/>
      <c r="G508" s="98"/>
      <c r="H508" s="97"/>
      <c r="I508" s="97"/>
      <c r="J508" s="97"/>
      <c r="K508" s="97"/>
      <c r="L508" s="97"/>
      <c r="M508" s="285"/>
      <c r="N508" s="284"/>
      <c r="O508" s="442"/>
      <c r="P508" s="98"/>
      <c r="Q508" s="98"/>
      <c r="R508" s="98"/>
      <c r="S508" s="98"/>
      <c r="T508" s="98"/>
      <c r="U508" s="98"/>
      <c r="V508" s="98"/>
      <c r="W508" s="99"/>
      <c r="X508" s="89"/>
      <c r="Y508" s="89"/>
      <c r="Z508" s="89"/>
      <c r="AA508" s="89"/>
      <c r="AB508" s="102"/>
      <c r="AC508" s="102"/>
      <c r="AD508" s="102"/>
      <c r="AE508" s="102"/>
      <c r="AF508" s="102"/>
      <c r="AG508" s="102"/>
      <c r="AH508" s="102"/>
      <c r="AI508" s="102"/>
      <c r="AJ508" s="102"/>
      <c r="AK508" s="102"/>
      <c r="AL508" s="104"/>
      <c r="AM508" s="98"/>
      <c r="AN508" s="155"/>
      <c r="AO508" s="155"/>
      <c r="AP508" s="155"/>
      <c r="AQ508" s="155"/>
    </row>
    <row r="509" spans="1:43" s="101" customFormat="1" ht="40.15" customHeight="1">
      <c r="A509" s="90"/>
      <c r="B509" s="102"/>
      <c r="C509" s="292"/>
      <c r="D509" s="103"/>
      <c r="E509" s="98"/>
      <c r="F509" s="98"/>
      <c r="G509" s="98"/>
      <c r="H509" s="97"/>
      <c r="I509" s="97"/>
      <c r="J509" s="97"/>
      <c r="K509" s="97"/>
      <c r="L509" s="97"/>
      <c r="M509" s="285"/>
      <c r="N509" s="284"/>
      <c r="O509" s="442"/>
      <c r="P509" s="98"/>
      <c r="Q509" s="98"/>
      <c r="R509" s="98"/>
      <c r="S509" s="98"/>
      <c r="T509" s="98"/>
      <c r="U509" s="98"/>
      <c r="V509" s="98"/>
      <c r="W509" s="99"/>
      <c r="X509" s="89"/>
      <c r="Y509" s="89"/>
      <c r="Z509" s="89"/>
      <c r="AA509" s="89"/>
      <c r="AB509" s="102"/>
      <c r="AC509" s="102"/>
      <c r="AD509" s="102"/>
      <c r="AE509" s="102"/>
      <c r="AF509" s="102"/>
      <c r="AG509" s="102"/>
      <c r="AH509" s="102"/>
      <c r="AI509" s="102"/>
      <c r="AJ509" s="102"/>
      <c r="AK509" s="102"/>
      <c r="AL509" s="104"/>
      <c r="AM509" s="98"/>
      <c r="AN509" s="155"/>
      <c r="AO509" s="155"/>
      <c r="AP509" s="155"/>
      <c r="AQ509" s="155"/>
    </row>
    <row r="510" spans="1:43" s="101" customFormat="1" ht="40.15" customHeight="1">
      <c r="A510" s="90"/>
      <c r="B510" s="102"/>
      <c r="C510" s="292"/>
      <c r="D510" s="103"/>
      <c r="E510" s="98"/>
      <c r="F510" s="98"/>
      <c r="G510" s="98"/>
      <c r="H510" s="97"/>
      <c r="I510" s="97"/>
      <c r="J510" s="97"/>
      <c r="K510" s="97"/>
      <c r="L510" s="97"/>
      <c r="M510" s="285"/>
      <c r="N510" s="284"/>
      <c r="O510" s="442"/>
      <c r="P510" s="98"/>
      <c r="Q510" s="98"/>
      <c r="R510" s="98"/>
      <c r="S510" s="98"/>
      <c r="T510" s="98"/>
      <c r="U510" s="98"/>
      <c r="V510" s="98"/>
      <c r="W510" s="99"/>
      <c r="X510" s="89"/>
      <c r="Y510" s="89"/>
      <c r="Z510" s="89"/>
      <c r="AA510" s="89"/>
      <c r="AB510" s="102"/>
      <c r="AC510" s="102"/>
      <c r="AD510" s="102"/>
      <c r="AE510" s="102"/>
      <c r="AF510" s="102"/>
      <c r="AG510" s="102"/>
      <c r="AH510" s="102"/>
      <c r="AI510" s="102"/>
      <c r="AJ510" s="102"/>
      <c r="AK510" s="102"/>
      <c r="AL510" s="104"/>
      <c r="AM510" s="98"/>
      <c r="AN510" s="155"/>
      <c r="AO510" s="155"/>
      <c r="AP510" s="155"/>
      <c r="AQ510" s="155"/>
    </row>
    <row r="511" spans="1:43" s="101" customFormat="1" ht="40.15" customHeight="1">
      <c r="A511" s="90"/>
      <c r="B511" s="102"/>
      <c r="C511" s="292"/>
      <c r="D511" s="103"/>
      <c r="E511" s="98"/>
      <c r="F511" s="98"/>
      <c r="G511" s="98"/>
      <c r="H511" s="97"/>
      <c r="I511" s="97"/>
      <c r="J511" s="97"/>
      <c r="K511" s="97"/>
      <c r="L511" s="97"/>
      <c r="M511" s="285"/>
      <c r="N511" s="284"/>
      <c r="O511" s="442"/>
      <c r="P511" s="98"/>
      <c r="Q511" s="98"/>
      <c r="R511" s="98"/>
      <c r="S511" s="98"/>
      <c r="T511" s="98"/>
      <c r="U511" s="98"/>
      <c r="V511" s="98"/>
      <c r="W511" s="99"/>
      <c r="X511" s="89"/>
      <c r="Y511" s="89"/>
      <c r="Z511" s="89"/>
      <c r="AA511" s="89"/>
      <c r="AB511" s="102"/>
      <c r="AC511" s="102"/>
      <c r="AD511" s="102"/>
      <c r="AE511" s="102"/>
      <c r="AF511" s="102"/>
      <c r="AG511" s="102"/>
      <c r="AH511" s="102"/>
      <c r="AI511" s="102"/>
      <c r="AJ511" s="102"/>
      <c r="AK511" s="102"/>
      <c r="AL511" s="104"/>
      <c r="AM511" s="98"/>
      <c r="AN511" s="155"/>
      <c r="AO511" s="155"/>
      <c r="AP511" s="155"/>
      <c r="AQ511" s="155"/>
    </row>
    <row r="512" spans="1:43" s="101" customFormat="1" ht="40.15" customHeight="1">
      <c r="A512" s="90"/>
      <c r="B512" s="102"/>
      <c r="C512" s="292"/>
      <c r="D512" s="103"/>
      <c r="E512" s="98"/>
      <c r="F512" s="98"/>
      <c r="G512" s="98"/>
      <c r="H512" s="97"/>
      <c r="I512" s="97"/>
      <c r="J512" s="97"/>
      <c r="K512" s="97"/>
      <c r="L512" s="97"/>
      <c r="M512" s="285"/>
      <c r="N512" s="284"/>
      <c r="O512" s="442"/>
      <c r="P512" s="98"/>
      <c r="Q512" s="98"/>
      <c r="R512" s="98"/>
      <c r="S512" s="98"/>
      <c r="T512" s="98"/>
      <c r="U512" s="98"/>
      <c r="V512" s="98"/>
      <c r="W512" s="99"/>
      <c r="X512" s="89"/>
      <c r="Y512" s="89"/>
      <c r="Z512" s="89"/>
      <c r="AA512" s="89"/>
      <c r="AB512" s="102"/>
      <c r="AC512" s="102"/>
      <c r="AD512" s="102"/>
      <c r="AE512" s="102"/>
      <c r="AF512" s="102"/>
      <c r="AG512" s="102"/>
      <c r="AH512" s="102"/>
      <c r="AI512" s="102"/>
      <c r="AJ512" s="102"/>
      <c r="AK512" s="102"/>
      <c r="AL512" s="104"/>
      <c r="AM512" s="98"/>
      <c r="AN512" s="155"/>
      <c r="AO512" s="155"/>
      <c r="AP512" s="155"/>
      <c r="AQ512" s="155"/>
    </row>
    <row r="513" spans="1:43" s="101" customFormat="1" ht="40.15" customHeight="1">
      <c r="A513" s="90"/>
      <c r="B513" s="102"/>
      <c r="C513" s="292"/>
      <c r="D513" s="103"/>
      <c r="E513" s="98"/>
      <c r="F513" s="98"/>
      <c r="G513" s="98"/>
      <c r="H513" s="97"/>
      <c r="I513" s="97"/>
      <c r="J513" s="97"/>
      <c r="K513" s="97"/>
      <c r="L513" s="97"/>
      <c r="M513" s="285"/>
      <c r="N513" s="284"/>
      <c r="O513" s="442"/>
      <c r="P513" s="98"/>
      <c r="Q513" s="98"/>
      <c r="R513" s="98"/>
      <c r="S513" s="98"/>
      <c r="T513" s="98"/>
      <c r="U513" s="98"/>
      <c r="V513" s="98"/>
      <c r="W513" s="99"/>
      <c r="X513" s="89"/>
      <c r="Y513" s="89"/>
      <c r="Z513" s="89"/>
      <c r="AA513" s="89"/>
      <c r="AB513" s="102"/>
      <c r="AC513" s="102"/>
      <c r="AD513" s="102"/>
      <c r="AE513" s="102"/>
      <c r="AF513" s="102"/>
      <c r="AG513" s="102"/>
      <c r="AH513" s="102"/>
      <c r="AI513" s="102"/>
      <c r="AJ513" s="102"/>
      <c r="AK513" s="102"/>
      <c r="AL513" s="104"/>
      <c r="AM513" s="98"/>
      <c r="AN513" s="155"/>
      <c r="AO513" s="155"/>
      <c r="AP513" s="155"/>
      <c r="AQ513" s="155"/>
    </row>
    <row r="514" spans="1:43" s="101" customFormat="1" ht="40.15" customHeight="1">
      <c r="A514" s="90"/>
      <c r="B514" s="102"/>
      <c r="C514" s="292"/>
      <c r="D514" s="103"/>
      <c r="E514" s="98"/>
      <c r="F514" s="98"/>
      <c r="G514" s="98"/>
      <c r="H514" s="97"/>
      <c r="I514" s="97"/>
      <c r="J514" s="97"/>
      <c r="K514" s="97"/>
      <c r="L514" s="97"/>
      <c r="M514" s="285"/>
      <c r="N514" s="284"/>
      <c r="O514" s="442"/>
      <c r="P514" s="98"/>
      <c r="Q514" s="98"/>
      <c r="R514" s="98"/>
      <c r="S514" s="98"/>
      <c r="T514" s="98"/>
      <c r="U514" s="98"/>
      <c r="V514" s="98"/>
      <c r="W514" s="99"/>
      <c r="X514" s="89"/>
      <c r="Y514" s="89"/>
      <c r="Z514" s="89"/>
      <c r="AA514" s="89"/>
      <c r="AB514" s="102"/>
      <c r="AC514" s="102"/>
      <c r="AD514" s="102"/>
      <c r="AE514" s="102"/>
      <c r="AF514" s="102"/>
      <c r="AG514" s="102"/>
      <c r="AH514" s="102"/>
      <c r="AI514" s="102"/>
      <c r="AJ514" s="102"/>
      <c r="AK514" s="102"/>
      <c r="AL514" s="104"/>
      <c r="AM514" s="98"/>
      <c r="AN514" s="155"/>
      <c r="AO514" s="155"/>
      <c r="AP514" s="155"/>
      <c r="AQ514" s="155"/>
    </row>
    <row r="515" spans="1:43" s="101" customFormat="1" ht="40.15" customHeight="1">
      <c r="A515" s="90"/>
      <c r="B515" s="102"/>
      <c r="C515" s="292"/>
      <c r="D515" s="103"/>
      <c r="E515" s="98"/>
      <c r="F515" s="98"/>
      <c r="G515" s="98"/>
      <c r="H515" s="97"/>
      <c r="I515" s="97"/>
      <c r="J515" s="97"/>
      <c r="K515" s="98"/>
      <c r="L515" s="97"/>
      <c r="M515" s="285"/>
      <c r="N515" s="284"/>
      <c r="O515" s="442"/>
      <c r="P515" s="98"/>
      <c r="Q515" s="98"/>
      <c r="R515" s="98"/>
      <c r="S515" s="98"/>
      <c r="T515" s="98"/>
      <c r="U515" s="98"/>
      <c r="V515" s="98"/>
      <c r="W515" s="99"/>
      <c r="X515" s="89"/>
      <c r="Y515" s="89"/>
      <c r="Z515" s="89"/>
      <c r="AA515" s="89"/>
      <c r="AB515" s="102"/>
      <c r="AC515" s="102"/>
      <c r="AD515" s="102"/>
      <c r="AE515" s="102"/>
      <c r="AF515" s="102"/>
      <c r="AG515" s="102"/>
      <c r="AH515" s="102"/>
      <c r="AI515" s="102"/>
      <c r="AJ515" s="102"/>
      <c r="AK515" s="102"/>
      <c r="AL515" s="104"/>
      <c r="AM515" s="98"/>
      <c r="AN515" s="155"/>
      <c r="AO515" s="155"/>
      <c r="AP515" s="155"/>
      <c r="AQ515" s="155"/>
    </row>
    <row r="516" spans="1:43" s="101" customFormat="1" ht="40.15" customHeight="1">
      <c r="A516" s="90"/>
      <c r="B516" s="102"/>
      <c r="C516" s="292"/>
      <c r="D516" s="103"/>
      <c r="E516" s="98"/>
      <c r="F516" s="98"/>
      <c r="G516" s="98"/>
      <c r="H516" s="97"/>
      <c r="I516" s="97"/>
      <c r="J516" s="97"/>
      <c r="K516" s="98"/>
      <c r="L516" s="97"/>
      <c r="M516" s="285"/>
      <c r="N516" s="284"/>
      <c r="O516" s="442"/>
      <c r="P516" s="98"/>
      <c r="Q516" s="98"/>
      <c r="R516" s="98"/>
      <c r="S516" s="98"/>
      <c r="T516" s="98"/>
      <c r="U516" s="98"/>
      <c r="V516" s="98"/>
      <c r="W516" s="99"/>
      <c r="X516" s="89"/>
      <c r="Y516" s="89"/>
      <c r="Z516" s="89"/>
      <c r="AA516" s="89"/>
      <c r="AB516" s="102"/>
      <c r="AC516" s="102"/>
      <c r="AD516" s="102"/>
      <c r="AE516" s="102"/>
      <c r="AF516" s="102"/>
      <c r="AG516" s="102"/>
      <c r="AH516" s="102"/>
      <c r="AI516" s="102"/>
      <c r="AJ516" s="102"/>
      <c r="AK516" s="102"/>
      <c r="AL516" s="104"/>
      <c r="AM516" s="98"/>
      <c r="AN516" s="155"/>
      <c r="AO516" s="155"/>
      <c r="AP516" s="155"/>
      <c r="AQ516" s="155"/>
    </row>
    <row r="517" spans="1:43" s="101" customFormat="1" ht="40.15" customHeight="1">
      <c r="A517" s="90"/>
      <c r="B517" s="102"/>
      <c r="C517" s="292"/>
      <c r="D517" s="106"/>
      <c r="E517" s="107"/>
      <c r="F517" s="107"/>
      <c r="G517" s="107"/>
      <c r="H517" s="107"/>
      <c r="I517" s="107"/>
      <c r="J517" s="107"/>
      <c r="K517" s="107"/>
      <c r="L517" s="107"/>
      <c r="M517" s="285"/>
      <c r="N517" s="284"/>
      <c r="O517" s="442"/>
      <c r="P517" s="98"/>
      <c r="Q517" s="98"/>
      <c r="R517" s="98"/>
      <c r="S517" s="98"/>
      <c r="T517" s="98"/>
      <c r="U517" s="98"/>
      <c r="V517" s="98"/>
      <c r="W517" s="99"/>
      <c r="X517" s="89"/>
      <c r="Y517" s="89"/>
      <c r="Z517" s="89"/>
      <c r="AA517" s="89"/>
      <c r="AB517" s="102"/>
      <c r="AC517" s="102"/>
      <c r="AD517" s="102"/>
      <c r="AE517" s="102"/>
      <c r="AF517" s="102"/>
      <c r="AG517" s="102"/>
      <c r="AH517" s="102"/>
      <c r="AI517" s="102"/>
      <c r="AJ517" s="102"/>
      <c r="AK517" s="102"/>
      <c r="AL517" s="104"/>
      <c r="AM517" s="98"/>
      <c r="AN517" s="155"/>
      <c r="AO517" s="155"/>
      <c r="AP517" s="155"/>
      <c r="AQ517" s="155"/>
    </row>
    <row r="518" spans="1:43" s="101" customFormat="1" ht="40.15" customHeight="1">
      <c r="A518" s="90"/>
      <c r="B518" s="102"/>
      <c r="C518" s="292"/>
      <c r="D518" s="106"/>
      <c r="E518" s="107"/>
      <c r="F518" s="107"/>
      <c r="G518" s="107"/>
      <c r="H518" s="107"/>
      <c r="I518" s="107"/>
      <c r="J518" s="107"/>
      <c r="K518" s="107"/>
      <c r="L518" s="107"/>
      <c r="M518" s="285"/>
      <c r="N518" s="284"/>
      <c r="O518" s="442"/>
      <c r="P518" s="98"/>
      <c r="Q518" s="98"/>
      <c r="R518" s="98"/>
      <c r="S518" s="98"/>
      <c r="T518" s="98"/>
      <c r="U518" s="98"/>
      <c r="V518" s="98"/>
      <c r="W518" s="99"/>
      <c r="X518" s="89"/>
      <c r="Y518" s="89"/>
      <c r="Z518" s="89"/>
      <c r="AA518" s="89"/>
      <c r="AB518" s="102"/>
      <c r="AC518" s="102"/>
      <c r="AD518" s="102"/>
      <c r="AE518" s="102"/>
      <c r="AF518" s="102"/>
      <c r="AG518" s="102"/>
      <c r="AH518" s="102"/>
      <c r="AI518" s="102"/>
      <c r="AJ518" s="102"/>
      <c r="AK518" s="102"/>
      <c r="AL518" s="104"/>
      <c r="AM518" s="98"/>
      <c r="AN518" s="155"/>
      <c r="AO518" s="155"/>
      <c r="AP518" s="155"/>
      <c r="AQ518" s="155"/>
    </row>
    <row r="519" spans="1:43" s="101" customFormat="1" ht="40.15" customHeight="1">
      <c r="A519" s="90"/>
      <c r="B519" s="102"/>
      <c r="C519" s="292"/>
      <c r="D519" s="106"/>
      <c r="E519" s="107"/>
      <c r="F519" s="107"/>
      <c r="G519" s="107"/>
      <c r="H519" s="107"/>
      <c r="I519" s="107"/>
      <c r="J519" s="107"/>
      <c r="K519" s="107"/>
      <c r="L519" s="107"/>
      <c r="M519" s="285"/>
      <c r="N519" s="284"/>
      <c r="O519" s="442"/>
      <c r="P519" s="98"/>
      <c r="Q519" s="98"/>
      <c r="R519" s="98"/>
      <c r="S519" s="98"/>
      <c r="T519" s="98"/>
      <c r="U519" s="98"/>
      <c r="V519" s="98"/>
      <c r="W519" s="99"/>
      <c r="X519" s="89"/>
      <c r="Y519" s="89"/>
      <c r="Z519" s="89"/>
      <c r="AA519" s="89"/>
      <c r="AB519" s="102"/>
      <c r="AC519" s="102"/>
      <c r="AD519" s="102"/>
      <c r="AE519" s="102"/>
      <c r="AF519" s="102"/>
      <c r="AG519" s="102"/>
      <c r="AH519" s="102"/>
      <c r="AI519" s="102"/>
      <c r="AJ519" s="102"/>
      <c r="AK519" s="102"/>
      <c r="AL519" s="104"/>
      <c r="AM519" s="98"/>
      <c r="AN519" s="155"/>
      <c r="AO519" s="155"/>
      <c r="AP519" s="155"/>
      <c r="AQ519" s="155"/>
    </row>
    <row r="520" spans="1:43" s="101" customFormat="1" ht="40.15" customHeight="1">
      <c r="A520" s="90"/>
      <c r="B520" s="102"/>
      <c r="C520" s="292"/>
      <c r="D520" s="106"/>
      <c r="E520" s="107"/>
      <c r="F520" s="107"/>
      <c r="G520" s="107"/>
      <c r="H520" s="107"/>
      <c r="I520" s="107"/>
      <c r="J520" s="107"/>
      <c r="K520" s="107"/>
      <c r="L520" s="107"/>
      <c r="M520" s="285"/>
      <c r="N520" s="284"/>
      <c r="O520" s="442"/>
      <c r="P520" s="98"/>
      <c r="Q520" s="98"/>
      <c r="R520" s="98"/>
      <c r="S520" s="98"/>
      <c r="T520" s="98"/>
      <c r="U520" s="98"/>
      <c r="V520" s="98"/>
      <c r="W520" s="99"/>
      <c r="X520" s="89"/>
      <c r="Y520" s="89"/>
      <c r="Z520" s="89"/>
      <c r="AA520" s="89"/>
      <c r="AB520" s="102"/>
      <c r="AC520" s="102"/>
      <c r="AD520" s="102"/>
      <c r="AE520" s="102"/>
      <c r="AF520" s="102"/>
      <c r="AG520" s="102"/>
      <c r="AH520" s="102"/>
      <c r="AI520" s="102"/>
      <c r="AJ520" s="102"/>
      <c r="AK520" s="102"/>
      <c r="AL520" s="104"/>
      <c r="AM520" s="98"/>
      <c r="AN520" s="155"/>
      <c r="AO520" s="155"/>
      <c r="AP520" s="155"/>
      <c r="AQ520" s="155"/>
    </row>
    <row r="521" spans="1:43" s="101" customFormat="1" ht="40.15" customHeight="1">
      <c r="A521" s="90"/>
      <c r="B521" s="102"/>
      <c r="C521" s="292"/>
      <c r="D521" s="106"/>
      <c r="E521" s="107"/>
      <c r="F521" s="107"/>
      <c r="G521" s="107"/>
      <c r="H521" s="107"/>
      <c r="I521" s="107"/>
      <c r="J521" s="107"/>
      <c r="K521" s="107"/>
      <c r="L521" s="107"/>
      <c r="M521" s="285"/>
      <c r="N521" s="284"/>
      <c r="O521" s="442"/>
      <c r="P521" s="98"/>
      <c r="Q521" s="98"/>
      <c r="R521" s="98"/>
      <c r="S521" s="98"/>
      <c r="T521" s="98"/>
      <c r="U521" s="98"/>
      <c r="V521" s="98"/>
      <c r="W521" s="99"/>
      <c r="X521" s="89"/>
      <c r="Y521" s="89"/>
      <c r="Z521" s="89"/>
      <c r="AA521" s="89"/>
      <c r="AB521" s="102"/>
      <c r="AC521" s="102"/>
      <c r="AD521" s="102"/>
      <c r="AE521" s="102"/>
      <c r="AF521" s="102"/>
      <c r="AG521" s="102"/>
      <c r="AH521" s="102"/>
      <c r="AI521" s="102"/>
      <c r="AJ521" s="102"/>
      <c r="AK521" s="102"/>
      <c r="AL521" s="104"/>
      <c r="AM521" s="98"/>
      <c r="AN521" s="155"/>
      <c r="AO521" s="155"/>
      <c r="AP521" s="155"/>
      <c r="AQ521" s="155"/>
    </row>
    <row r="522" spans="1:43" s="101" customFormat="1" ht="40.15" customHeight="1">
      <c r="A522" s="90"/>
      <c r="B522" s="102"/>
      <c r="C522" s="292"/>
      <c r="D522" s="106"/>
      <c r="E522" s="107"/>
      <c r="F522" s="107"/>
      <c r="G522" s="107"/>
      <c r="H522" s="107"/>
      <c r="I522" s="107"/>
      <c r="J522" s="107"/>
      <c r="K522" s="107"/>
      <c r="L522" s="107"/>
      <c r="M522" s="285"/>
      <c r="N522" s="284"/>
      <c r="O522" s="442"/>
      <c r="P522" s="98"/>
      <c r="Q522" s="98"/>
      <c r="R522" s="98"/>
      <c r="S522" s="98"/>
      <c r="T522" s="98"/>
      <c r="U522" s="98"/>
      <c r="V522" s="98"/>
      <c r="W522" s="99"/>
      <c r="X522" s="89"/>
      <c r="Y522" s="89"/>
      <c r="Z522" s="89"/>
      <c r="AA522" s="89"/>
      <c r="AB522" s="102"/>
      <c r="AC522" s="102"/>
      <c r="AD522" s="102"/>
      <c r="AE522" s="102"/>
      <c r="AF522" s="102"/>
      <c r="AG522" s="102"/>
      <c r="AH522" s="102"/>
      <c r="AI522" s="102"/>
      <c r="AJ522" s="102"/>
      <c r="AK522" s="102"/>
      <c r="AL522" s="104"/>
      <c r="AM522" s="98"/>
      <c r="AN522" s="155"/>
      <c r="AO522" s="155"/>
      <c r="AP522" s="155"/>
      <c r="AQ522" s="155"/>
    </row>
    <row r="523" spans="1:43">
      <c r="D523" s="106"/>
      <c r="E523" s="107"/>
      <c r="F523" s="107"/>
      <c r="G523" s="107"/>
      <c r="H523" s="107"/>
      <c r="I523" s="107"/>
      <c r="J523" s="107"/>
      <c r="K523" s="107"/>
      <c r="L523" s="107"/>
    </row>
    <row r="524" spans="1:43">
      <c r="D524" s="106"/>
      <c r="E524" s="107"/>
      <c r="F524" s="107"/>
      <c r="G524" s="107"/>
      <c r="H524" s="107"/>
      <c r="I524" s="107"/>
      <c r="J524" s="107"/>
      <c r="K524" s="107"/>
      <c r="L524" s="107"/>
    </row>
    <row r="525" spans="1:43">
      <c r="D525" s="106"/>
      <c r="E525" s="107"/>
      <c r="F525" s="107"/>
      <c r="G525" s="107"/>
      <c r="H525" s="107"/>
      <c r="I525" s="107"/>
      <c r="J525" s="107"/>
      <c r="K525" s="107"/>
      <c r="L525" s="107"/>
    </row>
    <row r="526" spans="1:43">
      <c r="D526" s="106"/>
      <c r="E526" s="107"/>
      <c r="F526" s="107"/>
      <c r="G526" s="107"/>
      <c r="H526" s="107"/>
      <c r="I526" s="107"/>
      <c r="J526" s="107"/>
      <c r="K526" s="107"/>
      <c r="L526" s="107"/>
    </row>
    <row r="527" spans="1:43">
      <c r="D527" s="106"/>
      <c r="E527" s="107"/>
      <c r="F527" s="107"/>
      <c r="G527" s="107"/>
      <c r="H527" s="107"/>
      <c r="I527" s="107"/>
      <c r="J527" s="107"/>
      <c r="K527" s="107"/>
      <c r="L527" s="107"/>
    </row>
    <row r="528" spans="1:43">
      <c r="D528" s="106"/>
      <c r="E528" s="107"/>
      <c r="F528" s="107"/>
      <c r="G528" s="107"/>
      <c r="H528" s="107"/>
      <c r="I528" s="107"/>
      <c r="J528" s="107"/>
      <c r="K528" s="107"/>
      <c r="L528" s="107"/>
    </row>
    <row r="529" spans="4:12">
      <c r="D529" s="106"/>
      <c r="E529" s="107"/>
      <c r="F529" s="107"/>
      <c r="G529" s="107"/>
      <c r="H529" s="107"/>
      <c r="I529" s="107"/>
      <c r="J529" s="107"/>
      <c r="K529" s="107"/>
      <c r="L529" s="107"/>
    </row>
    <row r="530" spans="4:12">
      <c r="D530" s="106"/>
      <c r="E530" s="107"/>
      <c r="F530" s="107"/>
      <c r="G530" s="107"/>
      <c r="H530" s="107"/>
      <c r="I530" s="107"/>
      <c r="J530" s="107"/>
      <c r="K530" s="107"/>
      <c r="L530" s="107"/>
    </row>
    <row r="531" spans="4:12">
      <c r="D531" s="106"/>
      <c r="E531" s="107"/>
      <c r="F531" s="107"/>
      <c r="G531" s="107"/>
      <c r="H531" s="107"/>
      <c r="I531" s="107"/>
      <c r="J531" s="107"/>
      <c r="K531" s="107"/>
      <c r="L531" s="107"/>
    </row>
    <row r="532" spans="4:12">
      <c r="D532" s="106"/>
      <c r="E532" s="107"/>
      <c r="F532" s="107"/>
      <c r="G532" s="107"/>
      <c r="H532" s="107"/>
      <c r="I532" s="107"/>
      <c r="J532" s="107"/>
      <c r="K532" s="107"/>
      <c r="L532" s="107"/>
    </row>
    <row r="533" spans="4:12">
      <c r="D533" s="106"/>
      <c r="E533" s="107"/>
      <c r="F533" s="107"/>
      <c r="G533" s="107"/>
      <c r="H533" s="107"/>
      <c r="I533" s="107"/>
      <c r="J533" s="107"/>
      <c r="K533" s="107"/>
      <c r="L533" s="107"/>
    </row>
    <row r="534" spans="4:12">
      <c r="D534" s="106"/>
      <c r="E534" s="107"/>
      <c r="F534" s="107"/>
      <c r="G534" s="107"/>
      <c r="H534" s="107"/>
      <c r="I534" s="107"/>
      <c r="J534" s="107"/>
      <c r="K534" s="107"/>
      <c r="L534" s="107"/>
    </row>
    <row r="535" spans="4:12">
      <c r="D535" s="106"/>
      <c r="E535" s="107"/>
      <c r="F535" s="107"/>
      <c r="G535" s="107"/>
      <c r="H535" s="107"/>
      <c r="I535" s="107"/>
      <c r="J535" s="107"/>
      <c r="K535" s="107"/>
      <c r="L535" s="107"/>
    </row>
    <row r="536" spans="4:12">
      <c r="D536" s="106"/>
      <c r="E536" s="107"/>
      <c r="F536" s="107"/>
      <c r="G536" s="107"/>
      <c r="H536" s="107"/>
      <c r="I536" s="107"/>
      <c r="J536" s="107"/>
      <c r="K536" s="107"/>
      <c r="L536" s="107"/>
    </row>
    <row r="537" spans="4:12">
      <c r="D537" s="106"/>
      <c r="E537" s="107"/>
      <c r="F537" s="107"/>
      <c r="G537" s="107"/>
      <c r="H537" s="107"/>
      <c r="I537" s="107"/>
      <c r="J537" s="107"/>
      <c r="K537" s="107"/>
      <c r="L537" s="107"/>
    </row>
    <row r="538" spans="4:12">
      <c r="D538" s="106"/>
      <c r="E538" s="107"/>
      <c r="F538" s="107"/>
      <c r="G538" s="107"/>
      <c r="H538" s="107"/>
      <c r="I538" s="107"/>
      <c r="J538" s="107"/>
      <c r="K538" s="107"/>
      <c r="L538" s="107"/>
    </row>
    <row r="539" spans="4:12">
      <c r="D539" s="106"/>
      <c r="E539" s="107"/>
      <c r="F539" s="107"/>
      <c r="G539" s="107"/>
      <c r="H539" s="107"/>
      <c r="I539" s="107"/>
      <c r="J539" s="107"/>
      <c r="K539" s="107"/>
      <c r="L539" s="107"/>
    </row>
    <row r="540" spans="4:12">
      <c r="D540" s="106"/>
      <c r="E540" s="107"/>
      <c r="F540" s="107"/>
      <c r="G540" s="107"/>
      <c r="H540" s="107"/>
      <c r="I540" s="107"/>
      <c r="J540" s="107"/>
      <c r="K540" s="107"/>
      <c r="L540" s="107"/>
    </row>
    <row r="541" spans="4:12">
      <c r="D541" s="106"/>
      <c r="E541" s="107"/>
      <c r="F541" s="107"/>
      <c r="G541" s="107"/>
      <c r="H541" s="107"/>
      <c r="I541" s="107"/>
      <c r="J541" s="107"/>
      <c r="K541" s="107"/>
      <c r="L541" s="107"/>
    </row>
    <row r="542" spans="4:12">
      <c r="D542" s="106"/>
      <c r="E542" s="107"/>
      <c r="F542" s="107"/>
      <c r="G542" s="107"/>
      <c r="H542" s="107"/>
      <c r="I542" s="107"/>
      <c r="J542" s="107"/>
      <c r="K542" s="107"/>
      <c r="L542" s="107"/>
    </row>
    <row r="543" spans="4:12">
      <c r="D543" s="106"/>
      <c r="E543" s="107"/>
      <c r="F543" s="107"/>
      <c r="G543" s="107"/>
      <c r="H543" s="107"/>
      <c r="I543" s="107"/>
      <c r="J543" s="107"/>
      <c r="K543" s="107"/>
      <c r="L543" s="107"/>
    </row>
    <row r="544" spans="4:12">
      <c r="D544" s="106"/>
      <c r="E544" s="107"/>
      <c r="F544" s="107"/>
      <c r="G544" s="107"/>
      <c r="H544" s="107"/>
      <c r="I544" s="107"/>
      <c r="J544" s="107"/>
      <c r="K544" s="107"/>
      <c r="L544" s="107"/>
    </row>
    <row r="545" spans="4:12">
      <c r="D545" s="106"/>
      <c r="E545" s="107"/>
      <c r="F545" s="107"/>
      <c r="G545" s="107"/>
      <c r="H545" s="107"/>
      <c r="I545" s="107"/>
      <c r="J545" s="107"/>
      <c r="K545" s="107"/>
      <c r="L545" s="107"/>
    </row>
    <row r="546" spans="4:12">
      <c r="D546" s="106"/>
      <c r="E546" s="107"/>
      <c r="F546" s="107"/>
      <c r="G546" s="107"/>
      <c r="H546" s="107"/>
      <c r="I546" s="107"/>
      <c r="J546" s="107"/>
      <c r="K546" s="107"/>
      <c r="L546" s="107"/>
    </row>
    <row r="547" spans="4:12">
      <c r="D547" s="106"/>
      <c r="E547" s="107"/>
      <c r="F547" s="107"/>
      <c r="G547" s="107"/>
      <c r="H547" s="107"/>
      <c r="I547" s="107"/>
      <c r="J547" s="107"/>
      <c r="K547" s="107"/>
      <c r="L547" s="107"/>
    </row>
    <row r="548" spans="4:12">
      <c r="D548" s="106"/>
      <c r="E548" s="107"/>
      <c r="F548" s="107"/>
      <c r="G548" s="107"/>
      <c r="H548" s="107"/>
      <c r="I548" s="107"/>
      <c r="J548" s="107"/>
      <c r="K548" s="107"/>
      <c r="L548" s="107"/>
    </row>
    <row r="549" spans="4:12">
      <c r="D549" s="106"/>
      <c r="E549" s="107"/>
      <c r="F549" s="107"/>
      <c r="G549" s="107"/>
      <c r="H549" s="107"/>
      <c r="I549" s="107"/>
      <c r="J549" s="107"/>
      <c r="K549" s="107"/>
      <c r="L549" s="107"/>
    </row>
    <row r="550" spans="4:12">
      <c r="D550" s="106"/>
      <c r="E550" s="107"/>
      <c r="F550" s="107"/>
      <c r="G550" s="107"/>
      <c r="H550" s="107"/>
      <c r="I550" s="107"/>
      <c r="J550" s="107"/>
      <c r="K550" s="107"/>
      <c r="L550" s="107"/>
    </row>
    <row r="551" spans="4:12">
      <c r="D551" s="106"/>
      <c r="E551" s="107"/>
      <c r="F551" s="107"/>
      <c r="G551" s="107"/>
      <c r="H551" s="107"/>
      <c r="I551" s="107"/>
      <c r="J551" s="107"/>
      <c r="K551" s="107"/>
      <c r="L551" s="107"/>
    </row>
    <row r="552" spans="4:12">
      <c r="D552" s="106"/>
      <c r="E552" s="107"/>
      <c r="F552" s="107"/>
      <c r="G552" s="107"/>
      <c r="H552" s="107"/>
      <c r="I552" s="107"/>
      <c r="J552" s="107"/>
      <c r="K552" s="107"/>
      <c r="L552" s="107"/>
    </row>
    <row r="553" spans="4:12">
      <c r="D553" s="106"/>
      <c r="E553" s="107"/>
      <c r="F553" s="107"/>
      <c r="G553" s="107"/>
      <c r="H553" s="107"/>
      <c r="I553" s="107"/>
      <c r="J553" s="107"/>
      <c r="K553" s="107"/>
      <c r="L553" s="107"/>
    </row>
    <row r="554" spans="4:12">
      <c r="D554" s="106"/>
      <c r="E554" s="107"/>
      <c r="F554" s="107"/>
      <c r="G554" s="107"/>
      <c r="H554" s="107"/>
      <c r="I554" s="107"/>
      <c r="J554" s="107"/>
      <c r="K554" s="107"/>
      <c r="L554" s="107"/>
    </row>
    <row r="555" spans="4:12">
      <c r="D555" s="106"/>
      <c r="E555" s="107"/>
      <c r="F555" s="107"/>
      <c r="G555" s="107"/>
      <c r="H555" s="107"/>
      <c r="I555" s="107"/>
      <c r="J555" s="107"/>
      <c r="K555" s="107"/>
      <c r="L555" s="107"/>
    </row>
    <row r="556" spans="4:12">
      <c r="D556" s="106"/>
      <c r="E556" s="107"/>
      <c r="F556" s="107"/>
      <c r="G556" s="107"/>
      <c r="H556" s="107"/>
      <c r="I556" s="107"/>
      <c r="J556" s="107"/>
      <c r="K556" s="107"/>
      <c r="L556" s="107"/>
    </row>
    <row r="557" spans="4:12">
      <c r="D557" s="106"/>
      <c r="E557" s="107"/>
      <c r="F557" s="107"/>
      <c r="G557" s="107"/>
      <c r="H557" s="107"/>
      <c r="I557" s="107"/>
      <c r="J557" s="107"/>
      <c r="K557" s="107"/>
      <c r="L557" s="107"/>
    </row>
    <row r="558" spans="4:12">
      <c r="D558" s="106"/>
      <c r="E558" s="107"/>
      <c r="F558" s="107"/>
      <c r="G558" s="107"/>
      <c r="H558" s="107"/>
      <c r="I558" s="107"/>
      <c r="J558" s="107"/>
      <c r="K558" s="107"/>
      <c r="L558" s="107"/>
    </row>
    <row r="559" spans="4:12">
      <c r="D559" s="106"/>
      <c r="E559" s="107"/>
      <c r="F559" s="107"/>
      <c r="G559" s="107"/>
      <c r="H559" s="107"/>
      <c r="I559" s="107"/>
      <c r="J559" s="107"/>
      <c r="K559" s="107"/>
      <c r="L559" s="107"/>
    </row>
    <row r="560" spans="4:12">
      <c r="D560" s="106"/>
      <c r="E560" s="107"/>
      <c r="F560" s="107"/>
      <c r="G560" s="107"/>
      <c r="H560" s="107"/>
      <c r="I560" s="107"/>
      <c r="J560" s="107"/>
      <c r="K560" s="107"/>
      <c r="L560" s="107"/>
    </row>
    <row r="561" spans="1:12">
      <c r="D561" s="106"/>
      <c r="E561" s="107"/>
      <c r="F561" s="107"/>
      <c r="G561" s="107"/>
      <c r="H561" s="107"/>
      <c r="I561" s="107"/>
      <c r="J561" s="107"/>
      <c r="K561" s="107"/>
      <c r="L561" s="107"/>
    </row>
    <row r="562" spans="1:12">
      <c r="D562" s="106"/>
      <c r="E562" s="107"/>
      <c r="F562" s="107"/>
      <c r="G562" s="107"/>
      <c r="H562" s="107"/>
      <c r="I562" s="107"/>
      <c r="J562" s="107"/>
      <c r="K562" s="107"/>
      <c r="L562" s="107"/>
    </row>
    <row r="563" spans="1:12">
      <c r="D563" s="106"/>
      <c r="E563" s="107"/>
      <c r="F563" s="107"/>
      <c r="G563" s="107"/>
      <c r="H563" s="107"/>
      <c r="I563" s="107"/>
      <c r="J563" s="107"/>
      <c r="K563" s="107"/>
      <c r="L563" s="107"/>
    </row>
    <row r="564" spans="1:12">
      <c r="A564" s="91"/>
      <c r="C564" s="293"/>
      <c r="D564" s="106"/>
      <c r="E564" s="107"/>
      <c r="F564" s="107"/>
      <c r="G564" s="107"/>
      <c r="H564" s="107"/>
      <c r="I564" s="107"/>
      <c r="J564" s="107"/>
      <c r="K564" s="107"/>
      <c r="L564" s="107"/>
    </row>
    <row r="565" spans="1:12">
      <c r="A565" s="91"/>
      <c r="C565" s="293"/>
      <c r="D565" s="106"/>
      <c r="E565" s="107"/>
      <c r="F565" s="107"/>
      <c r="G565" s="107"/>
      <c r="H565" s="107"/>
      <c r="I565" s="107"/>
      <c r="J565" s="107"/>
      <c r="K565" s="107"/>
      <c r="L565" s="107"/>
    </row>
    <row r="566" spans="1:12">
      <c r="B566" s="105"/>
      <c r="D566" s="106"/>
      <c r="E566" s="107"/>
      <c r="F566" s="107"/>
      <c r="G566" s="107"/>
      <c r="H566" s="107"/>
      <c r="I566" s="107"/>
      <c r="J566" s="107"/>
      <c r="K566" s="107"/>
      <c r="L566" s="107"/>
    </row>
    <row r="567" spans="1:12">
      <c r="B567" s="105"/>
      <c r="D567" s="106"/>
      <c r="E567" s="107"/>
      <c r="F567" s="107"/>
      <c r="G567" s="107"/>
      <c r="H567" s="107"/>
      <c r="I567" s="107"/>
      <c r="J567" s="107"/>
      <c r="K567" s="107"/>
      <c r="L567" s="107"/>
    </row>
    <row r="568" spans="1:12">
      <c r="B568" s="105"/>
      <c r="D568" s="106"/>
      <c r="E568" s="107"/>
      <c r="F568" s="107"/>
      <c r="G568" s="107"/>
      <c r="H568" s="107"/>
      <c r="I568" s="107"/>
      <c r="J568" s="107"/>
      <c r="K568" s="107"/>
      <c r="L568" s="107"/>
    </row>
    <row r="569" spans="1:12">
      <c r="B569" s="105"/>
      <c r="D569" s="106"/>
      <c r="E569" s="107"/>
      <c r="F569" s="107"/>
      <c r="G569" s="107"/>
      <c r="H569" s="107"/>
      <c r="I569" s="107"/>
      <c r="J569" s="107"/>
      <c r="K569" s="107"/>
      <c r="L569" s="107"/>
    </row>
    <row r="570" spans="1:12">
      <c r="B570" s="105"/>
      <c r="D570" s="106"/>
      <c r="E570" s="107"/>
      <c r="F570" s="107"/>
      <c r="G570" s="107"/>
      <c r="H570" s="107"/>
      <c r="I570" s="107"/>
      <c r="J570" s="107"/>
      <c r="K570" s="107"/>
      <c r="L570" s="107"/>
    </row>
    <row r="571" spans="1:12">
      <c r="B571" s="105"/>
      <c r="D571" s="106"/>
      <c r="E571" s="107"/>
      <c r="F571" s="107"/>
      <c r="G571" s="107"/>
      <c r="H571" s="107"/>
      <c r="I571" s="107"/>
      <c r="J571" s="107"/>
      <c r="K571" s="107"/>
      <c r="L571" s="107"/>
    </row>
    <row r="572" spans="1:12">
      <c r="B572" s="105"/>
      <c r="D572" s="106"/>
      <c r="E572" s="107"/>
      <c r="F572" s="107"/>
      <c r="G572" s="107"/>
      <c r="H572" s="107"/>
      <c r="I572" s="107"/>
      <c r="J572" s="107"/>
      <c r="K572" s="107"/>
      <c r="L572" s="107"/>
    </row>
    <row r="573" spans="1:12">
      <c r="B573" s="105"/>
      <c r="D573" s="106"/>
      <c r="E573" s="107"/>
      <c r="F573" s="107"/>
      <c r="G573" s="107"/>
      <c r="H573" s="107"/>
      <c r="I573" s="107"/>
      <c r="J573" s="107"/>
      <c r="K573" s="107"/>
      <c r="L573" s="107"/>
    </row>
    <row r="574" spans="1:12">
      <c r="B574" s="105"/>
      <c r="D574" s="106"/>
      <c r="E574" s="107"/>
      <c r="F574" s="107"/>
      <c r="G574" s="107"/>
      <c r="H574" s="107"/>
      <c r="I574" s="107"/>
      <c r="J574" s="107"/>
      <c r="K574" s="107"/>
      <c r="L574" s="107"/>
    </row>
    <row r="575" spans="1:12">
      <c r="B575" s="105"/>
      <c r="D575" s="106"/>
      <c r="E575" s="107"/>
      <c r="F575" s="107"/>
      <c r="G575" s="107"/>
      <c r="H575" s="107"/>
      <c r="I575" s="107"/>
      <c r="J575" s="107"/>
      <c r="K575" s="107"/>
      <c r="L575" s="107"/>
    </row>
    <row r="576" spans="1:12">
      <c r="B576" s="105"/>
      <c r="D576" s="106"/>
      <c r="E576" s="107"/>
      <c r="F576" s="107"/>
      <c r="G576" s="107"/>
      <c r="H576" s="107"/>
      <c r="I576" s="107"/>
      <c r="J576" s="107"/>
      <c r="K576" s="107"/>
      <c r="L576" s="107"/>
    </row>
    <row r="577" spans="2:12">
      <c r="B577" s="105"/>
      <c r="D577" s="106"/>
      <c r="E577" s="107"/>
      <c r="F577" s="107"/>
      <c r="G577" s="107"/>
      <c r="H577" s="107"/>
      <c r="I577" s="107"/>
      <c r="J577" s="107"/>
      <c r="K577" s="107"/>
      <c r="L577" s="107"/>
    </row>
    <row r="578" spans="2:12">
      <c r="B578" s="105"/>
      <c r="D578" s="106"/>
      <c r="E578" s="107"/>
      <c r="F578" s="107"/>
      <c r="G578" s="107"/>
      <c r="H578" s="107"/>
      <c r="I578" s="107"/>
      <c r="J578" s="107"/>
      <c r="K578" s="107"/>
      <c r="L578" s="107"/>
    </row>
    <row r="579" spans="2:12">
      <c r="B579" s="105"/>
      <c r="E579" s="97"/>
    </row>
    <row r="580" spans="2:12">
      <c r="B580" s="105"/>
      <c r="E580" s="97"/>
    </row>
    <row r="581" spans="2:12">
      <c r="B581" s="105"/>
      <c r="E581" s="97"/>
    </row>
    <row r="582" spans="2:12">
      <c r="B582" s="105"/>
    </row>
    <row r="583" spans="2:12">
      <c r="B583" s="105"/>
    </row>
    <row r="584" spans="2:12">
      <c r="B584" s="105"/>
    </row>
    <row r="585" spans="2:12">
      <c r="B585" s="105"/>
    </row>
    <row r="586" spans="2:12">
      <c r="B586" s="105"/>
    </row>
    <row r="587" spans="2:12">
      <c r="B587" s="105"/>
    </row>
    <row r="588" spans="2:12">
      <c r="B588" s="105"/>
    </row>
    <row r="589" spans="2:12">
      <c r="B589" s="105"/>
    </row>
    <row r="590" spans="2:12">
      <c r="B590" s="105"/>
    </row>
    <row r="591" spans="2:12">
      <c r="B591" s="105"/>
    </row>
    <row r="592" spans="2:12">
      <c r="B592" s="105"/>
    </row>
    <row r="593" spans="2:2">
      <c r="B593" s="105"/>
    </row>
    <row r="594" spans="2:2">
      <c r="B594" s="105"/>
    </row>
    <row r="595" spans="2:2">
      <c r="B595" s="105"/>
    </row>
    <row r="596" spans="2:2">
      <c r="B596" s="105"/>
    </row>
    <row r="597" spans="2:2">
      <c r="B597" s="105"/>
    </row>
    <row r="598" spans="2:2">
      <c r="B598" s="105"/>
    </row>
    <row r="599" spans="2:2">
      <c r="B599" s="105"/>
    </row>
    <row r="600" spans="2:2">
      <c r="B600" s="105"/>
    </row>
    <row r="601" spans="2:2">
      <c r="B601" s="105"/>
    </row>
    <row r="602" spans="2:2">
      <c r="B602" s="105"/>
    </row>
    <row r="603" spans="2:2">
      <c r="B603" s="105"/>
    </row>
    <row r="604" spans="2:2">
      <c r="B604" s="105"/>
    </row>
    <row r="605" spans="2:2">
      <c r="B605" s="105"/>
    </row>
    <row r="606" spans="2:2">
      <c r="B606" s="105"/>
    </row>
    <row r="607" spans="2:2">
      <c r="B607" s="105"/>
    </row>
    <row r="608" spans="2:2">
      <c r="B608" s="105"/>
    </row>
    <row r="609" spans="2:2">
      <c r="B609" s="105"/>
    </row>
    <row r="610" spans="2:2">
      <c r="B610" s="105"/>
    </row>
    <row r="611" spans="2:2">
      <c r="B611" s="105"/>
    </row>
    <row r="612" spans="2:2">
      <c r="B612" s="105"/>
    </row>
    <row r="613" spans="2:2">
      <c r="B613" s="105"/>
    </row>
    <row r="614" spans="2:2">
      <c r="B614" s="105"/>
    </row>
    <row r="615" spans="2:2">
      <c r="B615" s="105"/>
    </row>
    <row r="616" spans="2:2">
      <c r="B616" s="105"/>
    </row>
    <row r="617" spans="2:2">
      <c r="B617" s="105"/>
    </row>
    <row r="618" spans="2:2">
      <c r="B618" s="105"/>
    </row>
    <row r="619" spans="2:2">
      <c r="B619" s="105"/>
    </row>
    <row r="620" spans="2:2">
      <c r="B620" s="105"/>
    </row>
    <row r="621" spans="2:2">
      <c r="B621" s="105"/>
    </row>
    <row r="622" spans="2:2">
      <c r="B622" s="105"/>
    </row>
    <row r="623" spans="2:2">
      <c r="B623" s="105"/>
    </row>
    <row r="624" spans="2:2">
      <c r="B624" s="105"/>
    </row>
    <row r="625" spans="2:2">
      <c r="B625" s="105"/>
    </row>
    <row r="626" spans="2:2">
      <c r="B626" s="105"/>
    </row>
    <row r="627" spans="2:2">
      <c r="B627" s="105"/>
    </row>
  </sheetData>
  <sheetProtection password="CCF2" sheet="1" scenarios="1" formatColumns="0" formatRows="0" insertColumns="0" insertHyperlinks="0" sort="0" autoFilter="0" pivotTables="0"/>
  <autoFilter ref="B3:I503">
    <filterColumn colId="1" showButton="0"/>
  </autoFilter>
  <dataConsolidate/>
  <mergeCells count="5">
    <mergeCell ref="B1:D1"/>
    <mergeCell ref="H2:H3"/>
    <mergeCell ref="I2:I3"/>
    <mergeCell ref="K2:K3"/>
    <mergeCell ref="C3:D3"/>
  </mergeCells>
  <phoneticPr fontId="7" type="noConversion"/>
  <conditionalFormatting sqref="A4:H503 J4:N503">
    <cfRule type="expression" dxfId="13" priority="5" stopIfTrue="1">
      <formula>$C4&lt;&gt;$C3</formula>
    </cfRule>
  </conditionalFormatting>
  <conditionalFormatting sqref="B4:H503 J4:M503">
    <cfRule type="expression" dxfId="12" priority="4">
      <formula>MOD($O4,2)=1</formula>
    </cfRule>
  </conditionalFormatting>
  <conditionalFormatting sqref="I4:I503">
    <cfRule type="cellIs" dxfId="11" priority="3" operator="equal">
      <formula>"F"</formula>
    </cfRule>
  </conditionalFormatting>
  <conditionalFormatting sqref="A4:N503">
    <cfRule type="expression" dxfId="10" priority="5" stopIfTrue="1">
      <formula>$C4&lt;&gt;$C3</formula>
    </cfRule>
  </conditionalFormatting>
  <conditionalFormatting sqref="B4:M503">
    <cfRule type="expression" dxfId="9" priority="4">
      <formula>MOD($O4,2)=1</formula>
    </cfRule>
  </conditionalFormatting>
  <conditionalFormatting sqref="D4:D503">
    <cfRule type="expression" dxfId="8" priority="2">
      <formula>AND(ISERROR($B4),D4&lt;&gt;"")</formula>
    </cfRule>
  </conditionalFormatting>
  <conditionalFormatting sqref="A4:M503">
    <cfRule type="expression" dxfId="7" priority="1">
      <formula>(ROW()&gt;($A$2+$A$3))</formula>
    </cfRule>
  </conditionalFormatting>
  <dataValidations count="11">
    <dataValidation allowBlank="1" showInputMessage="1" showErrorMessage="1" promptTitle="解釋" prompt="F: 結果顯示為 &quot;F&quot; 的紀錄筆數_x000a_M.R.: 紀錄於MANTIS 中的紀錄筆數" sqref="M2"/>
    <dataValidation allowBlank="1" showInputMessage="1" showErrorMessage="1" promptTitle="測試種類" prompt="測試分類大項，此部份會用於Summary頁的統計種類，空白則與上一行相同。" sqref="C3:D3"/>
    <dataValidation allowBlank="1" showInputMessage="1" showErrorMessage="1" promptTitle="優先度為必填欄位" prompt="_x000a_H: 高_x000a_M:中_x000a_L: 低" sqref="H1"/>
    <dataValidation allowBlank="1" showInputMessage="1" showErrorMessage="1" promptTitle="測試步驟" prompt="步驟說明，若有其他相依條件亦可在此一併說明" sqref="F3"/>
    <dataValidation allowBlank="1" showInputMessage="1" showErrorMessage="1" promptTitle="預期結果" prompt="本測試項目的結果成功的判斷依據" sqref="G3"/>
    <dataValidation allowBlank="1" showInputMessage="1" showErrorMessage="1" promptTitle="結果" prompt="_x000a_若空白表示本項目尚未執行_x000a_結果說明：_x000a_P：通過_x000a_F：失敗_x000a_N/A：不適用或本次SKIP_x000a_" sqref="I1"/>
    <dataValidation allowBlank="1" showInputMessage="1" showErrorMessage="1" promptTitle="測試種類之分類名稱 (此處名稱可修改)" prompt="而若需要更多的種類分類時，鼠標選取&quot;測試步驟&quot;之表頭，然後按右鍵選擇&quot;插入&quot;去增加行數，惟所新增行數不得超過 10 行。" sqref="E3"/>
    <dataValidation allowBlank="1" showInputMessage="1" showErrorMessage="1" promptTitle="問題說明" prompt="_x000a_對測試結果的補充說明，若測試項為失敗時，應將當時的Bug ID 附上，例如Mantis ID 以利後續追蹤。" sqref="L2"/>
    <dataValidation type="list" allowBlank="1" showInputMessage="1" showErrorMessage="1" sqref="I4:I473">
      <formula1>"P,F,N/A"</formula1>
    </dataValidation>
    <dataValidation type="list" allowBlank="1" showInputMessage="1" showErrorMessage="1" sqref="H4:H65240">
      <formula1>"H,M,L"</formula1>
    </dataValidation>
    <dataValidation type="list" errorStyle="information" showInputMessage="1" errorTitle="非正常測試項" error="未被定義於Summary工作頁" sqref="D4:D454">
      <formula1>OFFSET($AQ$3,0,0,COUNTA(AQ$3:AQ$202)-COUNTBLANK(AQ$3:AQ$202),1)</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Sheet5">
    <tabColor rgb="FFFF0000"/>
  </sheetPr>
  <dimension ref="A1:AR627"/>
  <sheetViews>
    <sheetView zoomScale="112" zoomScaleNormal="112" workbookViewId="0">
      <pane ySplit="3" topLeftCell="A4" activePane="bottomLeft" state="frozen"/>
      <selection pane="bottomLeft" activeCell="D8" sqref="D8"/>
    </sheetView>
  </sheetViews>
  <sheetFormatPr defaultColWidth="9" defaultRowHeight="15.75"/>
  <cols>
    <col min="1" max="1" width="4.875" style="90" customWidth="1"/>
    <col min="2" max="2" width="6.125" style="102" customWidth="1"/>
    <col min="3" max="3" width="14" style="292" hidden="1" customWidth="1"/>
    <col min="4" max="4" width="42.875" style="103" customWidth="1"/>
    <col min="5" max="5" width="40.625" style="98" customWidth="1"/>
    <col min="6" max="6" width="50" style="98" customWidth="1"/>
    <col min="7" max="7" width="30.125" style="98" customWidth="1"/>
    <col min="8" max="8" width="6.625" style="97" customWidth="1"/>
    <col min="9" max="9" width="7.25" style="97" customWidth="1"/>
    <col min="10" max="10" width="14.125" style="97" customWidth="1"/>
    <col min="11" max="11" width="35.625" style="97" customWidth="1"/>
    <col min="12" max="12" width="30.5" style="97" customWidth="1"/>
    <col min="13" max="13" width="23.625" style="285" customWidth="1"/>
    <col min="14" max="14" width="25.125" style="284" hidden="1" customWidth="1"/>
    <col min="15" max="15" width="5.875" style="442" customWidth="1"/>
    <col min="16" max="16" width="8.125" style="98" customWidth="1"/>
    <col min="17" max="22" width="9" style="98"/>
    <col min="23" max="23" width="9" style="99" customWidth="1"/>
    <col min="24" max="24" width="9" style="89" customWidth="1"/>
    <col min="25" max="25" width="14.25" style="89" customWidth="1"/>
    <col min="26" max="26" width="12.625" style="89" customWidth="1"/>
    <col min="27" max="27" width="42.625" style="89" customWidth="1"/>
    <col min="28" max="28" width="20.5" style="102" hidden="1" customWidth="1"/>
    <col min="29" max="37" width="9" style="102" hidden="1" customWidth="1"/>
    <col min="38" max="38" width="13.25" style="104" hidden="1" customWidth="1"/>
    <col min="39" max="39" width="9" style="98" hidden="1" customWidth="1"/>
    <col min="40" max="40" width="43.125" style="155" hidden="1" customWidth="1"/>
    <col min="41" max="41" width="3.5" style="155" hidden="1" customWidth="1"/>
    <col min="42" max="42" width="31.375" style="155" hidden="1" customWidth="1"/>
    <col min="43" max="43" width="36.625" style="155" hidden="1" customWidth="1"/>
    <col min="44" max="44" width="20.25" style="98" hidden="1" customWidth="1"/>
    <col min="45" max="45" width="2.125" style="98" customWidth="1"/>
    <col min="46" max="16384" width="9" style="98"/>
  </cols>
  <sheetData>
    <row r="1" spans="1:44" s="93" customFormat="1" ht="52.5" customHeight="1" thickTop="1" thickBot="1">
      <c r="A1" s="286">
        <f>COLUMN(AC1)</f>
        <v>29</v>
      </c>
      <c r="B1" s="607" t="str">
        <f ca="1">MID(CELL("filename",A1),FIND("]",CELL("filename",A1),1)+1,LEN(CELL("filename",A1)))</f>
        <v>工作頁模板</v>
      </c>
      <c r="C1" s="608"/>
      <c r="D1" s="607"/>
      <c r="E1" s="108" t="str">
        <f ca="1">IF(A3&gt;499,"注意：本頁表格已滿","")</f>
        <v/>
      </c>
      <c r="F1" s="87"/>
      <c r="G1" s="88"/>
      <c r="H1" s="418">
        <f ca="1">COUNTIF(INDIRECT("H$3"):INDIRECT("H$503"),"&lt;&gt;"&amp;"")</f>
        <v>163</v>
      </c>
      <c r="I1" s="418">
        <f ca="1">COUNTIFS(INDIRECT("H$3"):INDIRECT("H$503"),"&lt;&gt;"&amp;"",INDIRECT("I$3"):INDIRECT("I$503"),"&lt;&gt;"&amp;"")</f>
        <v>0</v>
      </c>
      <c r="J1" s="419"/>
      <c r="K1" s="123" t="str">
        <f ca="1">"計畫比例"&amp;CHAR(10)&amp;"H("&amp;COUNTIF(H:H,"H")&amp;") : M( "&amp;COUNTIF(H:H,"M")&amp;") : L( "&amp;COUNTIF(H:H,"L")&amp;")"&amp;CHAR(10)&amp;TEXT((COUNTIF(H:H,"H")/$H$1)*100,"0.00")&amp;"% : "&amp;TEXT((COUNTIF(H:H,"M")/$H$1)*100,"0.00")&amp;"% : "&amp;TEXT((COUNTIF(H:H,"L")/$H$1)*100,"0.00")&amp;"% "</f>
        <v xml:space="preserve">計畫比例
H(106) : M( 44) : L( 13)
65.03% : 26.99% : 7.98% </v>
      </c>
      <c r="L1" s="401" t="str">
        <f ca="1">"執行完成率："&amp;"("&amp;COUNTIF(INDIRECT("i4:i503"),"&lt;&gt;"&amp;"")&amp;"/"&amp;H$1&amp;") = "&amp;TEXT((COUNTIF(INDIRECT("i4:i503"),"&lt;&gt;"&amp;"")/H$1)*100,"0.00")&amp;" %"&amp;CHAR(10)&amp;"實際測試涵蓋率："&amp;TEXT(((COUNTIF(I:I,"P")+COUNTIF(I:I,"F"))/H$1)*100,"0.00")&amp;" %"&amp;CHAR(10)&amp;"成功："&amp;COUNTIF(I:I,"P")&amp;"  失敗："&amp;COUNTIF(I:I,"F")&amp;"  省略："&amp;COUNTIF(I:I,"N/A")</f>
        <v>執行完成率：(0/163) = 0.00 %
實際測試涵蓋率：0.00 %
成功：0  失敗：0  省略：0</v>
      </c>
      <c r="M1" s="122" t="b">
        <v>1</v>
      </c>
      <c r="N1" s="278" t="s">
        <v>50</v>
      </c>
      <c r="O1" s="439"/>
      <c r="P1" s="411"/>
      <c r="Q1" s="93">
        <f ca="1">COUNTIF(I:I,"&lt;&gt;"&amp;"")</f>
        <v>2</v>
      </c>
      <c r="X1" s="92"/>
      <c r="Y1" s="92"/>
      <c r="Z1" s="92"/>
      <c r="AA1" s="115"/>
      <c r="AB1" s="136" t="str">
        <f ca="1">LEFT(CELL("address",H1),2)&amp;"$4:"&amp;LEFT(CELL("address",H1),2)&amp;"$503"</f>
        <v>$H$4:$H$503</v>
      </c>
      <c r="AC1" s="125" t="s">
        <v>8</v>
      </c>
      <c r="AD1" s="126" t="s">
        <v>8</v>
      </c>
      <c r="AE1" s="126" t="s">
        <v>8</v>
      </c>
      <c r="AF1" s="126" t="s">
        <v>23</v>
      </c>
      <c r="AG1" s="126" t="s">
        <v>23</v>
      </c>
      <c r="AH1" s="126" t="s">
        <v>23</v>
      </c>
      <c r="AI1" s="126" t="s">
        <v>24</v>
      </c>
      <c r="AJ1" s="126" t="s">
        <v>24</v>
      </c>
      <c r="AK1" s="127" t="s">
        <v>24</v>
      </c>
      <c r="AL1" s="124" t="str">
        <f ca="1">LEFT(CELL("address",C2),3)&amp;"4:"&amp;LEFT(CELL("address",C2),3)&amp;"503"</f>
        <v>$C$4:$C$503</v>
      </c>
      <c r="AN1" s="141" t="s">
        <v>82</v>
      </c>
      <c r="AO1" s="142"/>
      <c r="AP1" s="143" t="s">
        <v>83</v>
      </c>
      <c r="AQ1" s="143" t="s">
        <v>84</v>
      </c>
    </row>
    <row r="2" spans="1:44" s="95" customFormat="1" ht="34.5" customHeight="1" thickTop="1" thickBot="1">
      <c r="A2" s="119">
        <f>ROW(A4)</f>
        <v>4</v>
      </c>
      <c r="B2" s="417">
        <f>COLUMN(I$2)</f>
        <v>9</v>
      </c>
      <c r="C2" s="404"/>
      <c r="D2" s="406"/>
      <c r="E2" s="403" t="s">
        <v>123</v>
      </c>
      <c r="F2" s="404"/>
      <c r="G2" s="405"/>
      <c r="H2" s="609" t="s">
        <v>89</v>
      </c>
      <c r="I2" s="610" t="s">
        <v>88</v>
      </c>
      <c r="J2" s="420" t="s">
        <v>90</v>
      </c>
      <c r="K2" s="611" t="s">
        <v>87</v>
      </c>
      <c r="L2" s="402" t="str">
        <f ca="1">LEFT(CELL("address",L3),3)</f>
        <v>$L$</v>
      </c>
      <c r="M2" s="287" t="str">
        <f ca="1">COUNTIF(I:I,"F")&amp;" 'F' : "&amp;MAX(N:N)&amp;" M.R."</f>
        <v>0 'F' : 0 M.R.</v>
      </c>
      <c r="N2" s="279"/>
      <c r="O2" s="440"/>
      <c r="X2" s="94"/>
      <c r="Y2" s="94"/>
      <c r="Z2" s="94"/>
      <c r="AA2" s="116"/>
      <c r="AB2" s="137" t="str">
        <f ca="1">LEFT(CELL("address",I1),2)&amp;"4:"&amp;LEFT(CELL("address",I1),2)&amp;"503"</f>
        <v>$I4:$I503</v>
      </c>
      <c r="AC2" s="128"/>
      <c r="AD2" s="129" t="s">
        <v>4</v>
      </c>
      <c r="AE2" s="129" t="s">
        <v>7</v>
      </c>
      <c r="AF2" s="129"/>
      <c r="AG2" s="129" t="s">
        <v>4</v>
      </c>
      <c r="AH2" s="129" t="s">
        <v>7</v>
      </c>
      <c r="AI2" s="129"/>
      <c r="AJ2" s="129" t="s">
        <v>4</v>
      </c>
      <c r="AK2" s="130" t="s">
        <v>7</v>
      </c>
      <c r="AL2" s="109"/>
      <c r="AN2" s="144" t="str">
        <f t="shared" ref="AN2:AN65" ca="1" si="0">IFERROR(UPPER(INDEX(TestCategories,ROW()-1,1)),"")</f>
        <v>接收距離測試</v>
      </c>
      <c r="AO2" s="145"/>
      <c r="AP2" s="146" t="str">
        <f ca="1">IF(ISNUMBER((MATCH(UPPER(C503),TestCategories,0))),"",UPPER(C503))</f>
        <v/>
      </c>
      <c r="AQ2" s="146" t="str">
        <f ca="1">IF(COUNTA(AP3:AP201)-COUNTBLANK(AP3:AP201)=0,"",UPPER(AP2))</f>
        <v/>
      </c>
      <c r="AR2" s="95">
        <f ca="1">COUNTA(AQ$3:AQ$202)-COUNTBLANK(AQ$3:AQ$202)</f>
        <v>31</v>
      </c>
    </row>
    <row r="3" spans="1:44" s="96" customFormat="1" ht="24" customHeight="1" thickTop="1" thickBot="1">
      <c r="A3" s="121">
        <f ca="1">MAX(A$4:A$503)</f>
        <v>163</v>
      </c>
      <c r="B3" s="416" t="s">
        <v>44</v>
      </c>
      <c r="C3" s="612" t="s">
        <v>86</v>
      </c>
      <c r="D3" s="612"/>
      <c r="E3" s="413" t="s">
        <v>47</v>
      </c>
      <c r="F3" s="412" t="s">
        <v>46</v>
      </c>
      <c r="G3" s="414" t="s">
        <v>45</v>
      </c>
      <c r="H3" s="609"/>
      <c r="I3" s="609"/>
      <c r="J3" s="421">
        <f ca="1">SUBTOTAL(9,INDIRECT("J4:J503"))</f>
        <v>4032</v>
      </c>
      <c r="K3" s="611"/>
      <c r="L3" s="410" t="s">
        <v>122</v>
      </c>
      <c r="M3" s="415"/>
      <c r="N3" s="280"/>
      <c r="O3" s="441"/>
      <c r="X3" s="94"/>
      <c r="Y3" s="94"/>
      <c r="Z3" s="94"/>
      <c r="AA3" s="116"/>
      <c r="AB3" s="138" t="str">
        <f t="shared" ref="AB3:AB66" ca="1" si="1">IFERROR(INDEX(validTestCategories,ROW()-ROW(AB$2),1),"")</f>
        <v>接收距離測試</v>
      </c>
      <c r="AC3" s="133">
        <f t="shared" ref="AC3:AC66" ca="1" si="2">COUNTIFS(INDIRECT($AL$1),$AB3,INDIRECT($AB$1),AC$1)</f>
        <v>0</v>
      </c>
      <c r="AD3" s="131">
        <f t="shared" ref="AD3:AE22" ca="1" si="3">COUNTIFS(INDIRECT($AL$1),$AB3,INDIRECT($AB$1),AD$1,INDIRECT($AB$2),AD$2)</f>
        <v>0</v>
      </c>
      <c r="AE3" s="131">
        <f t="shared" ca="1" si="3"/>
        <v>0</v>
      </c>
      <c r="AF3" s="131">
        <f t="shared" ref="AF3:AF66" ca="1" si="4">COUNTIFS(INDIRECT($AL$1),$AB3,INDIRECT($AB$1),AF$1)</f>
        <v>0</v>
      </c>
      <c r="AG3" s="131">
        <f t="shared" ref="AG3:AH22" ca="1" si="5">COUNTIFS(INDIRECT($AL$1),$AB3,INDIRECT($AB$1),AG$1,INDIRECT($AB$2),AG$2)</f>
        <v>0</v>
      </c>
      <c r="AH3" s="131">
        <f t="shared" ca="1" si="5"/>
        <v>0</v>
      </c>
      <c r="AI3" s="131">
        <f t="shared" ref="AI3:AI66" ca="1" si="6">COUNTIFS(INDIRECT($AL$1),$AB3,INDIRECT($AB$1),AI$1)</f>
        <v>0</v>
      </c>
      <c r="AJ3" s="131">
        <f t="shared" ref="AJ3:AK22" ca="1" si="7">COUNTIFS(INDIRECT($AL$1),$AB3,INDIRECT($AB$1),AJ$1,INDIRECT($AB$2),AJ$2)</f>
        <v>0</v>
      </c>
      <c r="AK3" s="132">
        <f t="shared" ca="1" si="7"/>
        <v>0</v>
      </c>
      <c r="AL3" s="110"/>
      <c r="AM3" s="95"/>
      <c r="AN3" s="144" t="str">
        <f t="shared" ca="1" si="0"/>
        <v>美聲音效模式</v>
      </c>
      <c r="AO3" s="145"/>
      <c r="AP3" s="147" t="str">
        <f t="array" aca="1" ref="AP3" ca="1">IF(SUM(--ISNUMBER(FIND(AP$2,AN$2:AN$201)))&lt;ROW()-2,"",INDEX(AN$1:AN$201,SMALL(IF(ISNUMBER(FIND(AP$2,AN$2:AN$201)),ROW($2:$201)),ROW()-2)))</f>
        <v>接收距離測試</v>
      </c>
      <c r="AQ3" s="147" t="str">
        <f t="array" aca="1" ref="AQ3" ca="1">IF(SUM(--ISNUMBER(FIND(AQ$2,AN$2:AN$201)))&lt;ROW()-2,"",INDEX(AN$1:AN$201,SMALL(IF(ISNUMBER(FIND(AQ$2,AN$2:AN$201)),ROW($2:$201)),ROW()-2)))</f>
        <v>接收距離測試</v>
      </c>
    </row>
    <row r="4" spans="1:44" ht="93" customHeight="1">
      <c r="A4" s="120">
        <f ca="1">IF(LEN(INDIRECT("D"&amp;ROW()) &amp; INDIRECT("D"&amp;ROW()) &amp;INDIRECT("E"&amp;ROW()) &amp; INDIRECT("F"&amp;ROW()) &amp; INDIRECT("G"&amp;ROW()) &amp; INDIRECT("H"&amp;ROW()) &amp; INDIRECT("I"&amp;ROW()) &amp; INDIRECT("J"&amp;ROW()) &amp; INDIRECT("K"&amp;ROW()))&gt;0,ROW()-ROW($A$3),"")</f>
        <v>1</v>
      </c>
      <c r="B4" s="422" t="e">
        <f ca="1">IF(A4="","",IF(INDIRECT("C"&amp;ROW())="","",TEXT(MATCH(INDIRECT("C"&amp;ROW()),TestCategories,0),"000")&amp;"-"&amp;TEXT(COUNTIF(C$3:INDIRECT("C"&amp;ROW()),INDIRECT("C"&amp;ROW())),"00")))</f>
        <v>#N/A</v>
      </c>
      <c r="C4" s="423" t="str">
        <f ca="1">IF(LEN(INDIRECT("D"&amp;ROW()))=0,INDIRECT("C"&amp;ROW()-1),INDIRECT("D"&amp;ROW()))</f>
        <v>INSTALL /UNINSTALL PROGRAM</v>
      </c>
      <c r="D4" s="424" t="s">
        <v>143</v>
      </c>
      <c r="E4" s="425" t="s">
        <v>145</v>
      </c>
      <c r="F4" s="425" t="s">
        <v>563</v>
      </c>
      <c r="G4" s="425" t="s">
        <v>145</v>
      </c>
      <c r="H4" s="426" t="s">
        <v>146</v>
      </c>
      <c r="I4" s="427"/>
      <c r="J4" s="427">
        <v>2</v>
      </c>
      <c r="K4" s="428"/>
      <c r="L4" s="425"/>
      <c r="M4" s="429" t="str">
        <f ca="1">IF(M$1=TRUE,IF(ISNUMBER(INDIRECT($L$2&amp;ROW())),HYPERLINK("http://mbt.cmedia.com.tw/mantisbt/view.php?id="&amp;INDIRECT($L$2&amp;ROW()),"Mantis :: "&amp;INDIRECT($L$2&amp;ROW())),""),"")</f>
        <v/>
      </c>
      <c r="N4" s="281" t="str">
        <f ca="1">IF(M4&lt;&gt;"",MAX(N$3:N3)+1,"")</f>
        <v/>
      </c>
      <c r="O4" s="442">
        <f ca="1">IF(C4&lt;&gt;C3,O3+1,O3)</f>
        <v>1</v>
      </c>
      <c r="AA4" s="117"/>
      <c r="AB4" s="139" t="str">
        <f t="shared" ca="1" si="1"/>
        <v>美聲音效模式</v>
      </c>
      <c r="AC4" s="134">
        <f t="shared" ca="1" si="2"/>
        <v>0</v>
      </c>
      <c r="AD4" s="111">
        <f t="shared" ca="1" si="3"/>
        <v>0</v>
      </c>
      <c r="AE4" s="111">
        <f t="shared" ca="1" si="3"/>
        <v>0</v>
      </c>
      <c r="AF4" s="111">
        <f t="shared" ca="1" si="4"/>
        <v>0</v>
      </c>
      <c r="AG4" s="111">
        <f t="shared" ca="1" si="5"/>
        <v>0</v>
      </c>
      <c r="AH4" s="111">
        <f t="shared" ca="1" si="5"/>
        <v>0</v>
      </c>
      <c r="AI4" s="111">
        <f t="shared" ca="1" si="6"/>
        <v>0</v>
      </c>
      <c r="AJ4" s="111">
        <f t="shared" ca="1" si="7"/>
        <v>0</v>
      </c>
      <c r="AK4" s="112">
        <f t="shared" ca="1" si="7"/>
        <v>0</v>
      </c>
      <c r="AM4" s="100"/>
      <c r="AN4" s="148" t="str">
        <f t="shared" ca="1" si="0"/>
        <v>麥克風音量鍵</v>
      </c>
      <c r="AO4" s="149"/>
      <c r="AP4" s="150" t="str">
        <f t="array" aca="1" ref="AP4" ca="1">IF(SUM(--ISNUMBER(FIND(AP$2,AN$2:AN$201)))&lt;ROW()-2,"",INDEX(AN$1:AN$201,SMALL(IF(ISNUMBER(FIND(AP$2,AN$2:AN$201)),ROW($2:$201)),ROW()-2)))</f>
        <v>美聲音效模式</v>
      </c>
      <c r="AQ4" s="151" t="str">
        <f t="array" aca="1" ref="AQ4" ca="1">IF(SUM(--ISNUMBER(FIND(AQ$2,AN$2:AN$201)))&lt;ROW()-2,"",INDEX(AN$1:AN$201,SMALL(IF(ISNUMBER(FIND(AQ$2,AN$2:AN$201)),ROW($2:$201)),ROW()-2)))</f>
        <v>美聲音效模式</v>
      </c>
    </row>
    <row r="5" spans="1:44" ht="84.75" customHeight="1">
      <c r="A5" s="120">
        <f t="shared" ref="A5:A68" ca="1" si="8">IF(LEN(INDIRECT("D"&amp;ROW()) &amp; INDIRECT("D"&amp;ROW()) &amp;INDIRECT("E"&amp;ROW()) &amp; INDIRECT("F"&amp;ROW()) &amp; INDIRECT("G"&amp;ROW()) &amp; INDIRECT("H"&amp;ROW()) &amp; INDIRECT("I"&amp;ROW()) &amp; INDIRECT("J"&amp;ROW()) &amp; INDIRECT("K"&amp;ROW()))&gt;0,ROW()-ROW($A$3),"")</f>
        <v>2</v>
      </c>
      <c r="B5" s="422" t="e">
        <f ca="1">IF(A5="","",IF(INDIRECT("C"&amp;ROW())="","",TEXT(MATCH(INDIRECT("C"&amp;ROW()),TestCategories,0),"000")&amp;"-"&amp;TEXT(COUNTIF(C$3:INDIRECT("C"&amp;ROW()),INDIRECT("C"&amp;ROW())),"00")))</f>
        <v>#N/A</v>
      </c>
      <c r="C5" s="423" t="str">
        <f t="shared" ref="C5:C68" ca="1" si="9">IF(LEN(INDIRECT("D"&amp;ROW()))=0,INDIRECT("C"&amp;ROW()-1),INDIRECT("D"&amp;ROW()))</f>
        <v>INSTALL /UNINSTALL PROGRAM</v>
      </c>
      <c r="D5" s="424"/>
      <c r="E5" s="425" t="s">
        <v>147</v>
      </c>
      <c r="F5" s="430" t="s">
        <v>564</v>
      </c>
      <c r="G5" s="430" t="s">
        <v>148</v>
      </c>
      <c r="H5" s="426" t="s">
        <v>146</v>
      </c>
      <c r="I5" s="427"/>
      <c r="J5" s="427">
        <v>5</v>
      </c>
      <c r="K5" s="430"/>
      <c r="L5" s="425"/>
      <c r="M5" s="429" t="str">
        <f t="shared" ref="M5:M68" ca="1" si="10">IF(M$1=TRUE,IF(ISNUMBER(INDIRECT($L$2&amp;ROW())),HYPERLINK("http://mbt.cmedia.com.tw/mantisbt/view.php?id="&amp;INDIRECT($L$2&amp;ROW()),"Mantis :: "&amp;INDIRECT($L$2&amp;ROW())),""),"")</f>
        <v/>
      </c>
      <c r="N5" s="282" t="str">
        <f ca="1">IF(M5&lt;&gt;"",MAX(N$3:N4)+1,"")</f>
        <v/>
      </c>
      <c r="O5" s="442">
        <f t="shared" ref="O5:O68" ca="1" si="11">IF(C5&lt;&gt;C4,O4+1,O4)</f>
        <v>1</v>
      </c>
      <c r="AA5" s="117"/>
      <c r="AB5" s="139" t="str">
        <f t="shared" ca="1" si="1"/>
        <v>麥克風音量鍵</v>
      </c>
      <c r="AC5" s="134">
        <f t="shared" ca="1" si="2"/>
        <v>0</v>
      </c>
      <c r="AD5" s="111">
        <f t="shared" ca="1" si="3"/>
        <v>0</v>
      </c>
      <c r="AE5" s="111">
        <f t="shared" ca="1" si="3"/>
        <v>0</v>
      </c>
      <c r="AF5" s="111">
        <f t="shared" ca="1" si="4"/>
        <v>0</v>
      </c>
      <c r="AG5" s="111">
        <f t="shared" ca="1" si="5"/>
        <v>0</v>
      </c>
      <c r="AH5" s="111">
        <f t="shared" ca="1" si="5"/>
        <v>0</v>
      </c>
      <c r="AI5" s="111">
        <f t="shared" ca="1" si="6"/>
        <v>0</v>
      </c>
      <c r="AJ5" s="111">
        <f t="shared" ca="1" si="7"/>
        <v>0</v>
      </c>
      <c r="AK5" s="112">
        <f t="shared" ca="1" si="7"/>
        <v>0</v>
      </c>
      <c r="AM5" s="100"/>
      <c r="AN5" s="148" t="str">
        <f t="shared" ca="1" si="0"/>
        <v>麥克風電源鍵</v>
      </c>
      <c r="AO5" s="149"/>
      <c r="AP5" s="151" t="str">
        <f t="array" aca="1" ref="AP5" ca="1">IF(SUM(--ISNUMBER(FIND(AP$2,AN$2:AN$201)))&lt;ROW()-2,"",INDEX(AN$1:AN$201,SMALL(IF(ISNUMBER(FIND(AP$2,AN$2:AN$201)),ROW($2:$201)),ROW()-2)))</f>
        <v>麥克風音量鍵</v>
      </c>
      <c r="AQ5" s="151" t="str">
        <f t="array" aca="1" ref="AQ5" ca="1">IF(SUM(--ISNUMBER(FIND(AQ$2,AN$2:AN$201)))&lt;ROW()-2,"",INDEX(AN$1:AN$201,SMALL(IF(ISNUMBER(FIND(AQ$2,AN$2:AN$201)),ROW($2:$201)),ROW()-2)))</f>
        <v>麥克風音量鍵</v>
      </c>
    </row>
    <row r="6" spans="1:44" ht="72.75" customHeight="1">
      <c r="A6" s="120">
        <f t="shared" ca="1" si="8"/>
        <v>3</v>
      </c>
      <c r="B6" s="422" t="e">
        <f ca="1">IF(A6="","",IF(INDIRECT("C"&amp;ROW())="","",TEXT(MATCH(INDIRECT("C"&amp;ROW()),TestCategories,0),"000")&amp;"-"&amp;TEXT(COUNTIF(C$3:INDIRECT("C"&amp;ROW()),INDIRECT("C"&amp;ROW())),"00")))</f>
        <v>#N/A</v>
      </c>
      <c r="C6" s="423" t="str">
        <f t="shared" ca="1" si="9"/>
        <v>INSTALL /UNINSTALL PROGRAM</v>
      </c>
      <c r="D6" s="424"/>
      <c r="E6" s="425" t="s">
        <v>149</v>
      </c>
      <c r="F6" s="425" t="s">
        <v>150</v>
      </c>
      <c r="G6" s="425" t="s">
        <v>149</v>
      </c>
      <c r="H6" s="426" t="s">
        <v>146</v>
      </c>
      <c r="I6" s="427"/>
      <c r="J6" s="427">
        <v>1</v>
      </c>
      <c r="K6" s="425"/>
      <c r="L6" s="425"/>
      <c r="M6" s="429" t="str">
        <f t="shared" ca="1" si="10"/>
        <v/>
      </c>
      <c r="N6" s="282" t="str">
        <f ca="1">IF(M6&lt;&gt;"",MAX(N$3:N5)+1,"")</f>
        <v/>
      </c>
      <c r="O6" s="442">
        <f t="shared" ca="1" si="11"/>
        <v>1</v>
      </c>
      <c r="AA6" s="117"/>
      <c r="AB6" s="139" t="str">
        <f t="shared" ca="1" si="1"/>
        <v>麥克風電源鍵</v>
      </c>
      <c r="AC6" s="134">
        <f t="shared" ca="1" si="2"/>
        <v>0</v>
      </c>
      <c r="AD6" s="111">
        <f t="shared" ca="1" si="3"/>
        <v>0</v>
      </c>
      <c r="AE6" s="111">
        <f t="shared" ca="1" si="3"/>
        <v>0</v>
      </c>
      <c r="AF6" s="111">
        <f t="shared" ca="1" si="4"/>
        <v>0</v>
      </c>
      <c r="AG6" s="111">
        <f t="shared" ca="1" si="5"/>
        <v>0</v>
      </c>
      <c r="AH6" s="111">
        <f t="shared" ca="1" si="5"/>
        <v>0</v>
      </c>
      <c r="AI6" s="111">
        <f t="shared" ca="1" si="6"/>
        <v>0</v>
      </c>
      <c r="AJ6" s="111">
        <f t="shared" ca="1" si="7"/>
        <v>0</v>
      </c>
      <c r="AK6" s="112">
        <f t="shared" ca="1" si="7"/>
        <v>0</v>
      </c>
      <c r="AM6" s="100"/>
      <c r="AN6" s="148" t="str">
        <f t="shared" ca="1" si="0"/>
        <v>藍芽功能測試</v>
      </c>
      <c r="AO6" s="149"/>
      <c r="AP6" s="151" t="str">
        <f t="array" aca="1" ref="AP6" ca="1">IF(SUM(--ISNUMBER(FIND(AP$2,AN$2:AN$201)))&lt;ROW()-2,"",INDEX(AN$1:AN$201,SMALL(IF(ISNUMBER(FIND(AP$2,AN$2:AN$201)),ROW($2:$201)),ROW()-2)))</f>
        <v>麥克風電源鍵</v>
      </c>
      <c r="AQ6" s="151" t="str">
        <f t="array" aca="1" ref="AQ6" ca="1">IF(SUM(--ISNUMBER(FIND(AQ$2,AN$2:AN$201)))&lt;ROW()-2,"",INDEX(AN$1:AN$201,SMALL(IF(ISNUMBER(FIND(AQ$2,AN$2:AN$201)),ROW($2:$201)),ROW()-2)))</f>
        <v>麥克風電源鍵</v>
      </c>
    </row>
    <row r="7" spans="1:44" ht="82.5" customHeight="1">
      <c r="A7" s="120">
        <f t="shared" ca="1" si="8"/>
        <v>4</v>
      </c>
      <c r="B7" s="422" t="e">
        <f ca="1">IF(A7="","",IF(INDIRECT("C"&amp;ROW())="","",TEXT(MATCH(INDIRECT("C"&amp;ROW()),TestCategories,0),"000")&amp;"-"&amp;TEXT(COUNTIF(C$3:INDIRECT("C"&amp;ROW()),INDIRECT("C"&amp;ROW())),"00")))</f>
        <v>#N/A</v>
      </c>
      <c r="C7" s="423" t="str">
        <f t="shared" ca="1" si="9"/>
        <v>INSTALL /UNINSTALL PROGRAM</v>
      </c>
      <c r="D7" s="424"/>
      <c r="E7" s="425" t="s">
        <v>151</v>
      </c>
      <c r="F7" s="425" t="s">
        <v>152</v>
      </c>
      <c r="G7" s="425" t="s">
        <v>153</v>
      </c>
      <c r="H7" s="426" t="s">
        <v>146</v>
      </c>
      <c r="I7" s="427"/>
      <c r="J7" s="427">
        <v>1</v>
      </c>
      <c r="K7" s="425"/>
      <c r="L7" s="425"/>
      <c r="M7" s="429" t="str">
        <f t="shared" ca="1" si="10"/>
        <v/>
      </c>
      <c r="N7" s="282" t="str">
        <f ca="1">IF(M7&lt;&gt;"",MAX(N$3:N6)+1,"")</f>
        <v/>
      </c>
      <c r="O7" s="442">
        <f t="shared" ca="1" si="11"/>
        <v>1</v>
      </c>
      <c r="AA7" s="117"/>
      <c r="AB7" s="139" t="str">
        <f t="shared" ca="1" si="1"/>
        <v>藍芽功能測試</v>
      </c>
      <c r="AC7" s="134">
        <f t="shared" ca="1" si="2"/>
        <v>0</v>
      </c>
      <c r="AD7" s="111">
        <f t="shared" ca="1" si="3"/>
        <v>0</v>
      </c>
      <c r="AE7" s="111">
        <f t="shared" ca="1" si="3"/>
        <v>0</v>
      </c>
      <c r="AF7" s="111">
        <f t="shared" ca="1" si="4"/>
        <v>0</v>
      </c>
      <c r="AG7" s="111">
        <f t="shared" ca="1" si="5"/>
        <v>0</v>
      </c>
      <c r="AH7" s="111">
        <f t="shared" ca="1" si="5"/>
        <v>0</v>
      </c>
      <c r="AI7" s="111">
        <f t="shared" ca="1" si="6"/>
        <v>0</v>
      </c>
      <c r="AJ7" s="111">
        <f t="shared" ca="1" si="7"/>
        <v>0</v>
      </c>
      <c r="AK7" s="112">
        <f t="shared" ca="1" si="7"/>
        <v>0</v>
      </c>
      <c r="AM7" s="100"/>
      <c r="AN7" s="148" t="str">
        <f t="shared" ca="1" si="0"/>
        <v>K歌混音功能</v>
      </c>
      <c r="AO7" s="149"/>
      <c r="AP7" s="151" t="str">
        <f t="array" aca="1" ref="AP7" ca="1">IF(SUM(--ISNUMBER(FIND(AP$2,AN$2:AN$201)))&lt;ROW()-2,"",INDEX(AN$1:AN$201,SMALL(IF(ISNUMBER(FIND(AP$2,AN$2:AN$201)),ROW($2:$201)),ROW()-2)))</f>
        <v>藍芽功能測試</v>
      </c>
      <c r="AQ7" s="151" t="str">
        <f t="array" aca="1" ref="AQ7" ca="1">IF(SUM(--ISNUMBER(FIND(AQ$2,AN$2:AN$201)))&lt;ROW()-2,"",INDEX(AN$1:AN$201,SMALL(IF(ISNUMBER(FIND(AQ$2,AN$2:AN$201)),ROW($2:$201)),ROW()-2)))</f>
        <v>藍芽功能測試</v>
      </c>
    </row>
    <row r="8" spans="1:44" ht="60.75" customHeight="1">
      <c r="A8" s="120">
        <f t="shared" ca="1" si="8"/>
        <v>5</v>
      </c>
      <c r="B8" s="422" t="e">
        <f ca="1">IF(A8="","",IF(INDIRECT("C"&amp;ROW())="","",TEXT(MATCH(INDIRECT("C"&amp;ROW()),TestCategories,0),"000")&amp;"-"&amp;TEXT(COUNTIF(C$3:INDIRECT("C"&amp;ROW()),INDIRECT("C"&amp;ROW())),"00")))</f>
        <v>#N/A</v>
      </c>
      <c r="C8" s="423" t="str">
        <f t="shared" ca="1" si="9"/>
        <v>INSTALL /UNINSTALL PROGRAM</v>
      </c>
      <c r="D8" s="424"/>
      <c r="E8" s="425" t="s">
        <v>154</v>
      </c>
      <c r="F8" s="425" t="s">
        <v>565</v>
      </c>
      <c r="G8" s="425" t="s">
        <v>155</v>
      </c>
      <c r="H8" s="426" t="s">
        <v>146</v>
      </c>
      <c r="I8" s="427"/>
      <c r="J8" s="427">
        <v>1</v>
      </c>
      <c r="K8" s="425"/>
      <c r="L8" s="425"/>
      <c r="M8" s="429" t="str">
        <f t="shared" ca="1" si="10"/>
        <v/>
      </c>
      <c r="N8" s="282" t="str">
        <f ca="1">IF(M8&lt;&gt;"",MAX(N$3:N7)+1,"")</f>
        <v/>
      </c>
      <c r="O8" s="442">
        <f t="shared" ca="1" si="11"/>
        <v>1</v>
      </c>
      <c r="AA8" s="117"/>
      <c r="AB8" s="139" t="str">
        <f t="shared" ca="1" si="1"/>
        <v>K歌混音功能</v>
      </c>
      <c r="AC8" s="134">
        <f t="shared" ca="1" si="2"/>
        <v>0</v>
      </c>
      <c r="AD8" s="111">
        <f t="shared" ca="1" si="3"/>
        <v>0</v>
      </c>
      <c r="AE8" s="111">
        <f t="shared" ca="1" si="3"/>
        <v>0</v>
      </c>
      <c r="AF8" s="111">
        <f t="shared" ca="1" si="4"/>
        <v>0</v>
      </c>
      <c r="AG8" s="111">
        <f t="shared" ca="1" si="5"/>
        <v>0</v>
      </c>
      <c r="AH8" s="111">
        <f t="shared" ca="1" si="5"/>
        <v>0</v>
      </c>
      <c r="AI8" s="111">
        <f t="shared" ca="1" si="6"/>
        <v>0</v>
      </c>
      <c r="AJ8" s="111">
        <f t="shared" ca="1" si="7"/>
        <v>0</v>
      </c>
      <c r="AK8" s="112">
        <f t="shared" ca="1" si="7"/>
        <v>0</v>
      </c>
      <c r="AM8" s="100"/>
      <c r="AN8" s="148" t="str">
        <f t="shared" ca="1" si="0"/>
        <v>智能省電功能</v>
      </c>
      <c r="AO8" s="149"/>
      <c r="AP8" s="151" t="str">
        <f t="array" aca="1" ref="AP8" ca="1">IF(SUM(--ISNUMBER(FIND(AP$2,AN$2:AN$201)))&lt;ROW()-2,"",INDEX(AN$1:AN$201,SMALL(IF(ISNUMBER(FIND(AP$2,AN$2:AN$201)),ROW($2:$201)),ROW()-2)))</f>
        <v>K歌混音功能</v>
      </c>
      <c r="AQ8" s="151" t="str">
        <f t="array" aca="1" ref="AQ8" ca="1">IF(SUM(--ISNUMBER(FIND(AQ$2,AN$2:AN$201)))&lt;ROW()-2,"",INDEX(AN$1:AN$201,SMALL(IF(ISNUMBER(FIND(AQ$2,AN$2:AN$201)),ROW($2:$201)),ROW()-2)))</f>
        <v>K歌混音功能</v>
      </c>
    </row>
    <row r="9" spans="1:44" ht="55.5" customHeight="1">
      <c r="A9" s="120">
        <f t="shared" ca="1" si="8"/>
        <v>6</v>
      </c>
      <c r="B9" s="422" t="e">
        <f ca="1">IF(A9="","",IF(INDIRECT("C"&amp;ROW())="","",TEXT(MATCH(INDIRECT("C"&amp;ROW()),TestCategories,0),"000")&amp;"-"&amp;TEXT(COUNTIF(C$3:INDIRECT("C"&amp;ROW()),INDIRECT("C"&amp;ROW())),"00")))</f>
        <v>#N/A</v>
      </c>
      <c r="C9" s="423" t="str">
        <f t="shared" ca="1" si="9"/>
        <v>INSTALL /UNINSTALL PROGRAM</v>
      </c>
      <c r="D9" s="424"/>
      <c r="E9" s="425" t="s">
        <v>156</v>
      </c>
      <c r="F9" s="425" t="s">
        <v>157</v>
      </c>
      <c r="G9" s="425" t="s">
        <v>158</v>
      </c>
      <c r="H9" s="426" t="s">
        <v>159</v>
      </c>
      <c r="I9" s="427"/>
      <c r="J9" s="427">
        <v>3</v>
      </c>
      <c r="K9" s="425"/>
      <c r="L9" s="425"/>
      <c r="M9" s="429" t="str">
        <f t="shared" ca="1" si="10"/>
        <v/>
      </c>
      <c r="N9" s="282" t="str">
        <f ca="1">IF(M9&lt;&gt;"",MAX(N$3:N8)+1,"")</f>
        <v/>
      </c>
      <c r="O9" s="442">
        <f t="shared" ca="1" si="11"/>
        <v>1</v>
      </c>
      <c r="AA9" s="117"/>
      <c r="AB9" s="139" t="str">
        <f t="shared" ca="1" si="1"/>
        <v>智能省電功能</v>
      </c>
      <c r="AC9" s="134">
        <f t="shared" ca="1" si="2"/>
        <v>0</v>
      </c>
      <c r="AD9" s="111">
        <f t="shared" ca="1" si="3"/>
        <v>0</v>
      </c>
      <c r="AE9" s="111">
        <f t="shared" ca="1" si="3"/>
        <v>0</v>
      </c>
      <c r="AF9" s="111">
        <f t="shared" ca="1" si="4"/>
        <v>0</v>
      </c>
      <c r="AG9" s="111">
        <f t="shared" ca="1" si="5"/>
        <v>0</v>
      </c>
      <c r="AH9" s="111">
        <f t="shared" ca="1" si="5"/>
        <v>0</v>
      </c>
      <c r="AI9" s="111">
        <f t="shared" ca="1" si="6"/>
        <v>0</v>
      </c>
      <c r="AJ9" s="111">
        <f t="shared" ca="1" si="7"/>
        <v>0</v>
      </c>
      <c r="AK9" s="112">
        <f t="shared" ca="1" si="7"/>
        <v>0</v>
      </c>
      <c r="AM9" s="100"/>
      <c r="AN9" s="148" t="str">
        <f t="shared" ca="1" si="0"/>
        <v>USB DONGLE指示燈號</v>
      </c>
      <c r="AO9" s="149"/>
      <c r="AP9" s="151" t="str">
        <f t="array" aca="1" ref="AP9" ca="1">IF(SUM(--ISNUMBER(FIND(AP$2,AN$2:AN$201)))&lt;ROW()-2,"",INDEX(AN$1:AN$201,SMALL(IF(ISNUMBER(FIND(AP$2,AN$2:AN$201)),ROW($2:$201)),ROW()-2)))</f>
        <v>智能省電功能</v>
      </c>
      <c r="AQ9" s="151" t="str">
        <f t="array" aca="1" ref="AQ9" ca="1">IF(SUM(--ISNUMBER(FIND(AQ$2,AN$2:AN$201)))&lt;ROW()-2,"",INDEX(AN$1:AN$201,SMALL(IF(ISNUMBER(FIND(AQ$2,AN$2:AN$201)),ROW($2:$201)),ROW()-2)))</f>
        <v>智能省電功能</v>
      </c>
    </row>
    <row r="10" spans="1:44" ht="90.75" customHeight="1">
      <c r="A10" s="120">
        <f t="shared" ca="1" si="8"/>
        <v>7</v>
      </c>
      <c r="B10" s="422" t="e">
        <f ca="1">IF(A10="","",IF(INDIRECT("C"&amp;ROW())="","",TEXT(MATCH(INDIRECT("C"&amp;ROW()),TestCategories,0),"000")&amp;"-"&amp;TEXT(COUNTIF(C$3:INDIRECT("C"&amp;ROW()),INDIRECT("C"&amp;ROW())),"00")))</f>
        <v>#N/A</v>
      </c>
      <c r="C10" s="423" t="str">
        <f t="shared" ca="1" si="9"/>
        <v>INSTALL /UNINSTALL PROGRAM</v>
      </c>
      <c r="D10" s="424"/>
      <c r="E10" s="425" t="s">
        <v>160</v>
      </c>
      <c r="F10" s="425" t="s">
        <v>566</v>
      </c>
      <c r="G10" s="425" t="s">
        <v>161</v>
      </c>
      <c r="H10" s="426" t="s">
        <v>146</v>
      </c>
      <c r="I10" s="427"/>
      <c r="J10" s="427">
        <v>5</v>
      </c>
      <c r="K10" s="425"/>
      <c r="L10" s="425"/>
      <c r="M10" s="429" t="str">
        <f t="shared" ca="1" si="10"/>
        <v/>
      </c>
      <c r="N10" s="282" t="str">
        <f ca="1">IF(M10&lt;&gt;"",MAX(N$3:N9)+1,"")</f>
        <v/>
      </c>
      <c r="O10" s="442">
        <f t="shared" ca="1" si="11"/>
        <v>1</v>
      </c>
      <c r="AA10" s="117"/>
      <c r="AB10" s="139" t="str">
        <f t="shared" ca="1" si="1"/>
        <v>USB DONGLE指示燈號</v>
      </c>
      <c r="AC10" s="134">
        <f t="shared" ca="1" si="2"/>
        <v>0</v>
      </c>
      <c r="AD10" s="111">
        <f t="shared" ca="1" si="3"/>
        <v>0</v>
      </c>
      <c r="AE10" s="111">
        <f t="shared" ca="1" si="3"/>
        <v>0</v>
      </c>
      <c r="AF10" s="111">
        <f t="shared" ca="1" si="4"/>
        <v>0</v>
      </c>
      <c r="AG10" s="111">
        <f t="shared" ca="1" si="5"/>
        <v>0</v>
      </c>
      <c r="AH10" s="111">
        <f t="shared" ca="1" si="5"/>
        <v>0</v>
      </c>
      <c r="AI10" s="111">
        <f t="shared" ca="1" si="6"/>
        <v>0</v>
      </c>
      <c r="AJ10" s="111">
        <f t="shared" ca="1" si="7"/>
        <v>0</v>
      </c>
      <c r="AK10" s="112">
        <f t="shared" ca="1" si="7"/>
        <v>0</v>
      </c>
      <c r="AM10" s="100"/>
      <c r="AN10" s="148" t="str">
        <f t="shared" ca="1" si="0"/>
        <v>麥克風指示燈號</v>
      </c>
      <c r="AO10" s="149"/>
      <c r="AP10" s="151" t="str">
        <f t="array" aca="1" ref="AP10" ca="1">IF(SUM(--ISNUMBER(FIND(AP$2,AN$2:AN$201)))&lt;ROW()-2,"",INDEX(AN$1:AN$201,SMALL(IF(ISNUMBER(FIND(AP$2,AN$2:AN$201)),ROW($2:$201)),ROW()-2)))</f>
        <v>USB DONGLE指示燈號</v>
      </c>
      <c r="AQ10" s="151" t="str">
        <f t="array" aca="1" ref="AQ10" ca="1">IF(SUM(--ISNUMBER(FIND(AQ$2,AN$2:AN$201)))&lt;ROW()-2,"",INDEX(AN$1:AN$201,SMALL(IF(ISNUMBER(FIND(AQ$2,AN$2:AN$201)),ROW($2:$201)),ROW()-2)))</f>
        <v>USB DONGLE指示燈號</v>
      </c>
    </row>
    <row r="11" spans="1:44" ht="80.099999999999994" customHeight="1">
      <c r="A11" s="120">
        <f t="shared" ca="1" si="8"/>
        <v>8</v>
      </c>
      <c r="B11" s="422" t="e">
        <f ca="1">IF(A11="","",IF(INDIRECT("C"&amp;ROW())="","",TEXT(MATCH(INDIRECT("C"&amp;ROW()),TestCategories,0),"000")&amp;"-"&amp;TEXT(COUNTIF(C$3:INDIRECT("C"&amp;ROW()),INDIRECT("C"&amp;ROW())),"00")))</f>
        <v>#N/A</v>
      </c>
      <c r="C11" s="423" t="str">
        <f t="shared" ca="1" si="9"/>
        <v>INSTALL /UNINSTALL PROGRAM</v>
      </c>
      <c r="D11" s="424"/>
      <c r="E11" s="425" t="s">
        <v>162</v>
      </c>
      <c r="F11" s="425" t="s">
        <v>163</v>
      </c>
      <c r="G11" s="425" t="s">
        <v>164</v>
      </c>
      <c r="H11" s="426" t="s">
        <v>146</v>
      </c>
      <c r="I11" s="427"/>
      <c r="J11" s="427">
        <v>10</v>
      </c>
      <c r="K11" s="425"/>
      <c r="L11" s="425"/>
      <c r="M11" s="429" t="str">
        <f t="shared" ca="1" si="10"/>
        <v/>
      </c>
      <c r="N11" s="282" t="str">
        <f ca="1">IF(M11&lt;&gt;"",MAX(N$3:N10)+1,"")</f>
        <v/>
      </c>
      <c r="O11" s="442">
        <f t="shared" ca="1" si="11"/>
        <v>1</v>
      </c>
      <c r="AA11" s="117"/>
      <c r="AB11" s="139" t="str">
        <f t="shared" ca="1" si="1"/>
        <v>麥克風指示燈號</v>
      </c>
      <c r="AC11" s="134">
        <f t="shared" ca="1" si="2"/>
        <v>0</v>
      </c>
      <c r="AD11" s="111">
        <f t="shared" ca="1" si="3"/>
        <v>0</v>
      </c>
      <c r="AE11" s="111">
        <f t="shared" ca="1" si="3"/>
        <v>0</v>
      </c>
      <c r="AF11" s="111">
        <f t="shared" ca="1" si="4"/>
        <v>0</v>
      </c>
      <c r="AG11" s="111">
        <f t="shared" ca="1" si="5"/>
        <v>0</v>
      </c>
      <c r="AH11" s="111">
        <f t="shared" ca="1" si="5"/>
        <v>0</v>
      </c>
      <c r="AI11" s="111">
        <f t="shared" ca="1" si="6"/>
        <v>0</v>
      </c>
      <c r="AJ11" s="111">
        <f t="shared" ca="1" si="7"/>
        <v>0</v>
      </c>
      <c r="AK11" s="112">
        <f t="shared" ca="1" si="7"/>
        <v>0</v>
      </c>
      <c r="AM11" s="100"/>
      <c r="AN11" s="148" t="str">
        <f t="shared" ca="1" si="0"/>
        <v>連接PC測試</v>
      </c>
      <c r="AO11" s="149"/>
      <c r="AP11" s="151" t="str">
        <f t="array" aca="1" ref="AP11" ca="1">IF(SUM(--ISNUMBER(FIND(AP$2,AN$2:AN$201)))&lt;ROW()-2,"",INDEX(AN$1:AN$201,SMALL(IF(ISNUMBER(FIND(AP$2,AN$2:AN$201)),ROW($2:$201)),ROW()-2)))</f>
        <v>麥克風指示燈號</v>
      </c>
      <c r="AQ11" s="151" t="str">
        <f t="array" aca="1" ref="AQ11" ca="1">IF(SUM(--ISNUMBER(FIND(AQ$2,AN$2:AN$201)))&lt;ROW()-2,"",INDEX(AN$1:AN$201,SMALL(IF(ISNUMBER(FIND(AQ$2,AN$2:AN$201)),ROW($2:$201)),ROW()-2)))</f>
        <v>麥克風指示燈號</v>
      </c>
    </row>
    <row r="12" spans="1:44" ht="91.5" customHeight="1">
      <c r="A12" s="120">
        <f t="shared" ca="1" si="8"/>
        <v>9</v>
      </c>
      <c r="B12" s="422" t="e">
        <f ca="1">IF(A12="","",IF(INDIRECT("C"&amp;ROW())="","",TEXT(MATCH(INDIRECT("C"&amp;ROW()),TestCategories,0),"000")&amp;"-"&amp;TEXT(COUNTIF(C$3:INDIRECT("C"&amp;ROW()),INDIRECT("C"&amp;ROW())),"00")))</f>
        <v>#N/A</v>
      </c>
      <c r="C12" s="423" t="str">
        <f t="shared" ca="1" si="9"/>
        <v>DEVICE INFORMATION CHECK</v>
      </c>
      <c r="D12" s="424" t="s">
        <v>165</v>
      </c>
      <c r="E12" s="425" t="s">
        <v>567</v>
      </c>
      <c r="F12" s="425" t="s">
        <v>568</v>
      </c>
      <c r="G12" s="425" t="s">
        <v>166</v>
      </c>
      <c r="H12" s="426" t="s">
        <v>146</v>
      </c>
      <c r="I12" s="427"/>
      <c r="J12" s="427">
        <v>3</v>
      </c>
      <c r="K12" s="425"/>
      <c r="L12" s="425"/>
      <c r="M12" s="429" t="str">
        <f t="shared" ca="1" si="10"/>
        <v/>
      </c>
      <c r="N12" s="282" t="str">
        <f ca="1">IF(M12&lt;&gt;"",MAX(N$3:N11)+1,"")</f>
        <v/>
      </c>
      <c r="O12" s="442">
        <f t="shared" ca="1" si="11"/>
        <v>2</v>
      </c>
      <c r="AA12" s="117"/>
      <c r="AB12" s="139" t="str">
        <f t="shared" ca="1" si="1"/>
        <v>連接PC測試</v>
      </c>
      <c r="AC12" s="134">
        <f t="shared" ca="1" si="2"/>
        <v>0</v>
      </c>
      <c r="AD12" s="111">
        <f t="shared" ca="1" si="3"/>
        <v>0</v>
      </c>
      <c r="AE12" s="111">
        <f t="shared" ca="1" si="3"/>
        <v>0</v>
      </c>
      <c r="AF12" s="111">
        <f t="shared" ca="1" si="4"/>
        <v>0</v>
      </c>
      <c r="AG12" s="111">
        <f t="shared" ca="1" si="5"/>
        <v>0</v>
      </c>
      <c r="AH12" s="111">
        <f t="shared" ca="1" si="5"/>
        <v>0</v>
      </c>
      <c r="AI12" s="111">
        <f t="shared" ca="1" si="6"/>
        <v>0</v>
      </c>
      <c r="AJ12" s="111">
        <f t="shared" ca="1" si="7"/>
        <v>0</v>
      </c>
      <c r="AK12" s="112">
        <f t="shared" ca="1" si="7"/>
        <v>0</v>
      </c>
      <c r="AM12" s="100"/>
      <c r="AN12" s="148" t="str">
        <f t="shared" ca="1" si="0"/>
        <v>耐壓性測試</v>
      </c>
      <c r="AO12" s="149"/>
      <c r="AP12" s="151" t="str">
        <f t="array" aca="1" ref="AP12" ca="1">IF(SUM(--ISNUMBER(FIND(AP$2,AN$2:AN$201)))&lt;ROW()-2,"",INDEX(AN$1:AN$201,SMALL(IF(ISNUMBER(FIND(AP$2,AN$2:AN$201)),ROW($2:$201)),ROW()-2)))</f>
        <v>連接PC測試</v>
      </c>
      <c r="AQ12" s="151" t="str">
        <f t="array" aca="1" ref="AQ12" ca="1">IF(SUM(--ISNUMBER(FIND(AQ$2,AN$2:AN$201)))&lt;ROW()-2,"",INDEX(AN$1:AN$201,SMALL(IF(ISNUMBER(FIND(AQ$2,AN$2:AN$201)),ROW($2:$201)),ROW()-2)))</f>
        <v>連接PC測試</v>
      </c>
    </row>
    <row r="13" spans="1:44" ht="79.5" customHeight="1">
      <c r="A13" s="120">
        <f t="shared" ca="1" si="8"/>
        <v>10</v>
      </c>
      <c r="B13" s="422" t="e">
        <f ca="1">IF(A13="","",IF(INDIRECT("C"&amp;ROW())="","",TEXT(MATCH(INDIRECT("C"&amp;ROW()),TestCategories,0),"000")&amp;"-"&amp;TEXT(COUNTIF(C$3:INDIRECT("C"&amp;ROW()),INDIRECT("C"&amp;ROW())),"00")))</f>
        <v>#N/A</v>
      </c>
      <c r="C13" s="423" t="str">
        <f t="shared" ca="1" si="9"/>
        <v>DEVICE INFORMATION CHECK</v>
      </c>
      <c r="D13" s="424"/>
      <c r="E13" s="425" t="s">
        <v>167</v>
      </c>
      <c r="F13" s="425" t="s">
        <v>168</v>
      </c>
      <c r="G13" s="425" t="s">
        <v>169</v>
      </c>
      <c r="H13" s="426" t="s">
        <v>146</v>
      </c>
      <c r="I13" s="427"/>
      <c r="J13" s="427">
        <v>1</v>
      </c>
      <c r="K13" s="425"/>
      <c r="L13" s="425"/>
      <c r="M13" s="429" t="str">
        <f t="shared" ca="1" si="10"/>
        <v/>
      </c>
      <c r="N13" s="282" t="str">
        <f ca="1">IF(M13&lt;&gt;"",MAX(N$3:N12)+1,"")</f>
        <v/>
      </c>
      <c r="O13" s="442">
        <f t="shared" ca="1" si="11"/>
        <v>2</v>
      </c>
      <c r="AA13" s="117"/>
      <c r="AB13" s="139" t="str">
        <f t="shared" ca="1" si="1"/>
        <v>耐壓性測試</v>
      </c>
      <c r="AC13" s="134">
        <f t="shared" ca="1" si="2"/>
        <v>0</v>
      </c>
      <c r="AD13" s="111">
        <f t="shared" ca="1" si="3"/>
        <v>0</v>
      </c>
      <c r="AE13" s="111">
        <f t="shared" ca="1" si="3"/>
        <v>0</v>
      </c>
      <c r="AF13" s="111">
        <f t="shared" ca="1" si="4"/>
        <v>0</v>
      </c>
      <c r="AG13" s="111">
        <f t="shared" ca="1" si="5"/>
        <v>0</v>
      </c>
      <c r="AH13" s="111">
        <f t="shared" ca="1" si="5"/>
        <v>0</v>
      </c>
      <c r="AI13" s="111">
        <f t="shared" ca="1" si="6"/>
        <v>0</v>
      </c>
      <c r="AJ13" s="111">
        <f t="shared" ca="1" si="7"/>
        <v>0</v>
      </c>
      <c r="AK13" s="112">
        <f t="shared" ca="1" si="7"/>
        <v>0</v>
      </c>
      <c r="AM13" s="100"/>
      <c r="AN13" s="148" t="str">
        <f t="shared" ca="1" si="0"/>
        <v>XEAR SINGFX</v>
      </c>
      <c r="AO13" s="149"/>
      <c r="AP13" s="151" t="str">
        <f t="array" aca="1" ref="AP13" ca="1">IF(SUM(--ISNUMBER(FIND(AP$2,AN$2:AN$201)))&lt;ROW()-2,"",INDEX(AN$1:AN$201,SMALL(IF(ISNUMBER(FIND(AP$2,AN$2:AN$201)),ROW($2:$201)),ROW()-2)))</f>
        <v>耐壓性測試</v>
      </c>
      <c r="AQ13" s="151" t="str">
        <f t="array" aca="1" ref="AQ13" ca="1">IF(SUM(--ISNUMBER(FIND(AQ$2,AN$2:AN$201)))&lt;ROW()-2,"",INDEX(AN$1:AN$201,SMALL(IF(ISNUMBER(FIND(AQ$2,AN$2:AN$201)),ROW($2:$201)),ROW()-2)))</f>
        <v>耐壓性測試</v>
      </c>
    </row>
    <row r="14" spans="1:44" ht="74.25" customHeight="1">
      <c r="A14" s="120">
        <f t="shared" ca="1" si="8"/>
        <v>11</v>
      </c>
      <c r="B14" s="422" t="e">
        <f ca="1">IF(A14="","",IF(INDIRECT("C"&amp;ROW())="","",TEXT(MATCH(INDIRECT("C"&amp;ROW()),TestCategories,0),"000")&amp;"-"&amp;TEXT(COUNTIF(C$3:INDIRECT("C"&amp;ROW()),INDIRECT("C"&amp;ROW())),"00")))</f>
        <v>#N/A</v>
      </c>
      <c r="C14" s="423" t="str">
        <f t="shared" ca="1" si="9"/>
        <v>DEVICE INFORMATION CHECK</v>
      </c>
      <c r="D14" s="424"/>
      <c r="E14" s="425" t="s">
        <v>170</v>
      </c>
      <c r="F14" s="425" t="s">
        <v>171</v>
      </c>
      <c r="G14" s="425" t="s">
        <v>172</v>
      </c>
      <c r="H14" s="426" t="s">
        <v>173</v>
      </c>
      <c r="I14" s="427"/>
      <c r="J14" s="427">
        <v>1</v>
      </c>
      <c r="K14" s="425"/>
      <c r="L14" s="425"/>
      <c r="M14" s="429" t="str">
        <f t="shared" ca="1" si="10"/>
        <v/>
      </c>
      <c r="N14" s="282" t="str">
        <f ca="1">IF(M14&lt;&gt;"",MAX(N$3:N13)+1,"")</f>
        <v/>
      </c>
      <c r="O14" s="442">
        <f t="shared" ca="1" si="11"/>
        <v>2</v>
      </c>
      <c r="AA14" s="117"/>
      <c r="AB14" s="139" t="str">
        <f t="shared" ca="1" si="1"/>
        <v/>
      </c>
      <c r="AC14" s="134">
        <f t="shared" ca="1" si="2"/>
        <v>0</v>
      </c>
      <c r="AD14" s="111">
        <f t="shared" ca="1" si="3"/>
        <v>0</v>
      </c>
      <c r="AE14" s="111">
        <f t="shared" ca="1" si="3"/>
        <v>0</v>
      </c>
      <c r="AF14" s="111">
        <f t="shared" ca="1" si="4"/>
        <v>0</v>
      </c>
      <c r="AG14" s="111">
        <f t="shared" ca="1" si="5"/>
        <v>0</v>
      </c>
      <c r="AH14" s="111">
        <f t="shared" ca="1" si="5"/>
        <v>0</v>
      </c>
      <c r="AI14" s="111">
        <f t="shared" ca="1" si="6"/>
        <v>0</v>
      </c>
      <c r="AJ14" s="111">
        <f t="shared" ca="1" si="7"/>
        <v>0</v>
      </c>
      <c r="AK14" s="112">
        <f t="shared" ca="1" si="7"/>
        <v>0</v>
      </c>
      <c r="AM14" s="100"/>
      <c r="AN14" s="148" t="str">
        <f t="shared" ca="1" si="0"/>
        <v>XEAR AUDIO BRILLIANT</v>
      </c>
      <c r="AO14" s="149"/>
      <c r="AP14" s="151" t="str">
        <f t="array" aca="1" ref="AP14" ca="1">IF(SUM(--ISNUMBER(FIND(AP$2,AN$2:AN$201)))&lt;ROW()-2,"",INDEX(AN$1:AN$201,SMALL(IF(ISNUMBER(FIND(AP$2,AN$2:AN$201)),ROW($2:$201)),ROW()-2)))</f>
        <v>XEAR SINGFX</v>
      </c>
      <c r="AQ14" s="151" t="str">
        <f t="array" aca="1" ref="AQ14" ca="1">IF(SUM(--ISNUMBER(FIND(AQ$2,AN$2:AN$201)))&lt;ROW()-2,"",INDEX(AN$1:AN$201,SMALL(IF(ISNUMBER(FIND(AQ$2,AN$2:AN$201)),ROW($2:$201)),ROW()-2)))</f>
        <v>XEAR SINGFX</v>
      </c>
    </row>
    <row r="15" spans="1:44" ht="73.5" customHeight="1">
      <c r="A15" s="120">
        <f t="shared" ca="1" si="8"/>
        <v>12</v>
      </c>
      <c r="B15" s="422" t="e">
        <f ca="1">IF(A15="","",IF(INDIRECT("C"&amp;ROW())="","",TEXT(MATCH(INDIRECT("C"&amp;ROW()),TestCategories,0),"000")&amp;"-"&amp;TEXT(COUNTIF(C$3:INDIRECT("C"&amp;ROW()),INDIRECT("C"&amp;ROW())),"00")))</f>
        <v>#N/A</v>
      </c>
      <c r="C15" s="423" t="str">
        <f t="shared" ca="1" si="9"/>
        <v>DEVICE INFORMATION CHECK</v>
      </c>
      <c r="D15" s="424"/>
      <c r="E15" s="425" t="s">
        <v>174</v>
      </c>
      <c r="F15" s="425" t="s">
        <v>175</v>
      </c>
      <c r="G15" s="425" t="s">
        <v>176</v>
      </c>
      <c r="H15" s="426" t="s">
        <v>173</v>
      </c>
      <c r="I15" s="427"/>
      <c r="J15" s="427">
        <v>1</v>
      </c>
      <c r="K15" s="425"/>
      <c r="L15" s="425"/>
      <c r="M15" s="429" t="str">
        <f t="shared" ca="1" si="10"/>
        <v/>
      </c>
      <c r="N15" s="282" t="str">
        <f ca="1">IF(M15&lt;&gt;"",MAX(N$3:N14)+1,"")</f>
        <v/>
      </c>
      <c r="O15" s="442">
        <f t="shared" ca="1" si="11"/>
        <v>2</v>
      </c>
      <c r="AA15" s="117"/>
      <c r="AB15" s="139" t="str">
        <f t="shared" ca="1" si="1"/>
        <v/>
      </c>
      <c r="AC15" s="134">
        <f t="shared" ca="1" si="2"/>
        <v>0</v>
      </c>
      <c r="AD15" s="111">
        <f t="shared" ca="1" si="3"/>
        <v>0</v>
      </c>
      <c r="AE15" s="111">
        <f t="shared" ca="1" si="3"/>
        <v>0</v>
      </c>
      <c r="AF15" s="111">
        <f t="shared" ca="1" si="4"/>
        <v>0</v>
      </c>
      <c r="AG15" s="111">
        <f t="shared" ca="1" si="5"/>
        <v>0</v>
      </c>
      <c r="AH15" s="111">
        <f t="shared" ca="1" si="5"/>
        <v>0</v>
      </c>
      <c r="AI15" s="111">
        <f t="shared" ca="1" si="6"/>
        <v>0</v>
      </c>
      <c r="AJ15" s="111">
        <f t="shared" ca="1" si="7"/>
        <v>0</v>
      </c>
      <c r="AK15" s="112">
        <f t="shared" ca="1" si="7"/>
        <v>0</v>
      </c>
      <c r="AM15" s="100"/>
      <c r="AN15" s="148" t="str">
        <f t="shared" ca="1" si="0"/>
        <v>XEAR DYNAMIC BASS</v>
      </c>
      <c r="AO15" s="149"/>
      <c r="AP15" s="151" t="str">
        <f t="array" aca="1" ref="AP15" ca="1">IF(SUM(--ISNUMBER(FIND(AP$2,AN$2:AN$201)))&lt;ROW()-2,"",INDEX(AN$1:AN$201,SMALL(IF(ISNUMBER(FIND(AP$2,AN$2:AN$201)),ROW($2:$201)),ROW()-2)))</f>
        <v>XEAR AUDIO BRILLIANT</v>
      </c>
      <c r="AQ15" s="151" t="str">
        <f t="array" aca="1" ref="AQ15" ca="1">IF(SUM(--ISNUMBER(FIND(AQ$2,AN$2:AN$201)))&lt;ROW()-2,"",INDEX(AN$1:AN$201,SMALL(IF(ISNUMBER(FIND(AQ$2,AN$2:AN$201)),ROW($2:$201)),ROW()-2)))</f>
        <v>XEAR AUDIO BRILLIANT</v>
      </c>
    </row>
    <row r="16" spans="1:44" ht="63.75" customHeight="1">
      <c r="A16" s="120">
        <f t="shared" ca="1" si="8"/>
        <v>13</v>
      </c>
      <c r="B16" s="422" t="e">
        <f ca="1">IF(A16="","",IF(INDIRECT("C"&amp;ROW())="","",TEXT(MATCH(INDIRECT("C"&amp;ROW()),TestCategories,0),"000")&amp;"-"&amp;TEXT(COUNTIF(C$3:INDIRECT("C"&amp;ROW()),INDIRECT("C"&amp;ROW())),"00")))</f>
        <v>#N/A</v>
      </c>
      <c r="C16" s="423" t="str">
        <f t="shared" ca="1" si="9"/>
        <v>DEVICE INFORMATION CHECK</v>
      </c>
      <c r="D16" s="424"/>
      <c r="E16" s="425" t="s">
        <v>177</v>
      </c>
      <c r="F16" s="425" t="s">
        <v>178</v>
      </c>
      <c r="G16" s="425" t="s">
        <v>179</v>
      </c>
      <c r="H16" s="426" t="s">
        <v>173</v>
      </c>
      <c r="I16" s="427"/>
      <c r="J16" s="427">
        <v>1</v>
      </c>
      <c r="K16" s="425"/>
      <c r="L16" s="425"/>
      <c r="M16" s="429" t="str">
        <f t="shared" ca="1" si="10"/>
        <v/>
      </c>
      <c r="N16" s="282" t="str">
        <f ca="1">IF(M16&lt;&gt;"",MAX(N$3:N15)+1,"")</f>
        <v/>
      </c>
      <c r="O16" s="442">
        <f t="shared" ca="1" si="11"/>
        <v>2</v>
      </c>
      <c r="AA16" s="117"/>
      <c r="AB16" s="139" t="str">
        <f t="shared" ca="1" si="1"/>
        <v/>
      </c>
      <c r="AC16" s="134">
        <f t="shared" ca="1" si="2"/>
        <v>0</v>
      </c>
      <c r="AD16" s="111">
        <f t="shared" ca="1" si="3"/>
        <v>0</v>
      </c>
      <c r="AE16" s="111">
        <f t="shared" ca="1" si="3"/>
        <v>0</v>
      </c>
      <c r="AF16" s="111">
        <f t="shared" ca="1" si="4"/>
        <v>0</v>
      </c>
      <c r="AG16" s="111">
        <f t="shared" ca="1" si="5"/>
        <v>0</v>
      </c>
      <c r="AH16" s="111">
        <f t="shared" ca="1" si="5"/>
        <v>0</v>
      </c>
      <c r="AI16" s="111">
        <f t="shared" ca="1" si="6"/>
        <v>0</v>
      </c>
      <c r="AJ16" s="111">
        <f t="shared" ca="1" si="7"/>
        <v>0</v>
      </c>
      <c r="AK16" s="112">
        <f t="shared" ca="1" si="7"/>
        <v>0</v>
      </c>
      <c r="AM16" s="100"/>
      <c r="AN16" s="148" t="str">
        <f t="shared" ca="1" si="0"/>
        <v>XEAR SMART VOLUME</v>
      </c>
      <c r="AO16" s="149"/>
      <c r="AP16" s="151" t="str">
        <f t="array" aca="1" ref="AP16" ca="1">IF(SUM(--ISNUMBER(FIND(AP$2,AN$2:AN$201)))&lt;ROW()-2,"",INDEX(AN$1:AN$201,SMALL(IF(ISNUMBER(FIND(AP$2,AN$2:AN$201)),ROW($2:$201)),ROW()-2)))</f>
        <v>XEAR DYNAMIC BASS</v>
      </c>
      <c r="AQ16" s="151" t="str">
        <f t="array" aca="1" ref="AQ16" ca="1">IF(SUM(--ISNUMBER(FIND(AQ$2,AN$2:AN$201)))&lt;ROW()-2,"",INDEX(AN$1:AN$201,SMALL(IF(ISNUMBER(FIND(AQ$2,AN$2:AN$201)),ROW($2:$201)),ROW()-2)))</f>
        <v>XEAR DYNAMIC BASS</v>
      </c>
    </row>
    <row r="17" spans="1:43" ht="73.5" customHeight="1">
      <c r="A17" s="120">
        <f t="shared" ca="1" si="8"/>
        <v>14</v>
      </c>
      <c r="B17" s="422" t="e">
        <f ca="1">IF(A17="","",IF(INDIRECT("C"&amp;ROW())="","",TEXT(MATCH(INDIRECT("C"&amp;ROW()),TestCategories,0),"000")&amp;"-"&amp;TEXT(COUNTIF(C$3:INDIRECT("C"&amp;ROW()),INDIRECT("C"&amp;ROW())),"00")))</f>
        <v>#N/A</v>
      </c>
      <c r="C17" s="423" t="str">
        <f t="shared" ca="1" si="9"/>
        <v>DEVICE INFORMATION CHECK</v>
      </c>
      <c r="D17" s="424"/>
      <c r="E17" s="425" t="s">
        <v>180</v>
      </c>
      <c r="F17" s="425" t="s">
        <v>181</v>
      </c>
      <c r="G17" s="425" t="s">
        <v>182</v>
      </c>
      <c r="H17" s="426" t="s">
        <v>173</v>
      </c>
      <c r="I17" s="427"/>
      <c r="J17" s="427">
        <v>1</v>
      </c>
      <c r="K17" s="425"/>
      <c r="L17" s="425"/>
      <c r="M17" s="429" t="str">
        <f t="shared" ca="1" si="10"/>
        <v/>
      </c>
      <c r="N17" s="282" t="str">
        <f ca="1">IF(M17&lt;&gt;"",MAX(N$3:N16)+1,"")</f>
        <v/>
      </c>
      <c r="O17" s="442">
        <f t="shared" ca="1" si="11"/>
        <v>2</v>
      </c>
      <c r="AA17" s="117"/>
      <c r="AB17" s="139" t="str">
        <f t="shared" ca="1" si="1"/>
        <v/>
      </c>
      <c r="AC17" s="134">
        <f t="shared" ca="1" si="2"/>
        <v>0</v>
      </c>
      <c r="AD17" s="111">
        <f t="shared" ca="1" si="3"/>
        <v>0</v>
      </c>
      <c r="AE17" s="111">
        <f t="shared" ca="1" si="3"/>
        <v>0</v>
      </c>
      <c r="AF17" s="111">
        <f t="shared" ca="1" si="4"/>
        <v>0</v>
      </c>
      <c r="AG17" s="111">
        <f t="shared" ca="1" si="5"/>
        <v>0</v>
      </c>
      <c r="AH17" s="111">
        <f t="shared" ca="1" si="5"/>
        <v>0</v>
      </c>
      <c r="AI17" s="111">
        <f t="shared" ca="1" si="6"/>
        <v>0</v>
      </c>
      <c r="AJ17" s="111">
        <f t="shared" ca="1" si="7"/>
        <v>0</v>
      </c>
      <c r="AK17" s="112">
        <f t="shared" ca="1" si="7"/>
        <v>0</v>
      </c>
      <c r="AM17" s="100"/>
      <c r="AN17" s="148" t="str">
        <f t="shared" ca="1" si="0"/>
        <v>XEAR VOICE CLARITY</v>
      </c>
      <c r="AO17" s="149"/>
      <c r="AP17" s="151" t="str">
        <f t="array" aca="1" ref="AP17" ca="1">IF(SUM(--ISNUMBER(FIND(AP$2,AN$2:AN$201)))&lt;ROW()-2,"",INDEX(AN$1:AN$201,SMALL(IF(ISNUMBER(FIND(AP$2,AN$2:AN$201)),ROW($2:$201)),ROW()-2)))</f>
        <v>XEAR SMART VOLUME</v>
      </c>
      <c r="AQ17" s="151" t="str">
        <f t="array" aca="1" ref="AQ17" ca="1">IF(SUM(--ISNUMBER(FIND(AQ$2,AN$2:AN$201)))&lt;ROW()-2,"",INDEX(AN$1:AN$201,SMALL(IF(ISNUMBER(FIND(AQ$2,AN$2:AN$201)),ROW($2:$201)),ROW()-2)))</f>
        <v>XEAR SMART VOLUME</v>
      </c>
    </row>
    <row r="18" spans="1:43" ht="61.5" customHeight="1">
      <c r="A18" s="120">
        <f t="shared" ca="1" si="8"/>
        <v>15</v>
      </c>
      <c r="B18" s="422" t="e">
        <f ca="1">IF(A18="","",IF(INDIRECT("C"&amp;ROW())="","",TEXT(MATCH(INDIRECT("C"&amp;ROW()),TestCategories,0),"000")&amp;"-"&amp;TEXT(COUNTIF(C$3:INDIRECT("C"&amp;ROW()),INDIRECT("C"&amp;ROW())),"00")))</f>
        <v>#N/A</v>
      </c>
      <c r="C18" s="423" t="str">
        <f t="shared" ca="1" si="9"/>
        <v>DEVICE INFORMATION CHECK</v>
      </c>
      <c r="D18" s="424"/>
      <c r="E18" s="425" t="s">
        <v>569</v>
      </c>
      <c r="F18" s="425" t="s">
        <v>183</v>
      </c>
      <c r="G18" s="425" t="s">
        <v>184</v>
      </c>
      <c r="H18" s="426" t="s">
        <v>173</v>
      </c>
      <c r="I18" s="427"/>
      <c r="J18" s="427">
        <v>1</v>
      </c>
      <c r="K18" s="425"/>
      <c r="L18" s="425"/>
      <c r="M18" s="429" t="str">
        <f t="shared" ca="1" si="10"/>
        <v/>
      </c>
      <c r="N18" s="282" t="str">
        <f ca="1">IF(M18&lt;&gt;"",MAX(N$3:N17)+1,"")</f>
        <v/>
      </c>
      <c r="O18" s="442">
        <f t="shared" ca="1" si="11"/>
        <v>2</v>
      </c>
      <c r="AA18" s="117"/>
      <c r="AB18" s="139" t="str">
        <f t="shared" ca="1" si="1"/>
        <v/>
      </c>
      <c r="AC18" s="134">
        <f t="shared" ca="1" si="2"/>
        <v>0</v>
      </c>
      <c r="AD18" s="111">
        <f t="shared" ca="1" si="3"/>
        <v>0</v>
      </c>
      <c r="AE18" s="111">
        <f t="shared" ca="1" si="3"/>
        <v>0</v>
      </c>
      <c r="AF18" s="111">
        <f t="shared" ca="1" si="4"/>
        <v>0</v>
      </c>
      <c r="AG18" s="111">
        <f t="shared" ca="1" si="5"/>
        <v>0</v>
      </c>
      <c r="AH18" s="111">
        <f t="shared" ca="1" si="5"/>
        <v>0</v>
      </c>
      <c r="AI18" s="111">
        <f t="shared" ca="1" si="6"/>
        <v>0</v>
      </c>
      <c r="AJ18" s="111">
        <f t="shared" ca="1" si="7"/>
        <v>0</v>
      </c>
      <c r="AK18" s="112">
        <f t="shared" ca="1" si="7"/>
        <v>0</v>
      </c>
      <c r="AM18" s="100"/>
      <c r="AN18" s="148" t="str">
        <f t="shared" ca="1" si="0"/>
        <v>SYSTEM TEST</v>
      </c>
      <c r="AO18" s="149"/>
      <c r="AP18" s="151" t="str">
        <f t="array" aca="1" ref="AP18" ca="1">IF(SUM(--ISNUMBER(FIND(AP$2,AN$2:AN$201)))&lt;ROW()-2,"",INDEX(AN$1:AN$201,SMALL(IF(ISNUMBER(FIND(AP$2,AN$2:AN$201)),ROW($2:$201)),ROW()-2)))</f>
        <v>XEAR VOICE CLARITY</v>
      </c>
      <c r="AQ18" s="151" t="str">
        <f t="array" aca="1" ref="AQ18" ca="1">IF(SUM(--ISNUMBER(FIND(AQ$2,AN$2:AN$201)))&lt;ROW()-2,"",INDEX(AN$1:AN$201,SMALL(IF(ISNUMBER(FIND(AQ$2,AN$2:AN$201)),ROW($2:$201)),ROW()-2)))</f>
        <v>XEAR VOICE CLARITY</v>
      </c>
    </row>
    <row r="19" spans="1:43" ht="79.5" customHeight="1">
      <c r="A19" s="120">
        <f t="shared" ca="1" si="8"/>
        <v>16</v>
      </c>
      <c r="B19" s="422" t="e">
        <f ca="1">IF(A19="","",IF(INDIRECT("C"&amp;ROW())="","",TEXT(MATCH(INDIRECT("C"&amp;ROW()),TestCategories,0),"000")&amp;"-"&amp;TEXT(COUNTIF(C$3:INDIRECT("C"&amp;ROW()),INDIRECT("C"&amp;ROW())),"00")))</f>
        <v>#N/A</v>
      </c>
      <c r="C19" s="423" t="str">
        <f t="shared" ca="1" si="9"/>
        <v>DEVICE INFORMATION CHECK</v>
      </c>
      <c r="D19" s="424"/>
      <c r="E19" s="425" t="s">
        <v>185</v>
      </c>
      <c r="F19" s="425" t="s">
        <v>186</v>
      </c>
      <c r="G19" s="425" t="s">
        <v>187</v>
      </c>
      <c r="H19" s="426" t="s">
        <v>146</v>
      </c>
      <c r="I19" s="427"/>
      <c r="J19" s="427">
        <v>3</v>
      </c>
      <c r="K19" s="425"/>
      <c r="L19" s="425"/>
      <c r="M19" s="429" t="str">
        <f t="shared" ca="1" si="10"/>
        <v/>
      </c>
      <c r="N19" s="282" t="str">
        <f ca="1">IF(M19&lt;&gt;"",MAX(N$3:N18)+1,"")</f>
        <v/>
      </c>
      <c r="O19" s="442">
        <f t="shared" ca="1" si="11"/>
        <v>2</v>
      </c>
      <c r="AA19" s="117"/>
      <c r="AB19" s="139" t="str">
        <f t="shared" ca="1" si="1"/>
        <v/>
      </c>
      <c r="AC19" s="134">
        <f t="shared" ca="1" si="2"/>
        <v>0</v>
      </c>
      <c r="AD19" s="111">
        <f t="shared" ca="1" si="3"/>
        <v>0</v>
      </c>
      <c r="AE19" s="111">
        <f t="shared" ca="1" si="3"/>
        <v>0</v>
      </c>
      <c r="AF19" s="111">
        <f t="shared" ca="1" si="4"/>
        <v>0</v>
      </c>
      <c r="AG19" s="111">
        <f t="shared" ca="1" si="5"/>
        <v>0</v>
      </c>
      <c r="AH19" s="111">
        <f t="shared" ca="1" si="5"/>
        <v>0</v>
      </c>
      <c r="AI19" s="111">
        <f t="shared" ca="1" si="6"/>
        <v>0</v>
      </c>
      <c r="AJ19" s="111">
        <f t="shared" ca="1" si="7"/>
        <v>0</v>
      </c>
      <c r="AK19" s="112">
        <f t="shared" ca="1" si="7"/>
        <v>0</v>
      </c>
      <c r="AM19" s="100"/>
      <c r="AN19" s="148" t="str">
        <f t="shared" ca="1" si="0"/>
        <v>SMART VOLUME NORMALIZATION</v>
      </c>
      <c r="AO19" s="149"/>
      <c r="AP19" s="151" t="str">
        <f t="array" aca="1" ref="AP19" ca="1">IF(SUM(--ISNUMBER(FIND(AP$2,AN$2:AN$201)))&lt;ROW()-2,"",INDEX(AN$1:AN$201,SMALL(IF(ISNUMBER(FIND(AP$2,AN$2:AN$201)),ROW($2:$201)),ROW()-2)))</f>
        <v>SYSTEM TEST</v>
      </c>
      <c r="AQ19" s="151" t="str">
        <f t="array" aca="1" ref="AQ19" ca="1">IF(SUM(--ISNUMBER(FIND(AQ$2,AN$2:AN$201)))&lt;ROW()-2,"",INDEX(AN$1:AN$201,SMALL(IF(ISNUMBER(FIND(AQ$2,AN$2:AN$201)),ROW($2:$201)),ROW()-2)))</f>
        <v>SYSTEM TEST</v>
      </c>
    </row>
    <row r="20" spans="1:43" ht="68.25" customHeight="1">
      <c r="A20" s="120">
        <f t="shared" ca="1" si="8"/>
        <v>17</v>
      </c>
      <c r="B20" s="422" t="e">
        <f ca="1">IF(A20="","",IF(INDIRECT("C"&amp;ROW())="","",TEXT(MATCH(INDIRECT("C"&amp;ROW()),TestCategories,0),"000")&amp;"-"&amp;TEXT(COUNTIF(C$3:INDIRECT("C"&amp;ROW()),INDIRECT("C"&amp;ROW())),"00")))</f>
        <v>#N/A</v>
      </c>
      <c r="C20" s="423" t="str">
        <f t="shared" ca="1" si="9"/>
        <v>DEVICE INFORMATION CHECK</v>
      </c>
      <c r="D20" s="424"/>
      <c r="E20" s="425" t="s">
        <v>188</v>
      </c>
      <c r="F20" s="425" t="s">
        <v>189</v>
      </c>
      <c r="G20" s="425" t="s">
        <v>187</v>
      </c>
      <c r="H20" s="426" t="s">
        <v>146</v>
      </c>
      <c r="I20" s="427"/>
      <c r="J20" s="427">
        <v>5</v>
      </c>
      <c r="K20" s="425"/>
      <c r="L20" s="425"/>
      <c r="M20" s="429" t="str">
        <f t="shared" ca="1" si="10"/>
        <v/>
      </c>
      <c r="N20" s="282" t="str">
        <f ca="1">IF(M20&lt;&gt;"",MAX(N$3:N19)+1,"")</f>
        <v/>
      </c>
      <c r="O20" s="442">
        <f t="shared" ca="1" si="11"/>
        <v>2</v>
      </c>
      <c r="AA20" s="117"/>
      <c r="AB20" s="139" t="str">
        <f t="shared" ca="1" si="1"/>
        <v/>
      </c>
      <c r="AC20" s="134">
        <f t="shared" ca="1" si="2"/>
        <v>0</v>
      </c>
      <c r="AD20" s="111">
        <f t="shared" ca="1" si="3"/>
        <v>0</v>
      </c>
      <c r="AE20" s="111">
        <f t="shared" ca="1" si="3"/>
        <v>0</v>
      </c>
      <c r="AF20" s="111">
        <f t="shared" ca="1" si="4"/>
        <v>0</v>
      </c>
      <c r="AG20" s="111">
        <f t="shared" ca="1" si="5"/>
        <v>0</v>
      </c>
      <c r="AH20" s="111">
        <f t="shared" ca="1" si="5"/>
        <v>0</v>
      </c>
      <c r="AI20" s="111">
        <f t="shared" ca="1" si="6"/>
        <v>0</v>
      </c>
      <c r="AJ20" s="111">
        <f t="shared" ca="1" si="7"/>
        <v>0</v>
      </c>
      <c r="AK20" s="112">
        <f t="shared" ca="1" si="7"/>
        <v>0</v>
      </c>
      <c r="AM20" s="100"/>
      <c r="AN20" s="148" t="str">
        <f t="shared" ca="1" si="0"/>
        <v>PROFILE PANEL</v>
      </c>
      <c r="AO20" s="149"/>
      <c r="AP20" s="151" t="str">
        <f t="array" aca="1" ref="AP20" ca="1">IF(SUM(--ISNUMBER(FIND(AP$2,AN$2:AN$201)))&lt;ROW()-2,"",INDEX(AN$1:AN$201,SMALL(IF(ISNUMBER(FIND(AP$2,AN$2:AN$201)),ROW($2:$201)),ROW()-2)))</f>
        <v>SMART VOLUME NORMALIZATION</v>
      </c>
      <c r="AQ20" s="151" t="str">
        <f t="array" aca="1" ref="AQ20" ca="1">IF(SUM(--ISNUMBER(FIND(AQ$2,AN$2:AN$201)))&lt;ROW()-2,"",INDEX(AN$1:AN$201,SMALL(IF(ISNUMBER(FIND(AQ$2,AN$2:AN$201)),ROW($2:$201)),ROW()-2)))</f>
        <v>SMART VOLUME NORMALIZATION</v>
      </c>
    </row>
    <row r="21" spans="1:43" ht="52.5" customHeight="1">
      <c r="A21" s="120">
        <f t="shared" ca="1" si="8"/>
        <v>18</v>
      </c>
      <c r="B21" s="422" t="e">
        <f ca="1">IF(A21="","",IF(INDIRECT("C"&amp;ROW())="","",TEXT(MATCH(INDIRECT("C"&amp;ROW()),TestCategories,0),"000")&amp;"-"&amp;TEXT(COUNTIF(C$3:INDIRECT("C"&amp;ROW()),INDIRECT("C"&amp;ROW())),"00")))</f>
        <v>#N/A</v>
      </c>
      <c r="C21" s="423" t="str">
        <f t="shared" ca="1" si="9"/>
        <v>DEVICE INFORMATION CHECK</v>
      </c>
      <c r="D21" s="424"/>
      <c r="E21" s="425" t="s">
        <v>190</v>
      </c>
      <c r="F21" s="425" t="s">
        <v>191</v>
      </c>
      <c r="G21" s="425" t="s">
        <v>192</v>
      </c>
      <c r="H21" s="426" t="s">
        <v>146</v>
      </c>
      <c r="I21" s="427"/>
      <c r="J21" s="427">
        <v>3</v>
      </c>
      <c r="K21" s="425"/>
      <c r="L21" s="425"/>
      <c r="M21" s="429" t="str">
        <f t="shared" ca="1" si="10"/>
        <v/>
      </c>
      <c r="N21" s="282" t="str">
        <f ca="1">IF(M21&lt;&gt;"",MAX(N$3:N20)+1,"")</f>
        <v/>
      </c>
      <c r="O21" s="442">
        <f t="shared" ca="1" si="11"/>
        <v>2</v>
      </c>
      <c r="AA21" s="117"/>
      <c r="AB21" s="139" t="str">
        <f t="shared" ca="1" si="1"/>
        <v/>
      </c>
      <c r="AC21" s="134">
        <f t="shared" ca="1" si="2"/>
        <v>0</v>
      </c>
      <c r="AD21" s="111">
        <f t="shared" ca="1" si="3"/>
        <v>0</v>
      </c>
      <c r="AE21" s="111">
        <f t="shared" ca="1" si="3"/>
        <v>0</v>
      </c>
      <c r="AF21" s="111">
        <f t="shared" ca="1" si="4"/>
        <v>0</v>
      </c>
      <c r="AG21" s="111">
        <f t="shared" ca="1" si="5"/>
        <v>0</v>
      </c>
      <c r="AH21" s="111">
        <f t="shared" ca="1" si="5"/>
        <v>0</v>
      </c>
      <c r="AI21" s="111">
        <f t="shared" ca="1" si="6"/>
        <v>0</v>
      </c>
      <c r="AJ21" s="111">
        <f t="shared" ca="1" si="7"/>
        <v>0</v>
      </c>
      <c r="AK21" s="112">
        <f t="shared" ca="1" si="7"/>
        <v>0</v>
      </c>
      <c r="AM21" s="100"/>
      <c r="AN21" s="148" t="str">
        <f t="shared" ca="1" si="0"/>
        <v>INFORMATION</v>
      </c>
      <c r="AO21" s="149"/>
      <c r="AP21" s="151" t="str">
        <f t="array" aca="1" ref="AP21" ca="1">IF(SUM(--ISNUMBER(FIND(AP$2,AN$2:AN$201)))&lt;ROW()-2,"",INDEX(AN$1:AN$201,SMALL(IF(ISNUMBER(FIND(AP$2,AN$2:AN$201)),ROW($2:$201)),ROW()-2)))</f>
        <v>PROFILE PANEL</v>
      </c>
      <c r="AQ21" s="151" t="str">
        <f t="array" aca="1" ref="AQ21" ca="1">IF(SUM(--ISNUMBER(FIND(AQ$2,AN$2:AN$201)))&lt;ROW()-2,"",INDEX(AN$1:AN$201,SMALL(IF(ISNUMBER(FIND(AQ$2,AN$2:AN$201)),ROW($2:$201)),ROW()-2)))</f>
        <v>PROFILE PANEL</v>
      </c>
    </row>
    <row r="22" spans="1:43" ht="85.5" customHeight="1">
      <c r="A22" s="120">
        <f t="shared" ca="1" si="8"/>
        <v>19</v>
      </c>
      <c r="B22" s="422" t="e">
        <f ca="1">IF(A22="","",IF(INDIRECT("C"&amp;ROW())="","",TEXT(MATCH(INDIRECT("C"&amp;ROW()),TestCategories,0),"000")&amp;"-"&amp;TEXT(COUNTIF(C$3:INDIRECT("C"&amp;ROW()),INDIRECT("C"&amp;ROW())),"00")))</f>
        <v>#N/A</v>
      </c>
      <c r="C22" s="423" t="str">
        <f t="shared" ca="1" si="9"/>
        <v>SPEAKERS FUNCTION</v>
      </c>
      <c r="D22" s="424" t="s">
        <v>193</v>
      </c>
      <c r="E22" s="425" t="s">
        <v>194</v>
      </c>
      <c r="F22" s="425" t="s">
        <v>195</v>
      </c>
      <c r="G22" s="425" t="s">
        <v>196</v>
      </c>
      <c r="H22" s="426" t="s">
        <v>146</v>
      </c>
      <c r="I22" s="427"/>
      <c r="J22" s="427">
        <v>5</v>
      </c>
      <c r="K22" s="425"/>
      <c r="L22" s="425"/>
      <c r="M22" s="429" t="str">
        <f t="shared" ca="1" si="10"/>
        <v/>
      </c>
      <c r="N22" s="282" t="str">
        <f ca="1">IF(M22&lt;&gt;"",MAX(N$3:N21)+1,"")</f>
        <v/>
      </c>
      <c r="O22" s="442">
        <f t="shared" ca="1" si="11"/>
        <v>3</v>
      </c>
      <c r="AA22" s="117"/>
      <c r="AB22" s="139" t="str">
        <f t="shared" ca="1" si="1"/>
        <v/>
      </c>
      <c r="AC22" s="134">
        <f t="shared" ca="1" si="2"/>
        <v>0</v>
      </c>
      <c r="AD22" s="111">
        <f t="shared" ca="1" si="3"/>
        <v>0</v>
      </c>
      <c r="AE22" s="111">
        <f t="shared" ca="1" si="3"/>
        <v>0</v>
      </c>
      <c r="AF22" s="111">
        <f t="shared" ca="1" si="4"/>
        <v>0</v>
      </c>
      <c r="AG22" s="111">
        <f t="shared" ca="1" si="5"/>
        <v>0</v>
      </c>
      <c r="AH22" s="111">
        <f t="shared" ca="1" si="5"/>
        <v>0</v>
      </c>
      <c r="AI22" s="111">
        <f t="shared" ca="1" si="6"/>
        <v>0</v>
      </c>
      <c r="AJ22" s="111">
        <f t="shared" ca="1" si="7"/>
        <v>0</v>
      </c>
      <c r="AK22" s="112">
        <f t="shared" ca="1" si="7"/>
        <v>0</v>
      </c>
      <c r="AM22" s="100"/>
      <c r="AN22" s="148" t="str">
        <f t="shared" ca="1" si="0"/>
        <v>CPL</v>
      </c>
      <c r="AO22" s="149"/>
      <c r="AP22" s="151" t="str">
        <f t="array" aca="1" ref="AP22" ca="1">IF(SUM(--ISNUMBER(FIND(AP$2,AN$2:AN$201)))&lt;ROW()-2,"",INDEX(AN$1:AN$201,SMALL(IF(ISNUMBER(FIND(AP$2,AN$2:AN$201)),ROW($2:$201)),ROW()-2)))</f>
        <v>INFORMATION</v>
      </c>
      <c r="AQ22" s="151" t="str">
        <f t="array" aca="1" ref="AQ22" ca="1">IF(SUM(--ISNUMBER(FIND(AQ$2,AN$2:AN$201)))&lt;ROW()-2,"",INDEX(AN$1:AN$201,SMALL(IF(ISNUMBER(FIND(AQ$2,AN$2:AN$201)),ROW($2:$201)),ROW()-2)))</f>
        <v>INFORMATION</v>
      </c>
    </row>
    <row r="23" spans="1:43" ht="99" customHeight="1">
      <c r="A23" s="120">
        <f t="shared" ca="1" si="8"/>
        <v>20</v>
      </c>
      <c r="B23" s="422" t="e">
        <f ca="1">IF(A23="","",IF(INDIRECT("C"&amp;ROW())="","",TEXT(MATCH(INDIRECT("C"&amp;ROW()),TestCategories,0),"000")&amp;"-"&amp;TEXT(COUNTIF(C$3:INDIRECT("C"&amp;ROW()),INDIRECT("C"&amp;ROW())),"00")))</f>
        <v>#N/A</v>
      </c>
      <c r="C23" s="423" t="str">
        <f t="shared" ca="1" si="9"/>
        <v>SPEAKERS FUNCTION</v>
      </c>
      <c r="D23" s="424"/>
      <c r="E23" s="425" t="s">
        <v>197</v>
      </c>
      <c r="F23" s="425" t="s">
        <v>198</v>
      </c>
      <c r="G23" s="425" t="s">
        <v>196</v>
      </c>
      <c r="H23" s="426" t="s">
        <v>146</v>
      </c>
      <c r="I23" s="427"/>
      <c r="J23" s="427">
        <v>5</v>
      </c>
      <c r="K23" s="425"/>
      <c r="L23" s="425"/>
      <c r="M23" s="429" t="str">
        <f t="shared" ca="1" si="10"/>
        <v/>
      </c>
      <c r="N23" s="282" t="str">
        <f ca="1">IF(M23&lt;&gt;"",MAX(N$3:N22)+1,"")</f>
        <v/>
      </c>
      <c r="O23" s="442">
        <f t="shared" ca="1" si="11"/>
        <v>3</v>
      </c>
      <c r="AA23" s="117"/>
      <c r="AB23" s="139" t="str">
        <f t="shared" ca="1" si="1"/>
        <v/>
      </c>
      <c r="AC23" s="134">
        <f t="shared" ca="1" si="2"/>
        <v>0</v>
      </c>
      <c r="AD23" s="111">
        <f t="shared" ref="AD23:AE86" ca="1" si="12">COUNTIFS(INDIRECT($AL$1),$AB23,INDIRECT($AB$1),AD$1,INDIRECT($AB$2),AD$2)</f>
        <v>0</v>
      </c>
      <c r="AE23" s="111">
        <f t="shared" ca="1" si="12"/>
        <v>0</v>
      </c>
      <c r="AF23" s="111">
        <f t="shared" ca="1" si="4"/>
        <v>0</v>
      </c>
      <c r="AG23" s="111">
        <f t="shared" ref="AG23:AH86" ca="1" si="13">COUNTIFS(INDIRECT($AL$1),$AB23,INDIRECT($AB$1),AG$1,INDIRECT($AB$2),AG$2)</f>
        <v>0</v>
      </c>
      <c r="AH23" s="111">
        <f t="shared" ca="1" si="13"/>
        <v>0</v>
      </c>
      <c r="AI23" s="111">
        <f t="shared" ca="1" si="6"/>
        <v>0</v>
      </c>
      <c r="AJ23" s="111">
        <f t="shared" ref="AJ23:AK86" ca="1" si="14">COUNTIFS(INDIRECT($AL$1),$AB23,INDIRECT($AB$1),AJ$1,INDIRECT($AB$2),AJ$2)</f>
        <v>0</v>
      </c>
      <c r="AK23" s="112">
        <f t="shared" ca="1" si="14"/>
        <v>0</v>
      </c>
      <c r="AM23" s="100"/>
      <c r="AN23" s="148" t="str">
        <f t="shared" ca="1" si="0"/>
        <v>ADVANCE SETTINGS</v>
      </c>
      <c r="AO23" s="149"/>
      <c r="AP23" s="151" t="str">
        <f t="array" aca="1" ref="AP23" ca="1">IF(SUM(--ISNUMBER(FIND(AP$2,AN$2:AN$201)))&lt;ROW()-2,"",INDEX(AN$1:AN$201,SMALL(IF(ISNUMBER(FIND(AP$2,AN$2:AN$201)),ROW($2:$201)),ROW()-2)))</f>
        <v>CPL</v>
      </c>
      <c r="AQ23" s="151" t="str">
        <f t="array" aca="1" ref="AQ23" ca="1">IF(SUM(--ISNUMBER(FIND(AQ$2,AN$2:AN$201)))&lt;ROW()-2,"",INDEX(AN$1:AN$201,SMALL(IF(ISNUMBER(FIND(AQ$2,AN$2:AN$201)),ROW($2:$201)),ROW()-2)))</f>
        <v>CPL</v>
      </c>
    </row>
    <row r="24" spans="1:43" ht="62.25" customHeight="1">
      <c r="A24" s="120">
        <f t="shared" ca="1" si="8"/>
        <v>21</v>
      </c>
      <c r="B24" s="422" t="e">
        <f ca="1">IF(A24="","",IF(INDIRECT("C"&amp;ROW())="","",TEXT(MATCH(INDIRECT("C"&amp;ROW()),TestCategories,0),"000")&amp;"-"&amp;TEXT(COUNTIF(C$3:INDIRECT("C"&amp;ROW()),INDIRECT("C"&amp;ROW())),"00")))</f>
        <v>#N/A</v>
      </c>
      <c r="C24" s="423" t="str">
        <f t="shared" ca="1" si="9"/>
        <v>SPEAKERS FUNCTION</v>
      </c>
      <c r="D24" s="424"/>
      <c r="E24" s="425" t="s">
        <v>570</v>
      </c>
      <c r="F24" s="425" t="s">
        <v>571</v>
      </c>
      <c r="G24" s="425" t="s">
        <v>572</v>
      </c>
      <c r="H24" s="426" t="s">
        <v>146</v>
      </c>
      <c r="I24" s="427"/>
      <c r="J24" s="427">
        <v>5</v>
      </c>
      <c r="K24" s="425"/>
      <c r="L24" s="425"/>
      <c r="M24" s="429" t="str">
        <f t="shared" ca="1" si="10"/>
        <v/>
      </c>
      <c r="N24" s="282" t="str">
        <f ca="1">IF(M24&lt;&gt;"",MAX(N$3:N23)+1,"")</f>
        <v/>
      </c>
      <c r="O24" s="442">
        <f t="shared" ca="1" si="11"/>
        <v>3</v>
      </c>
      <c r="AA24" s="117"/>
      <c r="AB24" s="139" t="str">
        <f t="shared" ca="1" si="1"/>
        <v/>
      </c>
      <c r="AC24" s="134">
        <f t="shared" ca="1" si="2"/>
        <v>0</v>
      </c>
      <c r="AD24" s="111">
        <f t="shared" ca="1" si="12"/>
        <v>0</v>
      </c>
      <c r="AE24" s="111">
        <f t="shared" ca="1" si="12"/>
        <v>0</v>
      </c>
      <c r="AF24" s="111">
        <f t="shared" ca="1" si="4"/>
        <v>0</v>
      </c>
      <c r="AG24" s="111">
        <f t="shared" ca="1" si="13"/>
        <v>0</v>
      </c>
      <c r="AH24" s="111">
        <f t="shared" ca="1" si="13"/>
        <v>0</v>
      </c>
      <c r="AI24" s="111">
        <f t="shared" ca="1" si="6"/>
        <v>0</v>
      </c>
      <c r="AJ24" s="111">
        <f t="shared" ca="1" si="14"/>
        <v>0</v>
      </c>
      <c r="AK24" s="112">
        <f t="shared" ca="1" si="14"/>
        <v>0</v>
      </c>
      <c r="AM24" s="100"/>
      <c r="AN24" s="148" t="str">
        <f t="shared" ca="1" si="0"/>
        <v>HID BUTTON CONTROL</v>
      </c>
      <c r="AO24" s="149"/>
      <c r="AP24" s="151" t="str">
        <f t="array" aca="1" ref="AP24" ca="1">IF(SUM(--ISNUMBER(FIND(AP$2,AN$2:AN$201)))&lt;ROW()-2,"",INDEX(AN$1:AN$201,SMALL(IF(ISNUMBER(FIND(AP$2,AN$2:AN$201)),ROW($2:$201)),ROW()-2)))</f>
        <v>ADVANCE SETTINGS</v>
      </c>
      <c r="AQ24" s="151" t="str">
        <f t="array" aca="1" ref="AQ24" ca="1">IF(SUM(--ISNUMBER(FIND(AQ$2,AN$2:AN$201)))&lt;ROW()-2,"",INDEX(AN$1:AN$201,SMALL(IF(ISNUMBER(FIND(AQ$2,AN$2:AN$201)),ROW($2:$201)),ROW()-2)))</f>
        <v>ADVANCE SETTINGS</v>
      </c>
    </row>
    <row r="25" spans="1:43" ht="60" customHeight="1">
      <c r="A25" s="120">
        <f t="shared" ca="1" si="8"/>
        <v>22</v>
      </c>
      <c r="B25" s="422" t="e">
        <f ca="1">IF(A25="","",IF(INDIRECT("C"&amp;ROW())="","",TEXT(MATCH(INDIRECT("C"&amp;ROW()),TestCategories,0),"000")&amp;"-"&amp;TEXT(COUNTIF(C$3:INDIRECT("C"&amp;ROW()),INDIRECT("C"&amp;ROW())),"00")))</f>
        <v>#N/A</v>
      </c>
      <c r="C25" s="423" t="str">
        <f t="shared" ca="1" si="9"/>
        <v>SPEAKERS FUNCTION</v>
      </c>
      <c r="D25" s="424"/>
      <c r="E25" s="425" t="s">
        <v>573</v>
      </c>
      <c r="F25" s="425" t="s">
        <v>574</v>
      </c>
      <c r="G25" s="425" t="s">
        <v>575</v>
      </c>
      <c r="H25" s="426" t="s">
        <v>146</v>
      </c>
      <c r="I25" s="427"/>
      <c r="J25" s="427">
        <v>5</v>
      </c>
      <c r="K25" s="425"/>
      <c r="L25" s="425"/>
      <c r="M25" s="429" t="str">
        <f t="shared" ca="1" si="10"/>
        <v/>
      </c>
      <c r="N25" s="282" t="str">
        <f ca="1">IF(M25&lt;&gt;"",MAX(N$3:N24)+1,"")</f>
        <v/>
      </c>
      <c r="O25" s="442">
        <f t="shared" ca="1" si="11"/>
        <v>3</v>
      </c>
      <c r="AA25" s="117"/>
      <c r="AB25" s="139" t="str">
        <f t="shared" ca="1" si="1"/>
        <v/>
      </c>
      <c r="AC25" s="134">
        <f t="shared" ca="1" si="2"/>
        <v>0</v>
      </c>
      <c r="AD25" s="111">
        <f t="shared" ca="1" si="12"/>
        <v>0</v>
      </c>
      <c r="AE25" s="111">
        <f t="shared" ca="1" si="12"/>
        <v>0</v>
      </c>
      <c r="AF25" s="111">
        <f t="shared" ca="1" si="4"/>
        <v>0</v>
      </c>
      <c r="AG25" s="111">
        <f t="shared" ca="1" si="13"/>
        <v>0</v>
      </c>
      <c r="AH25" s="111">
        <f t="shared" ca="1" si="13"/>
        <v>0</v>
      </c>
      <c r="AI25" s="111">
        <f t="shared" ca="1" si="6"/>
        <v>0</v>
      </c>
      <c r="AJ25" s="111">
        <f t="shared" ca="1" si="14"/>
        <v>0</v>
      </c>
      <c r="AK25" s="112">
        <f t="shared" ca="1" si="14"/>
        <v>0</v>
      </c>
      <c r="AM25" s="100"/>
      <c r="AN25" s="148" t="str">
        <f t="shared" ca="1" si="0"/>
        <v>LED</v>
      </c>
      <c r="AO25" s="149"/>
      <c r="AP25" s="151" t="str">
        <f t="array" aca="1" ref="AP25" ca="1">IF(SUM(--ISNUMBER(FIND(AP$2,AN$2:AN$201)))&lt;ROW()-2,"",INDEX(AN$1:AN$201,SMALL(IF(ISNUMBER(FIND(AP$2,AN$2:AN$201)),ROW($2:$201)),ROW()-2)))</f>
        <v>HID BUTTON CONTROL</v>
      </c>
      <c r="AQ25" s="151" t="str">
        <f t="array" aca="1" ref="AQ25" ca="1">IF(SUM(--ISNUMBER(FIND(AQ$2,AN$2:AN$201)))&lt;ROW()-2,"",INDEX(AN$1:AN$201,SMALL(IF(ISNUMBER(FIND(AQ$2,AN$2:AN$201)),ROW($2:$201)),ROW()-2)))</f>
        <v>HID BUTTON CONTROL</v>
      </c>
    </row>
    <row r="26" spans="1:43" ht="79.5" customHeight="1">
      <c r="A26" s="120">
        <f t="shared" ca="1" si="8"/>
        <v>23</v>
      </c>
      <c r="B26" s="422" t="e">
        <f ca="1">IF(A26="","",IF(INDIRECT("C"&amp;ROW())="","",TEXT(MATCH(INDIRECT("C"&amp;ROW()),TestCategories,0),"000")&amp;"-"&amp;TEXT(COUNTIF(C$3:INDIRECT("C"&amp;ROW()),INDIRECT("C"&amp;ROW())),"00")))</f>
        <v>#N/A</v>
      </c>
      <c r="C26" s="423" t="str">
        <f t="shared" ca="1" si="9"/>
        <v>SPEAKERS FUNCTION</v>
      </c>
      <c r="D26" s="424"/>
      <c r="E26" s="425" t="s">
        <v>576</v>
      </c>
      <c r="F26" s="425" t="s">
        <v>577</v>
      </c>
      <c r="G26" s="425" t="s">
        <v>578</v>
      </c>
      <c r="H26" s="426" t="s">
        <v>146</v>
      </c>
      <c r="I26" s="427"/>
      <c r="J26" s="427">
        <v>5</v>
      </c>
      <c r="K26" s="425"/>
      <c r="L26" s="425"/>
      <c r="M26" s="429" t="str">
        <f t="shared" ca="1" si="10"/>
        <v/>
      </c>
      <c r="N26" s="282" t="str">
        <f ca="1">IF(M26&lt;&gt;"",MAX(N$3:N25)+1,"")</f>
        <v/>
      </c>
      <c r="O26" s="442">
        <f t="shared" ca="1" si="11"/>
        <v>3</v>
      </c>
      <c r="AA26" s="117"/>
      <c r="AB26" s="139" t="str">
        <f t="shared" ca="1" si="1"/>
        <v/>
      </c>
      <c r="AC26" s="134">
        <f t="shared" ca="1" si="2"/>
        <v>0</v>
      </c>
      <c r="AD26" s="111">
        <f t="shared" ca="1" si="12"/>
        <v>0</v>
      </c>
      <c r="AE26" s="111">
        <f t="shared" ca="1" si="12"/>
        <v>0</v>
      </c>
      <c r="AF26" s="111">
        <f t="shared" ca="1" si="4"/>
        <v>0</v>
      </c>
      <c r="AG26" s="111">
        <f t="shared" ca="1" si="13"/>
        <v>0</v>
      </c>
      <c r="AH26" s="111">
        <f t="shared" ca="1" si="13"/>
        <v>0</v>
      </c>
      <c r="AI26" s="111">
        <f t="shared" ca="1" si="6"/>
        <v>0</v>
      </c>
      <c r="AJ26" s="111">
        <f t="shared" ca="1" si="14"/>
        <v>0</v>
      </c>
      <c r="AK26" s="112">
        <f t="shared" ca="1" si="14"/>
        <v>0</v>
      </c>
      <c r="AM26" s="100"/>
      <c r="AN26" s="148" t="str">
        <f t="shared" ca="1" si="0"/>
        <v>PLUG /UN PLUG DEVICE TEST</v>
      </c>
      <c r="AO26" s="149"/>
      <c r="AP26" s="151" t="str">
        <f t="array" aca="1" ref="AP26" ca="1">IF(SUM(--ISNUMBER(FIND(AP$2,AN$2:AN$201)))&lt;ROW()-2,"",INDEX(AN$1:AN$201,SMALL(IF(ISNUMBER(FIND(AP$2,AN$2:AN$201)),ROW($2:$201)),ROW()-2)))</f>
        <v>LED</v>
      </c>
      <c r="AQ26" s="151" t="str">
        <f t="array" aca="1" ref="AQ26" ca="1">IF(SUM(--ISNUMBER(FIND(AQ$2,AN$2:AN$201)))&lt;ROW()-2,"",INDEX(AN$1:AN$201,SMALL(IF(ISNUMBER(FIND(AQ$2,AN$2:AN$201)),ROW($2:$201)),ROW()-2)))</f>
        <v>LED</v>
      </c>
    </row>
    <row r="27" spans="1:43" ht="72.75" customHeight="1">
      <c r="A27" s="120">
        <f t="shared" ca="1" si="8"/>
        <v>24</v>
      </c>
      <c r="B27" s="422" t="e">
        <f ca="1">IF(A27="","",IF(INDIRECT("C"&amp;ROW())="","",TEXT(MATCH(INDIRECT("C"&amp;ROW()),TestCategories,0),"000")&amp;"-"&amp;TEXT(COUNTIF(C$3:INDIRECT("C"&amp;ROW()),INDIRECT("C"&amp;ROW())),"00")))</f>
        <v>#N/A</v>
      </c>
      <c r="C27" s="423" t="str">
        <f t="shared" ca="1" si="9"/>
        <v>SPEAKERS FUNCTION</v>
      </c>
      <c r="D27" s="424"/>
      <c r="E27" s="425" t="s">
        <v>199</v>
      </c>
      <c r="F27" s="425" t="s">
        <v>200</v>
      </c>
      <c r="G27" s="425" t="s">
        <v>201</v>
      </c>
      <c r="H27" s="426" t="s">
        <v>146</v>
      </c>
      <c r="I27" s="427"/>
      <c r="J27" s="427">
        <v>2</v>
      </c>
      <c r="K27" s="425"/>
      <c r="L27" s="425"/>
      <c r="M27" s="429" t="str">
        <f t="shared" ca="1" si="10"/>
        <v/>
      </c>
      <c r="N27" s="282" t="str">
        <f ca="1">IF(M27&lt;&gt;"",MAX(N$3:N26)+1,"")</f>
        <v/>
      </c>
      <c r="O27" s="442">
        <f t="shared" ca="1" si="11"/>
        <v>3</v>
      </c>
      <c r="AA27" s="117"/>
      <c r="AB27" s="139" t="str">
        <f t="shared" ca="1" si="1"/>
        <v/>
      </c>
      <c r="AC27" s="134">
        <f t="shared" ca="1" si="2"/>
        <v>0</v>
      </c>
      <c r="AD27" s="111">
        <f t="shared" ca="1" si="12"/>
        <v>0</v>
      </c>
      <c r="AE27" s="111">
        <f t="shared" ca="1" si="12"/>
        <v>0</v>
      </c>
      <c r="AF27" s="111">
        <f t="shared" ca="1" si="4"/>
        <v>0</v>
      </c>
      <c r="AG27" s="111">
        <f t="shared" ca="1" si="13"/>
        <v>0</v>
      </c>
      <c r="AH27" s="111">
        <f t="shared" ca="1" si="13"/>
        <v>0</v>
      </c>
      <c r="AI27" s="111">
        <f t="shared" ca="1" si="6"/>
        <v>0</v>
      </c>
      <c r="AJ27" s="111">
        <f t="shared" ca="1" si="14"/>
        <v>0</v>
      </c>
      <c r="AK27" s="112">
        <f t="shared" ca="1" si="14"/>
        <v>0</v>
      </c>
      <c r="AM27" s="100"/>
      <c r="AN27" s="148" t="str">
        <f t="shared" ca="1" si="0"/>
        <v>SYSTEM SUSPEND</v>
      </c>
      <c r="AO27" s="149"/>
      <c r="AP27" s="151" t="str">
        <f t="array" aca="1" ref="AP27" ca="1">IF(SUM(--ISNUMBER(FIND(AP$2,AN$2:AN$201)))&lt;ROW()-2,"",INDEX(AN$1:AN$201,SMALL(IF(ISNUMBER(FIND(AP$2,AN$2:AN$201)),ROW($2:$201)),ROW()-2)))</f>
        <v>PLUG /UN PLUG DEVICE TEST</v>
      </c>
      <c r="AQ27" s="151" t="str">
        <f t="array" aca="1" ref="AQ27" ca="1">IF(SUM(--ISNUMBER(FIND(AQ$2,AN$2:AN$201)))&lt;ROW()-2,"",INDEX(AN$1:AN$201,SMALL(IF(ISNUMBER(FIND(AQ$2,AN$2:AN$201)),ROW($2:$201)),ROW()-2)))</f>
        <v>PLUG /UN PLUG DEVICE TEST</v>
      </c>
    </row>
    <row r="28" spans="1:43" ht="126" customHeight="1">
      <c r="A28" s="120">
        <f t="shared" ca="1" si="8"/>
        <v>25</v>
      </c>
      <c r="B28" s="422" t="e">
        <f ca="1">IF(A28="","",IF(INDIRECT("C"&amp;ROW())="","",TEXT(MATCH(INDIRECT("C"&amp;ROW()),TestCategories,0),"000")&amp;"-"&amp;TEXT(COUNTIF(C$3:INDIRECT("C"&amp;ROW()),INDIRECT("C"&amp;ROW())),"00")))</f>
        <v>#N/A</v>
      </c>
      <c r="C28" s="423" t="str">
        <f t="shared" ca="1" si="9"/>
        <v>SPEAKERS FUNCTION</v>
      </c>
      <c r="D28" s="424"/>
      <c r="E28" s="425" t="s">
        <v>202</v>
      </c>
      <c r="F28" s="425" t="s">
        <v>203</v>
      </c>
      <c r="G28" s="425" t="s">
        <v>204</v>
      </c>
      <c r="H28" s="426" t="s">
        <v>146</v>
      </c>
      <c r="I28" s="427"/>
      <c r="J28" s="427">
        <v>3</v>
      </c>
      <c r="K28" s="425"/>
      <c r="L28" s="425"/>
      <c r="M28" s="429" t="str">
        <f t="shared" ca="1" si="10"/>
        <v/>
      </c>
      <c r="N28" s="282" t="str">
        <f ca="1">IF(M28&lt;&gt;"",MAX(N$3:N27)+1,"")</f>
        <v/>
      </c>
      <c r="O28" s="442">
        <f t="shared" ca="1" si="11"/>
        <v>3</v>
      </c>
      <c r="AA28" s="117"/>
      <c r="AB28" s="139" t="str">
        <f t="shared" ca="1" si="1"/>
        <v/>
      </c>
      <c r="AC28" s="134">
        <f t="shared" ca="1" si="2"/>
        <v>0</v>
      </c>
      <c r="AD28" s="111">
        <f t="shared" ca="1" si="12"/>
        <v>0</v>
      </c>
      <c r="AE28" s="111">
        <f t="shared" ca="1" si="12"/>
        <v>0</v>
      </c>
      <c r="AF28" s="111">
        <f t="shared" ca="1" si="4"/>
        <v>0</v>
      </c>
      <c r="AG28" s="111">
        <f t="shared" ca="1" si="13"/>
        <v>0</v>
      </c>
      <c r="AH28" s="111">
        <f t="shared" ca="1" si="13"/>
        <v>0</v>
      </c>
      <c r="AI28" s="111">
        <f t="shared" ca="1" si="6"/>
        <v>0</v>
      </c>
      <c r="AJ28" s="111">
        <f t="shared" ca="1" si="14"/>
        <v>0</v>
      </c>
      <c r="AK28" s="112">
        <f t="shared" ca="1" si="14"/>
        <v>0</v>
      </c>
      <c r="AM28" s="100"/>
      <c r="AN28" s="148" t="str">
        <f t="shared" ca="1" si="0"/>
        <v>BURNING TEST</v>
      </c>
      <c r="AO28" s="149"/>
      <c r="AP28" s="151" t="str">
        <f t="array" aca="1" ref="AP28" ca="1">IF(SUM(--ISNUMBER(FIND(AP$2,AN$2:AN$201)))&lt;ROW()-2,"",INDEX(AN$1:AN$201,SMALL(IF(ISNUMBER(FIND(AP$2,AN$2:AN$201)),ROW($2:$201)),ROW()-2)))</f>
        <v>SYSTEM SUSPEND</v>
      </c>
      <c r="AQ28" s="151" t="str">
        <f t="array" aca="1" ref="AQ28" ca="1">IF(SUM(--ISNUMBER(FIND(AQ$2,AN$2:AN$201)))&lt;ROW()-2,"",INDEX(AN$1:AN$201,SMALL(IF(ISNUMBER(FIND(AQ$2,AN$2:AN$201)),ROW($2:$201)),ROW()-2)))</f>
        <v>SYSTEM SUSPEND</v>
      </c>
    </row>
    <row r="29" spans="1:43" ht="133.5" customHeight="1">
      <c r="A29" s="120">
        <f t="shared" ca="1" si="8"/>
        <v>26</v>
      </c>
      <c r="B29" s="422" t="e">
        <f ca="1">IF(A29="","",IF(INDIRECT("C"&amp;ROW())="","",TEXT(MATCH(INDIRECT("C"&amp;ROW()),TestCategories,0),"000")&amp;"-"&amp;TEXT(COUNTIF(C$3:INDIRECT("C"&amp;ROW()),INDIRECT("C"&amp;ROW())),"00")))</f>
        <v>#N/A</v>
      </c>
      <c r="C29" s="423" t="str">
        <f t="shared" ca="1" si="9"/>
        <v>SPEAKERS FUNCTION</v>
      </c>
      <c r="D29" s="424"/>
      <c r="E29" s="425" t="s">
        <v>205</v>
      </c>
      <c r="F29" s="425" t="s">
        <v>206</v>
      </c>
      <c r="G29" s="425" t="s">
        <v>207</v>
      </c>
      <c r="H29" s="426" t="s">
        <v>146</v>
      </c>
      <c r="I29" s="427"/>
      <c r="J29" s="427">
        <v>5</v>
      </c>
      <c r="K29" s="425"/>
      <c r="L29" s="425"/>
      <c r="M29" s="429" t="str">
        <f t="shared" ca="1" si="10"/>
        <v/>
      </c>
      <c r="N29" s="282" t="str">
        <f ca="1">IF(M29&lt;&gt;"",MAX(N$3:N28)+1,"")</f>
        <v/>
      </c>
      <c r="O29" s="442">
        <f t="shared" ca="1" si="11"/>
        <v>3</v>
      </c>
      <c r="AA29" s="117"/>
      <c r="AB29" s="139" t="str">
        <f t="shared" ca="1" si="1"/>
        <v/>
      </c>
      <c r="AC29" s="134">
        <f t="shared" ca="1" si="2"/>
        <v>0</v>
      </c>
      <c r="AD29" s="111">
        <f t="shared" ca="1" si="12"/>
        <v>0</v>
      </c>
      <c r="AE29" s="111">
        <f t="shared" ca="1" si="12"/>
        <v>0</v>
      </c>
      <c r="AF29" s="111">
        <f t="shared" ca="1" si="4"/>
        <v>0</v>
      </c>
      <c r="AG29" s="111">
        <f t="shared" ca="1" si="13"/>
        <v>0</v>
      </c>
      <c r="AH29" s="111">
        <f t="shared" ca="1" si="13"/>
        <v>0</v>
      </c>
      <c r="AI29" s="111">
        <f t="shared" ca="1" si="6"/>
        <v>0</v>
      </c>
      <c r="AJ29" s="111">
        <f t="shared" ca="1" si="14"/>
        <v>0</v>
      </c>
      <c r="AK29" s="112">
        <f t="shared" ca="1" si="14"/>
        <v>0</v>
      </c>
      <c r="AM29" s="100"/>
      <c r="AN29" s="148" t="str">
        <f t="shared" ca="1" si="0"/>
        <v>COMPATIBILITY TEST</v>
      </c>
      <c r="AO29" s="149"/>
      <c r="AP29" s="151" t="str">
        <f t="array" aca="1" ref="AP29" ca="1">IF(SUM(--ISNUMBER(FIND(AP$2,AN$2:AN$201)))&lt;ROW()-2,"",INDEX(AN$1:AN$201,SMALL(IF(ISNUMBER(FIND(AP$2,AN$2:AN$201)),ROW($2:$201)),ROW()-2)))</f>
        <v>BURNING TEST</v>
      </c>
      <c r="AQ29" s="151" t="str">
        <f t="array" aca="1" ref="AQ29" ca="1">IF(SUM(--ISNUMBER(FIND(AQ$2,AN$2:AN$201)))&lt;ROW()-2,"",INDEX(AN$1:AN$201,SMALL(IF(ISNUMBER(FIND(AQ$2,AN$2:AN$201)),ROW($2:$201)),ROW()-2)))</f>
        <v>BURNING TEST</v>
      </c>
    </row>
    <row r="30" spans="1:43" ht="78" customHeight="1">
      <c r="A30" s="120">
        <f t="shared" ca="1" si="8"/>
        <v>27</v>
      </c>
      <c r="B30" s="422" t="e">
        <f ca="1">IF(A30="","",IF(INDIRECT("C"&amp;ROW())="","",TEXT(MATCH(INDIRECT("C"&amp;ROW()),TestCategories,0),"000")&amp;"-"&amp;TEXT(COUNTIF(C$3:INDIRECT("C"&amp;ROW()),INDIRECT("C"&amp;ROW())),"00")))</f>
        <v>#N/A</v>
      </c>
      <c r="C30" s="423" t="str">
        <f t="shared" ca="1" si="9"/>
        <v>SPEAKERS FUNCTION</v>
      </c>
      <c r="D30" s="424"/>
      <c r="E30" s="425" t="s">
        <v>208</v>
      </c>
      <c r="F30" s="425" t="s">
        <v>209</v>
      </c>
      <c r="G30" s="425" t="s">
        <v>208</v>
      </c>
      <c r="H30" s="426" t="s">
        <v>146</v>
      </c>
      <c r="I30" s="427"/>
      <c r="J30" s="427">
        <v>5</v>
      </c>
      <c r="K30" s="425"/>
      <c r="L30" s="425"/>
      <c r="M30" s="429" t="str">
        <f t="shared" ca="1" si="10"/>
        <v/>
      </c>
      <c r="N30" s="282" t="str">
        <f ca="1">IF(M30&lt;&gt;"",MAX(N$3:N29)+1,"")</f>
        <v/>
      </c>
      <c r="O30" s="442">
        <f t="shared" ca="1" si="11"/>
        <v>3</v>
      </c>
      <c r="AA30" s="117"/>
      <c r="AB30" s="139" t="str">
        <f t="shared" ca="1" si="1"/>
        <v/>
      </c>
      <c r="AC30" s="134">
        <f t="shared" ca="1" si="2"/>
        <v>0</v>
      </c>
      <c r="AD30" s="111">
        <f t="shared" ca="1" si="12"/>
        <v>0</v>
      </c>
      <c r="AE30" s="111">
        <f t="shared" ca="1" si="12"/>
        <v>0</v>
      </c>
      <c r="AF30" s="111">
        <f t="shared" ca="1" si="4"/>
        <v>0</v>
      </c>
      <c r="AG30" s="111">
        <f t="shared" ca="1" si="13"/>
        <v>0</v>
      </c>
      <c r="AH30" s="111">
        <f t="shared" ca="1" si="13"/>
        <v>0</v>
      </c>
      <c r="AI30" s="111">
        <f t="shared" ca="1" si="6"/>
        <v>0</v>
      </c>
      <c r="AJ30" s="111">
        <f t="shared" ca="1" si="14"/>
        <v>0</v>
      </c>
      <c r="AK30" s="112">
        <f t="shared" ca="1" si="14"/>
        <v>0</v>
      </c>
      <c r="AM30" s="100"/>
      <c r="AN30" s="148" t="str">
        <f t="shared" ca="1" si="0"/>
        <v>DSD FUNCTION</v>
      </c>
      <c r="AO30" s="149"/>
      <c r="AP30" s="151" t="str">
        <f t="array" aca="1" ref="AP30" ca="1">IF(SUM(--ISNUMBER(FIND(AP$2,AN$2:AN$201)))&lt;ROW()-2,"",INDEX(AN$1:AN$201,SMALL(IF(ISNUMBER(FIND(AP$2,AN$2:AN$201)),ROW($2:$201)),ROW()-2)))</f>
        <v>COMPATIBILITY TEST</v>
      </c>
      <c r="AQ30" s="151" t="str">
        <f t="array" aca="1" ref="AQ30" ca="1">IF(SUM(--ISNUMBER(FIND(AQ$2,AN$2:AN$201)))&lt;ROW()-2,"",INDEX(AN$1:AN$201,SMALL(IF(ISNUMBER(FIND(AQ$2,AN$2:AN$201)),ROW($2:$201)),ROW()-2)))</f>
        <v>COMPATIBILITY TEST</v>
      </c>
    </row>
    <row r="31" spans="1:43" ht="101.25" customHeight="1">
      <c r="A31" s="120">
        <f t="shared" ca="1" si="8"/>
        <v>28</v>
      </c>
      <c r="B31" s="422" t="e">
        <f ca="1">IF(A31="","",IF(INDIRECT("C"&amp;ROW())="","",TEXT(MATCH(INDIRECT("C"&amp;ROW()),TestCategories,0),"000")&amp;"-"&amp;TEXT(COUNTIF(C$3:INDIRECT("C"&amp;ROW()),INDIRECT("C"&amp;ROW())),"00")))</f>
        <v>#N/A</v>
      </c>
      <c r="C31" s="423" t="str">
        <f t="shared" ca="1" si="9"/>
        <v>S/PDIF OUTPUT</v>
      </c>
      <c r="D31" s="424" t="s">
        <v>210</v>
      </c>
      <c r="E31" s="425" t="s">
        <v>211</v>
      </c>
      <c r="F31" s="425" t="s">
        <v>212</v>
      </c>
      <c r="G31" s="425" t="s">
        <v>213</v>
      </c>
      <c r="H31" s="426" t="s">
        <v>146</v>
      </c>
      <c r="I31" s="427"/>
      <c r="J31" s="427">
        <v>5</v>
      </c>
      <c r="K31" s="425"/>
      <c r="L31" s="425"/>
      <c r="M31" s="429" t="str">
        <f t="shared" ca="1" si="10"/>
        <v/>
      </c>
      <c r="N31" s="282" t="str">
        <f ca="1">IF(M31&lt;&gt;"",MAX(N$3:N30)+1,"")</f>
        <v/>
      </c>
      <c r="O31" s="442">
        <f t="shared" ca="1" si="11"/>
        <v>4</v>
      </c>
      <c r="AA31" s="117"/>
      <c r="AB31" s="139" t="str">
        <f t="shared" ca="1" si="1"/>
        <v/>
      </c>
      <c r="AC31" s="134">
        <f t="shared" ca="1" si="2"/>
        <v>0</v>
      </c>
      <c r="AD31" s="111">
        <f t="shared" ca="1" si="12"/>
        <v>0</v>
      </c>
      <c r="AE31" s="111">
        <f t="shared" ca="1" si="12"/>
        <v>0</v>
      </c>
      <c r="AF31" s="111">
        <f t="shared" ca="1" si="4"/>
        <v>0</v>
      </c>
      <c r="AG31" s="111">
        <f t="shared" ca="1" si="13"/>
        <v>0</v>
      </c>
      <c r="AH31" s="111">
        <f t="shared" ca="1" si="13"/>
        <v>0</v>
      </c>
      <c r="AI31" s="111">
        <f t="shared" ca="1" si="6"/>
        <v>0</v>
      </c>
      <c r="AJ31" s="111">
        <f t="shared" ca="1" si="14"/>
        <v>0</v>
      </c>
      <c r="AK31" s="112">
        <f t="shared" ca="1" si="14"/>
        <v>0</v>
      </c>
      <c r="AM31" s="100"/>
      <c r="AN31" s="148" t="str">
        <f t="shared" ca="1" si="0"/>
        <v>DSD PLAYBACK</v>
      </c>
      <c r="AO31" s="149"/>
      <c r="AP31" s="151" t="str">
        <f t="array" aca="1" ref="AP31" ca="1">IF(SUM(--ISNUMBER(FIND(AP$2,AN$2:AN$201)))&lt;ROW()-2,"",INDEX(AN$1:AN$201,SMALL(IF(ISNUMBER(FIND(AP$2,AN$2:AN$201)),ROW($2:$201)),ROW()-2)))</f>
        <v>DSD FUNCTION</v>
      </c>
      <c r="AQ31" s="151" t="str">
        <f t="array" aca="1" ref="AQ31" ca="1">IF(SUM(--ISNUMBER(FIND(AQ$2,AN$2:AN$201)))&lt;ROW()-2,"",INDEX(AN$1:AN$201,SMALL(IF(ISNUMBER(FIND(AQ$2,AN$2:AN$201)),ROW($2:$201)),ROW()-2)))</f>
        <v>DSD FUNCTION</v>
      </c>
    </row>
    <row r="32" spans="1:43" ht="120" customHeight="1">
      <c r="A32" s="120">
        <f t="shared" ca="1" si="8"/>
        <v>29</v>
      </c>
      <c r="B32" s="422" t="e">
        <f ca="1">IF(A32="","",IF(INDIRECT("C"&amp;ROW())="","",TEXT(MATCH(INDIRECT("C"&amp;ROW()),TestCategories,0),"000")&amp;"-"&amp;TEXT(COUNTIF(C$3:INDIRECT("C"&amp;ROW()),INDIRECT("C"&amp;ROW())),"00")))</f>
        <v>#N/A</v>
      </c>
      <c r="C32" s="423" t="str">
        <f t="shared" ca="1" si="9"/>
        <v>S/PDIF OUTPUT</v>
      </c>
      <c r="D32" s="424"/>
      <c r="E32" s="425" t="s">
        <v>214</v>
      </c>
      <c r="F32" s="425" t="s">
        <v>215</v>
      </c>
      <c r="G32" s="425" t="s">
        <v>213</v>
      </c>
      <c r="H32" s="426" t="s">
        <v>146</v>
      </c>
      <c r="I32" s="427"/>
      <c r="J32" s="427">
        <v>5</v>
      </c>
      <c r="K32" s="425"/>
      <c r="L32" s="425"/>
      <c r="M32" s="429" t="str">
        <f t="shared" ca="1" si="10"/>
        <v/>
      </c>
      <c r="N32" s="282" t="str">
        <f ca="1">IF(M32&lt;&gt;"",MAX(N$3:N31)+1,"")</f>
        <v/>
      </c>
      <c r="O32" s="442">
        <f t="shared" ca="1" si="11"/>
        <v>4</v>
      </c>
      <c r="AA32" s="117"/>
      <c r="AB32" s="139" t="str">
        <f t="shared" ca="1" si="1"/>
        <v/>
      </c>
      <c r="AC32" s="134">
        <f t="shared" ca="1" si="2"/>
        <v>0</v>
      </c>
      <c r="AD32" s="111">
        <f t="shared" ca="1" si="12"/>
        <v>0</v>
      </c>
      <c r="AE32" s="111">
        <f t="shared" ca="1" si="12"/>
        <v>0</v>
      </c>
      <c r="AF32" s="111">
        <f t="shared" ca="1" si="4"/>
        <v>0</v>
      </c>
      <c r="AG32" s="111">
        <f t="shared" ca="1" si="13"/>
        <v>0</v>
      </c>
      <c r="AH32" s="111">
        <f t="shared" ca="1" si="13"/>
        <v>0</v>
      </c>
      <c r="AI32" s="111">
        <f t="shared" ca="1" si="6"/>
        <v>0</v>
      </c>
      <c r="AJ32" s="111">
        <f t="shared" ca="1" si="14"/>
        <v>0</v>
      </c>
      <c r="AK32" s="112">
        <f t="shared" ca="1" si="14"/>
        <v>0</v>
      </c>
      <c r="AM32" s="100"/>
      <c r="AN32" s="148" t="str">
        <f t="shared" ca="1" si="0"/>
        <v>IRTF CUSTOMIZATION FUNCTION CHECK</v>
      </c>
      <c r="AO32" s="149"/>
      <c r="AP32" s="151" t="str">
        <f t="array" aca="1" ref="AP32" ca="1">IF(SUM(--ISNUMBER(FIND(AP$2,AN$2:AN$201)))&lt;ROW()-2,"",INDEX(AN$1:AN$201,SMALL(IF(ISNUMBER(FIND(AP$2,AN$2:AN$201)),ROW($2:$201)),ROW()-2)))</f>
        <v>DSD PLAYBACK</v>
      </c>
      <c r="AQ32" s="151" t="str">
        <f t="array" aca="1" ref="AQ32" ca="1">IF(SUM(--ISNUMBER(FIND(AQ$2,AN$2:AN$201)))&lt;ROW()-2,"",INDEX(AN$1:AN$201,SMALL(IF(ISNUMBER(FIND(AQ$2,AN$2:AN$201)),ROW($2:$201)),ROW()-2)))</f>
        <v>DSD PLAYBACK</v>
      </c>
    </row>
    <row r="33" spans="1:43" ht="116.25" customHeight="1">
      <c r="A33" s="120">
        <f t="shared" ca="1" si="8"/>
        <v>30</v>
      </c>
      <c r="B33" s="422" t="e">
        <f ca="1">IF(A33="","",IF(INDIRECT("C"&amp;ROW())="","",TEXT(MATCH(INDIRECT("C"&amp;ROW()),TestCategories,0),"000")&amp;"-"&amp;TEXT(COUNTIF(C$3:INDIRECT("C"&amp;ROW()),INDIRECT("C"&amp;ROW())),"00")))</f>
        <v>#N/A</v>
      </c>
      <c r="C33" s="423" t="str">
        <f t="shared" ca="1" si="9"/>
        <v>S/PDIF OUTPUT</v>
      </c>
      <c r="D33" s="424"/>
      <c r="E33" s="425" t="s">
        <v>216</v>
      </c>
      <c r="F33" s="425" t="s">
        <v>217</v>
      </c>
      <c r="G33" s="425" t="s">
        <v>213</v>
      </c>
      <c r="H33" s="426" t="s">
        <v>146</v>
      </c>
      <c r="I33" s="427"/>
      <c r="J33" s="427">
        <v>5</v>
      </c>
      <c r="K33" s="425"/>
      <c r="L33" s="425"/>
      <c r="M33" s="429" t="str">
        <f t="shared" ca="1" si="10"/>
        <v/>
      </c>
      <c r="N33" s="282" t="str">
        <f ca="1">IF(M33&lt;&gt;"",MAX(N$3:N32)+1,"")</f>
        <v/>
      </c>
      <c r="O33" s="442">
        <f t="shared" ca="1" si="11"/>
        <v>4</v>
      </c>
      <c r="AA33" s="117"/>
      <c r="AB33" s="139" t="str">
        <f t="shared" ca="1" si="1"/>
        <v/>
      </c>
      <c r="AC33" s="134">
        <f t="shared" ca="1" si="2"/>
        <v>0</v>
      </c>
      <c r="AD33" s="111">
        <f t="shared" ca="1" si="12"/>
        <v>0</v>
      </c>
      <c r="AE33" s="111">
        <f t="shared" ca="1" si="12"/>
        <v>0</v>
      </c>
      <c r="AF33" s="111">
        <f t="shared" ca="1" si="4"/>
        <v>0</v>
      </c>
      <c r="AG33" s="111">
        <f t="shared" ca="1" si="13"/>
        <v>0</v>
      </c>
      <c r="AH33" s="111">
        <f t="shared" ca="1" si="13"/>
        <v>0</v>
      </c>
      <c r="AI33" s="111">
        <f t="shared" ca="1" si="6"/>
        <v>0</v>
      </c>
      <c r="AJ33" s="111">
        <f t="shared" ca="1" si="14"/>
        <v>0</v>
      </c>
      <c r="AK33" s="112">
        <f t="shared" ca="1" si="14"/>
        <v>0</v>
      </c>
      <c r="AM33" s="100"/>
      <c r="AN33" s="148" t="str">
        <f t="shared" ca="1" si="0"/>
        <v/>
      </c>
      <c r="AO33" s="149"/>
      <c r="AP33" s="151" t="str">
        <f t="array" aca="1" ref="AP33" ca="1">IF(SUM(--ISNUMBER(FIND(AP$2,AN$2:AN$201)))&lt;ROW()-2,"",INDEX(AN$1:AN$201,SMALL(IF(ISNUMBER(FIND(AP$2,AN$2:AN$201)),ROW($2:$201)),ROW()-2)))</f>
        <v>IRTF CUSTOMIZATION FUNCTION CHECK</v>
      </c>
      <c r="AQ33" s="151" t="str">
        <f t="array" aca="1" ref="AQ33" ca="1">IF(SUM(--ISNUMBER(FIND(AQ$2,AN$2:AN$201)))&lt;ROW()-2,"",INDEX(AN$1:AN$201,SMALL(IF(ISNUMBER(FIND(AQ$2,AN$2:AN$201)),ROW($2:$201)),ROW()-2)))</f>
        <v>IRTF CUSTOMIZATION FUNCTION CHECK</v>
      </c>
    </row>
    <row r="34" spans="1:43" ht="121.5" customHeight="1">
      <c r="A34" s="120">
        <f t="shared" ca="1" si="8"/>
        <v>31</v>
      </c>
      <c r="B34" s="422" t="e">
        <f ca="1">IF(A34="","",IF(INDIRECT("C"&amp;ROW())="","",TEXT(MATCH(INDIRECT("C"&amp;ROW()),TestCategories,0),"000")&amp;"-"&amp;TEXT(COUNTIF(C$3:INDIRECT("C"&amp;ROW()),INDIRECT("C"&amp;ROW())),"00")))</f>
        <v>#N/A</v>
      </c>
      <c r="C34" s="423" t="str">
        <f t="shared" ca="1" si="9"/>
        <v>S/PDIF OUTPUT</v>
      </c>
      <c r="D34" s="424"/>
      <c r="E34" s="425" t="s">
        <v>218</v>
      </c>
      <c r="F34" s="425" t="s">
        <v>219</v>
      </c>
      <c r="G34" s="425" t="s">
        <v>213</v>
      </c>
      <c r="H34" s="426" t="s">
        <v>146</v>
      </c>
      <c r="I34" s="427"/>
      <c r="J34" s="427">
        <v>5</v>
      </c>
      <c r="K34" s="425"/>
      <c r="L34" s="425"/>
      <c r="M34" s="429" t="str">
        <f t="shared" ca="1" si="10"/>
        <v/>
      </c>
      <c r="N34" s="282" t="str">
        <f ca="1">IF(M34&lt;&gt;"",MAX(N$3:N33)+1,"")</f>
        <v/>
      </c>
      <c r="O34" s="442">
        <f t="shared" ca="1" si="11"/>
        <v>4</v>
      </c>
      <c r="AA34" s="117"/>
      <c r="AB34" s="139" t="str">
        <f t="shared" ca="1" si="1"/>
        <v/>
      </c>
      <c r="AC34" s="134">
        <f t="shared" ca="1" si="2"/>
        <v>0</v>
      </c>
      <c r="AD34" s="111">
        <f t="shared" ca="1" si="12"/>
        <v>0</v>
      </c>
      <c r="AE34" s="111">
        <f t="shared" ca="1" si="12"/>
        <v>0</v>
      </c>
      <c r="AF34" s="111">
        <f t="shared" ca="1" si="4"/>
        <v>0</v>
      </c>
      <c r="AG34" s="111">
        <f t="shared" ca="1" si="13"/>
        <v>0</v>
      </c>
      <c r="AH34" s="111">
        <f t="shared" ca="1" si="13"/>
        <v>0</v>
      </c>
      <c r="AI34" s="111">
        <f t="shared" ca="1" si="6"/>
        <v>0</v>
      </c>
      <c r="AJ34" s="111">
        <f t="shared" ca="1" si="14"/>
        <v>0</v>
      </c>
      <c r="AK34" s="112">
        <f t="shared" ca="1" si="14"/>
        <v>0</v>
      </c>
      <c r="AM34" s="100"/>
      <c r="AN34" s="148" t="str">
        <f t="shared" ca="1" si="0"/>
        <v/>
      </c>
      <c r="AO34" s="149"/>
      <c r="AP34" s="151" t="str">
        <f t="array" aca="1" ref="AP34" ca="1">IF(SUM(--ISNUMBER(FIND(AP$2,AN$2:AN$201)))&lt;ROW()-2,"",INDEX(AN$1:AN$201,SMALL(IF(ISNUMBER(FIND(AP$2,AN$2:AN$201)),ROW($2:$201)),ROW()-2)))</f>
        <v/>
      </c>
      <c r="AQ34" s="151" t="str">
        <f t="array" aca="1" ref="AQ34" ca="1">IF(SUM(--ISNUMBER(FIND(AQ$2,AN$2:AN$201)))&lt;ROW()-2,"",INDEX(AN$1:AN$201,SMALL(IF(ISNUMBER(FIND(AQ$2,AN$2:AN$201)),ROW($2:$201)),ROW()-2)))</f>
        <v/>
      </c>
    </row>
    <row r="35" spans="1:43" ht="109.5" customHeight="1">
      <c r="A35" s="120">
        <f t="shared" ca="1" si="8"/>
        <v>32</v>
      </c>
      <c r="B35" s="422" t="e">
        <f ca="1">IF(A35="","",IF(INDIRECT("C"&amp;ROW())="","",TEXT(MATCH(INDIRECT("C"&amp;ROW()),TestCategories,0),"000")&amp;"-"&amp;TEXT(COUNTIF(C$3:INDIRECT("C"&amp;ROW()),INDIRECT("C"&amp;ROW())),"00")))</f>
        <v>#N/A</v>
      </c>
      <c r="C35" s="423" t="str">
        <f t="shared" ca="1" si="9"/>
        <v>S/PDIF OUTPUT</v>
      </c>
      <c r="D35" s="424"/>
      <c r="E35" s="425" t="s">
        <v>220</v>
      </c>
      <c r="F35" s="425" t="s">
        <v>221</v>
      </c>
      <c r="G35" s="425" t="s">
        <v>213</v>
      </c>
      <c r="H35" s="426" t="s">
        <v>146</v>
      </c>
      <c r="I35" s="427"/>
      <c r="J35" s="427">
        <v>5</v>
      </c>
      <c r="K35" s="425"/>
      <c r="L35" s="425"/>
      <c r="M35" s="429" t="str">
        <f t="shared" ca="1" si="10"/>
        <v/>
      </c>
      <c r="N35" s="282" t="str">
        <f ca="1">IF(M35&lt;&gt;"",MAX(N$3:N34)+1,"")</f>
        <v/>
      </c>
      <c r="O35" s="442">
        <f t="shared" ca="1" si="11"/>
        <v>4</v>
      </c>
      <c r="AA35" s="117"/>
      <c r="AB35" s="139" t="str">
        <f t="shared" ca="1" si="1"/>
        <v/>
      </c>
      <c r="AC35" s="134">
        <f t="shared" ca="1" si="2"/>
        <v>0</v>
      </c>
      <c r="AD35" s="111">
        <f t="shared" ca="1" si="12"/>
        <v>0</v>
      </c>
      <c r="AE35" s="111">
        <f t="shared" ca="1" si="12"/>
        <v>0</v>
      </c>
      <c r="AF35" s="111">
        <f t="shared" ca="1" si="4"/>
        <v>0</v>
      </c>
      <c r="AG35" s="111">
        <f t="shared" ca="1" si="13"/>
        <v>0</v>
      </c>
      <c r="AH35" s="111">
        <f t="shared" ca="1" si="13"/>
        <v>0</v>
      </c>
      <c r="AI35" s="111">
        <f t="shared" ca="1" si="6"/>
        <v>0</v>
      </c>
      <c r="AJ35" s="111">
        <f t="shared" ca="1" si="14"/>
        <v>0</v>
      </c>
      <c r="AK35" s="112">
        <f t="shared" ca="1" si="14"/>
        <v>0</v>
      </c>
      <c r="AM35" s="100"/>
      <c r="AN35" s="148" t="str">
        <f t="shared" ca="1" si="0"/>
        <v/>
      </c>
      <c r="AO35" s="149"/>
      <c r="AP35" s="151" t="str">
        <f t="array" aca="1" ref="AP35" ca="1">IF(SUM(--ISNUMBER(FIND(AP$2,AN$2:AN$201)))&lt;ROW()-2,"",INDEX(AN$1:AN$201,SMALL(IF(ISNUMBER(FIND(AP$2,AN$2:AN$201)),ROW($2:$201)),ROW()-2)))</f>
        <v/>
      </c>
      <c r="AQ35" s="151" t="str">
        <f t="array" aca="1" ref="AQ35" ca="1">IF(SUM(--ISNUMBER(FIND(AQ$2,AN$2:AN$201)))&lt;ROW()-2,"",INDEX(AN$1:AN$201,SMALL(IF(ISNUMBER(FIND(AQ$2,AN$2:AN$201)),ROW($2:$201)),ROW()-2)))</f>
        <v/>
      </c>
    </row>
    <row r="36" spans="1:43" ht="99" customHeight="1">
      <c r="A36" s="120">
        <f t="shared" ca="1" si="8"/>
        <v>33</v>
      </c>
      <c r="B36" s="422" t="e">
        <f ca="1">IF(A36="","",IF(INDIRECT("C"&amp;ROW())="","",TEXT(MATCH(INDIRECT("C"&amp;ROW()),TestCategories,0),"000")&amp;"-"&amp;TEXT(COUNTIF(C$3:INDIRECT("C"&amp;ROW()),INDIRECT("C"&amp;ROW())),"00")))</f>
        <v>#N/A</v>
      </c>
      <c r="C36" s="423" t="str">
        <f t="shared" ca="1" si="9"/>
        <v>S/PDIF OUTPUT</v>
      </c>
      <c r="D36" s="424"/>
      <c r="E36" s="425" t="s">
        <v>222</v>
      </c>
      <c r="F36" s="425" t="s">
        <v>223</v>
      </c>
      <c r="G36" s="425" t="s">
        <v>213</v>
      </c>
      <c r="H36" s="426" t="s">
        <v>146</v>
      </c>
      <c r="I36" s="427"/>
      <c r="J36" s="427">
        <v>5</v>
      </c>
      <c r="K36" s="425"/>
      <c r="L36" s="425"/>
      <c r="M36" s="429" t="str">
        <f t="shared" ca="1" si="10"/>
        <v/>
      </c>
      <c r="N36" s="282" t="str">
        <f ca="1">IF(M36&lt;&gt;"",MAX(N$3:N35)+1,"")</f>
        <v/>
      </c>
      <c r="O36" s="442">
        <f t="shared" ca="1" si="11"/>
        <v>4</v>
      </c>
      <c r="AA36" s="117"/>
      <c r="AB36" s="139" t="str">
        <f t="shared" ca="1" si="1"/>
        <v/>
      </c>
      <c r="AC36" s="134">
        <f t="shared" ca="1" si="2"/>
        <v>0</v>
      </c>
      <c r="AD36" s="111">
        <f t="shared" ca="1" si="12"/>
        <v>0</v>
      </c>
      <c r="AE36" s="111">
        <f t="shared" ca="1" si="12"/>
        <v>0</v>
      </c>
      <c r="AF36" s="111">
        <f t="shared" ca="1" si="4"/>
        <v>0</v>
      </c>
      <c r="AG36" s="111">
        <f t="shared" ca="1" si="13"/>
        <v>0</v>
      </c>
      <c r="AH36" s="111">
        <f t="shared" ca="1" si="13"/>
        <v>0</v>
      </c>
      <c r="AI36" s="111">
        <f t="shared" ca="1" si="6"/>
        <v>0</v>
      </c>
      <c r="AJ36" s="111">
        <f t="shared" ca="1" si="14"/>
        <v>0</v>
      </c>
      <c r="AK36" s="112">
        <f t="shared" ca="1" si="14"/>
        <v>0</v>
      </c>
      <c r="AM36" s="100"/>
      <c r="AN36" s="148" t="str">
        <f t="shared" ca="1" si="0"/>
        <v/>
      </c>
      <c r="AO36" s="149"/>
      <c r="AP36" s="151" t="str">
        <f t="array" aca="1" ref="AP36" ca="1">IF(SUM(--ISNUMBER(FIND(AP$2,AN$2:AN$201)))&lt;ROW()-2,"",INDEX(AN$1:AN$201,SMALL(IF(ISNUMBER(FIND(AP$2,AN$2:AN$201)),ROW($2:$201)),ROW()-2)))</f>
        <v/>
      </c>
      <c r="AQ36" s="151" t="str">
        <f t="array" aca="1" ref="AQ36" ca="1">IF(SUM(--ISNUMBER(FIND(AQ$2,AN$2:AN$201)))&lt;ROW()-2,"",INDEX(AN$1:AN$201,SMALL(IF(ISNUMBER(FIND(AQ$2,AN$2:AN$201)),ROW($2:$201)),ROW()-2)))</f>
        <v/>
      </c>
    </row>
    <row r="37" spans="1:43" ht="82.5" customHeight="1">
      <c r="A37" s="120">
        <f t="shared" ca="1" si="8"/>
        <v>34</v>
      </c>
      <c r="B37" s="422" t="e">
        <f ca="1">IF(A37="","",IF(INDIRECT("C"&amp;ROW())="","",TEXT(MATCH(INDIRECT("C"&amp;ROW()),TestCategories,0),"000")&amp;"-"&amp;TEXT(COUNTIF(C$3:INDIRECT("C"&amp;ROW()),INDIRECT("C"&amp;ROW())),"00")))</f>
        <v>#N/A</v>
      </c>
      <c r="C37" s="423" t="str">
        <f t="shared" ca="1" si="9"/>
        <v>S/PDIF OUTPUT</v>
      </c>
      <c r="D37" s="424"/>
      <c r="E37" s="425" t="s">
        <v>224</v>
      </c>
      <c r="F37" s="425" t="s">
        <v>225</v>
      </c>
      <c r="G37" s="425" t="s">
        <v>226</v>
      </c>
      <c r="H37" s="426" t="s">
        <v>146</v>
      </c>
      <c r="I37" s="427"/>
      <c r="J37" s="427">
        <v>10</v>
      </c>
      <c r="K37" s="425"/>
      <c r="L37" s="425"/>
      <c r="M37" s="429" t="str">
        <f t="shared" ca="1" si="10"/>
        <v/>
      </c>
      <c r="N37" s="282" t="str">
        <f ca="1">IF(M37&lt;&gt;"",MAX(N$3:N36)+1,"")</f>
        <v/>
      </c>
      <c r="O37" s="442">
        <f t="shared" ca="1" si="11"/>
        <v>4</v>
      </c>
      <c r="AA37" s="117"/>
      <c r="AB37" s="139" t="str">
        <f t="shared" ca="1" si="1"/>
        <v/>
      </c>
      <c r="AC37" s="134">
        <f t="shared" ca="1" si="2"/>
        <v>0</v>
      </c>
      <c r="AD37" s="111">
        <f t="shared" ca="1" si="12"/>
        <v>0</v>
      </c>
      <c r="AE37" s="111">
        <f t="shared" ca="1" si="12"/>
        <v>0</v>
      </c>
      <c r="AF37" s="111">
        <f t="shared" ca="1" si="4"/>
        <v>0</v>
      </c>
      <c r="AG37" s="111">
        <f t="shared" ca="1" si="13"/>
        <v>0</v>
      </c>
      <c r="AH37" s="111">
        <f t="shared" ca="1" si="13"/>
        <v>0</v>
      </c>
      <c r="AI37" s="111">
        <f t="shared" ca="1" si="6"/>
        <v>0</v>
      </c>
      <c r="AJ37" s="111">
        <f t="shared" ca="1" si="14"/>
        <v>0</v>
      </c>
      <c r="AK37" s="112">
        <f t="shared" ca="1" si="14"/>
        <v>0</v>
      </c>
      <c r="AM37" s="100"/>
      <c r="AN37" s="148" t="str">
        <f t="shared" ca="1" si="0"/>
        <v/>
      </c>
      <c r="AO37" s="149"/>
      <c r="AP37" s="151" t="str">
        <f t="array" aca="1" ref="AP37" ca="1">IF(SUM(--ISNUMBER(FIND(AP$2,AN$2:AN$201)))&lt;ROW()-2,"",INDEX(AN$1:AN$201,SMALL(IF(ISNUMBER(FIND(AP$2,AN$2:AN$201)),ROW($2:$201)),ROW()-2)))</f>
        <v/>
      </c>
      <c r="AQ37" s="151" t="str">
        <f t="array" aca="1" ref="AQ37" ca="1">IF(SUM(--ISNUMBER(FIND(AQ$2,AN$2:AN$201)))&lt;ROW()-2,"",INDEX(AN$1:AN$201,SMALL(IF(ISNUMBER(FIND(AQ$2,AN$2:AN$201)),ROW($2:$201)),ROW()-2)))</f>
        <v/>
      </c>
    </row>
    <row r="38" spans="1:43" ht="109.5" customHeight="1">
      <c r="A38" s="120">
        <f t="shared" ca="1" si="8"/>
        <v>35</v>
      </c>
      <c r="B38" s="422" t="e">
        <f ca="1">IF(A38="","",IF(INDIRECT("C"&amp;ROW())="","",TEXT(MATCH(INDIRECT("C"&amp;ROW()),TestCategories,0),"000")&amp;"-"&amp;TEXT(COUNTIF(C$3:INDIRECT("C"&amp;ROW()),INDIRECT("C"&amp;ROW())),"00")))</f>
        <v>#N/A</v>
      </c>
      <c r="C38" s="423" t="str">
        <f t="shared" ca="1" si="9"/>
        <v>S/PDIF OUTPUT</v>
      </c>
      <c r="D38" s="424"/>
      <c r="E38" s="425" t="s">
        <v>227</v>
      </c>
      <c r="F38" s="425" t="s">
        <v>228</v>
      </c>
      <c r="G38" s="425" t="s">
        <v>226</v>
      </c>
      <c r="H38" s="426" t="s">
        <v>173</v>
      </c>
      <c r="I38" s="427"/>
      <c r="J38" s="427">
        <v>3</v>
      </c>
      <c r="K38" s="425"/>
      <c r="L38" s="425"/>
      <c r="M38" s="429" t="str">
        <f t="shared" ca="1" si="10"/>
        <v/>
      </c>
      <c r="N38" s="282" t="str">
        <f ca="1">IF(M38&lt;&gt;"",MAX(N$3:N37)+1,"")</f>
        <v/>
      </c>
      <c r="O38" s="442">
        <f t="shared" ca="1" si="11"/>
        <v>4</v>
      </c>
      <c r="AA38" s="117"/>
      <c r="AB38" s="139" t="str">
        <f t="shared" ca="1" si="1"/>
        <v/>
      </c>
      <c r="AC38" s="134">
        <f t="shared" ca="1" si="2"/>
        <v>0</v>
      </c>
      <c r="AD38" s="111">
        <f t="shared" ca="1" si="12"/>
        <v>0</v>
      </c>
      <c r="AE38" s="111">
        <f t="shared" ca="1" si="12"/>
        <v>0</v>
      </c>
      <c r="AF38" s="111">
        <f t="shared" ca="1" si="4"/>
        <v>0</v>
      </c>
      <c r="AG38" s="111">
        <f t="shared" ca="1" si="13"/>
        <v>0</v>
      </c>
      <c r="AH38" s="111">
        <f t="shared" ca="1" si="13"/>
        <v>0</v>
      </c>
      <c r="AI38" s="111">
        <f t="shared" ca="1" si="6"/>
        <v>0</v>
      </c>
      <c r="AJ38" s="111">
        <f t="shared" ca="1" si="14"/>
        <v>0</v>
      </c>
      <c r="AK38" s="112">
        <f t="shared" ca="1" si="14"/>
        <v>0</v>
      </c>
      <c r="AM38" s="100"/>
      <c r="AN38" s="148" t="str">
        <f t="shared" ca="1" si="0"/>
        <v/>
      </c>
      <c r="AO38" s="149"/>
      <c r="AP38" s="151" t="str">
        <f t="array" aca="1" ref="AP38" ca="1">IF(SUM(--ISNUMBER(FIND(AP$2,AN$2:AN$201)))&lt;ROW()-2,"",INDEX(AN$1:AN$201,SMALL(IF(ISNUMBER(FIND(AP$2,AN$2:AN$201)),ROW($2:$201)),ROW()-2)))</f>
        <v/>
      </c>
      <c r="AQ38" s="151" t="str">
        <f t="array" aca="1" ref="AQ38" ca="1">IF(SUM(--ISNUMBER(FIND(AQ$2,AN$2:AN$201)))&lt;ROW()-2,"",INDEX(AN$1:AN$201,SMALL(IF(ISNUMBER(FIND(AQ$2,AN$2:AN$201)),ROW($2:$201)),ROW()-2)))</f>
        <v/>
      </c>
    </row>
    <row r="39" spans="1:43" ht="103.5" customHeight="1">
      <c r="A39" s="120">
        <f t="shared" ca="1" si="8"/>
        <v>36</v>
      </c>
      <c r="B39" s="422" t="e">
        <f ca="1">IF(A39="","",IF(INDIRECT("C"&amp;ROW())="","",TEXT(MATCH(INDIRECT("C"&amp;ROW()),TestCategories,0),"000")&amp;"-"&amp;TEXT(COUNTIF(C$3:INDIRECT("C"&amp;ROW()),INDIRECT("C"&amp;ROW())),"00")))</f>
        <v>#N/A</v>
      </c>
      <c r="C39" s="423" t="str">
        <f t="shared" ca="1" si="9"/>
        <v>S/PDIF OUTPUT</v>
      </c>
      <c r="D39" s="424"/>
      <c r="E39" s="425" t="s">
        <v>229</v>
      </c>
      <c r="F39" s="425" t="s">
        <v>230</v>
      </c>
      <c r="G39" s="425" t="s">
        <v>226</v>
      </c>
      <c r="H39" s="426" t="s">
        <v>173</v>
      </c>
      <c r="I39" s="427"/>
      <c r="J39" s="427">
        <v>3</v>
      </c>
      <c r="K39" s="425"/>
      <c r="L39" s="425"/>
      <c r="M39" s="429" t="str">
        <f t="shared" ca="1" si="10"/>
        <v/>
      </c>
      <c r="N39" s="282" t="str">
        <f ca="1">IF(M39&lt;&gt;"",MAX(N$3:N38)+1,"")</f>
        <v/>
      </c>
      <c r="O39" s="442">
        <f t="shared" ca="1" si="11"/>
        <v>4</v>
      </c>
      <c r="AA39" s="117"/>
      <c r="AB39" s="139" t="str">
        <f t="shared" ca="1" si="1"/>
        <v/>
      </c>
      <c r="AC39" s="134">
        <f t="shared" ca="1" si="2"/>
        <v>0</v>
      </c>
      <c r="AD39" s="111">
        <f t="shared" ca="1" si="12"/>
        <v>0</v>
      </c>
      <c r="AE39" s="111">
        <f t="shared" ca="1" si="12"/>
        <v>0</v>
      </c>
      <c r="AF39" s="111">
        <f t="shared" ca="1" si="4"/>
        <v>0</v>
      </c>
      <c r="AG39" s="111">
        <f t="shared" ca="1" si="13"/>
        <v>0</v>
      </c>
      <c r="AH39" s="111">
        <f t="shared" ca="1" si="13"/>
        <v>0</v>
      </c>
      <c r="AI39" s="111">
        <f t="shared" ca="1" si="6"/>
        <v>0</v>
      </c>
      <c r="AJ39" s="111">
        <f t="shared" ca="1" si="14"/>
        <v>0</v>
      </c>
      <c r="AK39" s="112">
        <f t="shared" ca="1" si="14"/>
        <v>0</v>
      </c>
      <c r="AM39" s="100"/>
      <c r="AN39" s="148" t="str">
        <f t="shared" ca="1" si="0"/>
        <v/>
      </c>
      <c r="AO39" s="149"/>
      <c r="AP39" s="151" t="str">
        <f t="array" aca="1" ref="AP39" ca="1">IF(SUM(--ISNUMBER(FIND(AP$2,AN$2:AN$201)))&lt;ROW()-2,"",INDEX(AN$1:AN$201,SMALL(IF(ISNUMBER(FIND(AP$2,AN$2:AN$201)),ROW($2:$201)),ROW()-2)))</f>
        <v/>
      </c>
      <c r="AQ39" s="151" t="str">
        <f t="array" aca="1" ref="AQ39" ca="1">IF(SUM(--ISNUMBER(FIND(AQ$2,AN$2:AN$201)))&lt;ROW()-2,"",INDEX(AN$1:AN$201,SMALL(IF(ISNUMBER(FIND(AQ$2,AN$2:AN$201)),ROW($2:$201)),ROW()-2)))</f>
        <v/>
      </c>
    </row>
    <row r="40" spans="1:43" ht="96.75" customHeight="1">
      <c r="A40" s="120">
        <f t="shared" ca="1" si="8"/>
        <v>37</v>
      </c>
      <c r="B40" s="422" t="e">
        <f ca="1">IF(A40="","",IF(INDIRECT("C"&amp;ROW())="","",TEXT(MATCH(INDIRECT("C"&amp;ROW()),TestCategories,0),"000")&amp;"-"&amp;TEXT(COUNTIF(C$3:INDIRECT("C"&amp;ROW()),INDIRECT("C"&amp;ROW())),"00")))</f>
        <v>#N/A</v>
      </c>
      <c r="C40" s="423" t="str">
        <f t="shared" ca="1" si="9"/>
        <v>S/PDIF OUTPUT</v>
      </c>
      <c r="D40" s="424"/>
      <c r="E40" s="425" t="s">
        <v>231</v>
      </c>
      <c r="F40" s="425" t="s">
        <v>232</v>
      </c>
      <c r="G40" s="425" t="s">
        <v>226</v>
      </c>
      <c r="H40" s="426" t="s">
        <v>173</v>
      </c>
      <c r="I40" s="427"/>
      <c r="J40" s="427">
        <v>3</v>
      </c>
      <c r="K40" s="425"/>
      <c r="L40" s="425"/>
      <c r="M40" s="429" t="str">
        <f t="shared" ca="1" si="10"/>
        <v/>
      </c>
      <c r="N40" s="282" t="str">
        <f ca="1">IF(M40&lt;&gt;"",MAX(N$3:N39)+1,"")</f>
        <v/>
      </c>
      <c r="O40" s="442">
        <f t="shared" ca="1" si="11"/>
        <v>4</v>
      </c>
      <c r="AA40" s="117"/>
      <c r="AB40" s="139" t="str">
        <f t="shared" ca="1" si="1"/>
        <v/>
      </c>
      <c r="AC40" s="134">
        <f t="shared" ca="1" si="2"/>
        <v>0</v>
      </c>
      <c r="AD40" s="111">
        <f t="shared" ca="1" si="12"/>
        <v>0</v>
      </c>
      <c r="AE40" s="111">
        <f t="shared" ca="1" si="12"/>
        <v>0</v>
      </c>
      <c r="AF40" s="111">
        <f t="shared" ca="1" si="4"/>
        <v>0</v>
      </c>
      <c r="AG40" s="111">
        <f t="shared" ca="1" si="13"/>
        <v>0</v>
      </c>
      <c r="AH40" s="111">
        <f t="shared" ca="1" si="13"/>
        <v>0</v>
      </c>
      <c r="AI40" s="111">
        <f t="shared" ca="1" si="6"/>
        <v>0</v>
      </c>
      <c r="AJ40" s="111">
        <f t="shared" ca="1" si="14"/>
        <v>0</v>
      </c>
      <c r="AK40" s="112">
        <f t="shared" ca="1" si="14"/>
        <v>0</v>
      </c>
      <c r="AM40" s="100"/>
      <c r="AN40" s="148" t="str">
        <f t="shared" ca="1" si="0"/>
        <v/>
      </c>
      <c r="AO40" s="149"/>
      <c r="AP40" s="151" t="str">
        <f t="array" aca="1" ref="AP40" ca="1">IF(SUM(--ISNUMBER(FIND(AP$2,AN$2:AN$201)))&lt;ROW()-2,"",INDEX(AN$1:AN$201,SMALL(IF(ISNUMBER(FIND(AP$2,AN$2:AN$201)),ROW($2:$201)),ROW()-2)))</f>
        <v/>
      </c>
      <c r="AQ40" s="151" t="str">
        <f t="array" aca="1" ref="AQ40" ca="1">IF(SUM(--ISNUMBER(FIND(AQ$2,AN$2:AN$201)))&lt;ROW()-2,"",INDEX(AN$1:AN$201,SMALL(IF(ISNUMBER(FIND(AQ$2,AN$2:AN$201)),ROW($2:$201)),ROW()-2)))</f>
        <v/>
      </c>
    </row>
    <row r="41" spans="1:43" ht="102" customHeight="1">
      <c r="A41" s="120">
        <f t="shared" ca="1" si="8"/>
        <v>38</v>
      </c>
      <c r="B41" s="422" t="e">
        <f ca="1">IF(A41="","",IF(INDIRECT("C"&amp;ROW())="","",TEXT(MATCH(INDIRECT("C"&amp;ROW()),TestCategories,0),"000")&amp;"-"&amp;TEXT(COUNTIF(C$3:INDIRECT("C"&amp;ROW()),INDIRECT("C"&amp;ROW())),"00")))</f>
        <v>#N/A</v>
      </c>
      <c r="C41" s="423" t="str">
        <f t="shared" ca="1" si="9"/>
        <v>S/PDIF OUTPUT</v>
      </c>
      <c r="D41" s="424"/>
      <c r="E41" s="425" t="s">
        <v>233</v>
      </c>
      <c r="F41" s="425" t="s">
        <v>234</v>
      </c>
      <c r="G41" s="425" t="s">
        <v>226</v>
      </c>
      <c r="H41" s="426" t="s">
        <v>146</v>
      </c>
      <c r="I41" s="427"/>
      <c r="J41" s="427">
        <v>10</v>
      </c>
      <c r="K41" s="425"/>
      <c r="L41" s="425"/>
      <c r="M41" s="429" t="str">
        <f t="shared" ca="1" si="10"/>
        <v/>
      </c>
      <c r="N41" s="282" t="str">
        <f ca="1">IF(M41&lt;&gt;"",MAX(N$3:N40)+1,"")</f>
        <v/>
      </c>
      <c r="O41" s="442">
        <f t="shared" ca="1" si="11"/>
        <v>4</v>
      </c>
      <c r="AA41" s="117"/>
      <c r="AB41" s="139" t="str">
        <f t="shared" ca="1" si="1"/>
        <v/>
      </c>
      <c r="AC41" s="134">
        <f t="shared" ca="1" si="2"/>
        <v>0</v>
      </c>
      <c r="AD41" s="111">
        <f t="shared" ca="1" si="12"/>
        <v>0</v>
      </c>
      <c r="AE41" s="111">
        <f t="shared" ca="1" si="12"/>
        <v>0</v>
      </c>
      <c r="AF41" s="111">
        <f t="shared" ca="1" si="4"/>
        <v>0</v>
      </c>
      <c r="AG41" s="111">
        <f t="shared" ca="1" si="13"/>
        <v>0</v>
      </c>
      <c r="AH41" s="111">
        <f t="shared" ca="1" si="13"/>
        <v>0</v>
      </c>
      <c r="AI41" s="111">
        <f t="shared" ca="1" si="6"/>
        <v>0</v>
      </c>
      <c r="AJ41" s="111">
        <f t="shared" ca="1" si="14"/>
        <v>0</v>
      </c>
      <c r="AK41" s="112">
        <f t="shared" ca="1" si="14"/>
        <v>0</v>
      </c>
      <c r="AM41" s="100"/>
      <c r="AN41" s="148" t="str">
        <f t="shared" ca="1" si="0"/>
        <v/>
      </c>
      <c r="AO41" s="149"/>
      <c r="AP41" s="151" t="str">
        <f t="array" aca="1" ref="AP41" ca="1">IF(SUM(--ISNUMBER(FIND(AP$2,AN$2:AN$201)))&lt;ROW()-2,"",INDEX(AN$1:AN$201,SMALL(IF(ISNUMBER(FIND(AP$2,AN$2:AN$201)),ROW($2:$201)),ROW()-2)))</f>
        <v/>
      </c>
      <c r="AQ41" s="151" t="str">
        <f t="array" aca="1" ref="AQ41" ca="1">IF(SUM(--ISNUMBER(FIND(AQ$2,AN$2:AN$201)))&lt;ROW()-2,"",INDEX(AN$1:AN$201,SMALL(IF(ISNUMBER(FIND(AQ$2,AN$2:AN$201)),ROW($2:$201)),ROW()-2)))</f>
        <v/>
      </c>
    </row>
    <row r="42" spans="1:43" ht="117.75" customHeight="1">
      <c r="A42" s="120">
        <f t="shared" ca="1" si="8"/>
        <v>39</v>
      </c>
      <c r="B42" s="422" t="e">
        <f ca="1">IF(A42="","",IF(INDIRECT("C"&amp;ROW())="","",TEXT(MATCH(INDIRECT("C"&amp;ROW()),TestCategories,0),"000")&amp;"-"&amp;TEXT(COUNTIF(C$3:INDIRECT("C"&amp;ROW()),INDIRECT("C"&amp;ROW())),"00")))</f>
        <v>#N/A</v>
      </c>
      <c r="C42" s="423" t="str">
        <f t="shared" ca="1" si="9"/>
        <v>S/PDIF OUTPUT</v>
      </c>
      <c r="D42" s="424"/>
      <c r="E42" s="425" t="s">
        <v>235</v>
      </c>
      <c r="F42" s="425" t="s">
        <v>236</v>
      </c>
      <c r="G42" s="425" t="s">
        <v>237</v>
      </c>
      <c r="H42" s="426" t="s">
        <v>159</v>
      </c>
      <c r="I42" s="427"/>
      <c r="J42" s="427">
        <v>5</v>
      </c>
      <c r="K42" s="425"/>
      <c r="L42" s="425"/>
      <c r="M42" s="429" t="str">
        <f t="shared" ca="1" si="10"/>
        <v/>
      </c>
      <c r="N42" s="282" t="str">
        <f ca="1">IF(M42&lt;&gt;"",MAX(N$3:N41)+1,"")</f>
        <v/>
      </c>
      <c r="O42" s="442">
        <f t="shared" ca="1" si="11"/>
        <v>4</v>
      </c>
      <c r="AA42" s="117"/>
      <c r="AB42" s="139" t="str">
        <f t="shared" ca="1" si="1"/>
        <v/>
      </c>
      <c r="AC42" s="134">
        <f t="shared" ca="1" si="2"/>
        <v>0</v>
      </c>
      <c r="AD42" s="111">
        <f t="shared" ca="1" si="12"/>
        <v>0</v>
      </c>
      <c r="AE42" s="111">
        <f t="shared" ca="1" si="12"/>
        <v>0</v>
      </c>
      <c r="AF42" s="111">
        <f t="shared" ca="1" si="4"/>
        <v>0</v>
      </c>
      <c r="AG42" s="111">
        <f t="shared" ca="1" si="13"/>
        <v>0</v>
      </c>
      <c r="AH42" s="111">
        <f t="shared" ca="1" si="13"/>
        <v>0</v>
      </c>
      <c r="AI42" s="111">
        <f t="shared" ca="1" si="6"/>
        <v>0</v>
      </c>
      <c r="AJ42" s="111">
        <f t="shared" ca="1" si="14"/>
        <v>0</v>
      </c>
      <c r="AK42" s="112">
        <f t="shared" ca="1" si="14"/>
        <v>0</v>
      </c>
      <c r="AM42" s="100"/>
      <c r="AN42" s="148" t="str">
        <f t="shared" ca="1" si="0"/>
        <v/>
      </c>
      <c r="AO42" s="149"/>
      <c r="AP42" s="151" t="str">
        <f t="array" aca="1" ref="AP42" ca="1">IF(SUM(--ISNUMBER(FIND(AP$2,AN$2:AN$201)))&lt;ROW()-2,"",INDEX(AN$1:AN$201,SMALL(IF(ISNUMBER(FIND(AP$2,AN$2:AN$201)),ROW($2:$201)),ROW()-2)))</f>
        <v/>
      </c>
      <c r="AQ42" s="151" t="str">
        <f t="array" aca="1" ref="AQ42" ca="1">IF(SUM(--ISNUMBER(FIND(AQ$2,AN$2:AN$201)))&lt;ROW()-2,"",INDEX(AN$1:AN$201,SMALL(IF(ISNUMBER(FIND(AQ$2,AN$2:AN$201)),ROW($2:$201)),ROW()-2)))</f>
        <v/>
      </c>
    </row>
    <row r="43" spans="1:43" ht="99" customHeight="1">
      <c r="A43" s="120">
        <f t="shared" ca="1" si="8"/>
        <v>40</v>
      </c>
      <c r="B43" s="422" t="e">
        <f ca="1">IF(A43="","",IF(INDIRECT("C"&amp;ROW())="","",TEXT(MATCH(INDIRECT("C"&amp;ROW()),TestCategories,0),"000")&amp;"-"&amp;TEXT(COUNTIF(C$3:INDIRECT("C"&amp;ROW()),INDIRECT("C"&amp;ROW())),"00")))</f>
        <v>#N/A</v>
      </c>
      <c r="C43" s="423" t="str">
        <f t="shared" ca="1" si="9"/>
        <v>MIXER FUNCTION-RECORD</v>
      </c>
      <c r="D43" s="424" t="s">
        <v>238</v>
      </c>
      <c r="E43" s="425" t="s">
        <v>239</v>
      </c>
      <c r="F43" s="425" t="s">
        <v>240</v>
      </c>
      <c r="G43" s="425" t="s">
        <v>241</v>
      </c>
      <c r="H43" s="426" t="s">
        <v>146</v>
      </c>
      <c r="I43" s="427"/>
      <c r="J43" s="427">
        <v>8</v>
      </c>
      <c r="K43" s="425"/>
      <c r="L43" s="425"/>
      <c r="M43" s="429" t="str">
        <f t="shared" ca="1" si="10"/>
        <v/>
      </c>
      <c r="N43" s="282" t="str">
        <f ca="1">IF(M43&lt;&gt;"",MAX(N$3:N42)+1,"")</f>
        <v/>
      </c>
      <c r="O43" s="442">
        <f t="shared" ca="1" si="11"/>
        <v>5</v>
      </c>
      <c r="AA43" s="117"/>
      <c r="AB43" s="139" t="str">
        <f t="shared" ca="1" si="1"/>
        <v/>
      </c>
      <c r="AC43" s="134">
        <f t="shared" ca="1" si="2"/>
        <v>0</v>
      </c>
      <c r="AD43" s="111">
        <f t="shared" ca="1" si="12"/>
        <v>0</v>
      </c>
      <c r="AE43" s="111">
        <f t="shared" ca="1" si="12"/>
        <v>0</v>
      </c>
      <c r="AF43" s="111">
        <f t="shared" ca="1" si="4"/>
        <v>0</v>
      </c>
      <c r="AG43" s="111">
        <f t="shared" ca="1" si="13"/>
        <v>0</v>
      </c>
      <c r="AH43" s="111">
        <f t="shared" ca="1" si="13"/>
        <v>0</v>
      </c>
      <c r="AI43" s="111">
        <f t="shared" ca="1" si="6"/>
        <v>0</v>
      </c>
      <c r="AJ43" s="111">
        <f t="shared" ca="1" si="14"/>
        <v>0</v>
      </c>
      <c r="AK43" s="112">
        <f t="shared" ca="1" si="14"/>
        <v>0</v>
      </c>
      <c r="AM43" s="100"/>
      <c r="AN43" s="148" t="str">
        <f t="shared" ca="1" si="0"/>
        <v/>
      </c>
      <c r="AO43" s="149"/>
      <c r="AP43" s="151" t="str">
        <f t="array" aca="1" ref="AP43" ca="1">IF(SUM(--ISNUMBER(FIND(AP$2,AN$2:AN$201)))&lt;ROW()-2,"",INDEX(AN$1:AN$201,SMALL(IF(ISNUMBER(FIND(AP$2,AN$2:AN$201)),ROW($2:$201)),ROW()-2)))</f>
        <v/>
      </c>
      <c r="AQ43" s="151" t="str">
        <f t="array" aca="1" ref="AQ43" ca="1">IF(SUM(--ISNUMBER(FIND(AQ$2,AN$2:AN$201)))&lt;ROW()-2,"",INDEX(AN$1:AN$201,SMALL(IF(ISNUMBER(FIND(AQ$2,AN$2:AN$201)),ROW($2:$201)),ROW()-2)))</f>
        <v/>
      </c>
    </row>
    <row r="44" spans="1:43" ht="89.25" customHeight="1">
      <c r="A44" s="120">
        <f t="shared" ca="1" si="8"/>
        <v>41</v>
      </c>
      <c r="B44" s="422" t="e">
        <f ca="1">IF(A44="","",IF(INDIRECT("C"&amp;ROW())="","",TEXT(MATCH(INDIRECT("C"&amp;ROW()),TestCategories,0),"000")&amp;"-"&amp;TEXT(COUNTIF(C$3:INDIRECT("C"&amp;ROW()),INDIRECT("C"&amp;ROW())),"00")))</f>
        <v>#N/A</v>
      </c>
      <c r="C44" s="423" t="str">
        <f t="shared" ca="1" si="9"/>
        <v>MIXER FUNCTION-RECORD</v>
      </c>
      <c r="D44" s="424"/>
      <c r="E44" s="425" t="s">
        <v>242</v>
      </c>
      <c r="F44" s="425" t="s">
        <v>243</v>
      </c>
      <c r="G44" s="425" t="s">
        <v>244</v>
      </c>
      <c r="H44" s="426" t="s">
        <v>159</v>
      </c>
      <c r="I44" s="427"/>
      <c r="J44" s="427">
        <v>5</v>
      </c>
      <c r="K44" s="425"/>
      <c r="L44" s="425"/>
      <c r="M44" s="429" t="str">
        <f t="shared" ca="1" si="10"/>
        <v/>
      </c>
      <c r="N44" s="282" t="str">
        <f ca="1">IF(M44&lt;&gt;"",MAX(N$3:N43)+1,"")</f>
        <v/>
      </c>
      <c r="O44" s="442">
        <f t="shared" ca="1" si="11"/>
        <v>5</v>
      </c>
      <c r="AA44" s="117"/>
      <c r="AB44" s="139" t="str">
        <f t="shared" ca="1" si="1"/>
        <v/>
      </c>
      <c r="AC44" s="134">
        <f t="shared" ca="1" si="2"/>
        <v>0</v>
      </c>
      <c r="AD44" s="111">
        <f t="shared" ca="1" si="12"/>
        <v>0</v>
      </c>
      <c r="AE44" s="111">
        <f t="shared" ca="1" si="12"/>
        <v>0</v>
      </c>
      <c r="AF44" s="111">
        <f t="shared" ca="1" si="4"/>
        <v>0</v>
      </c>
      <c r="AG44" s="111">
        <f t="shared" ca="1" si="13"/>
        <v>0</v>
      </c>
      <c r="AH44" s="111">
        <f t="shared" ca="1" si="13"/>
        <v>0</v>
      </c>
      <c r="AI44" s="111">
        <f t="shared" ca="1" si="6"/>
        <v>0</v>
      </c>
      <c r="AJ44" s="111">
        <f t="shared" ca="1" si="14"/>
        <v>0</v>
      </c>
      <c r="AK44" s="112">
        <f t="shared" ca="1" si="14"/>
        <v>0</v>
      </c>
      <c r="AM44" s="100"/>
      <c r="AN44" s="148" t="str">
        <f t="shared" ca="1" si="0"/>
        <v/>
      </c>
      <c r="AO44" s="149"/>
      <c r="AP44" s="151" t="str">
        <f t="array" aca="1" ref="AP44" ca="1">IF(SUM(--ISNUMBER(FIND(AP$2,AN$2:AN$201)))&lt;ROW()-2,"",INDEX(AN$1:AN$201,SMALL(IF(ISNUMBER(FIND(AP$2,AN$2:AN$201)),ROW($2:$201)),ROW()-2)))</f>
        <v/>
      </c>
      <c r="AQ44" s="151" t="str">
        <f t="array" aca="1" ref="AQ44" ca="1">IF(SUM(--ISNUMBER(FIND(AQ$2,AN$2:AN$201)))&lt;ROW()-2,"",INDEX(AN$1:AN$201,SMALL(IF(ISNUMBER(FIND(AQ$2,AN$2:AN$201)),ROW($2:$201)),ROW()-2)))</f>
        <v/>
      </c>
    </row>
    <row r="45" spans="1:43" ht="89.25" customHeight="1">
      <c r="A45" s="120">
        <f t="shared" ca="1" si="8"/>
        <v>42</v>
      </c>
      <c r="B45" s="422" t="e">
        <f ca="1">IF(A45="","",IF(INDIRECT("C"&amp;ROW())="","",TEXT(MATCH(INDIRECT("C"&amp;ROW()),TestCategories,0),"000")&amp;"-"&amp;TEXT(COUNTIF(C$3:INDIRECT("C"&amp;ROW()),INDIRECT("C"&amp;ROW())),"00")))</f>
        <v>#N/A</v>
      </c>
      <c r="C45" s="423" t="str">
        <f t="shared" ca="1" si="9"/>
        <v>MIXER FUNCTION-RECORD</v>
      </c>
      <c r="D45" s="424"/>
      <c r="E45" s="425" t="s">
        <v>245</v>
      </c>
      <c r="F45" s="425" t="s">
        <v>246</v>
      </c>
      <c r="G45" s="425" t="s">
        <v>244</v>
      </c>
      <c r="H45" s="426" t="s">
        <v>146</v>
      </c>
      <c r="I45" s="427"/>
      <c r="J45" s="427">
        <v>5</v>
      </c>
      <c r="K45" s="425"/>
      <c r="L45" s="425"/>
      <c r="M45" s="429" t="str">
        <f t="shared" ca="1" si="10"/>
        <v/>
      </c>
      <c r="N45" s="282" t="str">
        <f ca="1">IF(M45&lt;&gt;"",MAX(N$3:N44)+1,"")</f>
        <v/>
      </c>
      <c r="O45" s="442">
        <f t="shared" ca="1" si="11"/>
        <v>5</v>
      </c>
      <c r="AA45" s="117"/>
      <c r="AB45" s="139" t="str">
        <f t="shared" ca="1" si="1"/>
        <v/>
      </c>
      <c r="AC45" s="134">
        <f t="shared" ca="1" si="2"/>
        <v>0</v>
      </c>
      <c r="AD45" s="111">
        <f t="shared" ca="1" si="12"/>
        <v>0</v>
      </c>
      <c r="AE45" s="111">
        <f t="shared" ca="1" si="12"/>
        <v>0</v>
      </c>
      <c r="AF45" s="111">
        <f t="shared" ca="1" si="4"/>
        <v>0</v>
      </c>
      <c r="AG45" s="111">
        <f t="shared" ca="1" si="13"/>
        <v>0</v>
      </c>
      <c r="AH45" s="111">
        <f t="shared" ca="1" si="13"/>
        <v>0</v>
      </c>
      <c r="AI45" s="111">
        <f t="shared" ca="1" si="6"/>
        <v>0</v>
      </c>
      <c r="AJ45" s="111">
        <f t="shared" ca="1" si="14"/>
        <v>0</v>
      </c>
      <c r="AK45" s="112">
        <f t="shared" ca="1" si="14"/>
        <v>0</v>
      </c>
      <c r="AM45" s="100"/>
      <c r="AN45" s="148" t="str">
        <f t="shared" ca="1" si="0"/>
        <v/>
      </c>
      <c r="AO45" s="149"/>
      <c r="AP45" s="151" t="str">
        <f t="array" aca="1" ref="AP45" ca="1">IF(SUM(--ISNUMBER(FIND(AP$2,AN$2:AN$201)))&lt;ROW()-2,"",INDEX(AN$1:AN$201,SMALL(IF(ISNUMBER(FIND(AP$2,AN$2:AN$201)),ROW($2:$201)),ROW()-2)))</f>
        <v/>
      </c>
      <c r="AQ45" s="151" t="str">
        <f t="array" aca="1" ref="AQ45" ca="1">IF(SUM(--ISNUMBER(FIND(AQ$2,AN$2:AN$201)))&lt;ROW()-2,"",INDEX(AN$1:AN$201,SMALL(IF(ISNUMBER(FIND(AQ$2,AN$2:AN$201)),ROW($2:$201)),ROW()-2)))</f>
        <v/>
      </c>
    </row>
    <row r="46" spans="1:43" ht="85.5" customHeight="1">
      <c r="A46" s="120">
        <f t="shared" ca="1" si="8"/>
        <v>43</v>
      </c>
      <c r="B46" s="422" t="e">
        <f ca="1">IF(A46="","",IF(INDIRECT("C"&amp;ROW())="","",TEXT(MATCH(INDIRECT("C"&amp;ROW()),TestCategories,0),"000")&amp;"-"&amp;TEXT(COUNTIF(C$3:INDIRECT("C"&amp;ROW()),INDIRECT("C"&amp;ROW())),"00")))</f>
        <v>#N/A</v>
      </c>
      <c r="C46" s="423" t="str">
        <f t="shared" ca="1" si="9"/>
        <v>MIXER FUNCTION-RECORD</v>
      </c>
      <c r="D46" s="424"/>
      <c r="E46" s="425" t="s">
        <v>247</v>
      </c>
      <c r="F46" s="425" t="s">
        <v>248</v>
      </c>
      <c r="G46" s="425" t="s">
        <v>244</v>
      </c>
      <c r="H46" s="426" t="s">
        <v>159</v>
      </c>
      <c r="I46" s="427"/>
      <c r="J46" s="427">
        <v>5</v>
      </c>
      <c r="K46" s="425"/>
      <c r="L46" s="425"/>
      <c r="M46" s="429" t="str">
        <f t="shared" ca="1" si="10"/>
        <v/>
      </c>
      <c r="N46" s="282" t="str">
        <f ca="1">IF(M46&lt;&gt;"",MAX(N$3:N45)+1,"")</f>
        <v/>
      </c>
      <c r="O46" s="442">
        <f t="shared" ca="1" si="11"/>
        <v>5</v>
      </c>
      <c r="AA46" s="117"/>
      <c r="AB46" s="139" t="str">
        <f t="shared" ca="1" si="1"/>
        <v/>
      </c>
      <c r="AC46" s="134">
        <f t="shared" ca="1" si="2"/>
        <v>0</v>
      </c>
      <c r="AD46" s="111">
        <f t="shared" ca="1" si="12"/>
        <v>0</v>
      </c>
      <c r="AE46" s="111">
        <f t="shared" ca="1" si="12"/>
        <v>0</v>
      </c>
      <c r="AF46" s="111">
        <f t="shared" ca="1" si="4"/>
        <v>0</v>
      </c>
      <c r="AG46" s="111">
        <f t="shared" ca="1" si="13"/>
        <v>0</v>
      </c>
      <c r="AH46" s="111">
        <f t="shared" ca="1" si="13"/>
        <v>0</v>
      </c>
      <c r="AI46" s="111">
        <f t="shared" ca="1" si="6"/>
        <v>0</v>
      </c>
      <c r="AJ46" s="111">
        <f t="shared" ca="1" si="14"/>
        <v>0</v>
      </c>
      <c r="AK46" s="112">
        <f t="shared" ca="1" si="14"/>
        <v>0</v>
      </c>
      <c r="AM46" s="100"/>
      <c r="AN46" s="148" t="str">
        <f t="shared" ca="1" si="0"/>
        <v/>
      </c>
      <c r="AO46" s="149"/>
      <c r="AP46" s="151" t="str">
        <f t="array" aca="1" ref="AP46" ca="1">IF(SUM(--ISNUMBER(FIND(AP$2,AN$2:AN$201)))&lt;ROW()-2,"",INDEX(AN$1:AN$201,SMALL(IF(ISNUMBER(FIND(AP$2,AN$2:AN$201)),ROW($2:$201)),ROW()-2)))</f>
        <v/>
      </c>
      <c r="AQ46" s="151" t="str">
        <f t="array" aca="1" ref="AQ46" ca="1">IF(SUM(--ISNUMBER(FIND(AQ$2,AN$2:AN$201)))&lt;ROW()-2,"",INDEX(AN$1:AN$201,SMALL(IF(ISNUMBER(FIND(AQ$2,AN$2:AN$201)),ROW($2:$201)),ROW()-2)))</f>
        <v/>
      </c>
    </row>
    <row r="47" spans="1:43" ht="84" customHeight="1">
      <c r="A47" s="120">
        <f t="shared" ca="1" si="8"/>
        <v>44</v>
      </c>
      <c r="B47" s="422" t="e">
        <f ca="1">IF(A47="","",IF(INDIRECT("C"&amp;ROW())="","",TEXT(MATCH(INDIRECT("C"&amp;ROW()),TestCategories,0),"000")&amp;"-"&amp;TEXT(COUNTIF(C$3:INDIRECT("C"&amp;ROW()),INDIRECT("C"&amp;ROW())),"00")))</f>
        <v>#N/A</v>
      </c>
      <c r="C47" s="423" t="str">
        <f t="shared" ca="1" si="9"/>
        <v>MIXER FUNCTION-RECORD</v>
      </c>
      <c r="D47" s="424"/>
      <c r="E47" s="425" t="s">
        <v>249</v>
      </c>
      <c r="F47" s="425" t="s">
        <v>250</v>
      </c>
      <c r="G47" s="425" t="s">
        <v>244</v>
      </c>
      <c r="H47" s="426" t="s">
        <v>159</v>
      </c>
      <c r="I47" s="427"/>
      <c r="J47" s="427">
        <v>5</v>
      </c>
      <c r="K47" s="425"/>
      <c r="L47" s="425"/>
      <c r="M47" s="429" t="str">
        <f t="shared" ca="1" si="10"/>
        <v/>
      </c>
      <c r="N47" s="282" t="str">
        <f ca="1">IF(M47&lt;&gt;"",MAX(N$3:N46)+1,"")</f>
        <v/>
      </c>
      <c r="O47" s="442">
        <f t="shared" ca="1" si="11"/>
        <v>5</v>
      </c>
      <c r="AA47" s="117"/>
      <c r="AB47" s="139" t="str">
        <f t="shared" ca="1" si="1"/>
        <v/>
      </c>
      <c r="AC47" s="134">
        <f t="shared" ca="1" si="2"/>
        <v>0</v>
      </c>
      <c r="AD47" s="111">
        <f t="shared" ca="1" si="12"/>
        <v>0</v>
      </c>
      <c r="AE47" s="111">
        <f t="shared" ca="1" si="12"/>
        <v>0</v>
      </c>
      <c r="AF47" s="111">
        <f t="shared" ca="1" si="4"/>
        <v>0</v>
      </c>
      <c r="AG47" s="111">
        <f t="shared" ca="1" si="13"/>
        <v>0</v>
      </c>
      <c r="AH47" s="111">
        <f t="shared" ca="1" si="13"/>
        <v>0</v>
      </c>
      <c r="AI47" s="111">
        <f t="shared" ca="1" si="6"/>
        <v>0</v>
      </c>
      <c r="AJ47" s="111">
        <f t="shared" ca="1" si="14"/>
        <v>0</v>
      </c>
      <c r="AK47" s="112">
        <f t="shared" ca="1" si="14"/>
        <v>0</v>
      </c>
      <c r="AM47" s="100"/>
      <c r="AN47" s="148" t="str">
        <f t="shared" ca="1" si="0"/>
        <v/>
      </c>
      <c r="AO47" s="149"/>
      <c r="AP47" s="151" t="str">
        <f t="array" aca="1" ref="AP47" ca="1">IF(SUM(--ISNUMBER(FIND(AP$2,AN$2:AN$201)))&lt;ROW()-2,"",INDEX(AN$1:AN$201,SMALL(IF(ISNUMBER(FIND(AP$2,AN$2:AN$201)),ROW($2:$201)),ROW()-2)))</f>
        <v/>
      </c>
      <c r="AQ47" s="151" t="str">
        <f t="array" aca="1" ref="AQ47" ca="1">IF(SUM(--ISNUMBER(FIND(AQ$2,AN$2:AN$201)))&lt;ROW()-2,"",INDEX(AN$1:AN$201,SMALL(IF(ISNUMBER(FIND(AQ$2,AN$2:AN$201)),ROW($2:$201)),ROW()-2)))</f>
        <v/>
      </c>
    </row>
    <row r="48" spans="1:43" ht="78.75" customHeight="1">
      <c r="A48" s="120">
        <f t="shared" ca="1" si="8"/>
        <v>45</v>
      </c>
      <c r="B48" s="422" t="e">
        <f ca="1">IF(A48="","",IF(INDIRECT("C"&amp;ROW())="","",TEXT(MATCH(INDIRECT("C"&amp;ROW()),TestCategories,0),"000")&amp;"-"&amp;TEXT(COUNTIF(C$3:INDIRECT("C"&amp;ROW()),INDIRECT("C"&amp;ROW())),"00")))</f>
        <v>#N/A</v>
      </c>
      <c r="C48" s="423" t="str">
        <f t="shared" ca="1" si="9"/>
        <v>MIXER FUNCTION-RECORD</v>
      </c>
      <c r="D48" s="424"/>
      <c r="E48" s="425" t="s">
        <v>251</v>
      </c>
      <c r="F48" s="425" t="s">
        <v>252</v>
      </c>
      <c r="G48" s="425" t="s">
        <v>244</v>
      </c>
      <c r="H48" s="426" t="s">
        <v>146</v>
      </c>
      <c r="I48" s="427"/>
      <c r="J48" s="427">
        <v>5</v>
      </c>
      <c r="K48" s="425"/>
      <c r="L48" s="425"/>
      <c r="M48" s="429" t="str">
        <f t="shared" ca="1" si="10"/>
        <v/>
      </c>
      <c r="N48" s="282" t="str">
        <f ca="1">IF(M48&lt;&gt;"",MAX(N$3:N47)+1,"")</f>
        <v/>
      </c>
      <c r="O48" s="442">
        <f t="shared" ca="1" si="11"/>
        <v>5</v>
      </c>
      <c r="AA48" s="117"/>
      <c r="AB48" s="139" t="str">
        <f t="shared" ca="1" si="1"/>
        <v/>
      </c>
      <c r="AC48" s="134">
        <f t="shared" ca="1" si="2"/>
        <v>0</v>
      </c>
      <c r="AD48" s="111">
        <f t="shared" ca="1" si="12"/>
        <v>0</v>
      </c>
      <c r="AE48" s="111">
        <f t="shared" ca="1" si="12"/>
        <v>0</v>
      </c>
      <c r="AF48" s="111">
        <f t="shared" ca="1" si="4"/>
        <v>0</v>
      </c>
      <c r="AG48" s="111">
        <f t="shared" ca="1" si="13"/>
        <v>0</v>
      </c>
      <c r="AH48" s="111">
        <f t="shared" ca="1" si="13"/>
        <v>0</v>
      </c>
      <c r="AI48" s="111">
        <f t="shared" ca="1" si="6"/>
        <v>0</v>
      </c>
      <c r="AJ48" s="111">
        <f t="shared" ca="1" si="14"/>
        <v>0</v>
      </c>
      <c r="AK48" s="112">
        <f t="shared" ca="1" si="14"/>
        <v>0</v>
      </c>
      <c r="AM48" s="100"/>
      <c r="AN48" s="148" t="str">
        <f t="shared" ca="1" si="0"/>
        <v/>
      </c>
      <c r="AO48" s="149"/>
      <c r="AP48" s="151" t="str">
        <f t="array" aca="1" ref="AP48" ca="1">IF(SUM(--ISNUMBER(FIND(AP$2,AN$2:AN$201)))&lt;ROW()-2,"",INDEX(AN$1:AN$201,SMALL(IF(ISNUMBER(FIND(AP$2,AN$2:AN$201)),ROW($2:$201)),ROW()-2)))</f>
        <v/>
      </c>
      <c r="AQ48" s="151" t="str">
        <f t="array" aca="1" ref="AQ48" ca="1">IF(SUM(--ISNUMBER(FIND(AQ$2,AN$2:AN$201)))&lt;ROW()-2,"",INDEX(AN$1:AN$201,SMALL(IF(ISNUMBER(FIND(AQ$2,AN$2:AN$201)),ROW($2:$201)),ROW()-2)))</f>
        <v/>
      </c>
    </row>
    <row r="49" spans="1:43" s="97" customFormat="1" ht="73.5" customHeight="1">
      <c r="A49" s="120">
        <f t="shared" ca="1" si="8"/>
        <v>46</v>
      </c>
      <c r="B49" s="422" t="e">
        <f ca="1">IF(A49="","",IF(INDIRECT("C"&amp;ROW())="","",TEXT(MATCH(INDIRECT("C"&amp;ROW()),TestCategories,0),"000")&amp;"-"&amp;TEXT(COUNTIF(C$3:INDIRECT("C"&amp;ROW()),INDIRECT("C"&amp;ROW())),"00")))</f>
        <v>#N/A</v>
      </c>
      <c r="C49" s="423" t="str">
        <f t="shared" ca="1" si="9"/>
        <v>MIXER FUNCTION-RECORD</v>
      </c>
      <c r="D49" s="424"/>
      <c r="E49" s="425" t="s">
        <v>253</v>
      </c>
      <c r="F49" s="425" t="s">
        <v>254</v>
      </c>
      <c r="G49" s="425" t="s">
        <v>244</v>
      </c>
      <c r="H49" s="426" t="s">
        <v>159</v>
      </c>
      <c r="I49" s="427"/>
      <c r="J49" s="427">
        <v>5</v>
      </c>
      <c r="K49" s="425"/>
      <c r="L49" s="425"/>
      <c r="M49" s="429" t="str">
        <f t="shared" ca="1" si="10"/>
        <v/>
      </c>
      <c r="N49" s="282" t="str">
        <f ca="1">IF(M49&lt;&gt;"",MAX(N$3:N48)+1,"")</f>
        <v/>
      </c>
      <c r="O49" s="442">
        <f t="shared" ca="1" si="11"/>
        <v>5</v>
      </c>
      <c r="P49" s="98"/>
      <c r="Q49" s="98"/>
      <c r="R49" s="98"/>
      <c r="S49" s="98"/>
      <c r="T49" s="98"/>
      <c r="U49" s="98"/>
      <c r="V49" s="98"/>
      <c r="W49" s="99"/>
      <c r="X49" s="89"/>
      <c r="Y49" s="89"/>
      <c r="Z49" s="89"/>
      <c r="AA49" s="117"/>
      <c r="AB49" s="139" t="str">
        <f t="shared" ca="1" si="1"/>
        <v/>
      </c>
      <c r="AC49" s="134">
        <f t="shared" ca="1" si="2"/>
        <v>0</v>
      </c>
      <c r="AD49" s="111">
        <f t="shared" ca="1" si="12"/>
        <v>0</v>
      </c>
      <c r="AE49" s="111">
        <f t="shared" ca="1" si="12"/>
        <v>0</v>
      </c>
      <c r="AF49" s="111">
        <f t="shared" ca="1" si="4"/>
        <v>0</v>
      </c>
      <c r="AG49" s="111">
        <f t="shared" ca="1" si="13"/>
        <v>0</v>
      </c>
      <c r="AH49" s="111">
        <f t="shared" ca="1" si="13"/>
        <v>0</v>
      </c>
      <c r="AI49" s="111">
        <f t="shared" ca="1" si="6"/>
        <v>0</v>
      </c>
      <c r="AJ49" s="111">
        <f t="shared" ca="1" si="14"/>
        <v>0</v>
      </c>
      <c r="AK49" s="112">
        <f t="shared" ca="1" si="14"/>
        <v>0</v>
      </c>
      <c r="AL49" s="104"/>
      <c r="AM49" s="100"/>
      <c r="AN49" s="148" t="str">
        <f t="shared" ca="1" si="0"/>
        <v/>
      </c>
      <c r="AO49" s="149"/>
      <c r="AP49" s="151" t="str">
        <f t="array" aca="1" ref="AP49" ca="1">IF(SUM(--ISNUMBER(FIND(AP$2,AN$2:AN$201)))&lt;ROW()-2,"",INDEX(AN$1:AN$201,SMALL(IF(ISNUMBER(FIND(AP$2,AN$2:AN$201)),ROW($2:$201)),ROW()-2)))</f>
        <v/>
      </c>
      <c r="AQ49" s="151" t="str">
        <f t="array" aca="1" ref="AQ49" ca="1">IF(SUM(--ISNUMBER(FIND(AQ$2,AN$2:AN$201)))&lt;ROW()-2,"",INDEX(AN$1:AN$201,SMALL(IF(ISNUMBER(FIND(AQ$2,AN$2:AN$201)),ROW($2:$201)),ROW()-2)))</f>
        <v/>
      </c>
    </row>
    <row r="50" spans="1:43" s="97" customFormat="1" ht="39.75" customHeight="1">
      <c r="A50" s="120">
        <f t="shared" ca="1" si="8"/>
        <v>47</v>
      </c>
      <c r="B50" s="422" t="e">
        <f ca="1">IF(A50="","",IF(INDIRECT("C"&amp;ROW())="","",TEXT(MATCH(INDIRECT("C"&amp;ROW()),TestCategories,0),"000")&amp;"-"&amp;TEXT(COUNTIF(C$3:INDIRECT("C"&amp;ROW()),INDIRECT("C"&amp;ROW())),"00")))</f>
        <v>#N/A</v>
      </c>
      <c r="C50" s="423" t="str">
        <f t="shared" ca="1" si="9"/>
        <v>MIXER FUNCTION-RECORD</v>
      </c>
      <c r="D50" s="424"/>
      <c r="E50" s="425" t="s">
        <v>255</v>
      </c>
      <c r="F50" s="425" t="s">
        <v>256</v>
      </c>
      <c r="G50" s="425" t="s">
        <v>257</v>
      </c>
      <c r="H50" s="426" t="s">
        <v>159</v>
      </c>
      <c r="I50" s="427"/>
      <c r="J50" s="427">
        <v>5</v>
      </c>
      <c r="K50" s="425"/>
      <c r="L50" s="425"/>
      <c r="M50" s="429" t="str">
        <f t="shared" ca="1" si="10"/>
        <v/>
      </c>
      <c r="N50" s="282" t="str">
        <f ca="1">IF(M50&lt;&gt;"",MAX(N$3:N49)+1,"")</f>
        <v/>
      </c>
      <c r="O50" s="442">
        <f t="shared" ca="1" si="11"/>
        <v>5</v>
      </c>
      <c r="P50" s="98"/>
      <c r="Q50" s="98"/>
      <c r="R50" s="98"/>
      <c r="S50" s="98"/>
      <c r="T50" s="98"/>
      <c r="U50" s="98"/>
      <c r="V50" s="98"/>
      <c r="W50" s="99"/>
      <c r="X50" s="89"/>
      <c r="Y50" s="89"/>
      <c r="Z50" s="89"/>
      <c r="AA50" s="117"/>
      <c r="AB50" s="139" t="str">
        <f t="shared" ca="1" si="1"/>
        <v/>
      </c>
      <c r="AC50" s="134">
        <f t="shared" ca="1" si="2"/>
        <v>0</v>
      </c>
      <c r="AD50" s="111">
        <f t="shared" ca="1" si="12"/>
        <v>0</v>
      </c>
      <c r="AE50" s="111">
        <f t="shared" ca="1" si="12"/>
        <v>0</v>
      </c>
      <c r="AF50" s="111">
        <f t="shared" ca="1" si="4"/>
        <v>0</v>
      </c>
      <c r="AG50" s="111">
        <f t="shared" ca="1" si="13"/>
        <v>0</v>
      </c>
      <c r="AH50" s="111">
        <f t="shared" ca="1" si="13"/>
        <v>0</v>
      </c>
      <c r="AI50" s="111">
        <f t="shared" ca="1" si="6"/>
        <v>0</v>
      </c>
      <c r="AJ50" s="111">
        <f t="shared" ca="1" si="14"/>
        <v>0</v>
      </c>
      <c r="AK50" s="112">
        <f t="shared" ca="1" si="14"/>
        <v>0</v>
      </c>
      <c r="AL50" s="104"/>
      <c r="AM50" s="100"/>
      <c r="AN50" s="148" t="str">
        <f t="shared" ca="1" si="0"/>
        <v/>
      </c>
      <c r="AO50" s="149"/>
      <c r="AP50" s="151" t="str">
        <f t="array" aca="1" ref="AP50" ca="1">IF(SUM(--ISNUMBER(FIND(AP$2,AN$2:AN$201)))&lt;ROW()-2,"",INDEX(AN$1:AN$201,SMALL(IF(ISNUMBER(FIND(AP$2,AN$2:AN$201)),ROW($2:$201)),ROW()-2)))</f>
        <v/>
      </c>
      <c r="AQ50" s="151" t="str">
        <f t="array" aca="1" ref="AQ50" ca="1">IF(SUM(--ISNUMBER(FIND(AQ$2,AN$2:AN$201)))&lt;ROW()-2,"",INDEX(AN$1:AN$201,SMALL(IF(ISNUMBER(FIND(AQ$2,AN$2:AN$201)),ROW($2:$201)),ROW()-2)))</f>
        <v/>
      </c>
    </row>
    <row r="51" spans="1:43" s="97" customFormat="1" ht="96" customHeight="1">
      <c r="A51" s="120">
        <f t="shared" ca="1" si="8"/>
        <v>48</v>
      </c>
      <c r="B51" s="422" t="e">
        <f ca="1">IF(A51="","",IF(INDIRECT("C"&amp;ROW())="","",TEXT(MATCH(INDIRECT("C"&amp;ROW()),TestCategories,0),"000")&amp;"-"&amp;TEXT(COUNTIF(C$3:INDIRECT("C"&amp;ROW()),INDIRECT("C"&amp;ROW())),"00")))</f>
        <v>#N/A</v>
      </c>
      <c r="C51" s="423" t="str">
        <f t="shared" ca="1" si="9"/>
        <v>MIXER FUNCTION-RECORD</v>
      </c>
      <c r="D51" s="424"/>
      <c r="E51" s="425" t="s">
        <v>258</v>
      </c>
      <c r="F51" s="425" t="s">
        <v>259</v>
      </c>
      <c r="G51" s="425" t="s">
        <v>241</v>
      </c>
      <c r="H51" s="426" t="s">
        <v>146</v>
      </c>
      <c r="I51" s="427"/>
      <c r="J51" s="427">
        <v>8</v>
      </c>
      <c r="K51" s="425"/>
      <c r="L51" s="425"/>
      <c r="M51" s="429" t="str">
        <f t="shared" ca="1" si="10"/>
        <v/>
      </c>
      <c r="N51" s="282" t="str">
        <f ca="1">IF(M51&lt;&gt;"",MAX(N$3:N50)+1,"")</f>
        <v/>
      </c>
      <c r="O51" s="442">
        <f t="shared" ca="1" si="11"/>
        <v>5</v>
      </c>
      <c r="P51" s="98"/>
      <c r="Q51" s="98"/>
      <c r="R51" s="98"/>
      <c r="S51" s="98"/>
      <c r="T51" s="98"/>
      <c r="U51" s="98"/>
      <c r="V51" s="98"/>
      <c r="W51" s="99"/>
      <c r="X51" s="89"/>
      <c r="Y51" s="89"/>
      <c r="Z51" s="89"/>
      <c r="AA51" s="117"/>
      <c r="AB51" s="139" t="str">
        <f t="shared" ca="1" si="1"/>
        <v/>
      </c>
      <c r="AC51" s="134">
        <f t="shared" ca="1" si="2"/>
        <v>0</v>
      </c>
      <c r="AD51" s="111">
        <f t="shared" ca="1" si="12"/>
        <v>0</v>
      </c>
      <c r="AE51" s="111">
        <f t="shared" ca="1" si="12"/>
        <v>0</v>
      </c>
      <c r="AF51" s="111">
        <f t="shared" ca="1" si="4"/>
        <v>0</v>
      </c>
      <c r="AG51" s="111">
        <f t="shared" ca="1" si="13"/>
        <v>0</v>
      </c>
      <c r="AH51" s="111">
        <f t="shared" ca="1" si="13"/>
        <v>0</v>
      </c>
      <c r="AI51" s="111">
        <f t="shared" ca="1" si="6"/>
        <v>0</v>
      </c>
      <c r="AJ51" s="111">
        <f t="shared" ca="1" si="14"/>
        <v>0</v>
      </c>
      <c r="AK51" s="112">
        <f t="shared" ca="1" si="14"/>
        <v>0</v>
      </c>
      <c r="AL51" s="104"/>
      <c r="AM51" s="100"/>
      <c r="AN51" s="148" t="str">
        <f t="shared" ca="1" si="0"/>
        <v/>
      </c>
      <c r="AO51" s="149"/>
      <c r="AP51" s="151" t="str">
        <f t="array" aca="1" ref="AP51" ca="1">IF(SUM(--ISNUMBER(FIND(AP$2,AN$2:AN$201)))&lt;ROW()-2,"",INDEX(AN$1:AN$201,SMALL(IF(ISNUMBER(FIND(AP$2,AN$2:AN$201)),ROW($2:$201)),ROW()-2)))</f>
        <v/>
      </c>
      <c r="AQ51" s="151" t="str">
        <f t="array" aca="1" ref="AQ51" ca="1">IF(SUM(--ISNUMBER(FIND(AQ$2,AN$2:AN$201)))&lt;ROW()-2,"",INDEX(AN$1:AN$201,SMALL(IF(ISNUMBER(FIND(AQ$2,AN$2:AN$201)),ROW($2:$201)),ROW()-2)))</f>
        <v/>
      </c>
    </row>
    <row r="52" spans="1:43" s="97" customFormat="1" ht="94.5" customHeight="1">
      <c r="A52" s="120">
        <f t="shared" ca="1" si="8"/>
        <v>49</v>
      </c>
      <c r="B52" s="422" t="e">
        <f ca="1">IF(A52="","",IF(INDIRECT("C"&amp;ROW())="","",TEXT(MATCH(INDIRECT("C"&amp;ROW()),TestCategories,0),"000")&amp;"-"&amp;TEXT(COUNTIF(C$3:INDIRECT("C"&amp;ROW()),INDIRECT("C"&amp;ROW())),"00")))</f>
        <v>#N/A</v>
      </c>
      <c r="C52" s="423" t="str">
        <f t="shared" ca="1" si="9"/>
        <v>MIXER FUNCTION-RECORD</v>
      </c>
      <c r="D52" s="424"/>
      <c r="E52" s="425" t="s">
        <v>260</v>
      </c>
      <c r="F52" s="425" t="s">
        <v>261</v>
      </c>
      <c r="G52" s="425" t="s">
        <v>241</v>
      </c>
      <c r="H52" s="426" t="s">
        <v>146</v>
      </c>
      <c r="I52" s="427"/>
      <c r="J52" s="427">
        <v>8</v>
      </c>
      <c r="K52" s="425"/>
      <c r="L52" s="425"/>
      <c r="M52" s="429" t="str">
        <f t="shared" ca="1" si="10"/>
        <v/>
      </c>
      <c r="N52" s="282" t="str">
        <f ca="1">IF(M52&lt;&gt;"",MAX(N$3:N51)+1,"")</f>
        <v/>
      </c>
      <c r="O52" s="442">
        <f t="shared" ca="1" si="11"/>
        <v>5</v>
      </c>
      <c r="P52" s="98"/>
      <c r="Q52" s="98"/>
      <c r="R52" s="98"/>
      <c r="S52" s="98"/>
      <c r="T52" s="98"/>
      <c r="U52" s="98"/>
      <c r="V52" s="98"/>
      <c r="W52" s="99"/>
      <c r="X52" s="89"/>
      <c r="Y52" s="89"/>
      <c r="Z52" s="89"/>
      <c r="AA52" s="117"/>
      <c r="AB52" s="139" t="str">
        <f t="shared" ca="1" si="1"/>
        <v/>
      </c>
      <c r="AC52" s="134">
        <f t="shared" ca="1" si="2"/>
        <v>0</v>
      </c>
      <c r="AD52" s="111">
        <f t="shared" ca="1" si="12"/>
        <v>0</v>
      </c>
      <c r="AE52" s="111">
        <f t="shared" ca="1" si="12"/>
        <v>0</v>
      </c>
      <c r="AF52" s="111">
        <f t="shared" ca="1" si="4"/>
        <v>0</v>
      </c>
      <c r="AG52" s="111">
        <f t="shared" ca="1" si="13"/>
        <v>0</v>
      </c>
      <c r="AH52" s="111">
        <f t="shared" ca="1" si="13"/>
        <v>0</v>
      </c>
      <c r="AI52" s="111">
        <f t="shared" ca="1" si="6"/>
        <v>0</v>
      </c>
      <c r="AJ52" s="111">
        <f t="shared" ca="1" si="14"/>
        <v>0</v>
      </c>
      <c r="AK52" s="112">
        <f t="shared" ca="1" si="14"/>
        <v>0</v>
      </c>
      <c r="AL52" s="104"/>
      <c r="AM52" s="100"/>
      <c r="AN52" s="148" t="str">
        <f t="shared" ca="1" si="0"/>
        <v/>
      </c>
      <c r="AO52" s="149"/>
      <c r="AP52" s="151" t="str">
        <f t="array" aca="1" ref="AP52" ca="1">IF(SUM(--ISNUMBER(FIND(AP$2,AN$2:AN$201)))&lt;ROW()-2,"",INDEX(AN$1:AN$201,SMALL(IF(ISNUMBER(FIND(AP$2,AN$2:AN$201)),ROW($2:$201)),ROW()-2)))</f>
        <v/>
      </c>
      <c r="AQ52" s="151" t="str">
        <f t="array" aca="1" ref="AQ52" ca="1">IF(SUM(--ISNUMBER(FIND(AQ$2,AN$2:AN$201)))&lt;ROW()-2,"",INDEX(AN$1:AN$201,SMALL(IF(ISNUMBER(FIND(AQ$2,AN$2:AN$201)),ROW($2:$201)),ROW()-2)))</f>
        <v/>
      </c>
    </row>
    <row r="53" spans="1:43" s="97" customFormat="1" ht="90" customHeight="1">
      <c r="A53" s="120">
        <f t="shared" ca="1" si="8"/>
        <v>50</v>
      </c>
      <c r="B53" s="422" t="e">
        <f ca="1">IF(A53="","",IF(INDIRECT("C"&amp;ROW())="","",TEXT(MATCH(INDIRECT("C"&amp;ROW()),TestCategories,0),"000")&amp;"-"&amp;TEXT(COUNTIF(C$3:INDIRECT("C"&amp;ROW()),INDIRECT("C"&amp;ROW())),"00")))</f>
        <v>#N/A</v>
      </c>
      <c r="C53" s="423" t="str">
        <f t="shared" ca="1" si="9"/>
        <v>MIXER FUNCTION-RECORD</v>
      </c>
      <c r="D53" s="424"/>
      <c r="E53" s="425" t="s">
        <v>262</v>
      </c>
      <c r="F53" s="425" t="s">
        <v>263</v>
      </c>
      <c r="G53" s="425" t="s">
        <v>244</v>
      </c>
      <c r="H53" s="426" t="s">
        <v>159</v>
      </c>
      <c r="I53" s="427"/>
      <c r="J53" s="427">
        <v>16</v>
      </c>
      <c r="K53" s="425"/>
      <c r="L53" s="425"/>
      <c r="M53" s="429" t="str">
        <f t="shared" ca="1" si="10"/>
        <v/>
      </c>
      <c r="N53" s="282" t="str">
        <f ca="1">IF(M53&lt;&gt;"",MAX(N$3:N52)+1,"")</f>
        <v/>
      </c>
      <c r="O53" s="442">
        <f t="shared" ca="1" si="11"/>
        <v>5</v>
      </c>
      <c r="P53" s="98"/>
      <c r="Q53" s="98"/>
      <c r="R53" s="98"/>
      <c r="S53" s="98"/>
      <c r="T53" s="98"/>
      <c r="U53" s="98"/>
      <c r="V53" s="98"/>
      <c r="W53" s="99"/>
      <c r="X53" s="89"/>
      <c r="Y53" s="89"/>
      <c r="Z53" s="89"/>
      <c r="AA53" s="117"/>
      <c r="AB53" s="139" t="str">
        <f t="shared" ca="1" si="1"/>
        <v/>
      </c>
      <c r="AC53" s="134">
        <f t="shared" ca="1" si="2"/>
        <v>0</v>
      </c>
      <c r="AD53" s="111">
        <f t="shared" ca="1" si="12"/>
        <v>0</v>
      </c>
      <c r="AE53" s="111">
        <f t="shared" ca="1" si="12"/>
        <v>0</v>
      </c>
      <c r="AF53" s="111">
        <f t="shared" ca="1" si="4"/>
        <v>0</v>
      </c>
      <c r="AG53" s="111">
        <f t="shared" ca="1" si="13"/>
        <v>0</v>
      </c>
      <c r="AH53" s="111">
        <f t="shared" ca="1" si="13"/>
        <v>0</v>
      </c>
      <c r="AI53" s="111">
        <f t="shared" ca="1" si="6"/>
        <v>0</v>
      </c>
      <c r="AJ53" s="111">
        <f t="shared" ca="1" si="14"/>
        <v>0</v>
      </c>
      <c r="AK53" s="112">
        <f t="shared" ca="1" si="14"/>
        <v>0</v>
      </c>
      <c r="AL53" s="104"/>
      <c r="AM53" s="100"/>
      <c r="AN53" s="148" t="str">
        <f t="shared" ca="1" si="0"/>
        <v/>
      </c>
      <c r="AO53" s="149"/>
      <c r="AP53" s="151" t="str">
        <f t="array" aca="1" ref="AP53" ca="1">IF(SUM(--ISNUMBER(FIND(AP$2,AN$2:AN$201)))&lt;ROW()-2,"",INDEX(AN$1:AN$201,SMALL(IF(ISNUMBER(FIND(AP$2,AN$2:AN$201)),ROW($2:$201)),ROW()-2)))</f>
        <v/>
      </c>
      <c r="AQ53" s="151" t="str">
        <f t="array" aca="1" ref="AQ53" ca="1">IF(SUM(--ISNUMBER(FIND(AQ$2,AN$2:AN$201)))&lt;ROW()-2,"",INDEX(AN$1:AN$201,SMALL(IF(ISNUMBER(FIND(AQ$2,AN$2:AN$201)),ROW($2:$201)),ROW()-2)))</f>
        <v/>
      </c>
    </row>
    <row r="54" spans="1:43" s="97" customFormat="1" ht="87.75" customHeight="1">
      <c r="A54" s="120">
        <f t="shared" ca="1" si="8"/>
        <v>51</v>
      </c>
      <c r="B54" s="422" t="e">
        <f ca="1">IF(A54="","",IF(INDIRECT("C"&amp;ROW())="","",TEXT(MATCH(INDIRECT("C"&amp;ROW()),TestCategories,0),"000")&amp;"-"&amp;TEXT(COUNTIF(C$3:INDIRECT("C"&amp;ROW()),INDIRECT("C"&amp;ROW())),"00")))</f>
        <v>#N/A</v>
      </c>
      <c r="C54" s="423" t="str">
        <f t="shared" ca="1" si="9"/>
        <v>MIXER FUNCTION-RECORD</v>
      </c>
      <c r="D54" s="424"/>
      <c r="E54" s="425" t="s">
        <v>264</v>
      </c>
      <c r="F54" s="425" t="s">
        <v>265</v>
      </c>
      <c r="G54" s="425" t="s">
        <v>244</v>
      </c>
      <c r="H54" s="426" t="s">
        <v>159</v>
      </c>
      <c r="I54" s="427"/>
      <c r="J54" s="427">
        <v>16</v>
      </c>
      <c r="K54" s="425"/>
      <c r="L54" s="425"/>
      <c r="M54" s="429" t="str">
        <f t="shared" ca="1" si="10"/>
        <v/>
      </c>
      <c r="N54" s="282" t="str">
        <f ca="1">IF(M54&lt;&gt;"",MAX(N$3:N53)+1,"")</f>
        <v/>
      </c>
      <c r="O54" s="442">
        <f t="shared" ca="1" si="11"/>
        <v>5</v>
      </c>
      <c r="P54" s="98"/>
      <c r="Q54" s="98"/>
      <c r="R54" s="98"/>
      <c r="S54" s="98"/>
      <c r="T54" s="98"/>
      <c r="U54" s="98"/>
      <c r="V54" s="98"/>
      <c r="W54" s="99"/>
      <c r="X54" s="89"/>
      <c r="Y54" s="89"/>
      <c r="Z54" s="89"/>
      <c r="AA54" s="117"/>
      <c r="AB54" s="139" t="str">
        <f t="shared" ca="1" si="1"/>
        <v/>
      </c>
      <c r="AC54" s="134">
        <f t="shared" ca="1" si="2"/>
        <v>0</v>
      </c>
      <c r="AD54" s="111">
        <f t="shared" ca="1" si="12"/>
        <v>0</v>
      </c>
      <c r="AE54" s="111">
        <f t="shared" ca="1" si="12"/>
        <v>0</v>
      </c>
      <c r="AF54" s="111">
        <f t="shared" ca="1" si="4"/>
        <v>0</v>
      </c>
      <c r="AG54" s="111">
        <f t="shared" ca="1" si="13"/>
        <v>0</v>
      </c>
      <c r="AH54" s="111">
        <f t="shared" ca="1" si="13"/>
        <v>0</v>
      </c>
      <c r="AI54" s="111">
        <f t="shared" ca="1" si="6"/>
        <v>0</v>
      </c>
      <c r="AJ54" s="111">
        <f t="shared" ca="1" si="14"/>
        <v>0</v>
      </c>
      <c r="AK54" s="112">
        <f t="shared" ca="1" si="14"/>
        <v>0</v>
      </c>
      <c r="AL54" s="104"/>
      <c r="AM54" s="100"/>
      <c r="AN54" s="148" t="str">
        <f t="shared" ca="1" si="0"/>
        <v/>
      </c>
      <c r="AO54" s="149"/>
      <c r="AP54" s="151" t="str">
        <f t="array" aca="1" ref="AP54" ca="1">IF(SUM(--ISNUMBER(FIND(AP$2,AN$2:AN$201)))&lt;ROW()-2,"",INDEX(AN$1:AN$201,SMALL(IF(ISNUMBER(FIND(AP$2,AN$2:AN$201)),ROW($2:$201)),ROW()-2)))</f>
        <v/>
      </c>
      <c r="AQ54" s="151" t="str">
        <f t="array" aca="1" ref="AQ54" ca="1">IF(SUM(--ISNUMBER(FIND(AQ$2,AN$2:AN$201)))&lt;ROW()-2,"",INDEX(AN$1:AN$201,SMALL(IF(ISNUMBER(FIND(AQ$2,AN$2:AN$201)),ROW($2:$201)),ROW()-2)))</f>
        <v/>
      </c>
    </row>
    <row r="55" spans="1:43" s="97" customFormat="1" ht="84.75" customHeight="1">
      <c r="A55" s="120">
        <f t="shared" ca="1" si="8"/>
        <v>52</v>
      </c>
      <c r="B55" s="422" t="e">
        <f ca="1">IF(A55="","",IF(INDIRECT("C"&amp;ROW())="","",TEXT(MATCH(INDIRECT("C"&amp;ROW()),TestCategories,0),"000")&amp;"-"&amp;TEXT(COUNTIF(C$3:INDIRECT("C"&amp;ROW()),INDIRECT("C"&amp;ROW())),"00")))</f>
        <v>#N/A</v>
      </c>
      <c r="C55" s="423" t="str">
        <f t="shared" ca="1" si="9"/>
        <v>MIXER FUNCTION-RECORD</v>
      </c>
      <c r="D55" s="424"/>
      <c r="E55" s="425" t="s">
        <v>266</v>
      </c>
      <c r="F55" s="425" t="s">
        <v>267</v>
      </c>
      <c r="G55" s="425" t="s">
        <v>244</v>
      </c>
      <c r="H55" s="426" t="s">
        <v>159</v>
      </c>
      <c r="I55" s="427"/>
      <c r="J55" s="427">
        <v>16</v>
      </c>
      <c r="K55" s="425"/>
      <c r="L55" s="425"/>
      <c r="M55" s="429" t="str">
        <f t="shared" ca="1" si="10"/>
        <v/>
      </c>
      <c r="N55" s="282" t="str">
        <f ca="1">IF(M55&lt;&gt;"",MAX(N$3:N54)+1,"")</f>
        <v/>
      </c>
      <c r="O55" s="442">
        <f t="shared" ca="1" si="11"/>
        <v>5</v>
      </c>
      <c r="P55" s="98"/>
      <c r="Q55" s="98"/>
      <c r="R55" s="98"/>
      <c r="S55" s="98"/>
      <c r="T55" s="98"/>
      <c r="U55" s="98"/>
      <c r="V55" s="98"/>
      <c r="W55" s="99"/>
      <c r="X55" s="89"/>
      <c r="Y55" s="89"/>
      <c r="Z55" s="89"/>
      <c r="AA55" s="117"/>
      <c r="AB55" s="139" t="str">
        <f t="shared" ca="1" si="1"/>
        <v/>
      </c>
      <c r="AC55" s="134">
        <f t="shared" ca="1" si="2"/>
        <v>0</v>
      </c>
      <c r="AD55" s="111">
        <f t="shared" ca="1" si="12"/>
        <v>0</v>
      </c>
      <c r="AE55" s="111">
        <f t="shared" ca="1" si="12"/>
        <v>0</v>
      </c>
      <c r="AF55" s="111">
        <f t="shared" ca="1" si="4"/>
        <v>0</v>
      </c>
      <c r="AG55" s="111">
        <f t="shared" ca="1" si="13"/>
        <v>0</v>
      </c>
      <c r="AH55" s="111">
        <f t="shared" ca="1" si="13"/>
        <v>0</v>
      </c>
      <c r="AI55" s="111">
        <f t="shared" ca="1" si="6"/>
        <v>0</v>
      </c>
      <c r="AJ55" s="111">
        <f t="shared" ca="1" si="14"/>
        <v>0</v>
      </c>
      <c r="AK55" s="112">
        <f t="shared" ca="1" si="14"/>
        <v>0</v>
      </c>
      <c r="AL55" s="104"/>
      <c r="AM55" s="100"/>
      <c r="AN55" s="148" t="str">
        <f t="shared" ca="1" si="0"/>
        <v/>
      </c>
      <c r="AO55" s="149"/>
      <c r="AP55" s="151" t="str">
        <f t="array" aca="1" ref="AP55" ca="1">IF(SUM(--ISNUMBER(FIND(AP$2,AN$2:AN$201)))&lt;ROW()-2,"",INDEX(AN$1:AN$201,SMALL(IF(ISNUMBER(FIND(AP$2,AN$2:AN$201)),ROW($2:$201)),ROW()-2)))</f>
        <v/>
      </c>
      <c r="AQ55" s="151" t="str">
        <f t="array" aca="1" ref="AQ55" ca="1">IF(SUM(--ISNUMBER(FIND(AQ$2,AN$2:AN$201)))&lt;ROW()-2,"",INDEX(AN$1:AN$201,SMALL(IF(ISNUMBER(FIND(AQ$2,AN$2:AN$201)),ROW($2:$201)),ROW()-2)))</f>
        <v/>
      </c>
    </row>
    <row r="56" spans="1:43" s="97" customFormat="1" ht="96.75" customHeight="1">
      <c r="A56" s="120">
        <f t="shared" ca="1" si="8"/>
        <v>53</v>
      </c>
      <c r="B56" s="422" t="e">
        <f ca="1">IF(A56="","",IF(INDIRECT("C"&amp;ROW())="","",TEXT(MATCH(INDIRECT("C"&amp;ROW()),TestCategories,0),"000")&amp;"-"&amp;TEXT(COUNTIF(C$3:INDIRECT("C"&amp;ROW()),INDIRECT("C"&amp;ROW())),"00")))</f>
        <v>#N/A</v>
      </c>
      <c r="C56" s="423" t="str">
        <f t="shared" ca="1" si="9"/>
        <v>MIXER FUNCTION-RECORD</v>
      </c>
      <c r="D56" s="424"/>
      <c r="E56" s="425" t="s">
        <v>268</v>
      </c>
      <c r="F56" s="425" t="s">
        <v>269</v>
      </c>
      <c r="G56" s="425" t="s">
        <v>244</v>
      </c>
      <c r="H56" s="426" t="s">
        <v>159</v>
      </c>
      <c r="I56" s="427"/>
      <c r="J56" s="427">
        <v>16</v>
      </c>
      <c r="K56" s="425"/>
      <c r="L56" s="425"/>
      <c r="M56" s="429" t="str">
        <f t="shared" ca="1" si="10"/>
        <v/>
      </c>
      <c r="N56" s="282" t="str">
        <f ca="1">IF(M56&lt;&gt;"",MAX(N$3:N55)+1,"")</f>
        <v/>
      </c>
      <c r="O56" s="442">
        <f t="shared" ca="1" si="11"/>
        <v>5</v>
      </c>
      <c r="P56" s="98"/>
      <c r="Q56" s="98"/>
      <c r="R56" s="98"/>
      <c r="S56" s="98"/>
      <c r="T56" s="98"/>
      <c r="U56" s="98"/>
      <c r="V56" s="98"/>
      <c r="W56" s="99"/>
      <c r="X56" s="89"/>
      <c r="Y56" s="89"/>
      <c r="Z56" s="89"/>
      <c r="AA56" s="117"/>
      <c r="AB56" s="139" t="str">
        <f t="shared" ca="1" si="1"/>
        <v/>
      </c>
      <c r="AC56" s="134">
        <f t="shared" ca="1" si="2"/>
        <v>0</v>
      </c>
      <c r="AD56" s="111">
        <f t="shared" ca="1" si="12"/>
        <v>0</v>
      </c>
      <c r="AE56" s="111">
        <f t="shared" ca="1" si="12"/>
        <v>0</v>
      </c>
      <c r="AF56" s="111">
        <f t="shared" ca="1" si="4"/>
        <v>0</v>
      </c>
      <c r="AG56" s="111">
        <f t="shared" ca="1" si="13"/>
        <v>0</v>
      </c>
      <c r="AH56" s="111">
        <f t="shared" ca="1" si="13"/>
        <v>0</v>
      </c>
      <c r="AI56" s="111">
        <f t="shared" ca="1" si="6"/>
        <v>0</v>
      </c>
      <c r="AJ56" s="111">
        <f t="shared" ca="1" si="14"/>
        <v>0</v>
      </c>
      <c r="AK56" s="112">
        <f t="shared" ca="1" si="14"/>
        <v>0</v>
      </c>
      <c r="AL56" s="104"/>
      <c r="AM56" s="100"/>
      <c r="AN56" s="148" t="str">
        <f t="shared" ca="1" si="0"/>
        <v/>
      </c>
      <c r="AO56" s="149"/>
      <c r="AP56" s="151" t="str">
        <f t="array" aca="1" ref="AP56" ca="1">IF(SUM(--ISNUMBER(FIND(AP$2,AN$2:AN$201)))&lt;ROW()-2,"",INDEX(AN$1:AN$201,SMALL(IF(ISNUMBER(FIND(AP$2,AN$2:AN$201)),ROW($2:$201)),ROW()-2)))</f>
        <v/>
      </c>
      <c r="AQ56" s="151" t="str">
        <f t="array" aca="1" ref="AQ56" ca="1">IF(SUM(--ISNUMBER(FIND(AQ$2,AN$2:AN$201)))&lt;ROW()-2,"",INDEX(AN$1:AN$201,SMALL(IF(ISNUMBER(FIND(AQ$2,AN$2:AN$201)),ROW($2:$201)),ROW()-2)))</f>
        <v/>
      </c>
    </row>
    <row r="57" spans="1:43" s="97" customFormat="1" ht="88.5" customHeight="1">
      <c r="A57" s="120">
        <f t="shared" ca="1" si="8"/>
        <v>54</v>
      </c>
      <c r="B57" s="422" t="e">
        <f ca="1">IF(A57="","",IF(INDIRECT("C"&amp;ROW())="","",TEXT(MATCH(INDIRECT("C"&amp;ROW()),TestCategories,0),"000")&amp;"-"&amp;TEXT(COUNTIF(C$3:INDIRECT("C"&amp;ROW()),INDIRECT("C"&amp;ROW())),"00")))</f>
        <v>#N/A</v>
      </c>
      <c r="C57" s="423" t="str">
        <f t="shared" ca="1" si="9"/>
        <v>MIXER FUNCTION-RECORD</v>
      </c>
      <c r="D57" s="424"/>
      <c r="E57" s="425" t="s">
        <v>270</v>
      </c>
      <c r="F57" s="425" t="s">
        <v>271</v>
      </c>
      <c r="G57" s="425" t="s">
        <v>244</v>
      </c>
      <c r="H57" s="426" t="s">
        <v>159</v>
      </c>
      <c r="I57" s="427"/>
      <c r="J57" s="427">
        <v>16</v>
      </c>
      <c r="K57" s="425"/>
      <c r="L57" s="425"/>
      <c r="M57" s="429" t="str">
        <f t="shared" ca="1" si="10"/>
        <v/>
      </c>
      <c r="N57" s="282" t="str">
        <f ca="1">IF(M57&lt;&gt;"",MAX(N$3:N56)+1,"")</f>
        <v/>
      </c>
      <c r="O57" s="442">
        <f t="shared" ca="1" si="11"/>
        <v>5</v>
      </c>
      <c r="P57" s="98"/>
      <c r="Q57" s="98"/>
      <c r="R57" s="98"/>
      <c r="S57" s="98"/>
      <c r="T57" s="98"/>
      <c r="U57" s="98"/>
      <c r="V57" s="98"/>
      <c r="W57" s="99"/>
      <c r="X57" s="89"/>
      <c r="Y57" s="89"/>
      <c r="Z57" s="89"/>
      <c r="AA57" s="117"/>
      <c r="AB57" s="139" t="str">
        <f t="shared" ca="1" si="1"/>
        <v/>
      </c>
      <c r="AC57" s="134">
        <f t="shared" ca="1" si="2"/>
        <v>0</v>
      </c>
      <c r="AD57" s="111">
        <f t="shared" ca="1" si="12"/>
        <v>0</v>
      </c>
      <c r="AE57" s="111">
        <f t="shared" ca="1" si="12"/>
        <v>0</v>
      </c>
      <c r="AF57" s="111">
        <f t="shared" ca="1" si="4"/>
        <v>0</v>
      </c>
      <c r="AG57" s="111">
        <f t="shared" ca="1" si="13"/>
        <v>0</v>
      </c>
      <c r="AH57" s="111">
        <f t="shared" ca="1" si="13"/>
        <v>0</v>
      </c>
      <c r="AI57" s="111">
        <f t="shared" ca="1" si="6"/>
        <v>0</v>
      </c>
      <c r="AJ57" s="111">
        <f t="shared" ca="1" si="14"/>
        <v>0</v>
      </c>
      <c r="AK57" s="112">
        <f t="shared" ca="1" si="14"/>
        <v>0</v>
      </c>
      <c r="AL57" s="104"/>
      <c r="AM57" s="100"/>
      <c r="AN57" s="148" t="str">
        <f t="shared" ca="1" si="0"/>
        <v/>
      </c>
      <c r="AO57" s="149"/>
      <c r="AP57" s="151" t="str">
        <f t="array" aca="1" ref="AP57" ca="1">IF(SUM(--ISNUMBER(FIND(AP$2,AN$2:AN$201)))&lt;ROW()-2,"",INDEX(AN$1:AN$201,SMALL(IF(ISNUMBER(FIND(AP$2,AN$2:AN$201)),ROW($2:$201)),ROW()-2)))</f>
        <v/>
      </c>
      <c r="AQ57" s="151" t="str">
        <f t="array" aca="1" ref="AQ57" ca="1">IF(SUM(--ISNUMBER(FIND(AQ$2,AN$2:AN$201)))&lt;ROW()-2,"",INDEX(AN$1:AN$201,SMALL(IF(ISNUMBER(FIND(AQ$2,AN$2:AN$201)),ROW($2:$201)),ROW()-2)))</f>
        <v/>
      </c>
    </row>
    <row r="58" spans="1:43" s="97" customFormat="1" ht="90" customHeight="1">
      <c r="A58" s="120">
        <f t="shared" ca="1" si="8"/>
        <v>55</v>
      </c>
      <c r="B58" s="422" t="e">
        <f ca="1">IF(A58="","",IF(INDIRECT("C"&amp;ROW())="","",TEXT(MATCH(INDIRECT("C"&amp;ROW()),TestCategories,0),"000")&amp;"-"&amp;TEXT(COUNTIF(C$3:INDIRECT("C"&amp;ROW()),INDIRECT("C"&amp;ROW())),"00")))</f>
        <v>#N/A</v>
      </c>
      <c r="C58" s="423" t="str">
        <f t="shared" ca="1" si="9"/>
        <v>MIXER FUNCTION-RECORD</v>
      </c>
      <c r="D58" s="424"/>
      <c r="E58" s="425" t="s">
        <v>272</v>
      </c>
      <c r="F58" s="425" t="s">
        <v>273</v>
      </c>
      <c r="G58" s="425" t="s">
        <v>244</v>
      </c>
      <c r="H58" s="426" t="s">
        <v>159</v>
      </c>
      <c r="I58" s="427"/>
      <c r="J58" s="427">
        <v>16</v>
      </c>
      <c r="K58" s="425"/>
      <c r="L58" s="425"/>
      <c r="M58" s="429" t="str">
        <f t="shared" ca="1" si="10"/>
        <v/>
      </c>
      <c r="N58" s="282" t="str">
        <f ca="1">IF(M58&lt;&gt;"",MAX(N$3:N57)+1,"")</f>
        <v/>
      </c>
      <c r="O58" s="442">
        <f t="shared" ca="1" si="11"/>
        <v>5</v>
      </c>
      <c r="P58" s="98"/>
      <c r="Q58" s="98"/>
      <c r="R58" s="98"/>
      <c r="S58" s="98"/>
      <c r="T58" s="98"/>
      <c r="U58" s="98"/>
      <c r="V58" s="98"/>
      <c r="W58" s="99"/>
      <c r="X58" s="89"/>
      <c r="Y58" s="89"/>
      <c r="Z58" s="89"/>
      <c r="AA58" s="117"/>
      <c r="AB58" s="139" t="str">
        <f t="shared" ca="1" si="1"/>
        <v/>
      </c>
      <c r="AC58" s="134">
        <f t="shared" ca="1" si="2"/>
        <v>0</v>
      </c>
      <c r="AD58" s="111">
        <f t="shared" ca="1" si="12"/>
        <v>0</v>
      </c>
      <c r="AE58" s="111">
        <f t="shared" ca="1" si="12"/>
        <v>0</v>
      </c>
      <c r="AF58" s="111">
        <f t="shared" ca="1" si="4"/>
        <v>0</v>
      </c>
      <c r="AG58" s="111">
        <f t="shared" ca="1" si="13"/>
        <v>0</v>
      </c>
      <c r="AH58" s="111">
        <f t="shared" ca="1" si="13"/>
        <v>0</v>
      </c>
      <c r="AI58" s="111">
        <f t="shared" ca="1" si="6"/>
        <v>0</v>
      </c>
      <c r="AJ58" s="111">
        <f t="shared" ca="1" si="14"/>
        <v>0</v>
      </c>
      <c r="AK58" s="112">
        <f t="shared" ca="1" si="14"/>
        <v>0</v>
      </c>
      <c r="AL58" s="104"/>
      <c r="AM58" s="100"/>
      <c r="AN58" s="148" t="str">
        <f t="shared" ca="1" si="0"/>
        <v/>
      </c>
      <c r="AO58" s="149"/>
      <c r="AP58" s="151" t="str">
        <f t="array" aca="1" ref="AP58" ca="1">IF(SUM(--ISNUMBER(FIND(AP$2,AN$2:AN$201)))&lt;ROW()-2,"",INDEX(AN$1:AN$201,SMALL(IF(ISNUMBER(FIND(AP$2,AN$2:AN$201)),ROW($2:$201)),ROW()-2)))</f>
        <v/>
      </c>
      <c r="AQ58" s="151" t="str">
        <f t="array" aca="1" ref="AQ58" ca="1">IF(SUM(--ISNUMBER(FIND(AQ$2,AN$2:AN$201)))&lt;ROW()-2,"",INDEX(AN$1:AN$201,SMALL(IF(ISNUMBER(FIND(AQ$2,AN$2:AN$201)),ROW($2:$201)),ROW()-2)))</f>
        <v/>
      </c>
    </row>
    <row r="59" spans="1:43" s="97" customFormat="1" ht="111" customHeight="1">
      <c r="A59" s="120">
        <f t="shared" ca="1" si="8"/>
        <v>56</v>
      </c>
      <c r="B59" s="422" t="e">
        <f ca="1">IF(A59="","",IF(INDIRECT("C"&amp;ROW())="","",TEXT(MATCH(INDIRECT("C"&amp;ROW()),TestCategories,0),"000")&amp;"-"&amp;TEXT(COUNTIF(C$3:INDIRECT("C"&amp;ROW()),INDIRECT("C"&amp;ROW())),"00")))</f>
        <v>#N/A</v>
      </c>
      <c r="C59" s="423" t="str">
        <f t="shared" ca="1" si="9"/>
        <v>MIXER FUNCTION-RECORD</v>
      </c>
      <c r="D59" s="424"/>
      <c r="E59" s="425" t="s">
        <v>274</v>
      </c>
      <c r="F59" s="425" t="s">
        <v>275</v>
      </c>
      <c r="G59" s="425" t="s">
        <v>276</v>
      </c>
      <c r="H59" s="426" t="s">
        <v>146</v>
      </c>
      <c r="I59" s="427"/>
      <c r="J59" s="427">
        <v>8</v>
      </c>
      <c r="K59" s="425"/>
      <c r="L59" s="425"/>
      <c r="M59" s="429" t="str">
        <f t="shared" ca="1" si="10"/>
        <v/>
      </c>
      <c r="N59" s="282" t="str">
        <f ca="1">IF(M59&lt;&gt;"",MAX(N$3:N58)+1,"")</f>
        <v/>
      </c>
      <c r="O59" s="442">
        <f t="shared" ca="1" si="11"/>
        <v>5</v>
      </c>
      <c r="P59" s="98"/>
      <c r="Q59" s="98"/>
      <c r="R59" s="98"/>
      <c r="S59" s="98"/>
      <c r="T59" s="98"/>
      <c r="U59" s="98"/>
      <c r="V59" s="98"/>
      <c r="W59" s="99"/>
      <c r="X59" s="89"/>
      <c r="Y59" s="89"/>
      <c r="Z59" s="89"/>
      <c r="AA59" s="117"/>
      <c r="AB59" s="139" t="str">
        <f t="shared" ca="1" si="1"/>
        <v/>
      </c>
      <c r="AC59" s="134">
        <f t="shared" ca="1" si="2"/>
        <v>0</v>
      </c>
      <c r="AD59" s="111">
        <f t="shared" ca="1" si="12"/>
        <v>0</v>
      </c>
      <c r="AE59" s="111">
        <f t="shared" ca="1" si="12"/>
        <v>0</v>
      </c>
      <c r="AF59" s="111">
        <f t="shared" ca="1" si="4"/>
        <v>0</v>
      </c>
      <c r="AG59" s="111">
        <f t="shared" ca="1" si="13"/>
        <v>0</v>
      </c>
      <c r="AH59" s="111">
        <f t="shared" ca="1" si="13"/>
        <v>0</v>
      </c>
      <c r="AI59" s="111">
        <f t="shared" ca="1" si="6"/>
        <v>0</v>
      </c>
      <c r="AJ59" s="111">
        <f t="shared" ca="1" si="14"/>
        <v>0</v>
      </c>
      <c r="AK59" s="112">
        <f t="shared" ca="1" si="14"/>
        <v>0</v>
      </c>
      <c r="AL59" s="104"/>
      <c r="AM59" s="100"/>
      <c r="AN59" s="148" t="str">
        <f t="shared" ca="1" si="0"/>
        <v/>
      </c>
      <c r="AO59" s="149"/>
      <c r="AP59" s="151" t="str">
        <f t="array" aca="1" ref="AP59" ca="1">IF(SUM(--ISNUMBER(FIND(AP$2,AN$2:AN$201)))&lt;ROW()-2,"",INDEX(AN$1:AN$201,SMALL(IF(ISNUMBER(FIND(AP$2,AN$2:AN$201)),ROW($2:$201)),ROW()-2)))</f>
        <v/>
      </c>
      <c r="AQ59" s="151" t="str">
        <f t="array" aca="1" ref="AQ59" ca="1">IF(SUM(--ISNUMBER(FIND(AQ$2,AN$2:AN$201)))&lt;ROW()-2,"",INDEX(AN$1:AN$201,SMALL(IF(ISNUMBER(FIND(AQ$2,AN$2:AN$201)),ROW($2:$201)),ROW()-2)))</f>
        <v/>
      </c>
    </row>
    <row r="60" spans="1:43" s="97" customFormat="1" ht="93" customHeight="1">
      <c r="A60" s="120">
        <f t="shared" ca="1" si="8"/>
        <v>57</v>
      </c>
      <c r="B60" s="422" t="e">
        <f ca="1">IF(A60="","",IF(INDIRECT("C"&amp;ROW())="","",TEXT(MATCH(INDIRECT("C"&amp;ROW()),TestCategories,0),"000")&amp;"-"&amp;TEXT(COUNTIF(C$3:INDIRECT("C"&amp;ROW()),INDIRECT("C"&amp;ROW())),"00")))</f>
        <v>#N/A</v>
      </c>
      <c r="C60" s="423" t="str">
        <f t="shared" ca="1" si="9"/>
        <v>MIXER FUNCTION-RECORD</v>
      </c>
      <c r="D60" s="424"/>
      <c r="E60" s="425" t="s">
        <v>579</v>
      </c>
      <c r="F60" s="425" t="s">
        <v>580</v>
      </c>
      <c r="G60" s="425" t="s">
        <v>241</v>
      </c>
      <c r="H60" s="426" t="s">
        <v>146</v>
      </c>
      <c r="I60" s="427"/>
      <c r="J60" s="427">
        <v>15</v>
      </c>
      <c r="K60" s="425"/>
      <c r="L60" s="425"/>
      <c r="M60" s="429" t="str">
        <f t="shared" ca="1" si="10"/>
        <v/>
      </c>
      <c r="N60" s="282" t="str">
        <f ca="1">IF(M60&lt;&gt;"",MAX(N$3:N59)+1,"")</f>
        <v/>
      </c>
      <c r="O60" s="442">
        <f t="shared" ca="1" si="11"/>
        <v>5</v>
      </c>
      <c r="P60" s="98"/>
      <c r="Q60" s="98"/>
      <c r="R60" s="98"/>
      <c r="S60" s="98"/>
      <c r="T60" s="98"/>
      <c r="U60" s="98"/>
      <c r="V60" s="98"/>
      <c r="W60" s="99"/>
      <c r="X60" s="89"/>
      <c r="Y60" s="89"/>
      <c r="Z60" s="89"/>
      <c r="AA60" s="117"/>
      <c r="AB60" s="139" t="str">
        <f t="shared" ca="1" si="1"/>
        <v/>
      </c>
      <c r="AC60" s="134">
        <f t="shared" ca="1" si="2"/>
        <v>0</v>
      </c>
      <c r="AD60" s="111">
        <f t="shared" ca="1" si="12"/>
        <v>0</v>
      </c>
      <c r="AE60" s="111">
        <f t="shared" ca="1" si="12"/>
        <v>0</v>
      </c>
      <c r="AF60" s="111">
        <f t="shared" ca="1" si="4"/>
        <v>0</v>
      </c>
      <c r="AG60" s="111">
        <f t="shared" ca="1" si="13"/>
        <v>0</v>
      </c>
      <c r="AH60" s="111">
        <f t="shared" ca="1" si="13"/>
        <v>0</v>
      </c>
      <c r="AI60" s="111">
        <f t="shared" ca="1" si="6"/>
        <v>0</v>
      </c>
      <c r="AJ60" s="111">
        <f t="shared" ca="1" si="14"/>
        <v>0</v>
      </c>
      <c r="AK60" s="112">
        <f t="shared" ca="1" si="14"/>
        <v>0</v>
      </c>
      <c r="AL60" s="104"/>
      <c r="AM60" s="100"/>
      <c r="AN60" s="148" t="str">
        <f t="shared" ca="1" si="0"/>
        <v/>
      </c>
      <c r="AO60" s="149"/>
      <c r="AP60" s="151" t="str">
        <f t="array" aca="1" ref="AP60" ca="1">IF(SUM(--ISNUMBER(FIND(AP$2,AN$2:AN$201)))&lt;ROW()-2,"",INDEX(AN$1:AN$201,SMALL(IF(ISNUMBER(FIND(AP$2,AN$2:AN$201)),ROW($2:$201)),ROW()-2)))</f>
        <v/>
      </c>
      <c r="AQ60" s="151" t="str">
        <f t="array" aca="1" ref="AQ60" ca="1">IF(SUM(--ISNUMBER(FIND(AQ$2,AN$2:AN$201)))&lt;ROW()-2,"",INDEX(AN$1:AN$201,SMALL(IF(ISNUMBER(FIND(AQ$2,AN$2:AN$201)),ROW($2:$201)),ROW()-2)))</f>
        <v/>
      </c>
    </row>
    <row r="61" spans="1:43" s="97" customFormat="1" ht="121.5" customHeight="1">
      <c r="A61" s="120">
        <f t="shared" ca="1" si="8"/>
        <v>58</v>
      </c>
      <c r="B61" s="422" t="e">
        <f ca="1">IF(A61="","",IF(INDIRECT("C"&amp;ROW())="","",TEXT(MATCH(INDIRECT("C"&amp;ROW()),TestCategories,0),"000")&amp;"-"&amp;TEXT(COUNTIF(C$3:INDIRECT("C"&amp;ROW()),INDIRECT("C"&amp;ROW())),"00")))</f>
        <v>#N/A</v>
      </c>
      <c r="C61" s="423" t="str">
        <f t="shared" ca="1" si="9"/>
        <v>MIXER FUNCTION-RECORD</v>
      </c>
      <c r="D61" s="424"/>
      <c r="E61" s="425" t="s">
        <v>277</v>
      </c>
      <c r="F61" s="425" t="s">
        <v>278</v>
      </c>
      <c r="G61" s="425" t="s">
        <v>276</v>
      </c>
      <c r="H61" s="426" t="s">
        <v>146</v>
      </c>
      <c r="I61" s="427"/>
      <c r="J61" s="427">
        <v>8</v>
      </c>
      <c r="K61" s="425"/>
      <c r="L61" s="425"/>
      <c r="M61" s="429" t="str">
        <f t="shared" ca="1" si="10"/>
        <v/>
      </c>
      <c r="N61" s="282" t="str">
        <f ca="1">IF(M61&lt;&gt;"",MAX(N$3:N60)+1,"")</f>
        <v/>
      </c>
      <c r="O61" s="442">
        <f t="shared" ca="1" si="11"/>
        <v>5</v>
      </c>
      <c r="P61" s="98"/>
      <c r="Q61" s="98"/>
      <c r="R61" s="98"/>
      <c r="S61" s="98"/>
      <c r="T61" s="98"/>
      <c r="U61" s="98"/>
      <c r="V61" s="98"/>
      <c r="W61" s="99"/>
      <c r="X61" s="89"/>
      <c r="Y61" s="89"/>
      <c r="Z61" s="89"/>
      <c r="AA61" s="117"/>
      <c r="AB61" s="139" t="str">
        <f t="shared" ca="1" si="1"/>
        <v/>
      </c>
      <c r="AC61" s="134">
        <f t="shared" ca="1" si="2"/>
        <v>0</v>
      </c>
      <c r="AD61" s="111">
        <f t="shared" ca="1" si="12"/>
        <v>0</v>
      </c>
      <c r="AE61" s="111">
        <f t="shared" ca="1" si="12"/>
        <v>0</v>
      </c>
      <c r="AF61" s="111">
        <f t="shared" ca="1" si="4"/>
        <v>0</v>
      </c>
      <c r="AG61" s="111">
        <f t="shared" ca="1" si="13"/>
        <v>0</v>
      </c>
      <c r="AH61" s="111">
        <f t="shared" ca="1" si="13"/>
        <v>0</v>
      </c>
      <c r="AI61" s="111">
        <f t="shared" ca="1" si="6"/>
        <v>0</v>
      </c>
      <c r="AJ61" s="111">
        <f t="shared" ca="1" si="14"/>
        <v>0</v>
      </c>
      <c r="AK61" s="112">
        <f t="shared" ca="1" si="14"/>
        <v>0</v>
      </c>
      <c r="AL61" s="104"/>
      <c r="AM61" s="100"/>
      <c r="AN61" s="148" t="str">
        <f t="shared" ca="1" si="0"/>
        <v/>
      </c>
      <c r="AO61" s="149"/>
      <c r="AP61" s="151" t="str">
        <f t="array" aca="1" ref="AP61" ca="1">IF(SUM(--ISNUMBER(FIND(AP$2,AN$2:AN$201)))&lt;ROW()-2,"",INDEX(AN$1:AN$201,SMALL(IF(ISNUMBER(FIND(AP$2,AN$2:AN$201)),ROW($2:$201)),ROW()-2)))</f>
        <v/>
      </c>
      <c r="AQ61" s="151" t="str">
        <f t="array" aca="1" ref="AQ61" ca="1">IF(SUM(--ISNUMBER(FIND(AQ$2,AN$2:AN$201)))&lt;ROW()-2,"",INDEX(AN$1:AN$201,SMALL(IF(ISNUMBER(FIND(AQ$2,AN$2:AN$201)),ROW($2:$201)),ROW()-2)))</f>
        <v/>
      </c>
    </row>
    <row r="62" spans="1:43" s="97" customFormat="1" ht="106.5" customHeight="1">
      <c r="A62" s="120">
        <f t="shared" ca="1" si="8"/>
        <v>59</v>
      </c>
      <c r="B62" s="422" t="e">
        <f ca="1">IF(A62="","",IF(INDIRECT("C"&amp;ROW())="","",TEXT(MATCH(INDIRECT("C"&amp;ROW()),TestCategories,0),"000")&amp;"-"&amp;TEXT(COUNTIF(C$3:INDIRECT("C"&amp;ROW()),INDIRECT("C"&amp;ROW())),"00")))</f>
        <v>#N/A</v>
      </c>
      <c r="C62" s="423" t="str">
        <f t="shared" ca="1" si="9"/>
        <v>MIXER FUNCTION-RECORD</v>
      </c>
      <c r="D62" s="424"/>
      <c r="E62" s="425" t="s">
        <v>279</v>
      </c>
      <c r="F62" s="425" t="s">
        <v>280</v>
      </c>
      <c r="G62" s="425" t="s">
        <v>241</v>
      </c>
      <c r="H62" s="426" t="s">
        <v>146</v>
      </c>
      <c r="I62" s="427"/>
      <c r="J62" s="427">
        <v>8</v>
      </c>
      <c r="K62" s="425"/>
      <c r="L62" s="425"/>
      <c r="M62" s="429" t="str">
        <f t="shared" ca="1" si="10"/>
        <v/>
      </c>
      <c r="N62" s="282" t="str">
        <f ca="1">IF(M62&lt;&gt;"",MAX(N$3:N61)+1,"")</f>
        <v/>
      </c>
      <c r="O62" s="442">
        <f t="shared" ca="1" si="11"/>
        <v>5</v>
      </c>
      <c r="P62" s="98"/>
      <c r="Q62" s="98"/>
      <c r="R62" s="98"/>
      <c r="S62" s="98"/>
      <c r="T62" s="98"/>
      <c r="U62" s="98"/>
      <c r="V62" s="98"/>
      <c r="W62" s="99"/>
      <c r="X62" s="89"/>
      <c r="Y62" s="89"/>
      <c r="Z62" s="89"/>
      <c r="AA62" s="117"/>
      <c r="AB62" s="139" t="str">
        <f t="shared" ca="1" si="1"/>
        <v/>
      </c>
      <c r="AC62" s="134">
        <f t="shared" ca="1" si="2"/>
        <v>0</v>
      </c>
      <c r="AD62" s="111">
        <f t="shared" ca="1" si="12"/>
        <v>0</v>
      </c>
      <c r="AE62" s="111">
        <f t="shared" ca="1" si="12"/>
        <v>0</v>
      </c>
      <c r="AF62" s="111">
        <f t="shared" ca="1" si="4"/>
        <v>0</v>
      </c>
      <c r="AG62" s="111">
        <f t="shared" ca="1" si="13"/>
        <v>0</v>
      </c>
      <c r="AH62" s="111">
        <f t="shared" ca="1" si="13"/>
        <v>0</v>
      </c>
      <c r="AI62" s="111">
        <f t="shared" ca="1" si="6"/>
        <v>0</v>
      </c>
      <c r="AJ62" s="111">
        <f t="shared" ca="1" si="14"/>
        <v>0</v>
      </c>
      <c r="AK62" s="112">
        <f t="shared" ca="1" si="14"/>
        <v>0</v>
      </c>
      <c r="AL62" s="104"/>
      <c r="AM62" s="100"/>
      <c r="AN62" s="148" t="str">
        <f t="shared" ca="1" si="0"/>
        <v/>
      </c>
      <c r="AO62" s="149"/>
      <c r="AP62" s="151" t="str">
        <f t="array" aca="1" ref="AP62" ca="1">IF(SUM(--ISNUMBER(FIND(AP$2,AN$2:AN$201)))&lt;ROW()-2,"",INDEX(AN$1:AN$201,SMALL(IF(ISNUMBER(FIND(AP$2,AN$2:AN$201)),ROW($2:$201)),ROW()-2)))</f>
        <v/>
      </c>
      <c r="AQ62" s="151" t="str">
        <f t="array" aca="1" ref="AQ62" ca="1">IF(SUM(--ISNUMBER(FIND(AQ$2,AN$2:AN$201)))&lt;ROW()-2,"",INDEX(AN$1:AN$201,SMALL(IF(ISNUMBER(FIND(AQ$2,AN$2:AN$201)),ROW($2:$201)),ROW()-2)))</f>
        <v/>
      </c>
    </row>
    <row r="63" spans="1:43" s="97" customFormat="1" ht="84" customHeight="1">
      <c r="A63" s="120">
        <f t="shared" ca="1" si="8"/>
        <v>60</v>
      </c>
      <c r="B63" s="422" t="e">
        <f ca="1">IF(A63="","",IF(INDIRECT("C"&amp;ROW())="","",TEXT(MATCH(INDIRECT("C"&amp;ROW()),TestCategories,0),"000")&amp;"-"&amp;TEXT(COUNTIF(C$3:INDIRECT("C"&amp;ROW()),INDIRECT("C"&amp;ROW())),"00")))</f>
        <v>#N/A</v>
      </c>
      <c r="C63" s="423" t="str">
        <f t="shared" ca="1" si="9"/>
        <v>MIXER FUNCTION-RECORD</v>
      </c>
      <c r="D63" s="424"/>
      <c r="E63" s="425" t="s">
        <v>281</v>
      </c>
      <c r="F63" s="425" t="s">
        <v>282</v>
      </c>
      <c r="G63" s="425" t="s">
        <v>244</v>
      </c>
      <c r="H63" s="426" t="s">
        <v>159</v>
      </c>
      <c r="I63" s="427"/>
      <c r="J63" s="427">
        <v>16</v>
      </c>
      <c r="K63" s="425"/>
      <c r="L63" s="425"/>
      <c r="M63" s="429" t="str">
        <f t="shared" ca="1" si="10"/>
        <v/>
      </c>
      <c r="N63" s="282" t="str">
        <f ca="1">IF(M63&lt;&gt;"",MAX(N$3:N62)+1,"")</f>
        <v/>
      </c>
      <c r="O63" s="442">
        <f t="shared" ca="1" si="11"/>
        <v>5</v>
      </c>
      <c r="P63" s="98"/>
      <c r="Q63" s="98"/>
      <c r="R63" s="98"/>
      <c r="S63" s="98"/>
      <c r="T63" s="98"/>
      <c r="U63" s="98"/>
      <c r="V63" s="98"/>
      <c r="W63" s="99"/>
      <c r="X63" s="89"/>
      <c r="Y63" s="89"/>
      <c r="Z63" s="89"/>
      <c r="AA63" s="117"/>
      <c r="AB63" s="139" t="str">
        <f t="shared" ca="1" si="1"/>
        <v/>
      </c>
      <c r="AC63" s="134">
        <f t="shared" ca="1" si="2"/>
        <v>0</v>
      </c>
      <c r="AD63" s="111">
        <f t="shared" ca="1" si="12"/>
        <v>0</v>
      </c>
      <c r="AE63" s="111">
        <f t="shared" ca="1" si="12"/>
        <v>0</v>
      </c>
      <c r="AF63" s="111">
        <f t="shared" ca="1" si="4"/>
        <v>0</v>
      </c>
      <c r="AG63" s="111">
        <f t="shared" ca="1" si="13"/>
        <v>0</v>
      </c>
      <c r="AH63" s="111">
        <f t="shared" ca="1" si="13"/>
        <v>0</v>
      </c>
      <c r="AI63" s="111">
        <f t="shared" ca="1" si="6"/>
        <v>0</v>
      </c>
      <c r="AJ63" s="111">
        <f t="shared" ca="1" si="14"/>
        <v>0</v>
      </c>
      <c r="AK63" s="112">
        <f t="shared" ca="1" si="14"/>
        <v>0</v>
      </c>
      <c r="AL63" s="104"/>
      <c r="AM63" s="100"/>
      <c r="AN63" s="148" t="str">
        <f t="shared" ca="1" si="0"/>
        <v/>
      </c>
      <c r="AO63" s="149"/>
      <c r="AP63" s="151" t="str">
        <f t="array" aca="1" ref="AP63" ca="1">IF(SUM(--ISNUMBER(FIND(AP$2,AN$2:AN$201)))&lt;ROW()-2,"",INDEX(AN$1:AN$201,SMALL(IF(ISNUMBER(FIND(AP$2,AN$2:AN$201)),ROW($2:$201)),ROW()-2)))</f>
        <v/>
      </c>
      <c r="AQ63" s="151" t="str">
        <f t="array" aca="1" ref="AQ63" ca="1">IF(SUM(--ISNUMBER(FIND(AQ$2,AN$2:AN$201)))&lt;ROW()-2,"",INDEX(AN$1:AN$201,SMALL(IF(ISNUMBER(FIND(AQ$2,AN$2:AN$201)),ROW($2:$201)),ROW()-2)))</f>
        <v/>
      </c>
    </row>
    <row r="64" spans="1:43" s="97" customFormat="1" ht="77.25" customHeight="1">
      <c r="A64" s="120">
        <f t="shared" ca="1" si="8"/>
        <v>61</v>
      </c>
      <c r="B64" s="422" t="e">
        <f ca="1">IF(A64="","",IF(INDIRECT("C"&amp;ROW())="","",TEXT(MATCH(INDIRECT("C"&amp;ROW()),TestCategories,0),"000")&amp;"-"&amp;TEXT(COUNTIF(C$3:INDIRECT("C"&amp;ROW()),INDIRECT("C"&amp;ROW())),"00")))</f>
        <v>#N/A</v>
      </c>
      <c r="C64" s="423" t="str">
        <f t="shared" ca="1" si="9"/>
        <v>MIXER FUNCTION-RECORD</v>
      </c>
      <c r="D64" s="424"/>
      <c r="E64" s="425" t="s">
        <v>283</v>
      </c>
      <c r="F64" s="425" t="s">
        <v>284</v>
      </c>
      <c r="G64" s="425" t="s">
        <v>244</v>
      </c>
      <c r="H64" s="426" t="s">
        <v>159</v>
      </c>
      <c r="I64" s="427"/>
      <c r="J64" s="427">
        <v>16</v>
      </c>
      <c r="K64" s="425"/>
      <c r="L64" s="425"/>
      <c r="M64" s="429" t="str">
        <f t="shared" ca="1" si="10"/>
        <v/>
      </c>
      <c r="N64" s="282" t="str">
        <f ca="1">IF(M64&lt;&gt;"",MAX(N$3:N63)+1,"")</f>
        <v/>
      </c>
      <c r="O64" s="442">
        <f t="shared" ca="1" si="11"/>
        <v>5</v>
      </c>
      <c r="P64" s="98"/>
      <c r="Q64" s="98"/>
      <c r="R64" s="98"/>
      <c r="S64" s="98"/>
      <c r="T64" s="98"/>
      <c r="U64" s="98"/>
      <c r="V64" s="98"/>
      <c r="W64" s="99"/>
      <c r="X64" s="89"/>
      <c r="Y64" s="89"/>
      <c r="Z64" s="89"/>
      <c r="AA64" s="117"/>
      <c r="AB64" s="139" t="str">
        <f t="shared" ca="1" si="1"/>
        <v/>
      </c>
      <c r="AC64" s="134">
        <f t="shared" ca="1" si="2"/>
        <v>0</v>
      </c>
      <c r="AD64" s="111">
        <f t="shared" ca="1" si="12"/>
        <v>0</v>
      </c>
      <c r="AE64" s="111">
        <f t="shared" ca="1" si="12"/>
        <v>0</v>
      </c>
      <c r="AF64" s="111">
        <f t="shared" ca="1" si="4"/>
        <v>0</v>
      </c>
      <c r="AG64" s="111">
        <f t="shared" ca="1" si="13"/>
        <v>0</v>
      </c>
      <c r="AH64" s="111">
        <f t="shared" ca="1" si="13"/>
        <v>0</v>
      </c>
      <c r="AI64" s="111">
        <f t="shared" ca="1" si="6"/>
        <v>0</v>
      </c>
      <c r="AJ64" s="111">
        <f t="shared" ca="1" si="14"/>
        <v>0</v>
      </c>
      <c r="AK64" s="112">
        <f t="shared" ca="1" si="14"/>
        <v>0</v>
      </c>
      <c r="AL64" s="104"/>
      <c r="AM64" s="100"/>
      <c r="AN64" s="148" t="str">
        <f t="shared" ca="1" si="0"/>
        <v/>
      </c>
      <c r="AO64" s="149"/>
      <c r="AP64" s="151" t="str">
        <f t="array" aca="1" ref="AP64" ca="1">IF(SUM(--ISNUMBER(FIND(AP$2,AN$2:AN$201)))&lt;ROW()-2,"",INDEX(AN$1:AN$201,SMALL(IF(ISNUMBER(FIND(AP$2,AN$2:AN$201)),ROW($2:$201)),ROW()-2)))</f>
        <v/>
      </c>
      <c r="AQ64" s="151" t="str">
        <f t="array" aca="1" ref="AQ64" ca="1">IF(SUM(--ISNUMBER(FIND(AQ$2,AN$2:AN$201)))&lt;ROW()-2,"",INDEX(AN$1:AN$201,SMALL(IF(ISNUMBER(FIND(AQ$2,AN$2:AN$201)),ROW($2:$201)),ROW()-2)))</f>
        <v/>
      </c>
    </row>
    <row r="65" spans="1:43" s="97" customFormat="1" ht="82.5" customHeight="1">
      <c r="A65" s="120">
        <f t="shared" ca="1" si="8"/>
        <v>62</v>
      </c>
      <c r="B65" s="422" t="e">
        <f ca="1">IF(A65="","",IF(INDIRECT("C"&amp;ROW())="","",TEXT(MATCH(INDIRECT("C"&amp;ROW()),TestCategories,0),"000")&amp;"-"&amp;TEXT(COUNTIF(C$3:INDIRECT("C"&amp;ROW()),INDIRECT("C"&amp;ROW())),"00")))</f>
        <v>#N/A</v>
      </c>
      <c r="C65" s="423" t="str">
        <f t="shared" ca="1" si="9"/>
        <v>MIXER FUNCTION-RECORD</v>
      </c>
      <c r="D65" s="424"/>
      <c r="E65" s="425" t="s">
        <v>285</v>
      </c>
      <c r="F65" s="425" t="s">
        <v>286</v>
      </c>
      <c r="G65" s="425" t="s">
        <v>244</v>
      </c>
      <c r="H65" s="426" t="s">
        <v>159</v>
      </c>
      <c r="I65" s="427"/>
      <c r="J65" s="427">
        <v>16</v>
      </c>
      <c r="K65" s="425"/>
      <c r="L65" s="425"/>
      <c r="M65" s="429" t="str">
        <f t="shared" ca="1" si="10"/>
        <v/>
      </c>
      <c r="N65" s="282" t="str">
        <f ca="1">IF(M65&lt;&gt;"",MAX(N$3:N64)+1,"")</f>
        <v/>
      </c>
      <c r="O65" s="442">
        <f t="shared" ca="1" si="11"/>
        <v>5</v>
      </c>
      <c r="P65" s="98"/>
      <c r="Q65" s="98"/>
      <c r="R65" s="98"/>
      <c r="S65" s="98"/>
      <c r="T65" s="98"/>
      <c r="U65" s="98"/>
      <c r="V65" s="98"/>
      <c r="W65" s="99"/>
      <c r="X65" s="89"/>
      <c r="Y65" s="89"/>
      <c r="Z65" s="89"/>
      <c r="AA65" s="117"/>
      <c r="AB65" s="139" t="str">
        <f t="shared" ca="1" si="1"/>
        <v/>
      </c>
      <c r="AC65" s="134">
        <f t="shared" ca="1" si="2"/>
        <v>0</v>
      </c>
      <c r="AD65" s="111">
        <f t="shared" ca="1" si="12"/>
        <v>0</v>
      </c>
      <c r="AE65" s="111">
        <f t="shared" ca="1" si="12"/>
        <v>0</v>
      </c>
      <c r="AF65" s="111">
        <f t="shared" ca="1" si="4"/>
        <v>0</v>
      </c>
      <c r="AG65" s="111">
        <f t="shared" ca="1" si="13"/>
        <v>0</v>
      </c>
      <c r="AH65" s="111">
        <f t="shared" ca="1" si="13"/>
        <v>0</v>
      </c>
      <c r="AI65" s="111">
        <f t="shared" ca="1" si="6"/>
        <v>0</v>
      </c>
      <c r="AJ65" s="111">
        <f t="shared" ca="1" si="14"/>
        <v>0</v>
      </c>
      <c r="AK65" s="112">
        <f t="shared" ca="1" si="14"/>
        <v>0</v>
      </c>
      <c r="AL65" s="104"/>
      <c r="AM65" s="100"/>
      <c r="AN65" s="148" t="str">
        <f t="shared" ca="1" si="0"/>
        <v/>
      </c>
      <c r="AO65" s="149"/>
      <c r="AP65" s="151" t="str">
        <f t="array" aca="1" ref="AP65" ca="1">IF(SUM(--ISNUMBER(FIND(AP$2,AN$2:AN$201)))&lt;ROW()-2,"",INDEX(AN$1:AN$201,SMALL(IF(ISNUMBER(FIND(AP$2,AN$2:AN$201)),ROW($2:$201)),ROW()-2)))</f>
        <v/>
      </c>
      <c r="AQ65" s="151" t="str">
        <f t="array" aca="1" ref="AQ65" ca="1">IF(SUM(--ISNUMBER(FIND(AQ$2,AN$2:AN$201)))&lt;ROW()-2,"",INDEX(AN$1:AN$201,SMALL(IF(ISNUMBER(FIND(AQ$2,AN$2:AN$201)),ROW($2:$201)),ROW()-2)))</f>
        <v/>
      </c>
    </row>
    <row r="66" spans="1:43" s="97" customFormat="1" ht="87.75" customHeight="1">
      <c r="A66" s="120">
        <f t="shared" ca="1" si="8"/>
        <v>63</v>
      </c>
      <c r="B66" s="422" t="e">
        <f ca="1">IF(A66="","",IF(INDIRECT("C"&amp;ROW())="","",TEXT(MATCH(INDIRECT("C"&amp;ROW()),TestCategories,0),"000")&amp;"-"&amp;TEXT(COUNTIF(C$3:INDIRECT("C"&amp;ROW()),INDIRECT("C"&amp;ROW())),"00")))</f>
        <v>#N/A</v>
      </c>
      <c r="C66" s="423" t="str">
        <f t="shared" ca="1" si="9"/>
        <v>MIXER FUNCTION-RECORD</v>
      </c>
      <c r="D66" s="424"/>
      <c r="E66" s="425" t="s">
        <v>287</v>
      </c>
      <c r="F66" s="425" t="s">
        <v>288</v>
      </c>
      <c r="G66" s="425" t="s">
        <v>244</v>
      </c>
      <c r="H66" s="426" t="s">
        <v>159</v>
      </c>
      <c r="I66" s="427"/>
      <c r="J66" s="427">
        <v>16</v>
      </c>
      <c r="K66" s="425"/>
      <c r="L66" s="425"/>
      <c r="M66" s="429" t="str">
        <f t="shared" ca="1" si="10"/>
        <v/>
      </c>
      <c r="N66" s="282" t="str">
        <f ca="1">IF(M66&lt;&gt;"",MAX(N$3:N65)+1,"")</f>
        <v/>
      </c>
      <c r="O66" s="442">
        <f t="shared" ca="1" si="11"/>
        <v>5</v>
      </c>
      <c r="P66" s="98"/>
      <c r="Q66" s="98"/>
      <c r="R66" s="98"/>
      <c r="S66" s="98"/>
      <c r="T66" s="98"/>
      <c r="U66" s="98"/>
      <c r="V66" s="98"/>
      <c r="W66" s="99"/>
      <c r="X66" s="89"/>
      <c r="Y66" s="89"/>
      <c r="Z66" s="89"/>
      <c r="AA66" s="117"/>
      <c r="AB66" s="139" t="str">
        <f t="shared" ca="1" si="1"/>
        <v/>
      </c>
      <c r="AC66" s="134">
        <f t="shared" ca="1" si="2"/>
        <v>0</v>
      </c>
      <c r="AD66" s="111">
        <f t="shared" ca="1" si="12"/>
        <v>0</v>
      </c>
      <c r="AE66" s="111">
        <f t="shared" ca="1" si="12"/>
        <v>0</v>
      </c>
      <c r="AF66" s="111">
        <f t="shared" ca="1" si="4"/>
        <v>0</v>
      </c>
      <c r="AG66" s="111">
        <f t="shared" ca="1" si="13"/>
        <v>0</v>
      </c>
      <c r="AH66" s="111">
        <f t="shared" ca="1" si="13"/>
        <v>0</v>
      </c>
      <c r="AI66" s="111">
        <f t="shared" ca="1" si="6"/>
        <v>0</v>
      </c>
      <c r="AJ66" s="111">
        <f t="shared" ca="1" si="14"/>
        <v>0</v>
      </c>
      <c r="AK66" s="112">
        <f t="shared" ca="1" si="14"/>
        <v>0</v>
      </c>
      <c r="AL66" s="104"/>
      <c r="AM66" s="100"/>
      <c r="AN66" s="148" t="str">
        <f t="shared" ref="AN66:AN129" ca="1" si="15">IFERROR(UPPER(INDEX(TestCategories,ROW()-1,1)),"")</f>
        <v/>
      </c>
      <c r="AO66" s="149"/>
      <c r="AP66" s="151" t="str">
        <f t="array" aca="1" ref="AP66" ca="1">IF(SUM(--ISNUMBER(FIND(AP$2,AN$2:AN$201)))&lt;ROW()-2,"",INDEX(AN$1:AN$201,SMALL(IF(ISNUMBER(FIND(AP$2,AN$2:AN$201)),ROW($2:$201)),ROW()-2)))</f>
        <v/>
      </c>
      <c r="AQ66" s="151" t="str">
        <f t="array" aca="1" ref="AQ66" ca="1">IF(SUM(--ISNUMBER(FIND(AQ$2,AN$2:AN$201)))&lt;ROW()-2,"",INDEX(AN$1:AN$201,SMALL(IF(ISNUMBER(FIND(AQ$2,AN$2:AN$201)),ROW($2:$201)),ROW()-2)))</f>
        <v/>
      </c>
    </row>
    <row r="67" spans="1:43" s="97" customFormat="1" ht="75.75" customHeight="1">
      <c r="A67" s="120">
        <f t="shared" ca="1" si="8"/>
        <v>64</v>
      </c>
      <c r="B67" s="422" t="e">
        <f ca="1">IF(A67="","",IF(INDIRECT("C"&amp;ROW())="","",TEXT(MATCH(INDIRECT("C"&amp;ROW()),TestCategories,0),"000")&amp;"-"&amp;TEXT(COUNTIF(C$3:INDIRECT("C"&amp;ROW()),INDIRECT("C"&amp;ROW())),"00")))</f>
        <v>#N/A</v>
      </c>
      <c r="C67" s="423" t="str">
        <f t="shared" ca="1" si="9"/>
        <v>MIXER FUNCTION-RECORD</v>
      </c>
      <c r="D67" s="424"/>
      <c r="E67" s="425" t="s">
        <v>289</v>
      </c>
      <c r="F67" s="425" t="s">
        <v>290</v>
      </c>
      <c r="G67" s="425" t="s">
        <v>244</v>
      </c>
      <c r="H67" s="426" t="s">
        <v>159</v>
      </c>
      <c r="I67" s="427"/>
      <c r="J67" s="427">
        <v>16</v>
      </c>
      <c r="K67" s="425"/>
      <c r="L67" s="425"/>
      <c r="M67" s="429" t="str">
        <f t="shared" ca="1" si="10"/>
        <v/>
      </c>
      <c r="N67" s="282" t="str">
        <f ca="1">IF(M67&lt;&gt;"",MAX(N$3:N66)+1,"")</f>
        <v/>
      </c>
      <c r="O67" s="442">
        <f t="shared" ca="1" si="11"/>
        <v>5</v>
      </c>
      <c r="P67" s="98"/>
      <c r="Q67" s="98"/>
      <c r="R67" s="98"/>
      <c r="S67" s="98"/>
      <c r="T67" s="98"/>
      <c r="U67" s="98"/>
      <c r="V67" s="98"/>
      <c r="W67" s="99"/>
      <c r="X67" s="89"/>
      <c r="Y67" s="89"/>
      <c r="Z67" s="89"/>
      <c r="AA67" s="117"/>
      <c r="AB67" s="139" t="str">
        <f t="shared" ref="AB67:AB130" ca="1" si="16">IFERROR(INDEX(validTestCategories,ROW()-ROW(AB$2),1),"")</f>
        <v/>
      </c>
      <c r="AC67" s="134">
        <f t="shared" ref="AC67:AC130" ca="1" si="17">COUNTIFS(INDIRECT($AL$1),$AB67,INDIRECT($AB$1),AC$1)</f>
        <v>0</v>
      </c>
      <c r="AD67" s="111">
        <f t="shared" ca="1" si="12"/>
        <v>0</v>
      </c>
      <c r="AE67" s="111">
        <f t="shared" ca="1" si="12"/>
        <v>0</v>
      </c>
      <c r="AF67" s="111">
        <f t="shared" ref="AF67:AF130" ca="1" si="18">COUNTIFS(INDIRECT($AL$1),$AB67,INDIRECT($AB$1),AF$1)</f>
        <v>0</v>
      </c>
      <c r="AG67" s="111">
        <f t="shared" ca="1" si="13"/>
        <v>0</v>
      </c>
      <c r="AH67" s="111">
        <f t="shared" ca="1" si="13"/>
        <v>0</v>
      </c>
      <c r="AI67" s="111">
        <f t="shared" ref="AI67:AI130" ca="1" si="19">COUNTIFS(INDIRECT($AL$1),$AB67,INDIRECT($AB$1),AI$1)</f>
        <v>0</v>
      </c>
      <c r="AJ67" s="111">
        <f t="shared" ca="1" si="14"/>
        <v>0</v>
      </c>
      <c r="AK67" s="112">
        <f t="shared" ca="1" si="14"/>
        <v>0</v>
      </c>
      <c r="AL67" s="104"/>
      <c r="AM67" s="100"/>
      <c r="AN67" s="148" t="str">
        <f t="shared" ca="1" si="15"/>
        <v/>
      </c>
      <c r="AO67" s="149"/>
      <c r="AP67" s="151" t="str">
        <f t="array" aca="1" ref="AP67" ca="1">IF(SUM(--ISNUMBER(FIND(AP$2,AN$2:AN$201)))&lt;ROW()-2,"",INDEX(AN$1:AN$201,SMALL(IF(ISNUMBER(FIND(AP$2,AN$2:AN$201)),ROW($2:$201)),ROW()-2)))</f>
        <v/>
      </c>
      <c r="AQ67" s="151" t="str">
        <f t="array" aca="1" ref="AQ67" ca="1">IF(SUM(--ISNUMBER(FIND(AQ$2,AN$2:AN$201)))&lt;ROW()-2,"",INDEX(AN$1:AN$201,SMALL(IF(ISNUMBER(FIND(AQ$2,AN$2:AN$201)),ROW($2:$201)),ROW()-2)))</f>
        <v/>
      </c>
    </row>
    <row r="68" spans="1:43" s="97" customFormat="1" ht="71.25" customHeight="1">
      <c r="A68" s="120">
        <f t="shared" ca="1" si="8"/>
        <v>65</v>
      </c>
      <c r="B68" s="422" t="e">
        <f ca="1">IF(A68="","",IF(INDIRECT("C"&amp;ROW())="","",TEXT(MATCH(INDIRECT("C"&amp;ROW()),TestCategories,0),"000")&amp;"-"&amp;TEXT(COUNTIF(C$3:INDIRECT("C"&amp;ROW()),INDIRECT("C"&amp;ROW())),"00")))</f>
        <v>#N/A</v>
      </c>
      <c r="C68" s="423" t="str">
        <f t="shared" ca="1" si="9"/>
        <v>MIXER FUNCTION-RECORD</v>
      </c>
      <c r="D68" s="424"/>
      <c r="E68" s="425" t="s">
        <v>291</v>
      </c>
      <c r="F68" s="425" t="s">
        <v>292</v>
      </c>
      <c r="G68" s="425" t="s">
        <v>244</v>
      </c>
      <c r="H68" s="426" t="s">
        <v>159</v>
      </c>
      <c r="I68" s="427"/>
      <c r="J68" s="427">
        <v>16</v>
      </c>
      <c r="K68" s="425"/>
      <c r="L68" s="425"/>
      <c r="M68" s="429" t="str">
        <f t="shared" ca="1" si="10"/>
        <v/>
      </c>
      <c r="N68" s="282" t="str">
        <f ca="1">IF(M68&lt;&gt;"",MAX(N$3:N67)+1,"")</f>
        <v/>
      </c>
      <c r="O68" s="442">
        <f t="shared" ca="1" si="11"/>
        <v>5</v>
      </c>
      <c r="P68" s="98"/>
      <c r="Q68" s="98"/>
      <c r="R68" s="98"/>
      <c r="S68" s="98"/>
      <c r="T68" s="98"/>
      <c r="U68" s="98"/>
      <c r="V68" s="98"/>
      <c r="W68" s="99"/>
      <c r="X68" s="89"/>
      <c r="Y68" s="89"/>
      <c r="Z68" s="89"/>
      <c r="AA68" s="117"/>
      <c r="AB68" s="139" t="str">
        <f t="shared" ca="1" si="16"/>
        <v/>
      </c>
      <c r="AC68" s="134">
        <f t="shared" ca="1" si="17"/>
        <v>0</v>
      </c>
      <c r="AD68" s="111">
        <f t="shared" ca="1" si="12"/>
        <v>0</v>
      </c>
      <c r="AE68" s="111">
        <f t="shared" ca="1" si="12"/>
        <v>0</v>
      </c>
      <c r="AF68" s="111">
        <f t="shared" ca="1" si="18"/>
        <v>0</v>
      </c>
      <c r="AG68" s="111">
        <f t="shared" ca="1" si="13"/>
        <v>0</v>
      </c>
      <c r="AH68" s="111">
        <f t="shared" ca="1" si="13"/>
        <v>0</v>
      </c>
      <c r="AI68" s="111">
        <f t="shared" ca="1" si="19"/>
        <v>0</v>
      </c>
      <c r="AJ68" s="111">
        <f t="shared" ca="1" si="14"/>
        <v>0</v>
      </c>
      <c r="AK68" s="112">
        <f t="shared" ca="1" si="14"/>
        <v>0</v>
      </c>
      <c r="AL68" s="104"/>
      <c r="AM68" s="100"/>
      <c r="AN68" s="148" t="str">
        <f t="shared" ca="1" si="15"/>
        <v/>
      </c>
      <c r="AO68" s="149"/>
      <c r="AP68" s="151" t="str">
        <f t="array" aca="1" ref="AP68" ca="1">IF(SUM(--ISNUMBER(FIND(AP$2,AN$2:AN$201)))&lt;ROW()-2,"",INDEX(AN$1:AN$201,SMALL(IF(ISNUMBER(FIND(AP$2,AN$2:AN$201)),ROW($2:$201)),ROW()-2)))</f>
        <v/>
      </c>
      <c r="AQ68" s="151" t="str">
        <f t="array" aca="1" ref="AQ68" ca="1">IF(SUM(--ISNUMBER(FIND(AQ$2,AN$2:AN$201)))&lt;ROW()-2,"",INDEX(AN$1:AN$201,SMALL(IF(ISNUMBER(FIND(AQ$2,AN$2:AN$201)),ROW($2:$201)),ROW()-2)))</f>
        <v/>
      </c>
    </row>
    <row r="69" spans="1:43" s="97" customFormat="1" ht="69.75" customHeight="1">
      <c r="A69" s="120">
        <f t="shared" ref="A69:A132" ca="1" si="20">IF(LEN(INDIRECT("D"&amp;ROW()) &amp; INDIRECT("D"&amp;ROW()) &amp;INDIRECT("E"&amp;ROW()) &amp; INDIRECT("F"&amp;ROW()) &amp; INDIRECT("G"&amp;ROW()) &amp; INDIRECT("H"&amp;ROW()) &amp; INDIRECT("I"&amp;ROW()) &amp; INDIRECT("J"&amp;ROW()) &amp; INDIRECT("K"&amp;ROW()))&gt;0,ROW()-ROW($A$3),"")</f>
        <v>66</v>
      </c>
      <c r="B69" s="422" t="e">
        <f ca="1">IF(A69="","",IF(INDIRECT("C"&amp;ROW())="","",TEXT(MATCH(INDIRECT("C"&amp;ROW()),TestCategories,0),"000")&amp;"-"&amp;TEXT(COUNTIF(C$3:INDIRECT("C"&amp;ROW()),INDIRECT("C"&amp;ROW())),"00")))</f>
        <v>#N/A</v>
      </c>
      <c r="C69" s="423" t="str">
        <f t="shared" ref="C69:C132" ca="1" si="21">IF(LEN(INDIRECT("D"&amp;ROW()))=0,INDIRECT("C"&amp;ROW()-1),INDIRECT("D"&amp;ROW()))</f>
        <v>MIXER FUNCTION-MONITORING</v>
      </c>
      <c r="D69" s="424" t="s">
        <v>293</v>
      </c>
      <c r="E69" s="425" t="s">
        <v>294</v>
      </c>
      <c r="F69" s="425" t="s">
        <v>295</v>
      </c>
      <c r="G69" s="425" t="s">
        <v>296</v>
      </c>
      <c r="H69" s="426" t="s">
        <v>146</v>
      </c>
      <c r="I69" s="427"/>
      <c r="J69" s="427">
        <v>5</v>
      </c>
      <c r="K69" s="425"/>
      <c r="L69" s="425"/>
      <c r="M69" s="429" t="str">
        <f t="shared" ref="M69:M132" ca="1" si="22">IF(M$1=TRUE,IF(ISNUMBER(INDIRECT($L$2&amp;ROW())),HYPERLINK("http://mbt.cmedia.com.tw/mantisbt/view.php?id="&amp;INDIRECT($L$2&amp;ROW()),"Mantis :: "&amp;INDIRECT($L$2&amp;ROW())),""),"")</f>
        <v/>
      </c>
      <c r="N69" s="282" t="str">
        <f ca="1">IF(M69&lt;&gt;"",MAX(N$3:N68)+1,"")</f>
        <v/>
      </c>
      <c r="O69" s="442">
        <f t="shared" ref="O69:O132" ca="1" si="23">IF(C69&lt;&gt;C68,O68+1,O68)</f>
        <v>6</v>
      </c>
      <c r="P69" s="98"/>
      <c r="Q69" s="98"/>
      <c r="R69" s="98"/>
      <c r="S69" s="98"/>
      <c r="T69" s="98"/>
      <c r="U69" s="98"/>
      <c r="V69" s="98"/>
      <c r="W69" s="99"/>
      <c r="X69" s="89"/>
      <c r="Y69" s="89"/>
      <c r="Z69" s="89"/>
      <c r="AA69" s="117"/>
      <c r="AB69" s="139" t="str">
        <f t="shared" ca="1" si="16"/>
        <v/>
      </c>
      <c r="AC69" s="134">
        <f t="shared" ca="1" si="17"/>
        <v>0</v>
      </c>
      <c r="AD69" s="111">
        <f t="shared" ca="1" si="12"/>
        <v>0</v>
      </c>
      <c r="AE69" s="111">
        <f t="shared" ca="1" si="12"/>
        <v>0</v>
      </c>
      <c r="AF69" s="111">
        <f t="shared" ca="1" si="18"/>
        <v>0</v>
      </c>
      <c r="AG69" s="111">
        <f t="shared" ca="1" si="13"/>
        <v>0</v>
      </c>
      <c r="AH69" s="111">
        <f t="shared" ca="1" si="13"/>
        <v>0</v>
      </c>
      <c r="AI69" s="111">
        <f t="shared" ca="1" si="19"/>
        <v>0</v>
      </c>
      <c r="AJ69" s="111">
        <f t="shared" ca="1" si="14"/>
        <v>0</v>
      </c>
      <c r="AK69" s="112">
        <f t="shared" ca="1" si="14"/>
        <v>0</v>
      </c>
      <c r="AL69" s="104"/>
      <c r="AM69" s="100"/>
      <c r="AN69" s="148" t="str">
        <f t="shared" ca="1" si="15"/>
        <v/>
      </c>
      <c r="AO69" s="149"/>
      <c r="AP69" s="151" t="str">
        <f t="array" aca="1" ref="AP69" ca="1">IF(SUM(--ISNUMBER(FIND(AP$2,AN$2:AN$201)))&lt;ROW()-2,"",INDEX(AN$1:AN$201,SMALL(IF(ISNUMBER(FIND(AP$2,AN$2:AN$201)),ROW($2:$201)),ROW()-2)))</f>
        <v/>
      </c>
      <c r="AQ69" s="151" t="str">
        <f t="array" aca="1" ref="AQ69" ca="1">IF(SUM(--ISNUMBER(FIND(AQ$2,AN$2:AN$201)))&lt;ROW()-2,"",INDEX(AN$1:AN$201,SMALL(IF(ISNUMBER(FIND(AQ$2,AN$2:AN$201)),ROW($2:$201)),ROW()-2)))</f>
        <v/>
      </c>
    </row>
    <row r="70" spans="1:43" s="97" customFormat="1" ht="108.75" customHeight="1">
      <c r="A70" s="120">
        <f t="shared" ca="1" si="20"/>
        <v>67</v>
      </c>
      <c r="B70" s="422" t="e">
        <f ca="1">IF(A70="","",IF(INDIRECT("C"&amp;ROW())="","",TEXT(MATCH(INDIRECT("C"&amp;ROW()),TestCategories,0),"000")&amp;"-"&amp;TEXT(COUNTIF(C$3:INDIRECT("C"&amp;ROW()),INDIRECT("C"&amp;ROW())),"00")))</f>
        <v>#N/A</v>
      </c>
      <c r="C70" s="423" t="str">
        <f t="shared" ca="1" si="21"/>
        <v>MIXER FUNCTION-MONITORING</v>
      </c>
      <c r="D70" s="424"/>
      <c r="E70" s="425" t="s">
        <v>297</v>
      </c>
      <c r="F70" s="425" t="s">
        <v>298</v>
      </c>
      <c r="G70" s="425" t="s">
        <v>299</v>
      </c>
      <c r="H70" s="426" t="s">
        <v>146</v>
      </c>
      <c r="I70" s="427"/>
      <c r="J70" s="427">
        <v>5</v>
      </c>
      <c r="K70" s="425"/>
      <c r="L70" s="425"/>
      <c r="M70" s="429" t="str">
        <f t="shared" ca="1" si="22"/>
        <v/>
      </c>
      <c r="N70" s="282" t="str">
        <f ca="1">IF(M70&lt;&gt;"",MAX(N$3:N69)+1,"")</f>
        <v/>
      </c>
      <c r="O70" s="442">
        <f t="shared" ca="1" si="23"/>
        <v>6</v>
      </c>
      <c r="P70" s="98"/>
      <c r="Q70" s="98"/>
      <c r="R70" s="98"/>
      <c r="S70" s="98"/>
      <c r="T70" s="98"/>
      <c r="U70" s="98"/>
      <c r="V70" s="98"/>
      <c r="W70" s="99"/>
      <c r="X70" s="89"/>
      <c r="Y70" s="89"/>
      <c r="Z70" s="89"/>
      <c r="AA70" s="117"/>
      <c r="AB70" s="139" t="str">
        <f t="shared" ca="1" si="16"/>
        <v/>
      </c>
      <c r="AC70" s="134">
        <f t="shared" ca="1" si="17"/>
        <v>0</v>
      </c>
      <c r="AD70" s="111">
        <f t="shared" ca="1" si="12"/>
        <v>0</v>
      </c>
      <c r="AE70" s="111">
        <f t="shared" ca="1" si="12"/>
        <v>0</v>
      </c>
      <c r="AF70" s="111">
        <f t="shared" ca="1" si="18"/>
        <v>0</v>
      </c>
      <c r="AG70" s="111">
        <f t="shared" ca="1" si="13"/>
        <v>0</v>
      </c>
      <c r="AH70" s="111">
        <f t="shared" ca="1" si="13"/>
        <v>0</v>
      </c>
      <c r="AI70" s="111">
        <f t="shared" ca="1" si="19"/>
        <v>0</v>
      </c>
      <c r="AJ70" s="111">
        <f t="shared" ca="1" si="14"/>
        <v>0</v>
      </c>
      <c r="AK70" s="112">
        <f t="shared" ca="1" si="14"/>
        <v>0</v>
      </c>
      <c r="AL70" s="104"/>
      <c r="AM70" s="100"/>
      <c r="AN70" s="148" t="str">
        <f t="shared" ca="1" si="15"/>
        <v/>
      </c>
      <c r="AO70" s="149"/>
      <c r="AP70" s="151" t="str">
        <f t="array" aca="1" ref="AP70" ca="1">IF(SUM(--ISNUMBER(FIND(AP$2,AN$2:AN$201)))&lt;ROW()-2,"",INDEX(AN$1:AN$201,SMALL(IF(ISNUMBER(FIND(AP$2,AN$2:AN$201)),ROW($2:$201)),ROW()-2)))</f>
        <v/>
      </c>
      <c r="AQ70" s="151" t="str">
        <f t="array" aca="1" ref="AQ70" ca="1">IF(SUM(--ISNUMBER(FIND(AQ$2,AN$2:AN$201)))&lt;ROW()-2,"",INDEX(AN$1:AN$201,SMALL(IF(ISNUMBER(FIND(AQ$2,AN$2:AN$201)),ROW($2:$201)),ROW()-2)))</f>
        <v/>
      </c>
    </row>
    <row r="71" spans="1:43" s="97" customFormat="1" ht="114" customHeight="1">
      <c r="A71" s="120">
        <f t="shared" ca="1" si="20"/>
        <v>68</v>
      </c>
      <c r="B71" s="422" t="e">
        <f ca="1">IF(A71="","",IF(INDIRECT("C"&amp;ROW())="","",TEXT(MATCH(INDIRECT("C"&amp;ROW()),TestCategories,0),"000")&amp;"-"&amp;TEXT(COUNTIF(C$3:INDIRECT("C"&amp;ROW()),INDIRECT("C"&amp;ROW())),"00")))</f>
        <v>#N/A</v>
      </c>
      <c r="C71" s="423" t="str">
        <f t="shared" ca="1" si="21"/>
        <v>EFFECTS-EQUALIZER</v>
      </c>
      <c r="D71" s="424" t="s">
        <v>144</v>
      </c>
      <c r="E71" s="425" t="s">
        <v>300</v>
      </c>
      <c r="F71" s="425" t="s">
        <v>301</v>
      </c>
      <c r="G71" s="425" t="s">
        <v>302</v>
      </c>
      <c r="H71" s="426" t="s">
        <v>146</v>
      </c>
      <c r="I71" s="427"/>
      <c r="J71" s="427">
        <v>5</v>
      </c>
      <c r="K71" s="425"/>
      <c r="L71" s="425"/>
      <c r="M71" s="429" t="str">
        <f t="shared" ca="1" si="22"/>
        <v/>
      </c>
      <c r="N71" s="282" t="str">
        <f ca="1">IF(M71&lt;&gt;"",MAX(N$3:N70)+1,"")</f>
        <v/>
      </c>
      <c r="O71" s="442">
        <f t="shared" ca="1" si="23"/>
        <v>7</v>
      </c>
      <c r="P71" s="98"/>
      <c r="Q71" s="98"/>
      <c r="R71" s="98"/>
      <c r="S71" s="98"/>
      <c r="T71" s="98"/>
      <c r="U71" s="98"/>
      <c r="V71" s="98"/>
      <c r="W71" s="99"/>
      <c r="X71" s="89"/>
      <c r="Y71" s="89"/>
      <c r="Z71" s="89"/>
      <c r="AA71" s="117"/>
      <c r="AB71" s="139" t="str">
        <f t="shared" ca="1" si="16"/>
        <v/>
      </c>
      <c r="AC71" s="134">
        <f t="shared" ca="1" si="17"/>
        <v>0</v>
      </c>
      <c r="AD71" s="111">
        <f t="shared" ca="1" si="12"/>
        <v>0</v>
      </c>
      <c r="AE71" s="111">
        <f t="shared" ca="1" si="12"/>
        <v>0</v>
      </c>
      <c r="AF71" s="111">
        <f t="shared" ca="1" si="18"/>
        <v>0</v>
      </c>
      <c r="AG71" s="111">
        <f t="shared" ca="1" si="13"/>
        <v>0</v>
      </c>
      <c r="AH71" s="111">
        <f t="shared" ca="1" si="13"/>
        <v>0</v>
      </c>
      <c r="AI71" s="111">
        <f t="shared" ca="1" si="19"/>
        <v>0</v>
      </c>
      <c r="AJ71" s="111">
        <f t="shared" ca="1" si="14"/>
        <v>0</v>
      </c>
      <c r="AK71" s="112">
        <f t="shared" ca="1" si="14"/>
        <v>0</v>
      </c>
      <c r="AL71" s="104"/>
      <c r="AM71" s="100"/>
      <c r="AN71" s="148" t="str">
        <f t="shared" ca="1" si="15"/>
        <v/>
      </c>
      <c r="AO71" s="149"/>
      <c r="AP71" s="151" t="str">
        <f t="array" aca="1" ref="AP71" ca="1">IF(SUM(--ISNUMBER(FIND(AP$2,AN$2:AN$201)))&lt;ROW()-2,"",INDEX(AN$1:AN$201,SMALL(IF(ISNUMBER(FIND(AP$2,AN$2:AN$201)),ROW($2:$201)),ROW()-2)))</f>
        <v/>
      </c>
      <c r="AQ71" s="151" t="str">
        <f t="array" aca="1" ref="AQ71" ca="1">IF(SUM(--ISNUMBER(FIND(AQ$2,AN$2:AN$201)))&lt;ROW()-2,"",INDEX(AN$1:AN$201,SMALL(IF(ISNUMBER(FIND(AQ$2,AN$2:AN$201)),ROW($2:$201)),ROW()-2)))</f>
        <v/>
      </c>
    </row>
    <row r="72" spans="1:43" s="97" customFormat="1" ht="144" customHeight="1">
      <c r="A72" s="120">
        <f t="shared" ca="1" si="20"/>
        <v>69</v>
      </c>
      <c r="B72" s="422" t="e">
        <f ca="1">IF(A72="","",IF(INDIRECT("C"&amp;ROW())="","",TEXT(MATCH(INDIRECT("C"&amp;ROW()),TestCategories,0),"000")&amp;"-"&amp;TEXT(COUNTIF(C$3:INDIRECT("C"&amp;ROW()),INDIRECT("C"&amp;ROW())),"00")))</f>
        <v>#N/A</v>
      </c>
      <c r="C72" s="423" t="str">
        <f t="shared" ca="1" si="21"/>
        <v>EFFECTS-EQUALIZER</v>
      </c>
      <c r="D72" s="424"/>
      <c r="E72" s="425" t="s">
        <v>303</v>
      </c>
      <c r="F72" s="425" t="s">
        <v>304</v>
      </c>
      <c r="G72" s="425" t="s">
        <v>302</v>
      </c>
      <c r="H72" s="426" t="s">
        <v>173</v>
      </c>
      <c r="I72" s="427"/>
      <c r="J72" s="427">
        <v>5</v>
      </c>
      <c r="K72" s="425"/>
      <c r="L72" s="425"/>
      <c r="M72" s="429" t="str">
        <f t="shared" ca="1" si="22"/>
        <v/>
      </c>
      <c r="N72" s="282" t="str">
        <f ca="1">IF(M72&lt;&gt;"",MAX(N$3:N71)+1,"")</f>
        <v/>
      </c>
      <c r="O72" s="442">
        <f t="shared" ca="1" si="23"/>
        <v>7</v>
      </c>
      <c r="P72" s="98"/>
      <c r="Q72" s="98"/>
      <c r="R72" s="98"/>
      <c r="S72" s="98"/>
      <c r="T72" s="98"/>
      <c r="U72" s="98"/>
      <c r="V72" s="98"/>
      <c r="W72" s="99"/>
      <c r="X72" s="89"/>
      <c r="Y72" s="89"/>
      <c r="Z72" s="89"/>
      <c r="AA72" s="117"/>
      <c r="AB72" s="139" t="str">
        <f t="shared" ca="1" si="16"/>
        <v/>
      </c>
      <c r="AC72" s="134">
        <f t="shared" ca="1" si="17"/>
        <v>0</v>
      </c>
      <c r="AD72" s="111">
        <f t="shared" ca="1" si="12"/>
        <v>0</v>
      </c>
      <c r="AE72" s="111">
        <f t="shared" ca="1" si="12"/>
        <v>0</v>
      </c>
      <c r="AF72" s="111">
        <f t="shared" ca="1" si="18"/>
        <v>0</v>
      </c>
      <c r="AG72" s="111">
        <f t="shared" ca="1" si="13"/>
        <v>0</v>
      </c>
      <c r="AH72" s="111">
        <f t="shared" ca="1" si="13"/>
        <v>0</v>
      </c>
      <c r="AI72" s="111">
        <f t="shared" ca="1" si="19"/>
        <v>0</v>
      </c>
      <c r="AJ72" s="111">
        <f t="shared" ca="1" si="14"/>
        <v>0</v>
      </c>
      <c r="AK72" s="112">
        <f t="shared" ca="1" si="14"/>
        <v>0</v>
      </c>
      <c r="AL72" s="104"/>
      <c r="AM72" s="100"/>
      <c r="AN72" s="148" t="str">
        <f t="shared" ca="1" si="15"/>
        <v/>
      </c>
      <c r="AO72" s="149"/>
      <c r="AP72" s="151" t="str">
        <f t="array" aca="1" ref="AP72" ca="1">IF(SUM(--ISNUMBER(FIND(AP$2,AN$2:AN$201)))&lt;ROW()-2,"",INDEX(AN$1:AN$201,SMALL(IF(ISNUMBER(FIND(AP$2,AN$2:AN$201)),ROW($2:$201)),ROW()-2)))</f>
        <v/>
      </c>
      <c r="AQ72" s="151" t="str">
        <f t="array" aca="1" ref="AQ72" ca="1">IF(SUM(--ISNUMBER(FIND(AQ$2,AN$2:AN$201)))&lt;ROW()-2,"",INDEX(AN$1:AN$201,SMALL(IF(ISNUMBER(FIND(AQ$2,AN$2:AN$201)),ROW($2:$201)),ROW()-2)))</f>
        <v/>
      </c>
    </row>
    <row r="73" spans="1:43" s="97" customFormat="1" ht="80.099999999999994" customHeight="1">
      <c r="A73" s="120">
        <f t="shared" ca="1" si="20"/>
        <v>70</v>
      </c>
      <c r="B73" s="422" t="e">
        <f ca="1">IF(A73="","",IF(INDIRECT("C"&amp;ROW())="","",TEXT(MATCH(INDIRECT("C"&amp;ROW()),TestCategories,0),"000")&amp;"-"&amp;TEXT(COUNTIF(C$3:INDIRECT("C"&amp;ROW()),INDIRECT("C"&amp;ROW())),"00")))</f>
        <v>#N/A</v>
      </c>
      <c r="C73" s="423" t="str">
        <f t="shared" ca="1" si="21"/>
        <v>EFFECTS-EQUALIZER</v>
      </c>
      <c r="D73" s="424"/>
      <c r="E73" s="425" t="s">
        <v>305</v>
      </c>
      <c r="F73" s="425" t="s">
        <v>301</v>
      </c>
      <c r="G73" s="425" t="s">
        <v>302</v>
      </c>
      <c r="H73" s="426" t="s">
        <v>146</v>
      </c>
      <c r="I73" s="427"/>
      <c r="J73" s="427">
        <v>5</v>
      </c>
      <c r="K73" s="425"/>
      <c r="L73" s="425"/>
      <c r="M73" s="429" t="str">
        <f t="shared" ca="1" si="22"/>
        <v/>
      </c>
      <c r="N73" s="282" t="str">
        <f ca="1">IF(M73&lt;&gt;"",MAX(N$3:N72)+1,"")</f>
        <v/>
      </c>
      <c r="O73" s="442">
        <f t="shared" ca="1" si="23"/>
        <v>7</v>
      </c>
      <c r="P73" s="98"/>
      <c r="Q73" s="98"/>
      <c r="R73" s="98"/>
      <c r="S73" s="98"/>
      <c r="T73" s="98"/>
      <c r="U73" s="98"/>
      <c r="V73" s="98"/>
      <c r="W73" s="99"/>
      <c r="X73" s="89"/>
      <c r="Y73" s="89"/>
      <c r="Z73" s="89"/>
      <c r="AA73" s="117"/>
      <c r="AB73" s="139" t="str">
        <f t="shared" ca="1" si="16"/>
        <v/>
      </c>
      <c r="AC73" s="134">
        <f t="shared" ca="1" si="17"/>
        <v>0</v>
      </c>
      <c r="AD73" s="111">
        <f t="shared" ca="1" si="12"/>
        <v>0</v>
      </c>
      <c r="AE73" s="111">
        <f t="shared" ca="1" si="12"/>
        <v>0</v>
      </c>
      <c r="AF73" s="111">
        <f t="shared" ca="1" si="18"/>
        <v>0</v>
      </c>
      <c r="AG73" s="111">
        <f t="shared" ca="1" si="13"/>
        <v>0</v>
      </c>
      <c r="AH73" s="111">
        <f t="shared" ca="1" si="13"/>
        <v>0</v>
      </c>
      <c r="AI73" s="111">
        <f t="shared" ca="1" si="19"/>
        <v>0</v>
      </c>
      <c r="AJ73" s="111">
        <f t="shared" ca="1" si="14"/>
        <v>0</v>
      </c>
      <c r="AK73" s="112">
        <f t="shared" ca="1" si="14"/>
        <v>0</v>
      </c>
      <c r="AL73" s="104"/>
      <c r="AM73" s="100"/>
      <c r="AN73" s="148" t="str">
        <f t="shared" ca="1" si="15"/>
        <v/>
      </c>
      <c r="AO73" s="149"/>
      <c r="AP73" s="151" t="str">
        <f t="array" aca="1" ref="AP73" ca="1">IF(SUM(--ISNUMBER(FIND(AP$2,AN$2:AN$201)))&lt;ROW()-2,"",INDEX(AN$1:AN$201,SMALL(IF(ISNUMBER(FIND(AP$2,AN$2:AN$201)),ROW($2:$201)),ROW()-2)))</f>
        <v/>
      </c>
      <c r="AQ73" s="151" t="str">
        <f t="array" aca="1" ref="AQ73" ca="1">IF(SUM(--ISNUMBER(FIND(AQ$2,AN$2:AN$201)))&lt;ROW()-2,"",INDEX(AN$1:AN$201,SMALL(IF(ISNUMBER(FIND(AQ$2,AN$2:AN$201)),ROW($2:$201)),ROW()-2)))</f>
        <v/>
      </c>
    </row>
    <row r="74" spans="1:43" s="97" customFormat="1" ht="80.099999999999994" customHeight="1">
      <c r="A74" s="120">
        <f t="shared" ca="1" si="20"/>
        <v>71</v>
      </c>
      <c r="B74" s="422" t="e">
        <f ca="1">IF(A74="","",IF(INDIRECT("C"&amp;ROW())="","",TEXT(MATCH(INDIRECT("C"&amp;ROW()),TestCategories,0),"000")&amp;"-"&amp;TEXT(COUNTIF(C$3:INDIRECT("C"&amp;ROW()),INDIRECT("C"&amp;ROW())),"00")))</f>
        <v>#N/A</v>
      </c>
      <c r="C74" s="423" t="str">
        <f t="shared" ca="1" si="21"/>
        <v>EFFECTS-EQUALIZER</v>
      </c>
      <c r="D74" s="424"/>
      <c r="E74" s="425" t="s">
        <v>306</v>
      </c>
      <c r="F74" s="425" t="s">
        <v>304</v>
      </c>
      <c r="G74" s="425" t="s">
        <v>302</v>
      </c>
      <c r="H74" s="426" t="s">
        <v>173</v>
      </c>
      <c r="I74" s="427"/>
      <c r="J74" s="427">
        <v>5</v>
      </c>
      <c r="K74" s="425"/>
      <c r="L74" s="425"/>
      <c r="M74" s="429" t="str">
        <f t="shared" ca="1" si="22"/>
        <v/>
      </c>
      <c r="N74" s="282" t="str">
        <f ca="1">IF(M74&lt;&gt;"",MAX(N$3:N73)+1,"")</f>
        <v/>
      </c>
      <c r="O74" s="442">
        <f t="shared" ca="1" si="23"/>
        <v>7</v>
      </c>
      <c r="P74" s="98"/>
      <c r="Q74" s="98"/>
      <c r="R74" s="98"/>
      <c r="S74" s="98"/>
      <c r="T74" s="98"/>
      <c r="U74" s="98"/>
      <c r="V74" s="98"/>
      <c r="W74" s="99"/>
      <c r="X74" s="89"/>
      <c r="Y74" s="89"/>
      <c r="Z74" s="89"/>
      <c r="AA74" s="117"/>
      <c r="AB74" s="139" t="str">
        <f t="shared" ca="1" si="16"/>
        <v/>
      </c>
      <c r="AC74" s="134">
        <f t="shared" ca="1" si="17"/>
        <v>0</v>
      </c>
      <c r="AD74" s="111">
        <f t="shared" ca="1" si="12"/>
        <v>0</v>
      </c>
      <c r="AE74" s="111">
        <f t="shared" ca="1" si="12"/>
        <v>0</v>
      </c>
      <c r="AF74" s="111">
        <f t="shared" ca="1" si="18"/>
        <v>0</v>
      </c>
      <c r="AG74" s="111">
        <f t="shared" ca="1" si="13"/>
        <v>0</v>
      </c>
      <c r="AH74" s="111">
        <f t="shared" ca="1" si="13"/>
        <v>0</v>
      </c>
      <c r="AI74" s="111">
        <f t="shared" ca="1" si="19"/>
        <v>0</v>
      </c>
      <c r="AJ74" s="111">
        <f t="shared" ca="1" si="14"/>
        <v>0</v>
      </c>
      <c r="AK74" s="112">
        <f t="shared" ca="1" si="14"/>
        <v>0</v>
      </c>
      <c r="AL74" s="104"/>
      <c r="AM74" s="100"/>
      <c r="AN74" s="148" t="str">
        <f t="shared" ca="1" si="15"/>
        <v/>
      </c>
      <c r="AO74" s="149"/>
      <c r="AP74" s="151" t="str">
        <f t="array" aca="1" ref="AP74" ca="1">IF(SUM(--ISNUMBER(FIND(AP$2,AN$2:AN$201)))&lt;ROW()-2,"",INDEX(AN$1:AN$201,SMALL(IF(ISNUMBER(FIND(AP$2,AN$2:AN$201)),ROW($2:$201)),ROW()-2)))</f>
        <v/>
      </c>
      <c r="AQ74" s="151" t="str">
        <f t="array" aca="1" ref="AQ74" ca="1">IF(SUM(--ISNUMBER(FIND(AQ$2,AN$2:AN$201)))&lt;ROW()-2,"",INDEX(AN$1:AN$201,SMALL(IF(ISNUMBER(FIND(AQ$2,AN$2:AN$201)),ROW($2:$201)),ROW()-2)))</f>
        <v/>
      </c>
    </row>
    <row r="75" spans="1:43" s="97" customFormat="1" ht="80.099999999999994" customHeight="1">
      <c r="A75" s="120">
        <f t="shared" ca="1" si="20"/>
        <v>72</v>
      </c>
      <c r="B75" s="422" t="e">
        <f ca="1">IF(A75="","",IF(INDIRECT("C"&amp;ROW())="","",TEXT(MATCH(INDIRECT("C"&amp;ROW()),TestCategories,0),"000")&amp;"-"&amp;TEXT(COUNTIF(C$3:INDIRECT("C"&amp;ROW()),INDIRECT("C"&amp;ROW())),"00")))</f>
        <v>#N/A</v>
      </c>
      <c r="C75" s="423" t="str">
        <f t="shared" ca="1" si="21"/>
        <v>EFFECTS-EQUALIZER</v>
      </c>
      <c r="D75" s="424"/>
      <c r="E75" s="425" t="s">
        <v>307</v>
      </c>
      <c r="F75" s="425" t="s">
        <v>308</v>
      </c>
      <c r="G75" s="425" t="s">
        <v>302</v>
      </c>
      <c r="H75" s="426" t="s">
        <v>146</v>
      </c>
      <c r="I75" s="427"/>
      <c r="J75" s="427">
        <v>5</v>
      </c>
      <c r="K75" s="425"/>
      <c r="L75" s="425"/>
      <c r="M75" s="429" t="str">
        <f t="shared" ca="1" si="22"/>
        <v/>
      </c>
      <c r="N75" s="282" t="str">
        <f ca="1">IF(M75&lt;&gt;"",MAX(N$3:N74)+1,"")</f>
        <v/>
      </c>
      <c r="O75" s="442">
        <f t="shared" ca="1" si="23"/>
        <v>7</v>
      </c>
      <c r="P75" s="98"/>
      <c r="Q75" s="98"/>
      <c r="R75" s="98"/>
      <c r="S75" s="98"/>
      <c r="T75" s="98"/>
      <c r="U75" s="98"/>
      <c r="V75" s="98"/>
      <c r="W75" s="99"/>
      <c r="X75" s="89"/>
      <c r="Y75" s="89"/>
      <c r="Z75" s="89"/>
      <c r="AA75" s="117"/>
      <c r="AB75" s="139" t="str">
        <f t="shared" ca="1" si="16"/>
        <v/>
      </c>
      <c r="AC75" s="134">
        <f t="shared" ca="1" si="17"/>
        <v>0</v>
      </c>
      <c r="AD75" s="111">
        <f t="shared" ca="1" si="12"/>
        <v>0</v>
      </c>
      <c r="AE75" s="111">
        <f t="shared" ca="1" si="12"/>
        <v>0</v>
      </c>
      <c r="AF75" s="111">
        <f t="shared" ca="1" si="18"/>
        <v>0</v>
      </c>
      <c r="AG75" s="111">
        <f t="shared" ca="1" si="13"/>
        <v>0</v>
      </c>
      <c r="AH75" s="111">
        <f t="shared" ca="1" si="13"/>
        <v>0</v>
      </c>
      <c r="AI75" s="111">
        <f t="shared" ca="1" si="19"/>
        <v>0</v>
      </c>
      <c r="AJ75" s="111">
        <f t="shared" ca="1" si="14"/>
        <v>0</v>
      </c>
      <c r="AK75" s="112">
        <f t="shared" ca="1" si="14"/>
        <v>0</v>
      </c>
      <c r="AL75" s="104"/>
      <c r="AM75" s="100"/>
      <c r="AN75" s="148" t="str">
        <f t="shared" ca="1" si="15"/>
        <v/>
      </c>
      <c r="AO75" s="149"/>
      <c r="AP75" s="151" t="str">
        <f t="array" aca="1" ref="AP75" ca="1">IF(SUM(--ISNUMBER(FIND(AP$2,AN$2:AN$201)))&lt;ROW()-2,"",INDEX(AN$1:AN$201,SMALL(IF(ISNUMBER(FIND(AP$2,AN$2:AN$201)),ROW($2:$201)),ROW()-2)))</f>
        <v/>
      </c>
      <c r="AQ75" s="151" t="str">
        <f t="array" aca="1" ref="AQ75" ca="1">IF(SUM(--ISNUMBER(FIND(AQ$2,AN$2:AN$201)))&lt;ROW()-2,"",INDEX(AN$1:AN$201,SMALL(IF(ISNUMBER(FIND(AQ$2,AN$2:AN$201)),ROW($2:$201)),ROW()-2)))</f>
        <v/>
      </c>
    </row>
    <row r="76" spans="1:43" s="97" customFormat="1" ht="80.099999999999994" customHeight="1">
      <c r="A76" s="120">
        <f t="shared" ca="1" si="20"/>
        <v>73</v>
      </c>
      <c r="B76" s="422" t="e">
        <f ca="1">IF(A76="","",IF(INDIRECT("C"&amp;ROW())="","",TEXT(MATCH(INDIRECT("C"&amp;ROW()),TestCategories,0),"000")&amp;"-"&amp;TEXT(COUNTIF(C$3:INDIRECT("C"&amp;ROW()),INDIRECT("C"&amp;ROW())),"00")))</f>
        <v>#N/A</v>
      </c>
      <c r="C76" s="423" t="str">
        <f t="shared" ca="1" si="21"/>
        <v>EFFECTS-EQUALIZER</v>
      </c>
      <c r="D76" s="424"/>
      <c r="E76" s="425" t="s">
        <v>309</v>
      </c>
      <c r="F76" s="425" t="s">
        <v>310</v>
      </c>
      <c r="G76" s="425" t="s">
        <v>302</v>
      </c>
      <c r="H76" s="426" t="s">
        <v>146</v>
      </c>
      <c r="I76" s="427"/>
      <c r="J76" s="427">
        <v>5</v>
      </c>
      <c r="K76" s="425"/>
      <c r="L76" s="425"/>
      <c r="M76" s="429" t="str">
        <f t="shared" ca="1" si="22"/>
        <v/>
      </c>
      <c r="N76" s="282" t="str">
        <f ca="1">IF(M76&lt;&gt;"",MAX(N$3:N75)+1,"")</f>
        <v/>
      </c>
      <c r="O76" s="442">
        <f t="shared" ca="1" si="23"/>
        <v>7</v>
      </c>
      <c r="P76" s="98"/>
      <c r="Q76" s="98"/>
      <c r="R76" s="98"/>
      <c r="S76" s="98"/>
      <c r="T76" s="98"/>
      <c r="U76" s="98"/>
      <c r="V76" s="98"/>
      <c r="W76" s="99"/>
      <c r="X76" s="89"/>
      <c r="Y76" s="89"/>
      <c r="Z76" s="89"/>
      <c r="AA76" s="117"/>
      <c r="AB76" s="139" t="str">
        <f t="shared" ca="1" si="16"/>
        <v/>
      </c>
      <c r="AC76" s="134">
        <f t="shared" ca="1" si="17"/>
        <v>0</v>
      </c>
      <c r="AD76" s="111">
        <f t="shared" ca="1" si="12"/>
        <v>0</v>
      </c>
      <c r="AE76" s="111">
        <f t="shared" ca="1" si="12"/>
        <v>0</v>
      </c>
      <c r="AF76" s="111">
        <f t="shared" ca="1" si="18"/>
        <v>0</v>
      </c>
      <c r="AG76" s="111">
        <f t="shared" ca="1" si="13"/>
        <v>0</v>
      </c>
      <c r="AH76" s="111">
        <f t="shared" ca="1" si="13"/>
        <v>0</v>
      </c>
      <c r="AI76" s="111">
        <f t="shared" ca="1" si="19"/>
        <v>0</v>
      </c>
      <c r="AJ76" s="111">
        <f t="shared" ca="1" si="14"/>
        <v>0</v>
      </c>
      <c r="AK76" s="112">
        <f t="shared" ca="1" si="14"/>
        <v>0</v>
      </c>
      <c r="AL76" s="104"/>
      <c r="AM76" s="100"/>
      <c r="AN76" s="148" t="str">
        <f t="shared" ca="1" si="15"/>
        <v/>
      </c>
      <c r="AO76" s="149"/>
      <c r="AP76" s="151" t="str">
        <f t="array" aca="1" ref="AP76" ca="1">IF(SUM(--ISNUMBER(FIND(AP$2,AN$2:AN$201)))&lt;ROW()-2,"",INDEX(AN$1:AN$201,SMALL(IF(ISNUMBER(FIND(AP$2,AN$2:AN$201)),ROW($2:$201)),ROW()-2)))</f>
        <v/>
      </c>
      <c r="AQ76" s="151" t="str">
        <f t="array" aca="1" ref="AQ76" ca="1">IF(SUM(--ISNUMBER(FIND(AQ$2,AN$2:AN$201)))&lt;ROW()-2,"",INDEX(AN$1:AN$201,SMALL(IF(ISNUMBER(FIND(AQ$2,AN$2:AN$201)),ROW($2:$201)),ROW()-2)))</f>
        <v/>
      </c>
    </row>
    <row r="77" spans="1:43" s="97" customFormat="1" ht="80.099999999999994" customHeight="1">
      <c r="A77" s="120">
        <f t="shared" ca="1" si="20"/>
        <v>74</v>
      </c>
      <c r="B77" s="422" t="e">
        <f ca="1">IF(A77="","",IF(INDIRECT("C"&amp;ROW())="","",TEXT(MATCH(INDIRECT("C"&amp;ROW()),TestCategories,0),"000")&amp;"-"&amp;TEXT(COUNTIF(C$3:INDIRECT("C"&amp;ROW()),INDIRECT("C"&amp;ROW())),"00")))</f>
        <v>#N/A</v>
      </c>
      <c r="C77" s="423" t="str">
        <f t="shared" ca="1" si="21"/>
        <v>EFFECTS-EQUALIZER</v>
      </c>
      <c r="D77" s="424"/>
      <c r="E77" s="425" t="s">
        <v>311</v>
      </c>
      <c r="F77" s="425" t="s">
        <v>312</v>
      </c>
      <c r="G77" s="425" t="s">
        <v>302</v>
      </c>
      <c r="H77" s="426" t="s">
        <v>146</v>
      </c>
      <c r="I77" s="427"/>
      <c r="J77" s="427">
        <v>5</v>
      </c>
      <c r="K77" s="425"/>
      <c r="L77" s="425"/>
      <c r="M77" s="429" t="str">
        <f t="shared" ca="1" si="22"/>
        <v/>
      </c>
      <c r="N77" s="282" t="str">
        <f ca="1">IF(M77&lt;&gt;"",MAX(N$3:N76)+1,"")</f>
        <v/>
      </c>
      <c r="O77" s="442">
        <f t="shared" ca="1" si="23"/>
        <v>7</v>
      </c>
      <c r="P77" s="98"/>
      <c r="Q77" s="98"/>
      <c r="R77" s="98"/>
      <c r="S77" s="98"/>
      <c r="T77" s="98"/>
      <c r="U77" s="98"/>
      <c r="V77" s="98"/>
      <c r="W77" s="99"/>
      <c r="X77" s="89"/>
      <c r="Y77" s="89"/>
      <c r="Z77" s="89"/>
      <c r="AA77" s="117"/>
      <c r="AB77" s="139" t="str">
        <f t="shared" ca="1" si="16"/>
        <v/>
      </c>
      <c r="AC77" s="134">
        <f t="shared" ca="1" si="17"/>
        <v>0</v>
      </c>
      <c r="AD77" s="111">
        <f t="shared" ca="1" si="12"/>
        <v>0</v>
      </c>
      <c r="AE77" s="111">
        <f t="shared" ca="1" si="12"/>
        <v>0</v>
      </c>
      <c r="AF77" s="111">
        <f t="shared" ca="1" si="18"/>
        <v>0</v>
      </c>
      <c r="AG77" s="111">
        <f t="shared" ca="1" si="13"/>
        <v>0</v>
      </c>
      <c r="AH77" s="111">
        <f t="shared" ca="1" si="13"/>
        <v>0</v>
      </c>
      <c r="AI77" s="111">
        <f t="shared" ca="1" si="19"/>
        <v>0</v>
      </c>
      <c r="AJ77" s="111">
        <f t="shared" ca="1" si="14"/>
        <v>0</v>
      </c>
      <c r="AK77" s="112">
        <f t="shared" ca="1" si="14"/>
        <v>0</v>
      </c>
      <c r="AL77" s="104"/>
      <c r="AM77" s="100"/>
      <c r="AN77" s="148" t="str">
        <f t="shared" ca="1" si="15"/>
        <v/>
      </c>
      <c r="AO77" s="149"/>
      <c r="AP77" s="151" t="str">
        <f t="array" aca="1" ref="AP77" ca="1">IF(SUM(--ISNUMBER(FIND(AP$2,AN$2:AN$201)))&lt;ROW()-2,"",INDEX(AN$1:AN$201,SMALL(IF(ISNUMBER(FIND(AP$2,AN$2:AN$201)),ROW($2:$201)),ROW()-2)))</f>
        <v/>
      </c>
      <c r="AQ77" s="151" t="str">
        <f t="array" aca="1" ref="AQ77" ca="1">IF(SUM(--ISNUMBER(FIND(AQ$2,AN$2:AN$201)))&lt;ROW()-2,"",INDEX(AN$1:AN$201,SMALL(IF(ISNUMBER(FIND(AQ$2,AN$2:AN$201)),ROW($2:$201)),ROW()-2)))</f>
        <v/>
      </c>
    </row>
    <row r="78" spans="1:43" s="97" customFormat="1" ht="80.099999999999994" customHeight="1">
      <c r="A78" s="120">
        <f t="shared" ca="1" si="20"/>
        <v>75</v>
      </c>
      <c r="B78" s="422" t="e">
        <f ca="1">IF(A78="","",IF(INDIRECT("C"&amp;ROW())="","",TEXT(MATCH(INDIRECT("C"&amp;ROW()),TestCategories,0),"000")&amp;"-"&amp;TEXT(COUNTIF(C$3:INDIRECT("C"&amp;ROW()),INDIRECT("C"&amp;ROW())),"00")))</f>
        <v>#N/A</v>
      </c>
      <c r="C78" s="423" t="str">
        <f t="shared" ca="1" si="21"/>
        <v>EFFECTS-EQUALIZER</v>
      </c>
      <c r="D78" s="424"/>
      <c r="E78" s="425" t="s">
        <v>313</v>
      </c>
      <c r="F78" s="425" t="s">
        <v>314</v>
      </c>
      <c r="G78" s="425" t="s">
        <v>302</v>
      </c>
      <c r="H78" s="426" t="s">
        <v>146</v>
      </c>
      <c r="I78" s="427"/>
      <c r="J78" s="427">
        <v>5</v>
      </c>
      <c r="K78" s="425"/>
      <c r="L78" s="425"/>
      <c r="M78" s="429" t="str">
        <f t="shared" ca="1" si="22"/>
        <v/>
      </c>
      <c r="N78" s="282" t="str">
        <f ca="1">IF(M78&lt;&gt;"",MAX(N$3:N77)+1,"")</f>
        <v/>
      </c>
      <c r="O78" s="442">
        <f t="shared" ca="1" si="23"/>
        <v>7</v>
      </c>
      <c r="P78" s="98"/>
      <c r="Q78" s="98"/>
      <c r="R78" s="98"/>
      <c r="S78" s="98"/>
      <c r="T78" s="98"/>
      <c r="U78" s="98"/>
      <c r="V78" s="98"/>
      <c r="W78" s="99"/>
      <c r="X78" s="89"/>
      <c r="Y78" s="89"/>
      <c r="Z78" s="89"/>
      <c r="AA78" s="117"/>
      <c r="AB78" s="139" t="str">
        <f t="shared" ca="1" si="16"/>
        <v/>
      </c>
      <c r="AC78" s="134">
        <f t="shared" ca="1" si="17"/>
        <v>0</v>
      </c>
      <c r="AD78" s="111">
        <f t="shared" ca="1" si="12"/>
        <v>0</v>
      </c>
      <c r="AE78" s="111">
        <f t="shared" ca="1" si="12"/>
        <v>0</v>
      </c>
      <c r="AF78" s="111">
        <f t="shared" ca="1" si="18"/>
        <v>0</v>
      </c>
      <c r="AG78" s="111">
        <f t="shared" ca="1" si="13"/>
        <v>0</v>
      </c>
      <c r="AH78" s="111">
        <f t="shared" ca="1" si="13"/>
        <v>0</v>
      </c>
      <c r="AI78" s="111">
        <f t="shared" ca="1" si="19"/>
        <v>0</v>
      </c>
      <c r="AJ78" s="111">
        <f t="shared" ca="1" si="14"/>
        <v>0</v>
      </c>
      <c r="AK78" s="112">
        <f t="shared" ca="1" si="14"/>
        <v>0</v>
      </c>
      <c r="AL78" s="104"/>
      <c r="AM78" s="100"/>
      <c r="AN78" s="148" t="str">
        <f t="shared" ca="1" si="15"/>
        <v/>
      </c>
      <c r="AO78" s="149"/>
      <c r="AP78" s="151" t="str">
        <f t="array" aca="1" ref="AP78" ca="1">IF(SUM(--ISNUMBER(FIND(AP$2,AN$2:AN$201)))&lt;ROW()-2,"",INDEX(AN$1:AN$201,SMALL(IF(ISNUMBER(FIND(AP$2,AN$2:AN$201)),ROW($2:$201)),ROW()-2)))</f>
        <v/>
      </c>
      <c r="AQ78" s="151" t="str">
        <f t="array" aca="1" ref="AQ78" ca="1">IF(SUM(--ISNUMBER(FIND(AQ$2,AN$2:AN$201)))&lt;ROW()-2,"",INDEX(AN$1:AN$201,SMALL(IF(ISNUMBER(FIND(AQ$2,AN$2:AN$201)),ROW($2:$201)),ROW()-2)))</f>
        <v/>
      </c>
    </row>
    <row r="79" spans="1:43" s="97" customFormat="1" ht="80.099999999999994" customHeight="1">
      <c r="A79" s="120">
        <f t="shared" ca="1" si="20"/>
        <v>76</v>
      </c>
      <c r="B79" s="422" t="e">
        <f ca="1">IF(A79="","",IF(INDIRECT("C"&amp;ROW())="","",TEXT(MATCH(INDIRECT("C"&amp;ROW()),TestCategories,0),"000")&amp;"-"&amp;TEXT(COUNTIF(C$3:INDIRECT("C"&amp;ROW()),INDIRECT("C"&amp;ROW())),"00")))</f>
        <v>#N/A</v>
      </c>
      <c r="C79" s="423" t="str">
        <f t="shared" ca="1" si="21"/>
        <v>EFFECTS-EQUALIZER</v>
      </c>
      <c r="D79" s="424"/>
      <c r="E79" s="425" t="s">
        <v>315</v>
      </c>
      <c r="F79" s="425" t="s">
        <v>308</v>
      </c>
      <c r="G79" s="425" t="s">
        <v>302</v>
      </c>
      <c r="H79" s="426" t="s">
        <v>146</v>
      </c>
      <c r="I79" s="427"/>
      <c r="J79" s="427">
        <v>5</v>
      </c>
      <c r="K79" s="425"/>
      <c r="L79" s="425"/>
      <c r="M79" s="429" t="str">
        <f t="shared" ca="1" si="22"/>
        <v/>
      </c>
      <c r="N79" s="282" t="str">
        <f ca="1">IF(M79&lt;&gt;"",MAX(N$3:N78)+1,"")</f>
        <v/>
      </c>
      <c r="O79" s="442">
        <f t="shared" ca="1" si="23"/>
        <v>7</v>
      </c>
      <c r="P79" s="98"/>
      <c r="Q79" s="98"/>
      <c r="R79" s="98"/>
      <c r="S79" s="98"/>
      <c r="T79" s="98"/>
      <c r="U79" s="98"/>
      <c r="V79" s="98"/>
      <c r="W79" s="99"/>
      <c r="X79" s="89"/>
      <c r="Y79" s="89"/>
      <c r="Z79" s="89"/>
      <c r="AA79" s="117"/>
      <c r="AB79" s="139" t="str">
        <f t="shared" ca="1" si="16"/>
        <v/>
      </c>
      <c r="AC79" s="134">
        <f t="shared" ca="1" si="17"/>
        <v>0</v>
      </c>
      <c r="AD79" s="111">
        <f t="shared" ca="1" si="12"/>
        <v>0</v>
      </c>
      <c r="AE79" s="111">
        <f t="shared" ca="1" si="12"/>
        <v>0</v>
      </c>
      <c r="AF79" s="111">
        <f t="shared" ca="1" si="18"/>
        <v>0</v>
      </c>
      <c r="AG79" s="111">
        <f t="shared" ca="1" si="13"/>
        <v>0</v>
      </c>
      <c r="AH79" s="111">
        <f t="shared" ca="1" si="13"/>
        <v>0</v>
      </c>
      <c r="AI79" s="111">
        <f t="shared" ca="1" si="19"/>
        <v>0</v>
      </c>
      <c r="AJ79" s="111">
        <f t="shared" ca="1" si="14"/>
        <v>0</v>
      </c>
      <c r="AK79" s="112">
        <f t="shared" ca="1" si="14"/>
        <v>0</v>
      </c>
      <c r="AL79" s="104"/>
      <c r="AM79" s="100"/>
      <c r="AN79" s="148" t="str">
        <f t="shared" ca="1" si="15"/>
        <v/>
      </c>
      <c r="AO79" s="149"/>
      <c r="AP79" s="151" t="str">
        <f t="array" aca="1" ref="AP79" ca="1">IF(SUM(--ISNUMBER(FIND(AP$2,AN$2:AN$201)))&lt;ROW()-2,"",INDEX(AN$1:AN$201,SMALL(IF(ISNUMBER(FIND(AP$2,AN$2:AN$201)),ROW($2:$201)),ROW()-2)))</f>
        <v/>
      </c>
      <c r="AQ79" s="151" t="str">
        <f t="array" aca="1" ref="AQ79" ca="1">IF(SUM(--ISNUMBER(FIND(AQ$2,AN$2:AN$201)))&lt;ROW()-2,"",INDEX(AN$1:AN$201,SMALL(IF(ISNUMBER(FIND(AQ$2,AN$2:AN$201)),ROW($2:$201)),ROW()-2)))</f>
        <v/>
      </c>
    </row>
    <row r="80" spans="1:43" s="97" customFormat="1" ht="80.099999999999994" customHeight="1">
      <c r="A80" s="120">
        <f t="shared" ca="1" si="20"/>
        <v>77</v>
      </c>
      <c r="B80" s="422" t="e">
        <f ca="1">IF(A80="","",IF(INDIRECT("C"&amp;ROW())="","",TEXT(MATCH(INDIRECT("C"&amp;ROW()),TestCategories,0),"000")&amp;"-"&amp;TEXT(COUNTIF(C$3:INDIRECT("C"&amp;ROW()),INDIRECT("C"&amp;ROW())),"00")))</f>
        <v>#N/A</v>
      </c>
      <c r="C80" s="423" t="str">
        <f t="shared" ca="1" si="21"/>
        <v>EFFECTS-EQUALIZER</v>
      </c>
      <c r="D80" s="424"/>
      <c r="E80" s="425" t="s">
        <v>316</v>
      </c>
      <c r="F80" s="425" t="s">
        <v>310</v>
      </c>
      <c r="G80" s="425" t="s">
        <v>302</v>
      </c>
      <c r="H80" s="426" t="s">
        <v>146</v>
      </c>
      <c r="I80" s="427"/>
      <c r="J80" s="427">
        <v>5</v>
      </c>
      <c r="K80" s="425"/>
      <c r="L80" s="425"/>
      <c r="M80" s="429" t="str">
        <f t="shared" ca="1" si="22"/>
        <v/>
      </c>
      <c r="N80" s="282" t="str">
        <f ca="1">IF(M80&lt;&gt;"",MAX(N$3:N79)+1,"")</f>
        <v/>
      </c>
      <c r="O80" s="442">
        <f t="shared" ca="1" si="23"/>
        <v>7</v>
      </c>
      <c r="P80" s="98"/>
      <c r="Q80" s="98"/>
      <c r="R80" s="98"/>
      <c r="S80" s="98"/>
      <c r="T80" s="98"/>
      <c r="U80" s="98"/>
      <c r="V80" s="98"/>
      <c r="W80" s="99"/>
      <c r="X80" s="89"/>
      <c r="Y80" s="89"/>
      <c r="Z80" s="89"/>
      <c r="AA80" s="117"/>
      <c r="AB80" s="139" t="str">
        <f t="shared" ca="1" si="16"/>
        <v/>
      </c>
      <c r="AC80" s="134">
        <f t="shared" ca="1" si="17"/>
        <v>0</v>
      </c>
      <c r="AD80" s="111">
        <f t="shared" ca="1" si="12"/>
        <v>0</v>
      </c>
      <c r="AE80" s="111">
        <f t="shared" ca="1" si="12"/>
        <v>0</v>
      </c>
      <c r="AF80" s="111">
        <f t="shared" ca="1" si="18"/>
        <v>0</v>
      </c>
      <c r="AG80" s="111">
        <f t="shared" ca="1" si="13"/>
        <v>0</v>
      </c>
      <c r="AH80" s="111">
        <f t="shared" ca="1" si="13"/>
        <v>0</v>
      </c>
      <c r="AI80" s="111">
        <f t="shared" ca="1" si="19"/>
        <v>0</v>
      </c>
      <c r="AJ80" s="111">
        <f t="shared" ca="1" si="14"/>
        <v>0</v>
      </c>
      <c r="AK80" s="112">
        <f t="shared" ca="1" si="14"/>
        <v>0</v>
      </c>
      <c r="AL80" s="104"/>
      <c r="AM80" s="100"/>
      <c r="AN80" s="148" t="str">
        <f t="shared" ca="1" si="15"/>
        <v/>
      </c>
      <c r="AO80" s="149"/>
      <c r="AP80" s="151" t="str">
        <f t="array" aca="1" ref="AP80" ca="1">IF(SUM(--ISNUMBER(FIND(AP$2,AN$2:AN$201)))&lt;ROW()-2,"",INDEX(AN$1:AN$201,SMALL(IF(ISNUMBER(FIND(AP$2,AN$2:AN$201)),ROW($2:$201)),ROW()-2)))</f>
        <v/>
      </c>
      <c r="AQ80" s="151" t="str">
        <f t="array" aca="1" ref="AQ80" ca="1">IF(SUM(--ISNUMBER(FIND(AQ$2,AN$2:AN$201)))&lt;ROW()-2,"",INDEX(AN$1:AN$201,SMALL(IF(ISNUMBER(FIND(AQ$2,AN$2:AN$201)),ROW($2:$201)),ROW()-2)))</f>
        <v/>
      </c>
    </row>
    <row r="81" spans="1:43" s="97" customFormat="1" ht="80.099999999999994" customHeight="1">
      <c r="A81" s="120">
        <f t="shared" ca="1" si="20"/>
        <v>78</v>
      </c>
      <c r="B81" s="422" t="e">
        <f ca="1">IF(A81="","",IF(INDIRECT("C"&amp;ROW())="","",TEXT(MATCH(INDIRECT("C"&amp;ROW()),TestCategories,0),"000")&amp;"-"&amp;TEXT(COUNTIF(C$3:INDIRECT("C"&amp;ROW()),INDIRECT("C"&amp;ROW())),"00")))</f>
        <v>#N/A</v>
      </c>
      <c r="C81" s="423" t="str">
        <f t="shared" ca="1" si="21"/>
        <v>EFFECTS-EQUALIZER</v>
      </c>
      <c r="D81" s="424"/>
      <c r="E81" s="425" t="s">
        <v>317</v>
      </c>
      <c r="F81" s="425" t="s">
        <v>312</v>
      </c>
      <c r="G81" s="425" t="s">
        <v>302</v>
      </c>
      <c r="H81" s="426" t="s">
        <v>146</v>
      </c>
      <c r="I81" s="427"/>
      <c r="J81" s="427">
        <v>5</v>
      </c>
      <c r="K81" s="425"/>
      <c r="L81" s="425"/>
      <c r="M81" s="429" t="str">
        <f t="shared" ca="1" si="22"/>
        <v/>
      </c>
      <c r="N81" s="282" t="str">
        <f ca="1">IF(M81&lt;&gt;"",MAX(N$3:N80)+1,"")</f>
        <v/>
      </c>
      <c r="O81" s="442">
        <f t="shared" ca="1" si="23"/>
        <v>7</v>
      </c>
      <c r="P81" s="98"/>
      <c r="Q81" s="98"/>
      <c r="R81" s="98"/>
      <c r="S81" s="98"/>
      <c r="T81" s="98"/>
      <c r="U81" s="98"/>
      <c r="V81" s="98"/>
      <c r="W81" s="99"/>
      <c r="X81" s="89"/>
      <c r="Y81" s="89"/>
      <c r="Z81" s="89"/>
      <c r="AA81" s="117"/>
      <c r="AB81" s="139" t="str">
        <f t="shared" ca="1" si="16"/>
        <v/>
      </c>
      <c r="AC81" s="134">
        <f t="shared" ca="1" si="17"/>
        <v>0</v>
      </c>
      <c r="AD81" s="111">
        <f t="shared" ca="1" si="12"/>
        <v>0</v>
      </c>
      <c r="AE81" s="111">
        <f t="shared" ca="1" si="12"/>
        <v>0</v>
      </c>
      <c r="AF81" s="111">
        <f t="shared" ca="1" si="18"/>
        <v>0</v>
      </c>
      <c r="AG81" s="111">
        <f t="shared" ca="1" si="13"/>
        <v>0</v>
      </c>
      <c r="AH81" s="111">
        <f t="shared" ca="1" si="13"/>
        <v>0</v>
      </c>
      <c r="AI81" s="111">
        <f t="shared" ca="1" si="19"/>
        <v>0</v>
      </c>
      <c r="AJ81" s="111">
        <f t="shared" ca="1" si="14"/>
        <v>0</v>
      </c>
      <c r="AK81" s="112">
        <f t="shared" ca="1" si="14"/>
        <v>0</v>
      </c>
      <c r="AL81" s="104"/>
      <c r="AM81" s="100"/>
      <c r="AN81" s="148" t="str">
        <f t="shared" ca="1" si="15"/>
        <v/>
      </c>
      <c r="AO81" s="149"/>
      <c r="AP81" s="151" t="str">
        <f t="array" aca="1" ref="AP81" ca="1">IF(SUM(--ISNUMBER(FIND(AP$2,AN$2:AN$201)))&lt;ROW()-2,"",INDEX(AN$1:AN$201,SMALL(IF(ISNUMBER(FIND(AP$2,AN$2:AN$201)),ROW($2:$201)),ROW()-2)))</f>
        <v/>
      </c>
      <c r="AQ81" s="151" t="str">
        <f t="array" aca="1" ref="AQ81" ca="1">IF(SUM(--ISNUMBER(FIND(AQ$2,AN$2:AN$201)))&lt;ROW()-2,"",INDEX(AN$1:AN$201,SMALL(IF(ISNUMBER(FIND(AQ$2,AN$2:AN$201)),ROW($2:$201)),ROW()-2)))</f>
        <v/>
      </c>
    </row>
    <row r="82" spans="1:43" s="97" customFormat="1" ht="80.099999999999994" customHeight="1">
      <c r="A82" s="120">
        <f t="shared" ca="1" si="20"/>
        <v>79</v>
      </c>
      <c r="B82" s="422" t="e">
        <f ca="1">IF(A82="","",IF(INDIRECT("C"&amp;ROW())="","",TEXT(MATCH(INDIRECT("C"&amp;ROW()),TestCategories,0),"000")&amp;"-"&amp;TEXT(COUNTIF(C$3:INDIRECT("C"&amp;ROW()),INDIRECT("C"&amp;ROW())),"00")))</f>
        <v>#N/A</v>
      </c>
      <c r="C82" s="423" t="str">
        <f t="shared" ca="1" si="21"/>
        <v>EFFECTS-EQUALIZER</v>
      </c>
      <c r="D82" s="424"/>
      <c r="E82" s="425" t="s">
        <v>318</v>
      </c>
      <c r="F82" s="425" t="s">
        <v>319</v>
      </c>
      <c r="G82" s="425" t="s">
        <v>302</v>
      </c>
      <c r="H82" s="426" t="s">
        <v>146</v>
      </c>
      <c r="I82" s="427"/>
      <c r="J82" s="427">
        <v>5</v>
      </c>
      <c r="K82" s="425"/>
      <c r="L82" s="425"/>
      <c r="M82" s="429" t="str">
        <f t="shared" ca="1" si="22"/>
        <v/>
      </c>
      <c r="N82" s="282" t="str">
        <f ca="1">IF(M82&lt;&gt;"",MAX(N$3:N81)+1,"")</f>
        <v/>
      </c>
      <c r="O82" s="442">
        <f t="shared" ca="1" si="23"/>
        <v>7</v>
      </c>
      <c r="P82" s="98"/>
      <c r="Q82" s="98"/>
      <c r="R82" s="98"/>
      <c r="S82" s="98"/>
      <c r="T82" s="98"/>
      <c r="U82" s="98"/>
      <c r="V82" s="98"/>
      <c r="W82" s="99"/>
      <c r="X82" s="89"/>
      <c r="Y82" s="89"/>
      <c r="Z82" s="89"/>
      <c r="AA82" s="117"/>
      <c r="AB82" s="139" t="str">
        <f t="shared" ca="1" si="16"/>
        <v/>
      </c>
      <c r="AC82" s="134">
        <f t="shared" ca="1" si="17"/>
        <v>0</v>
      </c>
      <c r="AD82" s="111">
        <f t="shared" ca="1" si="12"/>
        <v>0</v>
      </c>
      <c r="AE82" s="111">
        <f t="shared" ca="1" si="12"/>
        <v>0</v>
      </c>
      <c r="AF82" s="111">
        <f t="shared" ca="1" si="18"/>
        <v>0</v>
      </c>
      <c r="AG82" s="111">
        <f t="shared" ca="1" si="13"/>
        <v>0</v>
      </c>
      <c r="AH82" s="111">
        <f t="shared" ca="1" si="13"/>
        <v>0</v>
      </c>
      <c r="AI82" s="111">
        <f t="shared" ca="1" si="19"/>
        <v>0</v>
      </c>
      <c r="AJ82" s="111">
        <f t="shared" ca="1" si="14"/>
        <v>0</v>
      </c>
      <c r="AK82" s="112">
        <f t="shared" ca="1" si="14"/>
        <v>0</v>
      </c>
      <c r="AL82" s="104"/>
      <c r="AM82" s="100"/>
      <c r="AN82" s="148" t="str">
        <f t="shared" ca="1" si="15"/>
        <v/>
      </c>
      <c r="AO82" s="149"/>
      <c r="AP82" s="151" t="str">
        <f t="array" aca="1" ref="AP82" ca="1">IF(SUM(--ISNUMBER(FIND(AP$2,AN$2:AN$201)))&lt;ROW()-2,"",INDEX(AN$1:AN$201,SMALL(IF(ISNUMBER(FIND(AP$2,AN$2:AN$201)),ROW($2:$201)),ROW()-2)))</f>
        <v/>
      </c>
      <c r="AQ82" s="151" t="str">
        <f t="array" aca="1" ref="AQ82" ca="1">IF(SUM(--ISNUMBER(FIND(AQ$2,AN$2:AN$201)))&lt;ROW()-2,"",INDEX(AN$1:AN$201,SMALL(IF(ISNUMBER(FIND(AQ$2,AN$2:AN$201)),ROW($2:$201)),ROW()-2)))</f>
        <v/>
      </c>
    </row>
    <row r="83" spans="1:43" s="97" customFormat="1" ht="80.099999999999994" customHeight="1">
      <c r="A83" s="120">
        <f t="shared" ca="1" si="20"/>
        <v>80</v>
      </c>
      <c r="B83" s="422" t="e">
        <f ca="1">IF(A83="","",IF(INDIRECT("C"&amp;ROW())="","",TEXT(MATCH(INDIRECT("C"&amp;ROW()),TestCategories,0),"000")&amp;"-"&amp;TEXT(COUNTIF(C$3:INDIRECT("C"&amp;ROW()),INDIRECT("C"&amp;ROW())),"00")))</f>
        <v>#N/A</v>
      </c>
      <c r="C83" s="423" t="str">
        <f t="shared" ca="1" si="21"/>
        <v>DSP MODE</v>
      </c>
      <c r="D83" s="424" t="s">
        <v>320</v>
      </c>
      <c r="E83" s="425" t="s">
        <v>321</v>
      </c>
      <c r="F83" s="425" t="s">
        <v>322</v>
      </c>
      <c r="G83" s="425" t="s">
        <v>323</v>
      </c>
      <c r="H83" s="426" t="s">
        <v>146</v>
      </c>
      <c r="I83" s="427"/>
      <c r="J83" s="427">
        <v>5</v>
      </c>
      <c r="K83" s="425"/>
      <c r="L83" s="425"/>
      <c r="M83" s="429" t="str">
        <f t="shared" ca="1" si="22"/>
        <v/>
      </c>
      <c r="N83" s="282" t="str">
        <f ca="1">IF(M83&lt;&gt;"",MAX(N$3:N82)+1,"")</f>
        <v/>
      </c>
      <c r="O83" s="442">
        <f t="shared" ca="1" si="23"/>
        <v>8</v>
      </c>
      <c r="P83" s="98"/>
      <c r="Q83" s="98"/>
      <c r="R83" s="98"/>
      <c r="S83" s="98"/>
      <c r="T83" s="98"/>
      <c r="U83" s="98"/>
      <c r="V83" s="98"/>
      <c r="W83" s="99"/>
      <c r="X83" s="89"/>
      <c r="Y83" s="89"/>
      <c r="Z83" s="89"/>
      <c r="AA83" s="117"/>
      <c r="AB83" s="139" t="str">
        <f t="shared" ca="1" si="16"/>
        <v/>
      </c>
      <c r="AC83" s="134">
        <f t="shared" ca="1" si="17"/>
        <v>0</v>
      </c>
      <c r="AD83" s="111">
        <f t="shared" ca="1" si="12"/>
        <v>0</v>
      </c>
      <c r="AE83" s="111">
        <f t="shared" ca="1" si="12"/>
        <v>0</v>
      </c>
      <c r="AF83" s="111">
        <f t="shared" ca="1" si="18"/>
        <v>0</v>
      </c>
      <c r="AG83" s="111">
        <f t="shared" ca="1" si="13"/>
        <v>0</v>
      </c>
      <c r="AH83" s="111">
        <f t="shared" ca="1" si="13"/>
        <v>0</v>
      </c>
      <c r="AI83" s="111">
        <f t="shared" ca="1" si="19"/>
        <v>0</v>
      </c>
      <c r="AJ83" s="111">
        <f t="shared" ca="1" si="14"/>
        <v>0</v>
      </c>
      <c r="AK83" s="112">
        <f t="shared" ca="1" si="14"/>
        <v>0</v>
      </c>
      <c r="AL83" s="104"/>
      <c r="AM83" s="100"/>
      <c r="AN83" s="148" t="str">
        <f t="shared" ca="1" si="15"/>
        <v/>
      </c>
      <c r="AO83" s="149"/>
      <c r="AP83" s="151" t="str">
        <f t="array" aca="1" ref="AP83" ca="1">IF(SUM(--ISNUMBER(FIND(AP$2,AN$2:AN$201)))&lt;ROW()-2,"",INDEX(AN$1:AN$201,SMALL(IF(ISNUMBER(FIND(AP$2,AN$2:AN$201)),ROW($2:$201)),ROW()-2)))</f>
        <v/>
      </c>
      <c r="AQ83" s="151" t="str">
        <f t="array" aca="1" ref="AQ83" ca="1">IF(SUM(--ISNUMBER(FIND(AQ$2,AN$2:AN$201)))&lt;ROW()-2,"",INDEX(AN$1:AN$201,SMALL(IF(ISNUMBER(FIND(AQ$2,AN$2:AN$201)),ROW($2:$201)),ROW()-2)))</f>
        <v/>
      </c>
    </row>
    <row r="84" spans="1:43" s="97" customFormat="1" ht="80.099999999999994" customHeight="1">
      <c r="A84" s="120">
        <f t="shared" ca="1" si="20"/>
        <v>81</v>
      </c>
      <c r="B84" s="422" t="e">
        <f ca="1">IF(A84="","",IF(INDIRECT("C"&amp;ROW())="","",TEXT(MATCH(INDIRECT("C"&amp;ROW()),TestCategories,0),"000")&amp;"-"&amp;TEXT(COUNTIF(C$3:INDIRECT("C"&amp;ROW()),INDIRECT("C"&amp;ROW())),"00")))</f>
        <v>#N/A</v>
      </c>
      <c r="C84" s="423" t="str">
        <f t="shared" ca="1" si="21"/>
        <v>DSP MODE</v>
      </c>
      <c r="D84" s="424"/>
      <c r="E84" s="425" t="s">
        <v>324</v>
      </c>
      <c r="F84" s="425" t="s">
        <v>322</v>
      </c>
      <c r="G84" s="425" t="s">
        <v>323</v>
      </c>
      <c r="H84" s="426" t="s">
        <v>146</v>
      </c>
      <c r="I84" s="427"/>
      <c r="J84" s="427">
        <v>5</v>
      </c>
      <c r="K84" s="425"/>
      <c r="L84" s="425"/>
      <c r="M84" s="429" t="str">
        <f t="shared" ca="1" si="22"/>
        <v/>
      </c>
      <c r="N84" s="282" t="str">
        <f ca="1">IF(M84&lt;&gt;"",MAX(N$3:N83)+1,"")</f>
        <v/>
      </c>
      <c r="O84" s="442">
        <f t="shared" ca="1" si="23"/>
        <v>8</v>
      </c>
      <c r="P84" s="98"/>
      <c r="Q84" s="98"/>
      <c r="R84" s="98"/>
      <c r="S84" s="98"/>
      <c r="T84" s="98"/>
      <c r="U84" s="98"/>
      <c r="V84" s="98"/>
      <c r="W84" s="99"/>
      <c r="X84" s="89"/>
      <c r="Y84" s="89"/>
      <c r="Z84" s="89"/>
      <c r="AA84" s="117"/>
      <c r="AB84" s="139" t="str">
        <f t="shared" ca="1" si="16"/>
        <v/>
      </c>
      <c r="AC84" s="134">
        <f t="shared" ca="1" si="17"/>
        <v>0</v>
      </c>
      <c r="AD84" s="111">
        <f t="shared" ca="1" si="12"/>
        <v>0</v>
      </c>
      <c r="AE84" s="111">
        <f t="shared" ca="1" si="12"/>
        <v>0</v>
      </c>
      <c r="AF84" s="111">
        <f t="shared" ca="1" si="18"/>
        <v>0</v>
      </c>
      <c r="AG84" s="111">
        <f t="shared" ca="1" si="13"/>
        <v>0</v>
      </c>
      <c r="AH84" s="111">
        <f t="shared" ca="1" si="13"/>
        <v>0</v>
      </c>
      <c r="AI84" s="111">
        <f t="shared" ca="1" si="19"/>
        <v>0</v>
      </c>
      <c r="AJ84" s="111">
        <f t="shared" ca="1" si="14"/>
        <v>0</v>
      </c>
      <c r="AK84" s="112">
        <f t="shared" ca="1" si="14"/>
        <v>0</v>
      </c>
      <c r="AL84" s="104"/>
      <c r="AM84" s="100"/>
      <c r="AN84" s="148" t="str">
        <f t="shared" ca="1" si="15"/>
        <v/>
      </c>
      <c r="AO84" s="149"/>
      <c r="AP84" s="151" t="str">
        <f t="array" aca="1" ref="AP84" ca="1">IF(SUM(--ISNUMBER(FIND(AP$2,AN$2:AN$201)))&lt;ROW()-2,"",INDEX(AN$1:AN$201,SMALL(IF(ISNUMBER(FIND(AP$2,AN$2:AN$201)),ROW($2:$201)),ROW()-2)))</f>
        <v/>
      </c>
      <c r="AQ84" s="151" t="str">
        <f t="array" aca="1" ref="AQ84" ca="1">IF(SUM(--ISNUMBER(FIND(AQ$2,AN$2:AN$201)))&lt;ROW()-2,"",INDEX(AN$1:AN$201,SMALL(IF(ISNUMBER(FIND(AQ$2,AN$2:AN$201)),ROW($2:$201)),ROW()-2)))</f>
        <v/>
      </c>
    </row>
    <row r="85" spans="1:43" s="97" customFormat="1" ht="80.099999999999994" customHeight="1">
      <c r="A85" s="120">
        <f t="shared" ca="1" si="20"/>
        <v>82</v>
      </c>
      <c r="B85" s="422" t="e">
        <f ca="1">IF(A85="","",IF(INDIRECT("C"&amp;ROW())="","",TEXT(MATCH(INDIRECT("C"&amp;ROW()),TestCategories,0),"000")&amp;"-"&amp;TEXT(COUNTIF(C$3:INDIRECT("C"&amp;ROW()),INDIRECT("C"&amp;ROW())),"00")))</f>
        <v>#N/A</v>
      </c>
      <c r="C85" s="423" t="str">
        <f t="shared" ca="1" si="21"/>
        <v>DSP MODE</v>
      </c>
      <c r="D85" s="424"/>
      <c r="E85" s="425" t="s">
        <v>325</v>
      </c>
      <c r="F85" s="425" t="s">
        <v>326</v>
      </c>
      <c r="G85" s="425" t="s">
        <v>327</v>
      </c>
      <c r="H85" s="426" t="s">
        <v>146</v>
      </c>
      <c r="I85" s="427"/>
      <c r="J85" s="427">
        <v>10</v>
      </c>
      <c r="K85" s="425"/>
      <c r="L85" s="425"/>
      <c r="M85" s="429" t="str">
        <f t="shared" ca="1" si="22"/>
        <v/>
      </c>
      <c r="N85" s="282" t="str">
        <f ca="1">IF(M85&lt;&gt;"",MAX(N$3:N84)+1,"")</f>
        <v/>
      </c>
      <c r="O85" s="442">
        <f t="shared" ca="1" si="23"/>
        <v>8</v>
      </c>
      <c r="P85" s="98"/>
      <c r="Q85" s="98"/>
      <c r="R85" s="98"/>
      <c r="S85" s="98"/>
      <c r="T85" s="98"/>
      <c r="U85" s="98"/>
      <c r="V85" s="98"/>
      <c r="W85" s="99"/>
      <c r="X85" s="89"/>
      <c r="Y85" s="89"/>
      <c r="Z85" s="89"/>
      <c r="AA85" s="117"/>
      <c r="AB85" s="139" t="str">
        <f t="shared" ca="1" si="16"/>
        <v/>
      </c>
      <c r="AC85" s="134">
        <f t="shared" ca="1" si="17"/>
        <v>0</v>
      </c>
      <c r="AD85" s="111">
        <f t="shared" ca="1" si="12"/>
        <v>0</v>
      </c>
      <c r="AE85" s="111">
        <f t="shared" ca="1" si="12"/>
        <v>0</v>
      </c>
      <c r="AF85" s="111">
        <f t="shared" ca="1" si="18"/>
        <v>0</v>
      </c>
      <c r="AG85" s="111">
        <f t="shared" ca="1" si="13"/>
        <v>0</v>
      </c>
      <c r="AH85" s="111">
        <f t="shared" ca="1" si="13"/>
        <v>0</v>
      </c>
      <c r="AI85" s="111">
        <f t="shared" ca="1" si="19"/>
        <v>0</v>
      </c>
      <c r="AJ85" s="111">
        <f t="shared" ca="1" si="14"/>
        <v>0</v>
      </c>
      <c r="AK85" s="112">
        <f t="shared" ca="1" si="14"/>
        <v>0</v>
      </c>
      <c r="AL85" s="104"/>
      <c r="AM85" s="100"/>
      <c r="AN85" s="148" t="str">
        <f t="shared" ca="1" si="15"/>
        <v/>
      </c>
      <c r="AO85" s="149"/>
      <c r="AP85" s="151" t="str">
        <f t="array" aca="1" ref="AP85" ca="1">IF(SUM(--ISNUMBER(FIND(AP$2,AN$2:AN$201)))&lt;ROW()-2,"",INDEX(AN$1:AN$201,SMALL(IF(ISNUMBER(FIND(AP$2,AN$2:AN$201)),ROW($2:$201)),ROW()-2)))</f>
        <v/>
      </c>
      <c r="AQ85" s="151" t="str">
        <f t="array" aca="1" ref="AQ85" ca="1">IF(SUM(--ISNUMBER(FIND(AQ$2,AN$2:AN$201)))&lt;ROW()-2,"",INDEX(AN$1:AN$201,SMALL(IF(ISNUMBER(FIND(AQ$2,AN$2:AN$201)),ROW($2:$201)),ROW()-2)))</f>
        <v/>
      </c>
    </row>
    <row r="86" spans="1:43" s="97" customFormat="1" ht="80.099999999999994" customHeight="1">
      <c r="A86" s="120">
        <f t="shared" ca="1" si="20"/>
        <v>83</v>
      </c>
      <c r="B86" s="422" t="e">
        <f ca="1">IF(A86="","",IF(INDIRECT("C"&amp;ROW())="","",TEXT(MATCH(INDIRECT("C"&amp;ROW()),TestCategories,0),"000")&amp;"-"&amp;TEXT(COUNTIF(C$3:INDIRECT("C"&amp;ROW()),INDIRECT("C"&amp;ROW())),"00")))</f>
        <v>#N/A</v>
      </c>
      <c r="C86" s="423" t="str">
        <f t="shared" ca="1" si="21"/>
        <v>DSP MODE</v>
      </c>
      <c r="D86" s="424"/>
      <c r="E86" s="425" t="s">
        <v>328</v>
      </c>
      <c r="F86" s="425" t="s">
        <v>329</v>
      </c>
      <c r="G86" s="425" t="s">
        <v>330</v>
      </c>
      <c r="H86" s="426" t="s">
        <v>146</v>
      </c>
      <c r="I86" s="427"/>
      <c r="J86" s="427">
        <v>10</v>
      </c>
      <c r="K86" s="425"/>
      <c r="L86" s="425"/>
      <c r="M86" s="429" t="str">
        <f t="shared" ca="1" si="22"/>
        <v/>
      </c>
      <c r="N86" s="282" t="str">
        <f ca="1">IF(M86&lt;&gt;"",MAX(N$3:N85)+1,"")</f>
        <v/>
      </c>
      <c r="O86" s="442">
        <f t="shared" ca="1" si="23"/>
        <v>8</v>
      </c>
      <c r="P86" s="98"/>
      <c r="Q86" s="98"/>
      <c r="R86" s="98"/>
      <c r="S86" s="98"/>
      <c r="T86" s="98"/>
      <c r="U86" s="98"/>
      <c r="V86" s="98"/>
      <c r="W86" s="99"/>
      <c r="X86" s="89"/>
      <c r="Y86" s="89"/>
      <c r="Z86" s="89"/>
      <c r="AA86" s="117"/>
      <c r="AB86" s="139" t="str">
        <f t="shared" ca="1" si="16"/>
        <v/>
      </c>
      <c r="AC86" s="134">
        <f t="shared" ca="1" si="17"/>
        <v>0</v>
      </c>
      <c r="AD86" s="111">
        <f t="shared" ca="1" si="12"/>
        <v>0</v>
      </c>
      <c r="AE86" s="111">
        <f t="shared" ca="1" si="12"/>
        <v>0</v>
      </c>
      <c r="AF86" s="111">
        <f t="shared" ca="1" si="18"/>
        <v>0</v>
      </c>
      <c r="AG86" s="111">
        <f t="shared" ca="1" si="13"/>
        <v>0</v>
      </c>
      <c r="AH86" s="111">
        <f t="shared" ca="1" si="13"/>
        <v>0</v>
      </c>
      <c r="AI86" s="111">
        <f t="shared" ca="1" si="19"/>
        <v>0</v>
      </c>
      <c r="AJ86" s="111">
        <f t="shared" ca="1" si="14"/>
        <v>0</v>
      </c>
      <c r="AK86" s="112">
        <f t="shared" ca="1" si="14"/>
        <v>0</v>
      </c>
      <c r="AL86" s="104"/>
      <c r="AM86" s="100"/>
      <c r="AN86" s="148" t="str">
        <f t="shared" ca="1" si="15"/>
        <v/>
      </c>
      <c r="AO86" s="149"/>
      <c r="AP86" s="151" t="str">
        <f t="array" aca="1" ref="AP86" ca="1">IF(SUM(--ISNUMBER(FIND(AP$2,AN$2:AN$201)))&lt;ROW()-2,"",INDEX(AN$1:AN$201,SMALL(IF(ISNUMBER(FIND(AP$2,AN$2:AN$201)),ROW($2:$201)),ROW()-2)))</f>
        <v/>
      </c>
      <c r="AQ86" s="151" t="str">
        <f t="array" aca="1" ref="AQ86" ca="1">IF(SUM(--ISNUMBER(FIND(AQ$2,AN$2:AN$201)))&lt;ROW()-2,"",INDEX(AN$1:AN$201,SMALL(IF(ISNUMBER(FIND(AQ$2,AN$2:AN$201)),ROW($2:$201)),ROW()-2)))</f>
        <v/>
      </c>
    </row>
    <row r="87" spans="1:43" s="97" customFormat="1" ht="80.099999999999994" customHeight="1">
      <c r="A87" s="120">
        <f t="shared" ca="1" si="20"/>
        <v>84</v>
      </c>
      <c r="B87" s="422" t="e">
        <f ca="1">IF(A87="","",IF(INDIRECT("C"&amp;ROW())="","",TEXT(MATCH(INDIRECT("C"&amp;ROW()),TestCategories,0),"000")&amp;"-"&amp;TEXT(COUNTIF(C$3:INDIRECT("C"&amp;ROW()),INDIRECT("C"&amp;ROW())),"00")))</f>
        <v>#N/A</v>
      </c>
      <c r="C87" s="423" t="str">
        <f t="shared" ca="1" si="21"/>
        <v>XEAR SURROUND HEADPHONE</v>
      </c>
      <c r="D87" s="424" t="s">
        <v>331</v>
      </c>
      <c r="E87" s="425" t="s">
        <v>332</v>
      </c>
      <c r="F87" s="425" t="s">
        <v>333</v>
      </c>
      <c r="G87" s="425" t="s">
        <v>334</v>
      </c>
      <c r="H87" s="426" t="s">
        <v>146</v>
      </c>
      <c r="I87" s="427"/>
      <c r="J87" s="427">
        <v>3</v>
      </c>
      <c r="K87" s="425"/>
      <c r="L87" s="425"/>
      <c r="M87" s="429" t="str">
        <f t="shared" ca="1" si="22"/>
        <v/>
      </c>
      <c r="N87" s="282" t="str">
        <f ca="1">IF(M87&lt;&gt;"",MAX(N$3:N86)+1,"")</f>
        <v/>
      </c>
      <c r="O87" s="442">
        <f t="shared" ca="1" si="23"/>
        <v>9</v>
      </c>
      <c r="P87" s="98"/>
      <c r="Q87" s="98"/>
      <c r="R87" s="98"/>
      <c r="S87" s="98"/>
      <c r="T87" s="98"/>
      <c r="U87" s="98"/>
      <c r="V87" s="98"/>
      <c r="W87" s="99"/>
      <c r="X87" s="89"/>
      <c r="Y87" s="89"/>
      <c r="Z87" s="89"/>
      <c r="AA87" s="117"/>
      <c r="AB87" s="139" t="str">
        <f t="shared" ca="1" si="16"/>
        <v/>
      </c>
      <c r="AC87" s="134">
        <f t="shared" ca="1" si="17"/>
        <v>0</v>
      </c>
      <c r="AD87" s="111">
        <f t="shared" ref="AD87:AE150" ca="1" si="24">COUNTIFS(INDIRECT($AL$1),$AB87,INDIRECT($AB$1),AD$1,INDIRECT($AB$2),AD$2)</f>
        <v>0</v>
      </c>
      <c r="AE87" s="111">
        <f t="shared" ca="1" si="24"/>
        <v>0</v>
      </c>
      <c r="AF87" s="111">
        <f t="shared" ca="1" si="18"/>
        <v>0</v>
      </c>
      <c r="AG87" s="111">
        <f t="shared" ref="AG87:AH150" ca="1" si="25">COUNTIFS(INDIRECT($AL$1),$AB87,INDIRECT($AB$1),AG$1,INDIRECT($AB$2),AG$2)</f>
        <v>0</v>
      </c>
      <c r="AH87" s="111">
        <f t="shared" ca="1" si="25"/>
        <v>0</v>
      </c>
      <c r="AI87" s="111">
        <f t="shared" ca="1" si="19"/>
        <v>0</v>
      </c>
      <c r="AJ87" s="111">
        <f t="shared" ref="AJ87:AK150" ca="1" si="26">COUNTIFS(INDIRECT($AL$1),$AB87,INDIRECT($AB$1),AJ$1,INDIRECT($AB$2),AJ$2)</f>
        <v>0</v>
      </c>
      <c r="AK87" s="112">
        <f t="shared" ca="1" si="26"/>
        <v>0</v>
      </c>
      <c r="AL87" s="104"/>
      <c r="AM87" s="100"/>
      <c r="AN87" s="148" t="str">
        <f t="shared" ca="1" si="15"/>
        <v/>
      </c>
      <c r="AO87" s="149"/>
      <c r="AP87" s="151" t="str">
        <f t="array" aca="1" ref="AP87" ca="1">IF(SUM(--ISNUMBER(FIND(AP$2,AN$2:AN$201)))&lt;ROW()-2,"",INDEX(AN$1:AN$201,SMALL(IF(ISNUMBER(FIND(AP$2,AN$2:AN$201)),ROW($2:$201)),ROW()-2)))</f>
        <v/>
      </c>
      <c r="AQ87" s="151" t="str">
        <f t="array" aca="1" ref="AQ87" ca="1">IF(SUM(--ISNUMBER(FIND(AQ$2,AN$2:AN$201)))&lt;ROW()-2,"",INDEX(AN$1:AN$201,SMALL(IF(ISNUMBER(FIND(AQ$2,AN$2:AN$201)),ROW($2:$201)),ROW()-2)))</f>
        <v/>
      </c>
    </row>
    <row r="88" spans="1:43" s="97" customFormat="1" ht="80.099999999999994" customHeight="1">
      <c r="A88" s="120">
        <f t="shared" ca="1" si="20"/>
        <v>85</v>
      </c>
      <c r="B88" s="422" t="e">
        <f ca="1">IF(A88="","",IF(INDIRECT("C"&amp;ROW())="","",TEXT(MATCH(INDIRECT("C"&amp;ROW()),TestCategories,0),"000")&amp;"-"&amp;TEXT(COUNTIF(C$3:INDIRECT("C"&amp;ROW()),INDIRECT("C"&amp;ROW())),"00")))</f>
        <v>#N/A</v>
      </c>
      <c r="C88" s="423" t="str">
        <f t="shared" ca="1" si="21"/>
        <v>XEAR SURROUND HEADPHONE</v>
      </c>
      <c r="D88" s="424"/>
      <c r="E88" s="425" t="s">
        <v>335</v>
      </c>
      <c r="F88" s="425" t="s">
        <v>336</v>
      </c>
      <c r="G88" s="425" t="s">
        <v>337</v>
      </c>
      <c r="H88" s="426" t="s">
        <v>146</v>
      </c>
      <c r="I88" s="427"/>
      <c r="J88" s="427">
        <v>5</v>
      </c>
      <c r="K88" s="425"/>
      <c r="L88" s="425"/>
      <c r="M88" s="429" t="str">
        <f t="shared" ca="1" si="22"/>
        <v/>
      </c>
      <c r="N88" s="282" t="str">
        <f ca="1">IF(M88&lt;&gt;"",MAX(N$3:N87)+1,"")</f>
        <v/>
      </c>
      <c r="O88" s="442">
        <f t="shared" ca="1" si="23"/>
        <v>9</v>
      </c>
      <c r="P88" s="98"/>
      <c r="Q88" s="98"/>
      <c r="R88" s="98"/>
      <c r="S88" s="98"/>
      <c r="T88" s="98"/>
      <c r="U88" s="98"/>
      <c r="V88" s="98"/>
      <c r="W88" s="99"/>
      <c r="X88" s="89"/>
      <c r="Y88" s="89"/>
      <c r="Z88" s="89"/>
      <c r="AA88" s="117"/>
      <c r="AB88" s="139" t="str">
        <f t="shared" ca="1" si="16"/>
        <v/>
      </c>
      <c r="AC88" s="134">
        <f t="shared" ca="1" si="17"/>
        <v>0</v>
      </c>
      <c r="AD88" s="111">
        <f t="shared" ca="1" si="24"/>
        <v>0</v>
      </c>
      <c r="AE88" s="111">
        <f t="shared" ca="1" si="24"/>
        <v>0</v>
      </c>
      <c r="AF88" s="111">
        <f t="shared" ca="1" si="18"/>
        <v>0</v>
      </c>
      <c r="AG88" s="111">
        <f t="shared" ca="1" si="25"/>
        <v>0</v>
      </c>
      <c r="AH88" s="111">
        <f t="shared" ca="1" si="25"/>
        <v>0</v>
      </c>
      <c r="AI88" s="111">
        <f t="shared" ca="1" si="19"/>
        <v>0</v>
      </c>
      <c r="AJ88" s="111">
        <f t="shared" ca="1" si="26"/>
        <v>0</v>
      </c>
      <c r="AK88" s="112">
        <f t="shared" ca="1" si="26"/>
        <v>0</v>
      </c>
      <c r="AL88" s="104"/>
      <c r="AM88" s="100"/>
      <c r="AN88" s="148" t="str">
        <f t="shared" ca="1" si="15"/>
        <v/>
      </c>
      <c r="AO88" s="149"/>
      <c r="AP88" s="151" t="str">
        <f t="array" aca="1" ref="AP88" ca="1">IF(SUM(--ISNUMBER(FIND(AP$2,AN$2:AN$201)))&lt;ROW()-2,"",INDEX(AN$1:AN$201,SMALL(IF(ISNUMBER(FIND(AP$2,AN$2:AN$201)),ROW($2:$201)),ROW()-2)))</f>
        <v/>
      </c>
      <c r="AQ88" s="151" t="str">
        <f t="array" aca="1" ref="AQ88" ca="1">IF(SUM(--ISNUMBER(FIND(AQ$2,AN$2:AN$201)))&lt;ROW()-2,"",INDEX(AN$1:AN$201,SMALL(IF(ISNUMBER(FIND(AQ$2,AN$2:AN$201)),ROW($2:$201)),ROW()-2)))</f>
        <v/>
      </c>
    </row>
    <row r="89" spans="1:43" s="97" customFormat="1" ht="80.099999999999994" customHeight="1">
      <c r="A89" s="120">
        <f t="shared" ca="1" si="20"/>
        <v>86</v>
      </c>
      <c r="B89" s="422" t="e">
        <f ca="1">IF(A89="","",IF(INDIRECT("C"&amp;ROW())="","",TEXT(MATCH(INDIRECT("C"&amp;ROW()),TestCategories,0),"000")&amp;"-"&amp;TEXT(COUNTIF(C$3:INDIRECT("C"&amp;ROW()),INDIRECT("C"&amp;ROW())),"00")))</f>
        <v>#N/A</v>
      </c>
      <c r="C89" s="423" t="str">
        <f t="shared" ca="1" si="21"/>
        <v>XEAR SURROUND HEADPHONE</v>
      </c>
      <c r="D89" s="424"/>
      <c r="E89" s="425" t="s">
        <v>338</v>
      </c>
      <c r="F89" s="425" t="s">
        <v>339</v>
      </c>
      <c r="G89" s="425" t="s">
        <v>340</v>
      </c>
      <c r="H89" s="426" t="s">
        <v>146</v>
      </c>
      <c r="I89" s="427"/>
      <c r="J89" s="427">
        <v>5</v>
      </c>
      <c r="K89" s="425"/>
      <c r="L89" s="425"/>
      <c r="M89" s="429" t="str">
        <f t="shared" ca="1" si="22"/>
        <v/>
      </c>
      <c r="N89" s="282" t="str">
        <f ca="1">IF(M89&lt;&gt;"",MAX(N$3:N88)+1,"")</f>
        <v/>
      </c>
      <c r="O89" s="442">
        <f t="shared" ca="1" si="23"/>
        <v>9</v>
      </c>
      <c r="P89" s="98"/>
      <c r="Q89" s="98"/>
      <c r="R89" s="98"/>
      <c r="S89" s="98"/>
      <c r="T89" s="98"/>
      <c r="U89" s="98"/>
      <c r="V89" s="98"/>
      <c r="W89" s="99"/>
      <c r="X89" s="89"/>
      <c r="Y89" s="89"/>
      <c r="Z89" s="89"/>
      <c r="AA89" s="117"/>
      <c r="AB89" s="139" t="str">
        <f t="shared" ca="1" si="16"/>
        <v/>
      </c>
      <c r="AC89" s="134">
        <f t="shared" ca="1" si="17"/>
        <v>0</v>
      </c>
      <c r="AD89" s="111">
        <f t="shared" ca="1" si="24"/>
        <v>0</v>
      </c>
      <c r="AE89" s="111">
        <f t="shared" ca="1" si="24"/>
        <v>0</v>
      </c>
      <c r="AF89" s="111">
        <f t="shared" ca="1" si="18"/>
        <v>0</v>
      </c>
      <c r="AG89" s="111">
        <f t="shared" ca="1" si="25"/>
        <v>0</v>
      </c>
      <c r="AH89" s="111">
        <f t="shared" ca="1" si="25"/>
        <v>0</v>
      </c>
      <c r="AI89" s="111">
        <f t="shared" ca="1" si="19"/>
        <v>0</v>
      </c>
      <c r="AJ89" s="111">
        <f t="shared" ca="1" si="26"/>
        <v>0</v>
      </c>
      <c r="AK89" s="112">
        <f t="shared" ca="1" si="26"/>
        <v>0</v>
      </c>
      <c r="AL89" s="104"/>
      <c r="AM89" s="100"/>
      <c r="AN89" s="148" t="str">
        <f t="shared" ca="1" si="15"/>
        <v/>
      </c>
      <c r="AO89" s="149"/>
      <c r="AP89" s="151" t="str">
        <f t="array" aca="1" ref="AP89" ca="1">IF(SUM(--ISNUMBER(FIND(AP$2,AN$2:AN$201)))&lt;ROW()-2,"",INDEX(AN$1:AN$201,SMALL(IF(ISNUMBER(FIND(AP$2,AN$2:AN$201)),ROW($2:$201)),ROW()-2)))</f>
        <v/>
      </c>
      <c r="AQ89" s="151" t="str">
        <f t="array" aca="1" ref="AQ89" ca="1">IF(SUM(--ISNUMBER(FIND(AQ$2,AN$2:AN$201)))&lt;ROW()-2,"",INDEX(AN$1:AN$201,SMALL(IF(ISNUMBER(FIND(AQ$2,AN$2:AN$201)),ROW($2:$201)),ROW()-2)))</f>
        <v/>
      </c>
    </row>
    <row r="90" spans="1:43" s="97" customFormat="1" ht="80.099999999999994" customHeight="1">
      <c r="A90" s="120">
        <f t="shared" ca="1" si="20"/>
        <v>87</v>
      </c>
      <c r="B90" s="422" t="e">
        <f ca="1">IF(A90="","",IF(INDIRECT("C"&amp;ROW())="","",TEXT(MATCH(INDIRECT("C"&amp;ROW()),TestCategories,0),"000")&amp;"-"&amp;TEXT(COUNTIF(C$3:INDIRECT("C"&amp;ROW()),INDIRECT("C"&amp;ROW())),"00")))</f>
        <v>#N/A</v>
      </c>
      <c r="C90" s="423" t="str">
        <f t="shared" ca="1" si="21"/>
        <v>XEAR SURROUND HEADPHONE</v>
      </c>
      <c r="D90" s="424"/>
      <c r="E90" s="425" t="s">
        <v>341</v>
      </c>
      <c r="F90" s="425" t="s">
        <v>342</v>
      </c>
      <c r="G90" s="425" t="s">
        <v>343</v>
      </c>
      <c r="H90" s="426" t="s">
        <v>146</v>
      </c>
      <c r="I90" s="427"/>
      <c r="J90" s="427">
        <v>5</v>
      </c>
      <c r="K90" s="425"/>
      <c r="L90" s="425"/>
      <c r="M90" s="429" t="str">
        <f t="shared" ca="1" si="22"/>
        <v/>
      </c>
      <c r="N90" s="282" t="str">
        <f ca="1">IF(M90&lt;&gt;"",MAX(N$3:N89)+1,"")</f>
        <v/>
      </c>
      <c r="O90" s="442">
        <f t="shared" ca="1" si="23"/>
        <v>9</v>
      </c>
      <c r="P90" s="98"/>
      <c r="Q90" s="98"/>
      <c r="R90" s="98"/>
      <c r="S90" s="98"/>
      <c r="T90" s="98"/>
      <c r="U90" s="98"/>
      <c r="V90" s="98"/>
      <c r="W90" s="99"/>
      <c r="X90" s="89"/>
      <c r="Y90" s="89"/>
      <c r="Z90" s="89"/>
      <c r="AA90" s="117"/>
      <c r="AB90" s="139" t="str">
        <f t="shared" ca="1" si="16"/>
        <v/>
      </c>
      <c r="AC90" s="134">
        <f t="shared" ca="1" si="17"/>
        <v>0</v>
      </c>
      <c r="AD90" s="111">
        <f t="shared" ca="1" si="24"/>
        <v>0</v>
      </c>
      <c r="AE90" s="111">
        <f t="shared" ca="1" si="24"/>
        <v>0</v>
      </c>
      <c r="AF90" s="111">
        <f t="shared" ca="1" si="18"/>
        <v>0</v>
      </c>
      <c r="AG90" s="111">
        <f t="shared" ca="1" si="25"/>
        <v>0</v>
      </c>
      <c r="AH90" s="111">
        <f t="shared" ca="1" si="25"/>
        <v>0</v>
      </c>
      <c r="AI90" s="111">
        <f t="shared" ca="1" si="19"/>
        <v>0</v>
      </c>
      <c r="AJ90" s="111">
        <f t="shared" ca="1" si="26"/>
        <v>0</v>
      </c>
      <c r="AK90" s="112">
        <f t="shared" ca="1" si="26"/>
        <v>0</v>
      </c>
      <c r="AL90" s="104"/>
      <c r="AM90" s="100"/>
      <c r="AN90" s="148" t="str">
        <f t="shared" ca="1" si="15"/>
        <v/>
      </c>
      <c r="AO90" s="149"/>
      <c r="AP90" s="151" t="str">
        <f t="array" aca="1" ref="AP90" ca="1">IF(SUM(--ISNUMBER(FIND(AP$2,AN$2:AN$201)))&lt;ROW()-2,"",INDEX(AN$1:AN$201,SMALL(IF(ISNUMBER(FIND(AP$2,AN$2:AN$201)),ROW($2:$201)),ROW()-2)))</f>
        <v/>
      </c>
      <c r="AQ90" s="151" t="str">
        <f t="array" aca="1" ref="AQ90" ca="1">IF(SUM(--ISNUMBER(FIND(AQ$2,AN$2:AN$201)))&lt;ROW()-2,"",INDEX(AN$1:AN$201,SMALL(IF(ISNUMBER(FIND(AQ$2,AN$2:AN$201)),ROW($2:$201)),ROW()-2)))</f>
        <v/>
      </c>
    </row>
    <row r="91" spans="1:43" s="97" customFormat="1" ht="80.099999999999994" customHeight="1">
      <c r="A91" s="120">
        <f t="shared" ca="1" si="20"/>
        <v>88</v>
      </c>
      <c r="B91" s="422" t="e">
        <f ca="1">IF(A91="","",IF(INDIRECT("C"&amp;ROW())="","",TEXT(MATCH(INDIRECT("C"&amp;ROW()),TestCategories,0),"000")&amp;"-"&amp;TEXT(COUNTIF(C$3:INDIRECT("C"&amp;ROW()),INDIRECT("C"&amp;ROW())),"00")))</f>
        <v>#N/A</v>
      </c>
      <c r="C91" s="423" t="str">
        <f t="shared" ca="1" si="21"/>
        <v>XEAR SURROUND HEADPHONE</v>
      </c>
      <c r="D91" s="424"/>
      <c r="E91" s="425" t="s">
        <v>332</v>
      </c>
      <c r="F91" s="425" t="s">
        <v>344</v>
      </c>
      <c r="G91" s="425" t="s">
        <v>345</v>
      </c>
      <c r="H91" s="426" t="s">
        <v>146</v>
      </c>
      <c r="I91" s="427"/>
      <c r="J91" s="427">
        <v>3</v>
      </c>
      <c r="K91" s="425"/>
      <c r="L91" s="425"/>
      <c r="M91" s="429" t="str">
        <f t="shared" ca="1" si="22"/>
        <v/>
      </c>
      <c r="N91" s="282" t="str">
        <f ca="1">IF(M91&lt;&gt;"",MAX(N$3:N90)+1,"")</f>
        <v/>
      </c>
      <c r="O91" s="442">
        <f t="shared" ca="1" si="23"/>
        <v>9</v>
      </c>
      <c r="P91" s="98"/>
      <c r="Q91" s="98"/>
      <c r="R91" s="98"/>
      <c r="S91" s="98"/>
      <c r="T91" s="98"/>
      <c r="U91" s="98"/>
      <c r="V91" s="98"/>
      <c r="W91" s="99"/>
      <c r="X91" s="89"/>
      <c r="Y91" s="89"/>
      <c r="Z91" s="89"/>
      <c r="AA91" s="117"/>
      <c r="AB91" s="139" t="str">
        <f t="shared" ca="1" si="16"/>
        <v/>
      </c>
      <c r="AC91" s="134">
        <f t="shared" ca="1" si="17"/>
        <v>0</v>
      </c>
      <c r="AD91" s="111">
        <f t="shared" ca="1" si="24"/>
        <v>0</v>
      </c>
      <c r="AE91" s="111">
        <f t="shared" ca="1" si="24"/>
        <v>0</v>
      </c>
      <c r="AF91" s="111">
        <f t="shared" ca="1" si="18"/>
        <v>0</v>
      </c>
      <c r="AG91" s="111">
        <f t="shared" ca="1" si="25"/>
        <v>0</v>
      </c>
      <c r="AH91" s="111">
        <f t="shared" ca="1" si="25"/>
        <v>0</v>
      </c>
      <c r="AI91" s="111">
        <f t="shared" ca="1" si="19"/>
        <v>0</v>
      </c>
      <c r="AJ91" s="111">
        <f t="shared" ca="1" si="26"/>
        <v>0</v>
      </c>
      <c r="AK91" s="112">
        <f t="shared" ca="1" si="26"/>
        <v>0</v>
      </c>
      <c r="AL91" s="104"/>
      <c r="AM91" s="100"/>
      <c r="AN91" s="148" t="str">
        <f t="shared" ca="1" si="15"/>
        <v/>
      </c>
      <c r="AO91" s="149"/>
      <c r="AP91" s="151" t="str">
        <f t="array" aca="1" ref="AP91" ca="1">IF(SUM(--ISNUMBER(FIND(AP$2,AN$2:AN$201)))&lt;ROW()-2,"",INDEX(AN$1:AN$201,SMALL(IF(ISNUMBER(FIND(AP$2,AN$2:AN$201)),ROW($2:$201)),ROW()-2)))</f>
        <v/>
      </c>
      <c r="AQ91" s="151" t="str">
        <f t="array" aca="1" ref="AQ91" ca="1">IF(SUM(--ISNUMBER(FIND(AQ$2,AN$2:AN$201)))&lt;ROW()-2,"",INDEX(AN$1:AN$201,SMALL(IF(ISNUMBER(FIND(AQ$2,AN$2:AN$201)),ROW($2:$201)),ROW()-2)))</f>
        <v/>
      </c>
    </row>
    <row r="92" spans="1:43" s="97" customFormat="1" ht="80.099999999999994" customHeight="1">
      <c r="A92" s="120">
        <f t="shared" ca="1" si="20"/>
        <v>89</v>
      </c>
      <c r="B92" s="422" t="e">
        <f ca="1">IF(A92="","",IF(INDIRECT("C"&amp;ROW())="","",TEXT(MATCH(INDIRECT("C"&amp;ROW()),TestCategories,0),"000")&amp;"-"&amp;TEXT(COUNTIF(C$3:INDIRECT("C"&amp;ROW()),INDIRECT("C"&amp;ROW())),"00")))</f>
        <v>#N/A</v>
      </c>
      <c r="C92" s="423" t="str">
        <f t="shared" ca="1" si="21"/>
        <v>FLEX BASS II</v>
      </c>
      <c r="D92" s="424" t="s">
        <v>346</v>
      </c>
      <c r="E92" s="425" t="s">
        <v>347</v>
      </c>
      <c r="F92" s="425" t="s">
        <v>348</v>
      </c>
      <c r="G92" s="425" t="s">
        <v>349</v>
      </c>
      <c r="H92" s="426" t="s">
        <v>159</v>
      </c>
      <c r="I92" s="427"/>
      <c r="J92" s="427">
        <v>3</v>
      </c>
      <c r="K92" s="425"/>
      <c r="L92" s="425"/>
      <c r="M92" s="429" t="str">
        <f t="shared" ca="1" si="22"/>
        <v/>
      </c>
      <c r="N92" s="282" t="str">
        <f ca="1">IF(M92&lt;&gt;"",MAX(N$3:N91)+1,"")</f>
        <v/>
      </c>
      <c r="O92" s="442">
        <f t="shared" ca="1" si="23"/>
        <v>10</v>
      </c>
      <c r="P92" s="98"/>
      <c r="Q92" s="98"/>
      <c r="R92" s="98"/>
      <c r="S92" s="98"/>
      <c r="T92" s="98"/>
      <c r="U92" s="98"/>
      <c r="V92" s="98"/>
      <c r="W92" s="99"/>
      <c r="X92" s="89"/>
      <c r="Y92" s="89"/>
      <c r="Z92" s="89"/>
      <c r="AA92" s="117"/>
      <c r="AB92" s="139" t="str">
        <f t="shared" ca="1" si="16"/>
        <v/>
      </c>
      <c r="AC92" s="134">
        <f t="shared" ca="1" si="17"/>
        <v>0</v>
      </c>
      <c r="AD92" s="111">
        <f t="shared" ca="1" si="24"/>
        <v>0</v>
      </c>
      <c r="AE92" s="111">
        <f t="shared" ca="1" si="24"/>
        <v>0</v>
      </c>
      <c r="AF92" s="111">
        <f t="shared" ca="1" si="18"/>
        <v>0</v>
      </c>
      <c r="AG92" s="111">
        <f t="shared" ca="1" si="25"/>
        <v>0</v>
      </c>
      <c r="AH92" s="111">
        <f t="shared" ca="1" si="25"/>
        <v>0</v>
      </c>
      <c r="AI92" s="111">
        <f t="shared" ca="1" si="19"/>
        <v>0</v>
      </c>
      <c r="AJ92" s="111">
        <f t="shared" ca="1" si="26"/>
        <v>0</v>
      </c>
      <c r="AK92" s="112">
        <f t="shared" ca="1" si="26"/>
        <v>0</v>
      </c>
      <c r="AL92" s="104"/>
      <c r="AM92" s="100"/>
      <c r="AN92" s="148" t="str">
        <f t="shared" ca="1" si="15"/>
        <v/>
      </c>
      <c r="AO92" s="149"/>
      <c r="AP92" s="151" t="str">
        <f t="array" aca="1" ref="AP92" ca="1">IF(SUM(--ISNUMBER(FIND(AP$2,AN$2:AN$201)))&lt;ROW()-2,"",INDEX(AN$1:AN$201,SMALL(IF(ISNUMBER(FIND(AP$2,AN$2:AN$201)),ROW($2:$201)),ROW()-2)))</f>
        <v/>
      </c>
      <c r="AQ92" s="151" t="str">
        <f t="array" aca="1" ref="AQ92" ca="1">IF(SUM(--ISNUMBER(FIND(AQ$2,AN$2:AN$201)))&lt;ROW()-2,"",INDEX(AN$1:AN$201,SMALL(IF(ISNUMBER(FIND(AQ$2,AN$2:AN$201)),ROW($2:$201)),ROW()-2)))</f>
        <v/>
      </c>
    </row>
    <row r="93" spans="1:43" s="97" customFormat="1" ht="80.099999999999994" customHeight="1">
      <c r="A93" s="120">
        <f t="shared" ca="1" si="20"/>
        <v>90</v>
      </c>
      <c r="B93" s="422" t="e">
        <f ca="1">IF(A93="","",IF(INDIRECT("C"&amp;ROW())="","",TEXT(MATCH(INDIRECT("C"&amp;ROW()),TestCategories,0),"000")&amp;"-"&amp;TEXT(COUNTIF(C$3:INDIRECT("C"&amp;ROW()),INDIRECT("C"&amp;ROW())),"00")))</f>
        <v>#N/A</v>
      </c>
      <c r="C93" s="423" t="str">
        <f t="shared" ca="1" si="21"/>
        <v>FLEX BASS II</v>
      </c>
      <c r="D93" s="424"/>
      <c r="E93" s="425" t="s">
        <v>350</v>
      </c>
      <c r="F93" s="425" t="s">
        <v>351</v>
      </c>
      <c r="G93" s="425" t="s">
        <v>352</v>
      </c>
      <c r="H93" s="426" t="s">
        <v>146</v>
      </c>
      <c r="I93" s="427"/>
      <c r="J93" s="427">
        <v>5</v>
      </c>
      <c r="K93" s="425"/>
      <c r="L93" s="425"/>
      <c r="M93" s="429" t="str">
        <f t="shared" ca="1" si="22"/>
        <v/>
      </c>
      <c r="N93" s="282" t="str">
        <f ca="1">IF(M93&lt;&gt;"",MAX(N$3:N92)+1,"")</f>
        <v/>
      </c>
      <c r="O93" s="442">
        <f t="shared" ca="1" si="23"/>
        <v>10</v>
      </c>
      <c r="P93" s="98"/>
      <c r="Q93" s="98"/>
      <c r="R93" s="98"/>
      <c r="S93" s="98"/>
      <c r="T93" s="98"/>
      <c r="U93" s="98"/>
      <c r="V93" s="98"/>
      <c r="W93" s="99"/>
      <c r="X93" s="89"/>
      <c r="Y93" s="89"/>
      <c r="Z93" s="89"/>
      <c r="AA93" s="117"/>
      <c r="AB93" s="139" t="str">
        <f t="shared" ca="1" si="16"/>
        <v/>
      </c>
      <c r="AC93" s="134">
        <f t="shared" ca="1" si="17"/>
        <v>0</v>
      </c>
      <c r="AD93" s="111">
        <f t="shared" ca="1" si="24"/>
        <v>0</v>
      </c>
      <c r="AE93" s="111">
        <f t="shared" ca="1" si="24"/>
        <v>0</v>
      </c>
      <c r="AF93" s="111">
        <f t="shared" ca="1" si="18"/>
        <v>0</v>
      </c>
      <c r="AG93" s="111">
        <f t="shared" ca="1" si="25"/>
        <v>0</v>
      </c>
      <c r="AH93" s="111">
        <f t="shared" ca="1" si="25"/>
        <v>0</v>
      </c>
      <c r="AI93" s="111">
        <f t="shared" ca="1" si="19"/>
        <v>0</v>
      </c>
      <c r="AJ93" s="111">
        <f t="shared" ca="1" si="26"/>
        <v>0</v>
      </c>
      <c r="AK93" s="112">
        <f t="shared" ca="1" si="26"/>
        <v>0</v>
      </c>
      <c r="AL93" s="104"/>
      <c r="AM93" s="100"/>
      <c r="AN93" s="148" t="str">
        <f t="shared" ca="1" si="15"/>
        <v/>
      </c>
      <c r="AO93" s="149"/>
      <c r="AP93" s="151" t="str">
        <f t="array" aca="1" ref="AP93" ca="1">IF(SUM(--ISNUMBER(FIND(AP$2,AN$2:AN$201)))&lt;ROW()-2,"",INDEX(AN$1:AN$201,SMALL(IF(ISNUMBER(FIND(AP$2,AN$2:AN$201)),ROW($2:$201)),ROW()-2)))</f>
        <v/>
      </c>
      <c r="AQ93" s="151" t="str">
        <f t="array" aca="1" ref="AQ93" ca="1">IF(SUM(--ISNUMBER(FIND(AQ$2,AN$2:AN$201)))&lt;ROW()-2,"",INDEX(AN$1:AN$201,SMALL(IF(ISNUMBER(FIND(AQ$2,AN$2:AN$201)),ROW($2:$201)),ROW()-2)))</f>
        <v/>
      </c>
    </row>
    <row r="94" spans="1:43" s="97" customFormat="1" ht="80.099999999999994" customHeight="1">
      <c r="A94" s="120">
        <f t="shared" ca="1" si="20"/>
        <v>91</v>
      </c>
      <c r="B94" s="422" t="e">
        <f ca="1">IF(A94="","",IF(INDIRECT("C"&amp;ROW())="","",TEXT(MATCH(INDIRECT("C"&amp;ROW()),TestCategories,0),"000")&amp;"-"&amp;TEXT(COUNTIF(C$3:INDIRECT("C"&amp;ROW()),INDIRECT("C"&amp;ROW())),"00")))</f>
        <v>#N/A</v>
      </c>
      <c r="C94" s="423" t="str">
        <f t="shared" ca="1" si="21"/>
        <v>FLEX BASS II</v>
      </c>
      <c r="D94" s="424"/>
      <c r="E94" s="425" t="s">
        <v>353</v>
      </c>
      <c r="F94" s="425" t="s">
        <v>354</v>
      </c>
      <c r="G94" s="425" t="s">
        <v>355</v>
      </c>
      <c r="H94" s="426" t="s">
        <v>146</v>
      </c>
      <c r="I94" s="427"/>
      <c r="J94" s="427">
        <v>5</v>
      </c>
      <c r="K94" s="425"/>
      <c r="L94" s="425"/>
      <c r="M94" s="429" t="str">
        <f t="shared" ca="1" si="22"/>
        <v/>
      </c>
      <c r="N94" s="282" t="str">
        <f ca="1">IF(M94&lt;&gt;"",MAX(N$3:N93)+1,"")</f>
        <v/>
      </c>
      <c r="O94" s="442">
        <f t="shared" ca="1" si="23"/>
        <v>10</v>
      </c>
      <c r="P94" s="98"/>
      <c r="Q94" s="98"/>
      <c r="R94" s="98"/>
      <c r="S94" s="98"/>
      <c r="T94" s="98"/>
      <c r="U94" s="98"/>
      <c r="V94" s="98"/>
      <c r="W94" s="99"/>
      <c r="X94" s="89"/>
      <c r="Y94" s="89"/>
      <c r="Z94" s="89"/>
      <c r="AA94" s="117"/>
      <c r="AB94" s="139" t="str">
        <f t="shared" ca="1" si="16"/>
        <v/>
      </c>
      <c r="AC94" s="134">
        <f t="shared" ca="1" si="17"/>
        <v>0</v>
      </c>
      <c r="AD94" s="111">
        <f t="shared" ca="1" si="24"/>
        <v>0</v>
      </c>
      <c r="AE94" s="111">
        <f t="shared" ca="1" si="24"/>
        <v>0</v>
      </c>
      <c r="AF94" s="111">
        <f t="shared" ca="1" si="18"/>
        <v>0</v>
      </c>
      <c r="AG94" s="111">
        <f t="shared" ca="1" si="25"/>
        <v>0</v>
      </c>
      <c r="AH94" s="111">
        <f t="shared" ca="1" si="25"/>
        <v>0</v>
      </c>
      <c r="AI94" s="111">
        <f t="shared" ca="1" si="19"/>
        <v>0</v>
      </c>
      <c r="AJ94" s="111">
        <f t="shared" ca="1" si="26"/>
        <v>0</v>
      </c>
      <c r="AK94" s="112">
        <f t="shared" ca="1" si="26"/>
        <v>0</v>
      </c>
      <c r="AL94" s="104"/>
      <c r="AM94" s="100"/>
      <c r="AN94" s="148" t="str">
        <f t="shared" ca="1" si="15"/>
        <v/>
      </c>
      <c r="AO94" s="149"/>
      <c r="AP94" s="151" t="str">
        <f t="array" aca="1" ref="AP94" ca="1">IF(SUM(--ISNUMBER(FIND(AP$2,AN$2:AN$201)))&lt;ROW()-2,"",INDEX(AN$1:AN$201,SMALL(IF(ISNUMBER(FIND(AP$2,AN$2:AN$201)),ROW($2:$201)),ROW()-2)))</f>
        <v/>
      </c>
      <c r="AQ94" s="151" t="str">
        <f t="array" aca="1" ref="AQ94" ca="1">IF(SUM(--ISNUMBER(FIND(AQ$2,AN$2:AN$201)))&lt;ROW()-2,"",INDEX(AN$1:AN$201,SMALL(IF(ISNUMBER(FIND(AQ$2,AN$2:AN$201)),ROW($2:$201)),ROW()-2)))</f>
        <v/>
      </c>
    </row>
    <row r="95" spans="1:43" s="97" customFormat="1" ht="80.099999999999994" customHeight="1">
      <c r="A95" s="120">
        <f t="shared" ca="1" si="20"/>
        <v>92</v>
      </c>
      <c r="B95" s="422" t="e">
        <f ca="1">IF(A95="","",IF(INDIRECT("C"&amp;ROW())="","",TEXT(MATCH(INDIRECT("C"&amp;ROW()),TestCategories,0),"000")&amp;"-"&amp;TEXT(COUNTIF(C$3:INDIRECT("C"&amp;ROW()),INDIRECT("C"&amp;ROW())),"00")))</f>
        <v>#N/A</v>
      </c>
      <c r="C95" s="423" t="str">
        <f t="shared" ca="1" si="21"/>
        <v>FLEX BASS II</v>
      </c>
      <c r="D95" s="424"/>
      <c r="E95" s="425" t="s">
        <v>356</v>
      </c>
      <c r="F95" s="425" t="s">
        <v>357</v>
      </c>
      <c r="G95" s="425" t="s">
        <v>356</v>
      </c>
      <c r="H95" s="426" t="s">
        <v>146</v>
      </c>
      <c r="I95" s="427"/>
      <c r="J95" s="427">
        <v>5</v>
      </c>
      <c r="K95" s="425"/>
      <c r="L95" s="425"/>
      <c r="M95" s="429" t="str">
        <f t="shared" ca="1" si="22"/>
        <v/>
      </c>
      <c r="N95" s="282" t="str">
        <f ca="1">IF(M95&lt;&gt;"",MAX(N$3:N94)+1,"")</f>
        <v/>
      </c>
      <c r="O95" s="442">
        <f t="shared" ca="1" si="23"/>
        <v>10</v>
      </c>
      <c r="P95" s="98"/>
      <c r="Q95" s="98"/>
      <c r="R95" s="98"/>
      <c r="S95" s="98"/>
      <c r="T95" s="98"/>
      <c r="U95" s="98"/>
      <c r="V95" s="98"/>
      <c r="W95" s="99"/>
      <c r="X95" s="89"/>
      <c r="Y95" s="89"/>
      <c r="Z95" s="89"/>
      <c r="AA95" s="117"/>
      <c r="AB95" s="139" t="str">
        <f t="shared" ca="1" si="16"/>
        <v/>
      </c>
      <c r="AC95" s="134">
        <f t="shared" ca="1" si="17"/>
        <v>0</v>
      </c>
      <c r="AD95" s="111">
        <f t="shared" ca="1" si="24"/>
        <v>0</v>
      </c>
      <c r="AE95" s="111">
        <f t="shared" ca="1" si="24"/>
        <v>0</v>
      </c>
      <c r="AF95" s="111">
        <f t="shared" ca="1" si="18"/>
        <v>0</v>
      </c>
      <c r="AG95" s="111">
        <f t="shared" ca="1" si="25"/>
        <v>0</v>
      </c>
      <c r="AH95" s="111">
        <f t="shared" ca="1" si="25"/>
        <v>0</v>
      </c>
      <c r="AI95" s="111">
        <f t="shared" ca="1" si="19"/>
        <v>0</v>
      </c>
      <c r="AJ95" s="111">
        <f t="shared" ca="1" si="26"/>
        <v>0</v>
      </c>
      <c r="AK95" s="112">
        <f t="shared" ca="1" si="26"/>
        <v>0</v>
      </c>
      <c r="AL95" s="104"/>
      <c r="AM95" s="100"/>
      <c r="AN95" s="148" t="str">
        <f t="shared" ca="1" si="15"/>
        <v/>
      </c>
      <c r="AO95" s="149"/>
      <c r="AP95" s="151" t="str">
        <f t="array" aca="1" ref="AP95" ca="1">IF(SUM(--ISNUMBER(FIND(AP$2,AN$2:AN$201)))&lt;ROW()-2,"",INDEX(AN$1:AN$201,SMALL(IF(ISNUMBER(FIND(AP$2,AN$2:AN$201)),ROW($2:$201)),ROW()-2)))</f>
        <v/>
      </c>
      <c r="AQ95" s="151" t="str">
        <f t="array" aca="1" ref="AQ95" ca="1">IF(SUM(--ISNUMBER(FIND(AQ$2,AN$2:AN$201)))&lt;ROW()-2,"",INDEX(AN$1:AN$201,SMALL(IF(ISNUMBER(FIND(AQ$2,AN$2:AN$201)),ROW($2:$201)),ROW()-2)))</f>
        <v/>
      </c>
    </row>
    <row r="96" spans="1:43" s="97" customFormat="1" ht="80.099999999999994" customHeight="1">
      <c r="A96" s="120">
        <f t="shared" ca="1" si="20"/>
        <v>93</v>
      </c>
      <c r="B96" s="422" t="str">
        <f ca="1">IF(A96="","",IF(INDIRECT("C"&amp;ROW())="","",TEXT(MATCH(INDIRECT("C"&amp;ROW()),TestCategories,0),"000")&amp;"-"&amp;TEXT(COUNTIF(C$3:INDIRECT("C"&amp;ROW()),INDIRECT("C"&amp;ROW())),"00")))</f>
        <v>012-01</v>
      </c>
      <c r="C96" s="423" t="str">
        <f t="shared" ca="1" si="21"/>
        <v>XEAR SINGFX</v>
      </c>
      <c r="D96" s="424" t="s">
        <v>358</v>
      </c>
      <c r="E96" s="425" t="s">
        <v>359</v>
      </c>
      <c r="F96" s="425" t="s">
        <v>360</v>
      </c>
      <c r="G96" s="425" t="s">
        <v>361</v>
      </c>
      <c r="H96" s="426" t="s">
        <v>146</v>
      </c>
      <c r="I96" s="427"/>
      <c r="J96" s="427">
        <v>5</v>
      </c>
      <c r="K96" s="425"/>
      <c r="L96" s="425"/>
      <c r="M96" s="429" t="str">
        <f t="shared" ca="1" si="22"/>
        <v/>
      </c>
      <c r="N96" s="282" t="str">
        <f ca="1">IF(M96&lt;&gt;"",MAX(N$3:N95)+1,"")</f>
        <v/>
      </c>
      <c r="O96" s="442">
        <f t="shared" ca="1" si="23"/>
        <v>11</v>
      </c>
      <c r="P96" s="98"/>
      <c r="Q96" s="98"/>
      <c r="R96" s="98"/>
      <c r="S96" s="98"/>
      <c r="T96" s="98"/>
      <c r="U96" s="98"/>
      <c r="V96" s="98"/>
      <c r="W96" s="99"/>
      <c r="X96" s="89"/>
      <c r="Y96" s="89"/>
      <c r="Z96" s="89"/>
      <c r="AA96" s="117"/>
      <c r="AB96" s="139" t="str">
        <f t="shared" ca="1" si="16"/>
        <v/>
      </c>
      <c r="AC96" s="134">
        <f t="shared" ca="1" si="17"/>
        <v>0</v>
      </c>
      <c r="AD96" s="111">
        <f t="shared" ca="1" si="24"/>
        <v>0</v>
      </c>
      <c r="AE96" s="111">
        <f t="shared" ca="1" si="24"/>
        <v>0</v>
      </c>
      <c r="AF96" s="111">
        <f t="shared" ca="1" si="18"/>
        <v>0</v>
      </c>
      <c r="AG96" s="111">
        <f t="shared" ca="1" si="25"/>
        <v>0</v>
      </c>
      <c r="AH96" s="111">
        <f t="shared" ca="1" si="25"/>
        <v>0</v>
      </c>
      <c r="AI96" s="111">
        <f t="shared" ca="1" si="19"/>
        <v>0</v>
      </c>
      <c r="AJ96" s="111">
        <f t="shared" ca="1" si="26"/>
        <v>0</v>
      </c>
      <c r="AK96" s="112">
        <f t="shared" ca="1" si="26"/>
        <v>0</v>
      </c>
      <c r="AL96" s="104"/>
      <c r="AM96" s="100"/>
      <c r="AN96" s="148" t="str">
        <f t="shared" ca="1" si="15"/>
        <v/>
      </c>
      <c r="AO96" s="149"/>
      <c r="AP96" s="151" t="str">
        <f t="array" aca="1" ref="AP96" ca="1">IF(SUM(--ISNUMBER(FIND(AP$2,AN$2:AN$201)))&lt;ROW()-2,"",INDEX(AN$1:AN$201,SMALL(IF(ISNUMBER(FIND(AP$2,AN$2:AN$201)),ROW($2:$201)),ROW()-2)))</f>
        <v/>
      </c>
      <c r="AQ96" s="151" t="str">
        <f t="array" aca="1" ref="AQ96" ca="1">IF(SUM(--ISNUMBER(FIND(AQ$2,AN$2:AN$201)))&lt;ROW()-2,"",INDEX(AN$1:AN$201,SMALL(IF(ISNUMBER(FIND(AQ$2,AN$2:AN$201)),ROW($2:$201)),ROW()-2)))</f>
        <v/>
      </c>
    </row>
    <row r="97" spans="1:43" s="97" customFormat="1" ht="80.099999999999994" customHeight="1">
      <c r="A97" s="120">
        <f t="shared" ca="1" si="20"/>
        <v>94</v>
      </c>
      <c r="B97" s="422" t="str">
        <f ca="1">IF(A97="","",IF(INDIRECT("C"&amp;ROW())="","",TEXT(MATCH(INDIRECT("C"&amp;ROW()),TestCategories,0),"000")&amp;"-"&amp;TEXT(COUNTIF(C$3:INDIRECT("C"&amp;ROW()),INDIRECT("C"&amp;ROW())),"00")))</f>
        <v>012-02</v>
      </c>
      <c r="C97" s="423" t="str">
        <f t="shared" ca="1" si="21"/>
        <v>XEAR SINGFX</v>
      </c>
      <c r="D97" s="424"/>
      <c r="E97" s="425" t="s">
        <v>362</v>
      </c>
      <c r="F97" s="425" t="s">
        <v>363</v>
      </c>
      <c r="G97" s="425" t="s">
        <v>364</v>
      </c>
      <c r="H97" s="426" t="s">
        <v>146</v>
      </c>
      <c r="I97" s="427"/>
      <c r="J97" s="427">
        <v>5</v>
      </c>
      <c r="K97" s="425"/>
      <c r="L97" s="425"/>
      <c r="M97" s="429" t="str">
        <f t="shared" ca="1" si="22"/>
        <v/>
      </c>
      <c r="N97" s="282" t="str">
        <f ca="1">IF(M97&lt;&gt;"",MAX(N$3:N96)+1,"")</f>
        <v/>
      </c>
      <c r="O97" s="442">
        <f t="shared" ca="1" si="23"/>
        <v>11</v>
      </c>
      <c r="P97" s="98"/>
      <c r="Q97" s="98"/>
      <c r="R97" s="98"/>
      <c r="S97" s="98"/>
      <c r="T97" s="98"/>
      <c r="U97" s="98"/>
      <c r="V97" s="98"/>
      <c r="W97" s="99"/>
      <c r="X97" s="89"/>
      <c r="Y97" s="89"/>
      <c r="Z97" s="89"/>
      <c r="AA97" s="117"/>
      <c r="AB97" s="139" t="str">
        <f t="shared" ca="1" si="16"/>
        <v/>
      </c>
      <c r="AC97" s="134">
        <f t="shared" ca="1" si="17"/>
        <v>0</v>
      </c>
      <c r="AD97" s="111">
        <f t="shared" ca="1" si="24"/>
        <v>0</v>
      </c>
      <c r="AE97" s="111">
        <f t="shared" ca="1" si="24"/>
        <v>0</v>
      </c>
      <c r="AF97" s="111">
        <f t="shared" ca="1" si="18"/>
        <v>0</v>
      </c>
      <c r="AG97" s="111">
        <f t="shared" ca="1" si="25"/>
        <v>0</v>
      </c>
      <c r="AH97" s="111">
        <f t="shared" ca="1" si="25"/>
        <v>0</v>
      </c>
      <c r="AI97" s="111">
        <f t="shared" ca="1" si="19"/>
        <v>0</v>
      </c>
      <c r="AJ97" s="111">
        <f t="shared" ca="1" si="26"/>
        <v>0</v>
      </c>
      <c r="AK97" s="112">
        <f t="shared" ca="1" si="26"/>
        <v>0</v>
      </c>
      <c r="AL97" s="104"/>
      <c r="AM97" s="100"/>
      <c r="AN97" s="148" t="str">
        <f t="shared" ca="1" si="15"/>
        <v/>
      </c>
      <c r="AO97" s="149"/>
      <c r="AP97" s="151" t="str">
        <f t="array" aca="1" ref="AP97" ca="1">IF(SUM(--ISNUMBER(FIND(AP$2,AN$2:AN$201)))&lt;ROW()-2,"",INDEX(AN$1:AN$201,SMALL(IF(ISNUMBER(FIND(AP$2,AN$2:AN$201)),ROW($2:$201)),ROW()-2)))</f>
        <v/>
      </c>
      <c r="AQ97" s="151" t="str">
        <f t="array" aca="1" ref="AQ97" ca="1">IF(SUM(--ISNUMBER(FIND(AQ$2,AN$2:AN$201)))&lt;ROW()-2,"",INDEX(AN$1:AN$201,SMALL(IF(ISNUMBER(FIND(AQ$2,AN$2:AN$201)),ROW($2:$201)),ROW()-2)))</f>
        <v/>
      </c>
    </row>
    <row r="98" spans="1:43" s="97" customFormat="1" ht="80.099999999999994" customHeight="1">
      <c r="A98" s="120">
        <f t="shared" ca="1" si="20"/>
        <v>95</v>
      </c>
      <c r="B98" s="422" t="str">
        <f ca="1">IF(A98="","",IF(INDIRECT("C"&amp;ROW())="","",TEXT(MATCH(INDIRECT("C"&amp;ROW()),TestCategories,0),"000")&amp;"-"&amp;TEXT(COUNTIF(C$3:INDIRECT("C"&amp;ROW()),INDIRECT("C"&amp;ROW())),"00")))</f>
        <v>013-01</v>
      </c>
      <c r="C98" s="423" t="str">
        <f t="shared" ca="1" si="21"/>
        <v>XEAR AUDIO BRILLIANT</v>
      </c>
      <c r="D98" s="424" t="s">
        <v>365</v>
      </c>
      <c r="E98" s="425" t="s">
        <v>366</v>
      </c>
      <c r="F98" s="425" t="s">
        <v>367</v>
      </c>
      <c r="G98" s="425" t="s">
        <v>368</v>
      </c>
      <c r="H98" s="426" t="s">
        <v>146</v>
      </c>
      <c r="I98" s="427"/>
      <c r="J98" s="427"/>
      <c r="K98" s="425"/>
      <c r="L98" s="425"/>
      <c r="M98" s="429" t="str">
        <f t="shared" ca="1" si="22"/>
        <v/>
      </c>
      <c r="N98" s="282" t="str">
        <f ca="1">IF(M98&lt;&gt;"",MAX(N$3:N97)+1,"")</f>
        <v/>
      </c>
      <c r="O98" s="442">
        <f t="shared" ca="1" si="23"/>
        <v>12</v>
      </c>
      <c r="P98" s="98"/>
      <c r="Q98" s="98"/>
      <c r="R98" s="98"/>
      <c r="S98" s="98"/>
      <c r="T98" s="98"/>
      <c r="U98" s="98"/>
      <c r="V98" s="98"/>
      <c r="W98" s="99"/>
      <c r="X98" s="89"/>
      <c r="Y98" s="89"/>
      <c r="Z98" s="89"/>
      <c r="AA98" s="117"/>
      <c r="AB98" s="139" t="str">
        <f t="shared" ca="1" si="16"/>
        <v/>
      </c>
      <c r="AC98" s="134">
        <f t="shared" ca="1" si="17"/>
        <v>0</v>
      </c>
      <c r="AD98" s="111">
        <f t="shared" ca="1" si="24"/>
        <v>0</v>
      </c>
      <c r="AE98" s="111">
        <f t="shared" ca="1" si="24"/>
        <v>0</v>
      </c>
      <c r="AF98" s="111">
        <f t="shared" ca="1" si="18"/>
        <v>0</v>
      </c>
      <c r="AG98" s="111">
        <f t="shared" ca="1" si="25"/>
        <v>0</v>
      </c>
      <c r="AH98" s="111">
        <f t="shared" ca="1" si="25"/>
        <v>0</v>
      </c>
      <c r="AI98" s="111">
        <f t="shared" ca="1" si="19"/>
        <v>0</v>
      </c>
      <c r="AJ98" s="111">
        <f t="shared" ca="1" si="26"/>
        <v>0</v>
      </c>
      <c r="AK98" s="112">
        <f t="shared" ca="1" si="26"/>
        <v>0</v>
      </c>
      <c r="AL98" s="104"/>
      <c r="AM98" s="100"/>
      <c r="AN98" s="148" t="str">
        <f t="shared" ca="1" si="15"/>
        <v/>
      </c>
      <c r="AO98" s="149"/>
      <c r="AP98" s="151" t="str">
        <f t="array" aca="1" ref="AP98" ca="1">IF(SUM(--ISNUMBER(FIND(AP$2,AN$2:AN$201)))&lt;ROW()-2,"",INDEX(AN$1:AN$201,SMALL(IF(ISNUMBER(FIND(AP$2,AN$2:AN$201)),ROW($2:$201)),ROW()-2)))</f>
        <v/>
      </c>
      <c r="AQ98" s="151" t="str">
        <f t="array" aca="1" ref="AQ98" ca="1">IF(SUM(--ISNUMBER(FIND(AQ$2,AN$2:AN$201)))&lt;ROW()-2,"",INDEX(AN$1:AN$201,SMALL(IF(ISNUMBER(FIND(AQ$2,AN$2:AN$201)),ROW($2:$201)),ROW()-2)))</f>
        <v/>
      </c>
    </row>
    <row r="99" spans="1:43" s="97" customFormat="1" ht="80.099999999999994" customHeight="1">
      <c r="A99" s="120">
        <f t="shared" ca="1" si="20"/>
        <v>96</v>
      </c>
      <c r="B99" s="422" t="str">
        <f ca="1">IF(A99="","",IF(INDIRECT("C"&amp;ROW())="","",TEXT(MATCH(INDIRECT("C"&amp;ROW()),TestCategories,0),"000")&amp;"-"&amp;TEXT(COUNTIF(C$3:INDIRECT("C"&amp;ROW()),INDIRECT("C"&amp;ROW())),"00")))</f>
        <v>013-02</v>
      </c>
      <c r="C99" s="423" t="str">
        <f t="shared" ca="1" si="21"/>
        <v>XEAR AUDIO BRILLIANT</v>
      </c>
      <c r="D99" s="424"/>
      <c r="E99" s="425" t="s">
        <v>369</v>
      </c>
      <c r="F99" s="425" t="s">
        <v>370</v>
      </c>
      <c r="G99" s="425" t="s">
        <v>371</v>
      </c>
      <c r="H99" s="426" t="s">
        <v>146</v>
      </c>
      <c r="I99" s="427"/>
      <c r="J99" s="427"/>
      <c r="K99" s="425"/>
      <c r="L99" s="425"/>
      <c r="M99" s="429" t="str">
        <f t="shared" ca="1" si="22"/>
        <v/>
      </c>
      <c r="N99" s="282" t="str">
        <f ca="1">IF(M99&lt;&gt;"",MAX(N$3:N98)+1,"")</f>
        <v/>
      </c>
      <c r="O99" s="442">
        <f t="shared" ca="1" si="23"/>
        <v>12</v>
      </c>
      <c r="P99" s="98"/>
      <c r="Q99" s="98"/>
      <c r="R99" s="98"/>
      <c r="S99" s="98"/>
      <c r="T99" s="98"/>
      <c r="U99" s="98"/>
      <c r="V99" s="98"/>
      <c r="W99" s="99"/>
      <c r="X99" s="89"/>
      <c r="Y99" s="89"/>
      <c r="Z99" s="89"/>
      <c r="AA99" s="117"/>
      <c r="AB99" s="139" t="str">
        <f t="shared" ca="1" si="16"/>
        <v/>
      </c>
      <c r="AC99" s="134">
        <f t="shared" ca="1" si="17"/>
        <v>0</v>
      </c>
      <c r="AD99" s="111">
        <f t="shared" ca="1" si="24"/>
        <v>0</v>
      </c>
      <c r="AE99" s="111">
        <f t="shared" ca="1" si="24"/>
        <v>0</v>
      </c>
      <c r="AF99" s="111">
        <f t="shared" ca="1" si="18"/>
        <v>0</v>
      </c>
      <c r="AG99" s="111">
        <f t="shared" ca="1" si="25"/>
        <v>0</v>
      </c>
      <c r="AH99" s="111">
        <f t="shared" ca="1" si="25"/>
        <v>0</v>
      </c>
      <c r="AI99" s="111">
        <f t="shared" ca="1" si="19"/>
        <v>0</v>
      </c>
      <c r="AJ99" s="111">
        <f t="shared" ca="1" si="26"/>
        <v>0</v>
      </c>
      <c r="AK99" s="112">
        <f t="shared" ca="1" si="26"/>
        <v>0</v>
      </c>
      <c r="AL99" s="104"/>
      <c r="AM99" s="100"/>
      <c r="AN99" s="148" t="str">
        <f t="shared" ca="1" si="15"/>
        <v/>
      </c>
      <c r="AO99" s="149"/>
      <c r="AP99" s="151" t="str">
        <f t="array" aca="1" ref="AP99" ca="1">IF(SUM(--ISNUMBER(FIND(AP$2,AN$2:AN$201)))&lt;ROW()-2,"",INDEX(AN$1:AN$201,SMALL(IF(ISNUMBER(FIND(AP$2,AN$2:AN$201)),ROW($2:$201)),ROW()-2)))</f>
        <v/>
      </c>
      <c r="AQ99" s="151" t="str">
        <f t="array" aca="1" ref="AQ99" ca="1">IF(SUM(--ISNUMBER(FIND(AQ$2,AN$2:AN$201)))&lt;ROW()-2,"",INDEX(AN$1:AN$201,SMALL(IF(ISNUMBER(FIND(AQ$2,AN$2:AN$201)),ROW($2:$201)),ROW()-2)))</f>
        <v/>
      </c>
    </row>
    <row r="100" spans="1:43" s="97" customFormat="1" ht="80.099999999999994" customHeight="1">
      <c r="A100" s="120">
        <f t="shared" ca="1" si="20"/>
        <v>97</v>
      </c>
      <c r="B100" s="422" t="str">
        <f ca="1">IF(A100="","",IF(INDIRECT("C"&amp;ROW())="","",TEXT(MATCH(INDIRECT("C"&amp;ROW()),TestCategories,0),"000")&amp;"-"&amp;TEXT(COUNTIF(C$3:INDIRECT("C"&amp;ROW()),INDIRECT("C"&amp;ROW())),"00")))</f>
        <v>014-01</v>
      </c>
      <c r="C100" s="423" t="str">
        <f t="shared" ca="1" si="21"/>
        <v>XEAR DYNAMIC BASS</v>
      </c>
      <c r="D100" s="424" t="s">
        <v>372</v>
      </c>
      <c r="E100" s="425" t="s">
        <v>373</v>
      </c>
      <c r="F100" s="425" t="s">
        <v>374</v>
      </c>
      <c r="G100" s="425" t="s">
        <v>375</v>
      </c>
      <c r="H100" s="426" t="s">
        <v>146</v>
      </c>
      <c r="I100" s="427"/>
      <c r="J100" s="427"/>
      <c r="K100" s="425"/>
      <c r="L100" s="425"/>
      <c r="M100" s="429" t="str">
        <f t="shared" ca="1" si="22"/>
        <v/>
      </c>
      <c r="N100" s="282" t="str">
        <f ca="1">IF(M100&lt;&gt;"",MAX(N$3:N99)+1,"")</f>
        <v/>
      </c>
      <c r="O100" s="442">
        <f t="shared" ca="1" si="23"/>
        <v>13</v>
      </c>
      <c r="P100" s="98"/>
      <c r="Q100" s="98"/>
      <c r="R100" s="98"/>
      <c r="S100" s="98"/>
      <c r="T100" s="98"/>
      <c r="U100" s="98"/>
      <c r="V100" s="98"/>
      <c r="W100" s="99"/>
      <c r="X100" s="89"/>
      <c r="Y100" s="89"/>
      <c r="Z100" s="89"/>
      <c r="AA100" s="117"/>
      <c r="AB100" s="139" t="str">
        <f t="shared" ca="1" si="16"/>
        <v/>
      </c>
      <c r="AC100" s="134">
        <f t="shared" ca="1" si="17"/>
        <v>0</v>
      </c>
      <c r="AD100" s="111">
        <f t="shared" ca="1" si="24"/>
        <v>0</v>
      </c>
      <c r="AE100" s="111">
        <f t="shared" ca="1" si="24"/>
        <v>0</v>
      </c>
      <c r="AF100" s="111">
        <f t="shared" ca="1" si="18"/>
        <v>0</v>
      </c>
      <c r="AG100" s="111">
        <f t="shared" ca="1" si="25"/>
        <v>0</v>
      </c>
      <c r="AH100" s="111">
        <f t="shared" ca="1" si="25"/>
        <v>0</v>
      </c>
      <c r="AI100" s="111">
        <f t="shared" ca="1" si="19"/>
        <v>0</v>
      </c>
      <c r="AJ100" s="111">
        <f t="shared" ca="1" si="26"/>
        <v>0</v>
      </c>
      <c r="AK100" s="112">
        <f t="shared" ca="1" si="26"/>
        <v>0</v>
      </c>
      <c r="AL100" s="104"/>
      <c r="AM100" s="100"/>
      <c r="AN100" s="148" t="str">
        <f t="shared" ca="1" si="15"/>
        <v/>
      </c>
      <c r="AO100" s="149"/>
      <c r="AP100" s="151" t="str">
        <f t="array" aca="1" ref="AP100" ca="1">IF(SUM(--ISNUMBER(FIND(AP$2,AN$2:AN$201)))&lt;ROW()-2,"",INDEX(AN$1:AN$201,SMALL(IF(ISNUMBER(FIND(AP$2,AN$2:AN$201)),ROW($2:$201)),ROW()-2)))</f>
        <v/>
      </c>
      <c r="AQ100" s="151" t="str">
        <f t="array" aca="1" ref="AQ100" ca="1">IF(SUM(--ISNUMBER(FIND(AQ$2,AN$2:AN$201)))&lt;ROW()-2,"",INDEX(AN$1:AN$201,SMALL(IF(ISNUMBER(FIND(AQ$2,AN$2:AN$201)),ROW($2:$201)),ROW()-2)))</f>
        <v/>
      </c>
    </row>
    <row r="101" spans="1:43" s="97" customFormat="1" ht="80.099999999999994" customHeight="1">
      <c r="A101" s="120">
        <f t="shared" ca="1" si="20"/>
        <v>98</v>
      </c>
      <c r="B101" s="422" t="str">
        <f ca="1">IF(A101="","",IF(INDIRECT("C"&amp;ROW())="","",TEXT(MATCH(INDIRECT("C"&amp;ROW()),TestCategories,0),"000")&amp;"-"&amp;TEXT(COUNTIF(C$3:INDIRECT("C"&amp;ROW()),INDIRECT("C"&amp;ROW())),"00")))</f>
        <v>014-02</v>
      </c>
      <c r="C101" s="423" t="str">
        <f t="shared" ca="1" si="21"/>
        <v>XEAR DYNAMIC BASS</v>
      </c>
      <c r="D101" s="424"/>
      <c r="E101" s="425" t="s">
        <v>376</v>
      </c>
      <c r="F101" s="425" t="s">
        <v>377</v>
      </c>
      <c r="G101" s="425" t="s">
        <v>378</v>
      </c>
      <c r="H101" s="426" t="s">
        <v>146</v>
      </c>
      <c r="I101" s="427"/>
      <c r="J101" s="427"/>
      <c r="K101" s="425"/>
      <c r="L101" s="425"/>
      <c r="M101" s="429" t="str">
        <f t="shared" ca="1" si="22"/>
        <v/>
      </c>
      <c r="N101" s="282" t="str">
        <f ca="1">IF(M101&lt;&gt;"",MAX(N$3:N100)+1,"")</f>
        <v/>
      </c>
      <c r="O101" s="442">
        <f t="shared" ca="1" si="23"/>
        <v>13</v>
      </c>
      <c r="P101" s="98"/>
      <c r="Q101" s="98"/>
      <c r="R101" s="98"/>
      <c r="S101" s="98"/>
      <c r="T101" s="98"/>
      <c r="U101" s="98"/>
      <c r="V101" s="98"/>
      <c r="W101" s="99"/>
      <c r="X101" s="89"/>
      <c r="Y101" s="89"/>
      <c r="Z101" s="89"/>
      <c r="AA101" s="117"/>
      <c r="AB101" s="139" t="str">
        <f t="shared" ca="1" si="16"/>
        <v/>
      </c>
      <c r="AC101" s="134">
        <f t="shared" ca="1" si="17"/>
        <v>0</v>
      </c>
      <c r="AD101" s="111">
        <f t="shared" ca="1" si="24"/>
        <v>0</v>
      </c>
      <c r="AE101" s="111">
        <f t="shared" ca="1" si="24"/>
        <v>0</v>
      </c>
      <c r="AF101" s="111">
        <f t="shared" ca="1" si="18"/>
        <v>0</v>
      </c>
      <c r="AG101" s="111">
        <f t="shared" ca="1" si="25"/>
        <v>0</v>
      </c>
      <c r="AH101" s="111">
        <f t="shared" ca="1" si="25"/>
        <v>0</v>
      </c>
      <c r="AI101" s="111">
        <f t="shared" ca="1" si="19"/>
        <v>0</v>
      </c>
      <c r="AJ101" s="111">
        <f t="shared" ca="1" si="26"/>
        <v>0</v>
      </c>
      <c r="AK101" s="112">
        <f t="shared" ca="1" si="26"/>
        <v>0</v>
      </c>
      <c r="AL101" s="104"/>
      <c r="AM101" s="100"/>
      <c r="AN101" s="148" t="str">
        <f t="shared" ca="1" si="15"/>
        <v/>
      </c>
      <c r="AO101" s="149"/>
      <c r="AP101" s="151" t="str">
        <f t="array" aca="1" ref="AP101" ca="1">IF(SUM(--ISNUMBER(FIND(AP$2,AN$2:AN$201)))&lt;ROW()-2,"",INDEX(AN$1:AN$201,SMALL(IF(ISNUMBER(FIND(AP$2,AN$2:AN$201)),ROW($2:$201)),ROW()-2)))</f>
        <v/>
      </c>
      <c r="AQ101" s="151" t="str">
        <f t="array" aca="1" ref="AQ101" ca="1">IF(SUM(--ISNUMBER(FIND(AQ$2,AN$2:AN$201)))&lt;ROW()-2,"",INDEX(AN$1:AN$201,SMALL(IF(ISNUMBER(FIND(AQ$2,AN$2:AN$201)),ROW($2:$201)),ROW()-2)))</f>
        <v/>
      </c>
    </row>
    <row r="102" spans="1:43" s="97" customFormat="1" ht="80.099999999999994" customHeight="1">
      <c r="A102" s="120">
        <f t="shared" ca="1" si="20"/>
        <v>99</v>
      </c>
      <c r="B102" s="422" t="str">
        <f ca="1">IF(A102="","",IF(INDIRECT("C"&amp;ROW())="","",TEXT(MATCH(INDIRECT("C"&amp;ROW()),TestCategories,0),"000")&amp;"-"&amp;TEXT(COUNTIF(C$3:INDIRECT("C"&amp;ROW()),INDIRECT("C"&amp;ROW())),"00")))</f>
        <v>014-03</v>
      </c>
      <c r="C102" s="423" t="str">
        <f t="shared" ca="1" si="21"/>
        <v>XEAR DYNAMIC BASS</v>
      </c>
      <c r="D102" s="424"/>
      <c r="E102" s="425" t="s">
        <v>379</v>
      </c>
      <c r="F102" s="425" t="s">
        <v>380</v>
      </c>
      <c r="G102" s="425" t="s">
        <v>381</v>
      </c>
      <c r="H102" s="426" t="s">
        <v>146</v>
      </c>
      <c r="I102" s="427"/>
      <c r="J102" s="427"/>
      <c r="K102" s="425"/>
      <c r="L102" s="425"/>
      <c r="M102" s="429" t="str">
        <f t="shared" ca="1" si="22"/>
        <v/>
      </c>
      <c r="N102" s="282" t="str">
        <f ca="1">IF(M102&lt;&gt;"",MAX(N$3:N101)+1,"")</f>
        <v/>
      </c>
      <c r="O102" s="442">
        <f t="shared" ca="1" si="23"/>
        <v>13</v>
      </c>
      <c r="P102" s="98"/>
      <c r="Q102" s="98"/>
      <c r="R102" s="98"/>
      <c r="S102" s="98"/>
      <c r="T102" s="98"/>
      <c r="U102" s="98"/>
      <c r="V102" s="98"/>
      <c r="W102" s="99"/>
      <c r="X102" s="89"/>
      <c r="Y102" s="89"/>
      <c r="Z102" s="89"/>
      <c r="AA102" s="117"/>
      <c r="AB102" s="139" t="str">
        <f t="shared" ca="1" si="16"/>
        <v/>
      </c>
      <c r="AC102" s="134">
        <f t="shared" ca="1" si="17"/>
        <v>0</v>
      </c>
      <c r="AD102" s="111">
        <f t="shared" ca="1" si="24"/>
        <v>0</v>
      </c>
      <c r="AE102" s="111">
        <f t="shared" ca="1" si="24"/>
        <v>0</v>
      </c>
      <c r="AF102" s="111">
        <f t="shared" ca="1" si="18"/>
        <v>0</v>
      </c>
      <c r="AG102" s="111">
        <f t="shared" ca="1" si="25"/>
        <v>0</v>
      </c>
      <c r="AH102" s="111">
        <f t="shared" ca="1" si="25"/>
        <v>0</v>
      </c>
      <c r="AI102" s="111">
        <f t="shared" ca="1" si="19"/>
        <v>0</v>
      </c>
      <c r="AJ102" s="111">
        <f t="shared" ca="1" si="26"/>
        <v>0</v>
      </c>
      <c r="AK102" s="112">
        <f t="shared" ca="1" si="26"/>
        <v>0</v>
      </c>
      <c r="AL102" s="104"/>
      <c r="AM102" s="100"/>
      <c r="AN102" s="148" t="str">
        <f t="shared" ca="1" si="15"/>
        <v/>
      </c>
      <c r="AO102" s="149"/>
      <c r="AP102" s="151" t="str">
        <f t="array" aca="1" ref="AP102" ca="1">IF(SUM(--ISNUMBER(FIND(AP$2,AN$2:AN$201)))&lt;ROW()-2,"",INDEX(AN$1:AN$201,SMALL(IF(ISNUMBER(FIND(AP$2,AN$2:AN$201)),ROW($2:$201)),ROW()-2)))</f>
        <v/>
      </c>
      <c r="AQ102" s="151" t="str">
        <f t="array" aca="1" ref="AQ102" ca="1">IF(SUM(--ISNUMBER(FIND(AQ$2,AN$2:AN$201)))&lt;ROW()-2,"",INDEX(AN$1:AN$201,SMALL(IF(ISNUMBER(FIND(AQ$2,AN$2:AN$201)),ROW($2:$201)),ROW()-2)))</f>
        <v/>
      </c>
    </row>
    <row r="103" spans="1:43" s="97" customFormat="1" ht="80.099999999999994" customHeight="1">
      <c r="A103" s="120">
        <f t="shared" ca="1" si="20"/>
        <v>100</v>
      </c>
      <c r="B103" s="422" t="str">
        <f ca="1">IF(A103="","",IF(INDIRECT("C"&amp;ROW())="","",TEXT(MATCH(INDIRECT("C"&amp;ROW()),TestCategories,0),"000")&amp;"-"&amp;TEXT(COUNTIF(C$3:INDIRECT("C"&amp;ROW()),INDIRECT("C"&amp;ROW())),"00")))</f>
        <v>014-04</v>
      </c>
      <c r="C103" s="423" t="str">
        <f t="shared" ca="1" si="21"/>
        <v>XEAR DYNAMIC BASS</v>
      </c>
      <c r="D103" s="424"/>
      <c r="E103" s="425" t="s">
        <v>382</v>
      </c>
      <c r="F103" s="425" t="s">
        <v>383</v>
      </c>
      <c r="G103" s="425" t="s">
        <v>384</v>
      </c>
      <c r="H103" s="426" t="s">
        <v>146</v>
      </c>
      <c r="I103" s="427"/>
      <c r="J103" s="427"/>
      <c r="K103" s="425"/>
      <c r="L103" s="425"/>
      <c r="M103" s="429" t="str">
        <f t="shared" ca="1" si="22"/>
        <v/>
      </c>
      <c r="N103" s="282" t="str">
        <f ca="1">IF(M103&lt;&gt;"",MAX(N$3:N102)+1,"")</f>
        <v/>
      </c>
      <c r="O103" s="442">
        <f t="shared" ca="1" si="23"/>
        <v>13</v>
      </c>
      <c r="P103" s="98"/>
      <c r="Q103" s="98"/>
      <c r="R103" s="98"/>
      <c r="S103" s="98"/>
      <c r="T103" s="98"/>
      <c r="U103" s="98"/>
      <c r="V103" s="98"/>
      <c r="W103" s="99"/>
      <c r="X103" s="89"/>
      <c r="Y103" s="89"/>
      <c r="Z103" s="89"/>
      <c r="AA103" s="117"/>
      <c r="AB103" s="139" t="str">
        <f t="shared" ca="1" si="16"/>
        <v/>
      </c>
      <c r="AC103" s="134">
        <f t="shared" ca="1" si="17"/>
        <v>0</v>
      </c>
      <c r="AD103" s="111">
        <f t="shared" ca="1" si="24"/>
        <v>0</v>
      </c>
      <c r="AE103" s="111">
        <f t="shared" ca="1" si="24"/>
        <v>0</v>
      </c>
      <c r="AF103" s="111">
        <f t="shared" ca="1" si="18"/>
        <v>0</v>
      </c>
      <c r="AG103" s="111">
        <f t="shared" ca="1" si="25"/>
        <v>0</v>
      </c>
      <c r="AH103" s="111">
        <f t="shared" ca="1" si="25"/>
        <v>0</v>
      </c>
      <c r="AI103" s="111">
        <f t="shared" ca="1" si="19"/>
        <v>0</v>
      </c>
      <c r="AJ103" s="111">
        <f t="shared" ca="1" si="26"/>
        <v>0</v>
      </c>
      <c r="AK103" s="112">
        <f t="shared" ca="1" si="26"/>
        <v>0</v>
      </c>
      <c r="AL103" s="104"/>
      <c r="AM103" s="100"/>
      <c r="AN103" s="148" t="str">
        <f t="shared" ca="1" si="15"/>
        <v/>
      </c>
      <c r="AO103" s="149"/>
      <c r="AP103" s="151" t="str">
        <f t="array" aca="1" ref="AP103" ca="1">IF(SUM(--ISNUMBER(FIND(AP$2,AN$2:AN$201)))&lt;ROW()-2,"",INDEX(AN$1:AN$201,SMALL(IF(ISNUMBER(FIND(AP$2,AN$2:AN$201)),ROW($2:$201)),ROW()-2)))</f>
        <v/>
      </c>
      <c r="AQ103" s="151" t="str">
        <f t="array" aca="1" ref="AQ103" ca="1">IF(SUM(--ISNUMBER(FIND(AQ$2,AN$2:AN$201)))&lt;ROW()-2,"",INDEX(AN$1:AN$201,SMALL(IF(ISNUMBER(FIND(AQ$2,AN$2:AN$201)),ROW($2:$201)),ROW()-2)))</f>
        <v/>
      </c>
    </row>
    <row r="104" spans="1:43" s="97" customFormat="1" ht="80.099999999999994" customHeight="1">
      <c r="A104" s="120">
        <f t="shared" ca="1" si="20"/>
        <v>101</v>
      </c>
      <c r="B104" s="422" t="str">
        <f ca="1">IF(A104="","",IF(INDIRECT("C"&amp;ROW())="","",TEXT(MATCH(INDIRECT("C"&amp;ROW()),TestCategories,0),"000")&amp;"-"&amp;TEXT(COUNTIF(C$3:INDIRECT("C"&amp;ROW()),INDIRECT("C"&amp;ROW())),"00")))</f>
        <v>015-01</v>
      </c>
      <c r="C104" s="423" t="str">
        <f t="shared" ca="1" si="21"/>
        <v>XEAR SMART VOLUME</v>
      </c>
      <c r="D104" s="424" t="s">
        <v>385</v>
      </c>
      <c r="E104" s="425" t="s">
        <v>386</v>
      </c>
      <c r="F104" s="425" t="s">
        <v>387</v>
      </c>
      <c r="G104" s="425" t="s">
        <v>388</v>
      </c>
      <c r="H104" s="426" t="s">
        <v>146</v>
      </c>
      <c r="I104" s="427"/>
      <c r="J104" s="427"/>
      <c r="K104" s="425"/>
      <c r="L104" s="425"/>
      <c r="M104" s="429" t="str">
        <f t="shared" ca="1" si="22"/>
        <v/>
      </c>
      <c r="N104" s="282" t="str">
        <f ca="1">IF(M104&lt;&gt;"",MAX(N$3:N103)+1,"")</f>
        <v/>
      </c>
      <c r="O104" s="442">
        <f t="shared" ca="1" si="23"/>
        <v>14</v>
      </c>
      <c r="P104" s="98"/>
      <c r="Q104" s="98"/>
      <c r="R104" s="98"/>
      <c r="S104" s="98"/>
      <c r="T104" s="98"/>
      <c r="U104" s="98"/>
      <c r="V104" s="98"/>
      <c r="W104" s="99"/>
      <c r="X104" s="89"/>
      <c r="Y104" s="89"/>
      <c r="Z104" s="89"/>
      <c r="AA104" s="117"/>
      <c r="AB104" s="139" t="str">
        <f t="shared" ca="1" si="16"/>
        <v/>
      </c>
      <c r="AC104" s="134">
        <f t="shared" ca="1" si="17"/>
        <v>0</v>
      </c>
      <c r="AD104" s="111">
        <f t="shared" ca="1" si="24"/>
        <v>0</v>
      </c>
      <c r="AE104" s="111">
        <f t="shared" ca="1" si="24"/>
        <v>0</v>
      </c>
      <c r="AF104" s="111">
        <f t="shared" ca="1" si="18"/>
        <v>0</v>
      </c>
      <c r="AG104" s="111">
        <f t="shared" ca="1" si="25"/>
        <v>0</v>
      </c>
      <c r="AH104" s="111">
        <f t="shared" ca="1" si="25"/>
        <v>0</v>
      </c>
      <c r="AI104" s="111">
        <f t="shared" ca="1" si="19"/>
        <v>0</v>
      </c>
      <c r="AJ104" s="111">
        <f t="shared" ca="1" si="26"/>
        <v>0</v>
      </c>
      <c r="AK104" s="112">
        <f t="shared" ca="1" si="26"/>
        <v>0</v>
      </c>
      <c r="AL104" s="104"/>
      <c r="AM104" s="100"/>
      <c r="AN104" s="148" t="str">
        <f t="shared" ca="1" si="15"/>
        <v/>
      </c>
      <c r="AO104" s="149"/>
      <c r="AP104" s="151" t="str">
        <f t="array" aca="1" ref="AP104" ca="1">IF(SUM(--ISNUMBER(FIND(AP$2,AN$2:AN$201)))&lt;ROW()-2,"",INDEX(AN$1:AN$201,SMALL(IF(ISNUMBER(FIND(AP$2,AN$2:AN$201)),ROW($2:$201)),ROW()-2)))</f>
        <v/>
      </c>
      <c r="AQ104" s="151" t="str">
        <f t="array" aca="1" ref="AQ104" ca="1">IF(SUM(--ISNUMBER(FIND(AQ$2,AN$2:AN$201)))&lt;ROW()-2,"",INDEX(AN$1:AN$201,SMALL(IF(ISNUMBER(FIND(AQ$2,AN$2:AN$201)),ROW($2:$201)),ROW()-2)))</f>
        <v/>
      </c>
    </row>
    <row r="105" spans="1:43" s="97" customFormat="1" ht="80.099999999999994" customHeight="1">
      <c r="A105" s="120">
        <f t="shared" ca="1" si="20"/>
        <v>102</v>
      </c>
      <c r="B105" s="422" t="str">
        <f ca="1">IF(A105="","",IF(INDIRECT("C"&amp;ROW())="","",TEXT(MATCH(INDIRECT("C"&amp;ROW()),TestCategories,0),"000")&amp;"-"&amp;TEXT(COUNTIF(C$3:INDIRECT("C"&amp;ROW()),INDIRECT("C"&amp;ROW())),"00")))</f>
        <v>015-02</v>
      </c>
      <c r="C105" s="423" t="str">
        <f t="shared" ca="1" si="21"/>
        <v>XEAR SMART VOLUME</v>
      </c>
      <c r="D105" s="424"/>
      <c r="E105" s="425" t="s">
        <v>389</v>
      </c>
      <c r="F105" s="425" t="s">
        <v>390</v>
      </c>
      <c r="G105" s="425" t="s">
        <v>391</v>
      </c>
      <c r="H105" s="426" t="s">
        <v>146</v>
      </c>
      <c r="I105" s="427"/>
      <c r="J105" s="427"/>
      <c r="K105" s="425"/>
      <c r="L105" s="425"/>
      <c r="M105" s="429" t="str">
        <f t="shared" ca="1" si="22"/>
        <v/>
      </c>
      <c r="N105" s="282" t="str">
        <f ca="1">IF(M105&lt;&gt;"",MAX(N$3:N104)+1,"")</f>
        <v/>
      </c>
      <c r="O105" s="442">
        <f t="shared" ca="1" si="23"/>
        <v>14</v>
      </c>
      <c r="P105" s="98"/>
      <c r="Q105" s="98"/>
      <c r="R105" s="98"/>
      <c r="S105" s="98"/>
      <c r="T105" s="98"/>
      <c r="U105" s="98"/>
      <c r="V105" s="98"/>
      <c r="W105" s="99"/>
      <c r="X105" s="89"/>
      <c r="Y105" s="89"/>
      <c r="Z105" s="89"/>
      <c r="AA105" s="117"/>
      <c r="AB105" s="139" t="str">
        <f t="shared" ca="1" si="16"/>
        <v/>
      </c>
      <c r="AC105" s="134">
        <f t="shared" ca="1" si="17"/>
        <v>0</v>
      </c>
      <c r="AD105" s="111">
        <f t="shared" ca="1" si="24"/>
        <v>0</v>
      </c>
      <c r="AE105" s="111">
        <f t="shared" ca="1" si="24"/>
        <v>0</v>
      </c>
      <c r="AF105" s="111">
        <f t="shared" ca="1" si="18"/>
        <v>0</v>
      </c>
      <c r="AG105" s="111">
        <f t="shared" ca="1" si="25"/>
        <v>0</v>
      </c>
      <c r="AH105" s="111">
        <f t="shared" ca="1" si="25"/>
        <v>0</v>
      </c>
      <c r="AI105" s="111">
        <f t="shared" ca="1" si="19"/>
        <v>0</v>
      </c>
      <c r="AJ105" s="111">
        <f t="shared" ca="1" si="26"/>
        <v>0</v>
      </c>
      <c r="AK105" s="112">
        <f t="shared" ca="1" si="26"/>
        <v>0</v>
      </c>
      <c r="AL105" s="104"/>
      <c r="AM105" s="100"/>
      <c r="AN105" s="148" t="str">
        <f t="shared" ca="1" si="15"/>
        <v/>
      </c>
      <c r="AO105" s="149"/>
      <c r="AP105" s="151" t="str">
        <f t="array" aca="1" ref="AP105" ca="1">IF(SUM(--ISNUMBER(FIND(AP$2,AN$2:AN$201)))&lt;ROW()-2,"",INDEX(AN$1:AN$201,SMALL(IF(ISNUMBER(FIND(AP$2,AN$2:AN$201)),ROW($2:$201)),ROW()-2)))</f>
        <v/>
      </c>
      <c r="AQ105" s="151" t="str">
        <f t="array" aca="1" ref="AQ105" ca="1">IF(SUM(--ISNUMBER(FIND(AQ$2,AN$2:AN$201)))&lt;ROW()-2,"",INDEX(AN$1:AN$201,SMALL(IF(ISNUMBER(FIND(AQ$2,AN$2:AN$201)),ROW($2:$201)),ROW()-2)))</f>
        <v/>
      </c>
    </row>
    <row r="106" spans="1:43" s="97" customFormat="1" ht="80.099999999999994" customHeight="1">
      <c r="A106" s="120">
        <f t="shared" ca="1" si="20"/>
        <v>103</v>
      </c>
      <c r="B106" s="422" t="str">
        <f ca="1">IF(A106="","",IF(INDIRECT("C"&amp;ROW())="","",TEXT(MATCH(INDIRECT("C"&amp;ROW()),TestCategories,0),"000")&amp;"-"&amp;TEXT(COUNTIF(C$3:INDIRECT("C"&amp;ROW()),INDIRECT("C"&amp;ROW())),"00")))</f>
        <v>016-01</v>
      </c>
      <c r="C106" s="423" t="str">
        <f t="shared" ca="1" si="21"/>
        <v>XEAR VOICE CLARITY</v>
      </c>
      <c r="D106" s="424" t="s">
        <v>392</v>
      </c>
      <c r="E106" s="425" t="s">
        <v>393</v>
      </c>
      <c r="F106" s="425" t="s">
        <v>394</v>
      </c>
      <c r="G106" s="425" t="s">
        <v>395</v>
      </c>
      <c r="H106" s="426" t="s">
        <v>146</v>
      </c>
      <c r="I106" s="427"/>
      <c r="J106" s="427"/>
      <c r="K106" s="425"/>
      <c r="L106" s="425"/>
      <c r="M106" s="429" t="str">
        <f t="shared" ca="1" si="22"/>
        <v/>
      </c>
      <c r="N106" s="282" t="str">
        <f ca="1">IF(M106&lt;&gt;"",MAX(N$3:N105)+1,"")</f>
        <v/>
      </c>
      <c r="O106" s="442">
        <f t="shared" ca="1" si="23"/>
        <v>15</v>
      </c>
      <c r="P106" s="98"/>
      <c r="Q106" s="98"/>
      <c r="R106" s="98"/>
      <c r="S106" s="98"/>
      <c r="T106" s="98"/>
      <c r="U106" s="98"/>
      <c r="V106" s="98"/>
      <c r="W106" s="99"/>
      <c r="X106" s="89"/>
      <c r="Y106" s="89"/>
      <c r="Z106" s="89"/>
      <c r="AA106" s="117"/>
      <c r="AB106" s="139" t="str">
        <f t="shared" ca="1" si="16"/>
        <v/>
      </c>
      <c r="AC106" s="134">
        <f t="shared" ca="1" si="17"/>
        <v>0</v>
      </c>
      <c r="AD106" s="111">
        <f t="shared" ca="1" si="24"/>
        <v>0</v>
      </c>
      <c r="AE106" s="111">
        <f t="shared" ca="1" si="24"/>
        <v>0</v>
      </c>
      <c r="AF106" s="111">
        <f t="shared" ca="1" si="18"/>
        <v>0</v>
      </c>
      <c r="AG106" s="111">
        <f t="shared" ca="1" si="25"/>
        <v>0</v>
      </c>
      <c r="AH106" s="111">
        <f t="shared" ca="1" si="25"/>
        <v>0</v>
      </c>
      <c r="AI106" s="111">
        <f t="shared" ca="1" si="19"/>
        <v>0</v>
      </c>
      <c r="AJ106" s="111">
        <f t="shared" ca="1" si="26"/>
        <v>0</v>
      </c>
      <c r="AK106" s="112">
        <f t="shared" ca="1" si="26"/>
        <v>0</v>
      </c>
      <c r="AL106" s="104"/>
      <c r="AM106" s="100"/>
      <c r="AN106" s="148" t="str">
        <f t="shared" ca="1" si="15"/>
        <v/>
      </c>
      <c r="AO106" s="149"/>
      <c r="AP106" s="151" t="str">
        <f t="array" aca="1" ref="AP106" ca="1">IF(SUM(--ISNUMBER(FIND(AP$2,AN$2:AN$201)))&lt;ROW()-2,"",INDEX(AN$1:AN$201,SMALL(IF(ISNUMBER(FIND(AP$2,AN$2:AN$201)),ROW($2:$201)),ROW()-2)))</f>
        <v/>
      </c>
      <c r="AQ106" s="151" t="str">
        <f t="array" aca="1" ref="AQ106" ca="1">IF(SUM(--ISNUMBER(FIND(AQ$2,AN$2:AN$201)))&lt;ROW()-2,"",INDEX(AN$1:AN$201,SMALL(IF(ISNUMBER(FIND(AQ$2,AN$2:AN$201)),ROW($2:$201)),ROW()-2)))</f>
        <v/>
      </c>
    </row>
    <row r="107" spans="1:43" s="97" customFormat="1" ht="80.099999999999994" customHeight="1">
      <c r="A107" s="120">
        <f t="shared" ca="1" si="20"/>
        <v>104</v>
      </c>
      <c r="B107" s="422" t="str">
        <f ca="1">IF(A107="","",IF(INDIRECT("C"&amp;ROW())="","",TEXT(MATCH(INDIRECT("C"&amp;ROW()),TestCategories,0),"000")&amp;"-"&amp;TEXT(COUNTIF(C$3:INDIRECT("C"&amp;ROW()),INDIRECT("C"&amp;ROW())),"00")))</f>
        <v>016-02</v>
      </c>
      <c r="C107" s="423" t="str">
        <f t="shared" ca="1" si="21"/>
        <v>XEAR VOICE CLARITY</v>
      </c>
      <c r="D107" s="424"/>
      <c r="E107" s="425" t="s">
        <v>396</v>
      </c>
      <c r="F107" s="425" t="s">
        <v>397</v>
      </c>
      <c r="G107" s="425" t="s">
        <v>398</v>
      </c>
      <c r="H107" s="426" t="s">
        <v>146</v>
      </c>
      <c r="I107" s="427"/>
      <c r="J107" s="427"/>
      <c r="K107" s="425"/>
      <c r="L107" s="425"/>
      <c r="M107" s="429" t="str">
        <f t="shared" ca="1" si="22"/>
        <v/>
      </c>
      <c r="N107" s="282" t="str">
        <f ca="1">IF(M107&lt;&gt;"",MAX(N$3:N106)+1,"")</f>
        <v/>
      </c>
      <c r="O107" s="442">
        <f t="shared" ca="1" si="23"/>
        <v>15</v>
      </c>
      <c r="P107" s="98"/>
      <c r="Q107" s="98"/>
      <c r="R107" s="98"/>
      <c r="S107" s="98"/>
      <c r="T107" s="98"/>
      <c r="U107" s="98"/>
      <c r="V107" s="98"/>
      <c r="W107" s="99"/>
      <c r="X107" s="89"/>
      <c r="Y107" s="89"/>
      <c r="Z107" s="89"/>
      <c r="AA107" s="117"/>
      <c r="AB107" s="139" t="str">
        <f t="shared" ca="1" si="16"/>
        <v/>
      </c>
      <c r="AC107" s="134">
        <f t="shared" ca="1" si="17"/>
        <v>0</v>
      </c>
      <c r="AD107" s="111">
        <f t="shared" ca="1" si="24"/>
        <v>0</v>
      </c>
      <c r="AE107" s="111">
        <f t="shared" ca="1" si="24"/>
        <v>0</v>
      </c>
      <c r="AF107" s="111">
        <f t="shared" ca="1" si="18"/>
        <v>0</v>
      </c>
      <c r="AG107" s="111">
        <f t="shared" ca="1" si="25"/>
        <v>0</v>
      </c>
      <c r="AH107" s="111">
        <f t="shared" ca="1" si="25"/>
        <v>0</v>
      </c>
      <c r="AI107" s="111">
        <f t="shared" ca="1" si="19"/>
        <v>0</v>
      </c>
      <c r="AJ107" s="111">
        <f t="shared" ca="1" si="26"/>
        <v>0</v>
      </c>
      <c r="AK107" s="112">
        <f t="shared" ca="1" si="26"/>
        <v>0</v>
      </c>
      <c r="AL107" s="104"/>
      <c r="AM107" s="100"/>
      <c r="AN107" s="148" t="str">
        <f t="shared" ca="1" si="15"/>
        <v/>
      </c>
      <c r="AO107" s="149"/>
      <c r="AP107" s="151" t="str">
        <f t="array" aca="1" ref="AP107" ca="1">IF(SUM(--ISNUMBER(FIND(AP$2,AN$2:AN$201)))&lt;ROW()-2,"",INDEX(AN$1:AN$201,SMALL(IF(ISNUMBER(FIND(AP$2,AN$2:AN$201)),ROW($2:$201)),ROW()-2)))</f>
        <v/>
      </c>
      <c r="AQ107" s="151" t="str">
        <f t="array" aca="1" ref="AQ107" ca="1">IF(SUM(--ISNUMBER(FIND(AQ$2,AN$2:AN$201)))&lt;ROW()-2,"",INDEX(AN$1:AN$201,SMALL(IF(ISNUMBER(FIND(AQ$2,AN$2:AN$201)),ROW($2:$201)),ROW()-2)))</f>
        <v/>
      </c>
    </row>
    <row r="108" spans="1:43" s="97" customFormat="1" ht="80.099999999999994" customHeight="1">
      <c r="A108" s="120">
        <f t="shared" ca="1" si="20"/>
        <v>105</v>
      </c>
      <c r="B108" s="422" t="str">
        <f ca="1">IF(A108="","",IF(INDIRECT("C"&amp;ROW())="","",TEXT(MATCH(INDIRECT("C"&amp;ROW()),TestCategories,0),"000")&amp;"-"&amp;TEXT(COUNTIF(C$3:INDIRECT("C"&amp;ROW()),INDIRECT("C"&amp;ROW())),"00")))</f>
        <v>016-03</v>
      </c>
      <c r="C108" s="423" t="str">
        <f t="shared" ca="1" si="21"/>
        <v>XEAR VOICE CLARITY</v>
      </c>
      <c r="D108" s="424"/>
      <c r="E108" s="425" t="s">
        <v>399</v>
      </c>
      <c r="F108" s="425" t="s">
        <v>400</v>
      </c>
      <c r="G108" s="425" t="s">
        <v>401</v>
      </c>
      <c r="H108" s="426" t="s">
        <v>146</v>
      </c>
      <c r="I108" s="427"/>
      <c r="J108" s="427"/>
      <c r="K108" s="425"/>
      <c r="L108" s="425"/>
      <c r="M108" s="429" t="str">
        <f t="shared" ca="1" si="22"/>
        <v/>
      </c>
      <c r="N108" s="282" t="str">
        <f ca="1">IF(M108&lt;&gt;"",MAX(N$3:N107)+1,"")</f>
        <v/>
      </c>
      <c r="O108" s="442">
        <f t="shared" ca="1" si="23"/>
        <v>15</v>
      </c>
      <c r="P108" s="98"/>
      <c r="Q108" s="98"/>
      <c r="R108" s="98"/>
      <c r="S108" s="98"/>
      <c r="T108" s="98"/>
      <c r="U108" s="98"/>
      <c r="V108" s="98"/>
      <c r="W108" s="99"/>
      <c r="X108" s="89"/>
      <c r="Y108" s="89"/>
      <c r="Z108" s="89"/>
      <c r="AA108" s="117"/>
      <c r="AB108" s="139" t="str">
        <f t="shared" ca="1" si="16"/>
        <v/>
      </c>
      <c r="AC108" s="134">
        <f t="shared" ca="1" si="17"/>
        <v>0</v>
      </c>
      <c r="AD108" s="111">
        <f t="shared" ca="1" si="24"/>
        <v>0</v>
      </c>
      <c r="AE108" s="111">
        <f t="shared" ca="1" si="24"/>
        <v>0</v>
      </c>
      <c r="AF108" s="111">
        <f t="shared" ca="1" si="18"/>
        <v>0</v>
      </c>
      <c r="AG108" s="111">
        <f t="shared" ca="1" si="25"/>
        <v>0</v>
      </c>
      <c r="AH108" s="111">
        <f t="shared" ca="1" si="25"/>
        <v>0</v>
      </c>
      <c r="AI108" s="111">
        <f t="shared" ca="1" si="19"/>
        <v>0</v>
      </c>
      <c r="AJ108" s="111">
        <f t="shared" ca="1" si="26"/>
        <v>0</v>
      </c>
      <c r="AK108" s="112">
        <f t="shared" ca="1" si="26"/>
        <v>0</v>
      </c>
      <c r="AL108" s="104"/>
      <c r="AM108" s="100"/>
      <c r="AN108" s="148" t="str">
        <f t="shared" ca="1" si="15"/>
        <v/>
      </c>
      <c r="AO108" s="149"/>
      <c r="AP108" s="151" t="str">
        <f t="array" aca="1" ref="AP108" ca="1">IF(SUM(--ISNUMBER(FIND(AP$2,AN$2:AN$201)))&lt;ROW()-2,"",INDEX(AN$1:AN$201,SMALL(IF(ISNUMBER(FIND(AP$2,AN$2:AN$201)),ROW($2:$201)),ROW()-2)))</f>
        <v/>
      </c>
      <c r="AQ108" s="151" t="str">
        <f t="array" aca="1" ref="AQ108" ca="1">IF(SUM(--ISNUMBER(FIND(AQ$2,AN$2:AN$201)))&lt;ROW()-2,"",INDEX(AN$1:AN$201,SMALL(IF(ISNUMBER(FIND(AQ$2,AN$2:AN$201)),ROW($2:$201)),ROW()-2)))</f>
        <v/>
      </c>
    </row>
    <row r="109" spans="1:43" s="97" customFormat="1" ht="80.099999999999994" customHeight="1">
      <c r="A109" s="120">
        <f t="shared" ca="1" si="20"/>
        <v>106</v>
      </c>
      <c r="B109" s="422" t="str">
        <f ca="1">IF(A109="","",IF(INDIRECT("C"&amp;ROW())="","",TEXT(MATCH(INDIRECT("C"&amp;ROW()),TestCategories,0),"000")&amp;"-"&amp;TEXT(COUNTIF(C$3:INDIRECT("C"&amp;ROW()),INDIRECT("C"&amp;ROW())),"00")))</f>
        <v>016-04</v>
      </c>
      <c r="C109" s="423" t="str">
        <f t="shared" ca="1" si="21"/>
        <v>XEAR VOICE CLARITY</v>
      </c>
      <c r="D109" s="424"/>
      <c r="E109" s="425" t="s">
        <v>402</v>
      </c>
      <c r="F109" s="425" t="s">
        <v>403</v>
      </c>
      <c r="G109" s="425" t="s">
        <v>404</v>
      </c>
      <c r="H109" s="426" t="s">
        <v>146</v>
      </c>
      <c r="I109" s="427"/>
      <c r="J109" s="427"/>
      <c r="K109" s="425"/>
      <c r="L109" s="425"/>
      <c r="M109" s="429" t="str">
        <f t="shared" ca="1" si="22"/>
        <v/>
      </c>
      <c r="N109" s="282" t="str">
        <f ca="1">IF(M109&lt;&gt;"",MAX(N$3:N108)+1,"")</f>
        <v/>
      </c>
      <c r="O109" s="442">
        <f t="shared" ca="1" si="23"/>
        <v>15</v>
      </c>
      <c r="P109" s="98"/>
      <c r="Q109" s="98"/>
      <c r="R109" s="98"/>
      <c r="S109" s="98"/>
      <c r="T109" s="98"/>
      <c r="U109" s="98"/>
      <c r="V109" s="98"/>
      <c r="W109" s="99"/>
      <c r="X109" s="89"/>
      <c r="Y109" s="89"/>
      <c r="Z109" s="89"/>
      <c r="AA109" s="117"/>
      <c r="AB109" s="139" t="str">
        <f t="shared" ca="1" si="16"/>
        <v/>
      </c>
      <c r="AC109" s="134">
        <f t="shared" ca="1" si="17"/>
        <v>0</v>
      </c>
      <c r="AD109" s="111">
        <f t="shared" ca="1" si="24"/>
        <v>0</v>
      </c>
      <c r="AE109" s="111">
        <f t="shared" ca="1" si="24"/>
        <v>0</v>
      </c>
      <c r="AF109" s="111">
        <f t="shared" ca="1" si="18"/>
        <v>0</v>
      </c>
      <c r="AG109" s="111">
        <f t="shared" ca="1" si="25"/>
        <v>0</v>
      </c>
      <c r="AH109" s="111">
        <f t="shared" ca="1" si="25"/>
        <v>0</v>
      </c>
      <c r="AI109" s="111">
        <f t="shared" ca="1" si="19"/>
        <v>0</v>
      </c>
      <c r="AJ109" s="111">
        <f t="shared" ca="1" si="26"/>
        <v>0</v>
      </c>
      <c r="AK109" s="112">
        <f t="shared" ca="1" si="26"/>
        <v>0</v>
      </c>
      <c r="AL109" s="104"/>
      <c r="AM109" s="100"/>
      <c r="AN109" s="148" t="str">
        <f t="shared" ca="1" si="15"/>
        <v/>
      </c>
      <c r="AO109" s="149"/>
      <c r="AP109" s="151" t="str">
        <f t="array" aca="1" ref="AP109" ca="1">IF(SUM(--ISNUMBER(FIND(AP$2,AN$2:AN$201)))&lt;ROW()-2,"",INDEX(AN$1:AN$201,SMALL(IF(ISNUMBER(FIND(AP$2,AN$2:AN$201)),ROW($2:$201)),ROW()-2)))</f>
        <v/>
      </c>
      <c r="AQ109" s="151" t="str">
        <f t="array" aca="1" ref="AQ109" ca="1">IF(SUM(--ISNUMBER(FIND(AQ$2,AN$2:AN$201)))&lt;ROW()-2,"",INDEX(AN$1:AN$201,SMALL(IF(ISNUMBER(FIND(AQ$2,AN$2:AN$201)),ROW($2:$201)),ROW()-2)))</f>
        <v/>
      </c>
    </row>
    <row r="110" spans="1:43" s="97" customFormat="1" ht="80.099999999999994" customHeight="1">
      <c r="A110" s="120">
        <f t="shared" ca="1" si="20"/>
        <v>107</v>
      </c>
      <c r="B110" s="422" t="str">
        <f ca="1">IF(A110="","",IF(INDIRECT("C"&amp;ROW())="","",TEXT(MATCH(INDIRECT("C"&amp;ROW()),TestCategories,0),"000")&amp;"-"&amp;TEXT(COUNTIF(C$3:INDIRECT("C"&amp;ROW()),INDIRECT("C"&amp;ROW())),"00")))</f>
        <v>017-01</v>
      </c>
      <c r="C110" s="423" t="str">
        <f t="shared" ca="1" si="21"/>
        <v>SYSTEM TEST</v>
      </c>
      <c r="D110" s="424" t="s">
        <v>405</v>
      </c>
      <c r="E110" s="425" t="s">
        <v>406</v>
      </c>
      <c r="F110" s="425" t="s">
        <v>581</v>
      </c>
      <c r="G110" s="425" t="s">
        <v>407</v>
      </c>
      <c r="H110" s="426" t="s">
        <v>146</v>
      </c>
      <c r="I110" s="427"/>
      <c r="J110" s="427">
        <v>10</v>
      </c>
      <c r="K110" s="425"/>
      <c r="L110" s="425"/>
      <c r="M110" s="429" t="str">
        <f t="shared" ca="1" si="22"/>
        <v/>
      </c>
      <c r="N110" s="282" t="str">
        <f ca="1">IF(M110&lt;&gt;"",MAX(N$3:N109)+1,"")</f>
        <v/>
      </c>
      <c r="O110" s="442">
        <f t="shared" ca="1" si="23"/>
        <v>16</v>
      </c>
      <c r="P110" s="98"/>
      <c r="Q110" s="98"/>
      <c r="R110" s="98"/>
      <c r="S110" s="98"/>
      <c r="T110" s="98"/>
      <c r="U110" s="98"/>
      <c r="V110" s="98"/>
      <c r="W110" s="99"/>
      <c r="X110" s="89"/>
      <c r="Y110" s="89"/>
      <c r="Z110" s="89"/>
      <c r="AA110" s="117"/>
      <c r="AB110" s="139" t="str">
        <f t="shared" ca="1" si="16"/>
        <v/>
      </c>
      <c r="AC110" s="134">
        <f t="shared" ca="1" si="17"/>
        <v>0</v>
      </c>
      <c r="AD110" s="111">
        <f t="shared" ca="1" si="24"/>
        <v>0</v>
      </c>
      <c r="AE110" s="111">
        <f t="shared" ca="1" si="24"/>
        <v>0</v>
      </c>
      <c r="AF110" s="111">
        <f t="shared" ca="1" si="18"/>
        <v>0</v>
      </c>
      <c r="AG110" s="111">
        <f t="shared" ca="1" si="25"/>
        <v>0</v>
      </c>
      <c r="AH110" s="111">
        <f t="shared" ca="1" si="25"/>
        <v>0</v>
      </c>
      <c r="AI110" s="111">
        <f t="shared" ca="1" si="19"/>
        <v>0</v>
      </c>
      <c r="AJ110" s="111">
        <f t="shared" ca="1" si="26"/>
        <v>0</v>
      </c>
      <c r="AK110" s="112">
        <f t="shared" ca="1" si="26"/>
        <v>0</v>
      </c>
      <c r="AL110" s="104"/>
      <c r="AM110" s="100"/>
      <c r="AN110" s="148" t="str">
        <f t="shared" ca="1" si="15"/>
        <v/>
      </c>
      <c r="AO110" s="149"/>
      <c r="AP110" s="151" t="str">
        <f t="array" aca="1" ref="AP110" ca="1">IF(SUM(--ISNUMBER(FIND(AP$2,AN$2:AN$201)))&lt;ROW()-2,"",INDEX(AN$1:AN$201,SMALL(IF(ISNUMBER(FIND(AP$2,AN$2:AN$201)),ROW($2:$201)),ROW()-2)))</f>
        <v/>
      </c>
      <c r="AQ110" s="151" t="str">
        <f t="array" aca="1" ref="AQ110" ca="1">IF(SUM(--ISNUMBER(FIND(AQ$2,AN$2:AN$201)))&lt;ROW()-2,"",INDEX(AN$1:AN$201,SMALL(IF(ISNUMBER(FIND(AQ$2,AN$2:AN$201)),ROW($2:$201)),ROW()-2)))</f>
        <v/>
      </c>
    </row>
    <row r="111" spans="1:43" s="97" customFormat="1" ht="80.099999999999994" customHeight="1">
      <c r="A111" s="120">
        <f t="shared" ca="1" si="20"/>
        <v>108</v>
      </c>
      <c r="B111" s="422" t="str">
        <f ca="1">IF(A111="","",IF(INDIRECT("C"&amp;ROW())="","",TEXT(MATCH(INDIRECT("C"&amp;ROW()),TestCategories,0),"000")&amp;"-"&amp;TEXT(COUNTIF(C$3:INDIRECT("C"&amp;ROW()),INDIRECT("C"&amp;ROW())),"00")))</f>
        <v>017-02</v>
      </c>
      <c r="C111" s="423" t="str">
        <f t="shared" ca="1" si="21"/>
        <v>SYSTEM TEST</v>
      </c>
      <c r="D111" s="424"/>
      <c r="E111" s="425" t="s">
        <v>408</v>
      </c>
      <c r="F111" s="425" t="s">
        <v>582</v>
      </c>
      <c r="G111" s="425" t="s">
        <v>407</v>
      </c>
      <c r="H111" s="426" t="s">
        <v>146</v>
      </c>
      <c r="I111" s="427"/>
      <c r="J111" s="427">
        <v>10</v>
      </c>
      <c r="K111" s="425"/>
      <c r="L111" s="425"/>
      <c r="M111" s="429" t="str">
        <f t="shared" ca="1" si="22"/>
        <v/>
      </c>
      <c r="N111" s="282" t="str">
        <f ca="1">IF(M111&lt;&gt;"",MAX(N$3:N110)+1,"")</f>
        <v/>
      </c>
      <c r="O111" s="442">
        <f t="shared" ca="1" si="23"/>
        <v>16</v>
      </c>
      <c r="P111" s="98"/>
      <c r="Q111" s="98"/>
      <c r="R111" s="98"/>
      <c r="S111" s="98"/>
      <c r="T111" s="98"/>
      <c r="U111" s="98"/>
      <c r="V111" s="98"/>
      <c r="W111" s="99"/>
      <c r="X111" s="89"/>
      <c r="Y111" s="89"/>
      <c r="Z111" s="89"/>
      <c r="AA111" s="117"/>
      <c r="AB111" s="139" t="str">
        <f t="shared" ca="1" si="16"/>
        <v/>
      </c>
      <c r="AC111" s="134">
        <f t="shared" ca="1" si="17"/>
        <v>0</v>
      </c>
      <c r="AD111" s="111">
        <f t="shared" ca="1" si="24"/>
        <v>0</v>
      </c>
      <c r="AE111" s="111">
        <f t="shared" ca="1" si="24"/>
        <v>0</v>
      </c>
      <c r="AF111" s="111">
        <f t="shared" ca="1" si="18"/>
        <v>0</v>
      </c>
      <c r="AG111" s="111">
        <f t="shared" ca="1" si="25"/>
        <v>0</v>
      </c>
      <c r="AH111" s="111">
        <f t="shared" ca="1" si="25"/>
        <v>0</v>
      </c>
      <c r="AI111" s="111">
        <f t="shared" ca="1" si="19"/>
        <v>0</v>
      </c>
      <c r="AJ111" s="111">
        <f t="shared" ca="1" si="26"/>
        <v>0</v>
      </c>
      <c r="AK111" s="112">
        <f t="shared" ca="1" si="26"/>
        <v>0</v>
      </c>
      <c r="AL111" s="104"/>
      <c r="AM111" s="100"/>
      <c r="AN111" s="148" t="str">
        <f t="shared" ca="1" si="15"/>
        <v/>
      </c>
      <c r="AO111" s="149"/>
      <c r="AP111" s="151" t="str">
        <f t="array" aca="1" ref="AP111" ca="1">IF(SUM(--ISNUMBER(FIND(AP$2,AN$2:AN$201)))&lt;ROW()-2,"",INDEX(AN$1:AN$201,SMALL(IF(ISNUMBER(FIND(AP$2,AN$2:AN$201)),ROW($2:$201)),ROW()-2)))</f>
        <v/>
      </c>
      <c r="AQ111" s="151" t="str">
        <f t="array" aca="1" ref="AQ111" ca="1">IF(SUM(--ISNUMBER(FIND(AQ$2,AN$2:AN$201)))&lt;ROW()-2,"",INDEX(AN$1:AN$201,SMALL(IF(ISNUMBER(FIND(AQ$2,AN$2:AN$201)),ROW($2:$201)),ROW()-2)))</f>
        <v/>
      </c>
    </row>
    <row r="112" spans="1:43" s="97" customFormat="1" ht="80.099999999999994" customHeight="1">
      <c r="A112" s="120">
        <f t="shared" ca="1" si="20"/>
        <v>109</v>
      </c>
      <c r="B112" s="422" t="str">
        <f ca="1">IF(A112="","",IF(INDIRECT("C"&amp;ROW())="","",TEXT(MATCH(INDIRECT("C"&amp;ROW()),TestCategories,0),"000")&amp;"-"&amp;TEXT(COUNTIF(C$3:INDIRECT("C"&amp;ROW()),INDIRECT("C"&amp;ROW())),"00")))</f>
        <v>017-03</v>
      </c>
      <c r="C112" s="423" t="str">
        <f t="shared" ca="1" si="21"/>
        <v>SYSTEM TEST</v>
      </c>
      <c r="D112" s="424"/>
      <c r="E112" s="425" t="s">
        <v>409</v>
      </c>
      <c r="F112" s="425" t="s">
        <v>583</v>
      </c>
      <c r="G112" s="425" t="s">
        <v>407</v>
      </c>
      <c r="H112" s="427" t="s">
        <v>173</v>
      </c>
      <c r="I112" s="427"/>
      <c r="J112" s="427">
        <v>5</v>
      </c>
      <c r="K112" s="425"/>
      <c r="L112" s="425"/>
      <c r="M112" s="429" t="str">
        <f t="shared" ca="1" si="22"/>
        <v/>
      </c>
      <c r="N112" s="282" t="str">
        <f ca="1">IF(M112&lt;&gt;"",MAX(N$3:N111)+1,"")</f>
        <v/>
      </c>
      <c r="O112" s="442">
        <f t="shared" ca="1" si="23"/>
        <v>16</v>
      </c>
      <c r="P112" s="98"/>
      <c r="Q112" s="98"/>
      <c r="R112" s="98"/>
      <c r="S112" s="98"/>
      <c r="T112" s="98"/>
      <c r="U112" s="98"/>
      <c r="V112" s="98"/>
      <c r="W112" s="99"/>
      <c r="X112" s="89"/>
      <c r="Y112" s="89"/>
      <c r="Z112" s="89"/>
      <c r="AA112" s="117"/>
      <c r="AB112" s="139" t="str">
        <f t="shared" ca="1" si="16"/>
        <v/>
      </c>
      <c r="AC112" s="134">
        <f t="shared" ca="1" si="17"/>
        <v>0</v>
      </c>
      <c r="AD112" s="111">
        <f t="shared" ca="1" si="24"/>
        <v>0</v>
      </c>
      <c r="AE112" s="111">
        <f t="shared" ca="1" si="24"/>
        <v>0</v>
      </c>
      <c r="AF112" s="111">
        <f t="shared" ca="1" si="18"/>
        <v>0</v>
      </c>
      <c r="AG112" s="111">
        <f t="shared" ca="1" si="25"/>
        <v>0</v>
      </c>
      <c r="AH112" s="111">
        <f t="shared" ca="1" si="25"/>
        <v>0</v>
      </c>
      <c r="AI112" s="111">
        <f t="shared" ca="1" si="19"/>
        <v>0</v>
      </c>
      <c r="AJ112" s="111">
        <f t="shared" ca="1" si="26"/>
        <v>0</v>
      </c>
      <c r="AK112" s="112">
        <f t="shared" ca="1" si="26"/>
        <v>0</v>
      </c>
      <c r="AL112" s="104"/>
      <c r="AM112" s="100"/>
      <c r="AN112" s="148" t="str">
        <f t="shared" ca="1" si="15"/>
        <v/>
      </c>
      <c r="AO112" s="149"/>
      <c r="AP112" s="151" t="str">
        <f t="array" aca="1" ref="AP112" ca="1">IF(SUM(--ISNUMBER(FIND(AP$2,AN$2:AN$201)))&lt;ROW()-2,"",INDEX(AN$1:AN$201,SMALL(IF(ISNUMBER(FIND(AP$2,AN$2:AN$201)),ROW($2:$201)),ROW()-2)))</f>
        <v/>
      </c>
      <c r="AQ112" s="151" t="str">
        <f t="array" aca="1" ref="AQ112" ca="1">IF(SUM(--ISNUMBER(FIND(AQ$2,AN$2:AN$201)))&lt;ROW()-2,"",INDEX(AN$1:AN$201,SMALL(IF(ISNUMBER(FIND(AQ$2,AN$2:AN$201)),ROW($2:$201)),ROW()-2)))</f>
        <v/>
      </c>
    </row>
    <row r="113" spans="1:43" s="97" customFormat="1" ht="80.099999999999994" customHeight="1">
      <c r="A113" s="120">
        <f t="shared" ca="1" si="20"/>
        <v>110</v>
      </c>
      <c r="B113" s="422" t="str">
        <f ca="1">IF(A113="","",IF(INDIRECT("C"&amp;ROW())="","",TEXT(MATCH(INDIRECT("C"&amp;ROW()),TestCategories,0),"000")&amp;"-"&amp;TEXT(COUNTIF(C$3:INDIRECT("C"&amp;ROW()),INDIRECT("C"&amp;ROW())),"00")))</f>
        <v>017-04</v>
      </c>
      <c r="C113" s="423" t="str">
        <f t="shared" ca="1" si="21"/>
        <v>SYSTEM TEST</v>
      </c>
      <c r="D113" s="424"/>
      <c r="E113" s="425" t="s">
        <v>410</v>
      </c>
      <c r="F113" s="425" t="s">
        <v>584</v>
      </c>
      <c r="G113" s="425" t="s">
        <v>407</v>
      </c>
      <c r="H113" s="427" t="s">
        <v>173</v>
      </c>
      <c r="I113" s="427"/>
      <c r="J113" s="427">
        <v>5</v>
      </c>
      <c r="K113" s="425"/>
      <c r="L113" s="425"/>
      <c r="M113" s="429" t="str">
        <f t="shared" ca="1" si="22"/>
        <v/>
      </c>
      <c r="N113" s="282" t="str">
        <f ca="1">IF(M113&lt;&gt;"",MAX(N$3:N112)+1,"")</f>
        <v/>
      </c>
      <c r="O113" s="442">
        <f t="shared" ca="1" si="23"/>
        <v>16</v>
      </c>
      <c r="P113" s="98"/>
      <c r="Q113" s="98"/>
      <c r="R113" s="98"/>
      <c r="S113" s="98"/>
      <c r="T113" s="98"/>
      <c r="U113" s="98"/>
      <c r="V113" s="98"/>
      <c r="W113" s="99"/>
      <c r="X113" s="89"/>
      <c r="Y113" s="89"/>
      <c r="Z113" s="89"/>
      <c r="AA113" s="117"/>
      <c r="AB113" s="139" t="str">
        <f t="shared" ca="1" si="16"/>
        <v/>
      </c>
      <c r="AC113" s="134">
        <f t="shared" ca="1" si="17"/>
        <v>0</v>
      </c>
      <c r="AD113" s="111">
        <f t="shared" ca="1" si="24"/>
        <v>0</v>
      </c>
      <c r="AE113" s="111">
        <f t="shared" ca="1" si="24"/>
        <v>0</v>
      </c>
      <c r="AF113" s="111">
        <f t="shared" ca="1" si="18"/>
        <v>0</v>
      </c>
      <c r="AG113" s="111">
        <f t="shared" ca="1" si="25"/>
        <v>0</v>
      </c>
      <c r="AH113" s="111">
        <f t="shared" ca="1" si="25"/>
        <v>0</v>
      </c>
      <c r="AI113" s="111">
        <f t="shared" ca="1" si="19"/>
        <v>0</v>
      </c>
      <c r="AJ113" s="111">
        <f t="shared" ca="1" si="26"/>
        <v>0</v>
      </c>
      <c r="AK113" s="112">
        <f t="shared" ca="1" si="26"/>
        <v>0</v>
      </c>
      <c r="AL113" s="104"/>
      <c r="AM113" s="100"/>
      <c r="AN113" s="148" t="str">
        <f t="shared" ca="1" si="15"/>
        <v/>
      </c>
      <c r="AO113" s="149"/>
      <c r="AP113" s="151" t="str">
        <f t="array" aca="1" ref="AP113" ca="1">IF(SUM(--ISNUMBER(FIND(AP$2,AN$2:AN$201)))&lt;ROW()-2,"",INDEX(AN$1:AN$201,SMALL(IF(ISNUMBER(FIND(AP$2,AN$2:AN$201)),ROW($2:$201)),ROW()-2)))</f>
        <v/>
      </c>
      <c r="AQ113" s="151" t="str">
        <f t="array" aca="1" ref="AQ113" ca="1">IF(SUM(--ISNUMBER(FIND(AQ$2,AN$2:AN$201)))&lt;ROW()-2,"",INDEX(AN$1:AN$201,SMALL(IF(ISNUMBER(FIND(AQ$2,AN$2:AN$201)),ROW($2:$201)),ROW()-2)))</f>
        <v/>
      </c>
    </row>
    <row r="114" spans="1:43" s="97" customFormat="1" ht="80.099999999999994" customHeight="1">
      <c r="A114" s="120">
        <f t="shared" ca="1" si="20"/>
        <v>111</v>
      </c>
      <c r="B114" s="422" t="str">
        <f ca="1">IF(A114="","",IF(INDIRECT("C"&amp;ROW())="","",TEXT(MATCH(INDIRECT("C"&amp;ROW()),TestCategories,0),"000")&amp;"-"&amp;TEXT(COUNTIF(C$3:INDIRECT("C"&amp;ROW()),INDIRECT("C"&amp;ROW())),"00")))</f>
        <v>017-05</v>
      </c>
      <c r="C114" s="423" t="str">
        <f t="shared" ca="1" si="21"/>
        <v>SYSTEM TEST</v>
      </c>
      <c r="D114" s="424"/>
      <c r="E114" s="425" t="s">
        <v>411</v>
      </c>
      <c r="F114" s="425" t="s">
        <v>412</v>
      </c>
      <c r="G114" s="425" t="s">
        <v>413</v>
      </c>
      <c r="H114" s="427" t="s">
        <v>159</v>
      </c>
      <c r="I114" s="427"/>
      <c r="J114" s="427">
        <v>1</v>
      </c>
      <c r="K114" s="425"/>
      <c r="L114" s="425"/>
      <c r="M114" s="429" t="str">
        <f t="shared" ca="1" si="22"/>
        <v/>
      </c>
      <c r="N114" s="282" t="str">
        <f ca="1">IF(M114&lt;&gt;"",MAX(N$3:N113)+1,"")</f>
        <v/>
      </c>
      <c r="O114" s="442">
        <f t="shared" ca="1" si="23"/>
        <v>16</v>
      </c>
      <c r="P114" s="98"/>
      <c r="Q114" s="98"/>
      <c r="R114" s="98"/>
      <c r="S114" s="98"/>
      <c r="T114" s="98"/>
      <c r="U114" s="98"/>
      <c r="V114" s="98"/>
      <c r="W114" s="99"/>
      <c r="X114" s="89"/>
      <c r="Y114" s="89"/>
      <c r="Z114" s="89"/>
      <c r="AA114" s="117"/>
      <c r="AB114" s="139" t="str">
        <f t="shared" ca="1" si="16"/>
        <v/>
      </c>
      <c r="AC114" s="134">
        <f t="shared" ca="1" si="17"/>
        <v>0</v>
      </c>
      <c r="AD114" s="111">
        <f t="shared" ca="1" si="24"/>
        <v>0</v>
      </c>
      <c r="AE114" s="111">
        <f t="shared" ca="1" si="24"/>
        <v>0</v>
      </c>
      <c r="AF114" s="111">
        <f t="shared" ca="1" si="18"/>
        <v>0</v>
      </c>
      <c r="AG114" s="111">
        <f t="shared" ca="1" si="25"/>
        <v>0</v>
      </c>
      <c r="AH114" s="111">
        <f t="shared" ca="1" si="25"/>
        <v>0</v>
      </c>
      <c r="AI114" s="111">
        <f t="shared" ca="1" si="19"/>
        <v>0</v>
      </c>
      <c r="AJ114" s="111">
        <f t="shared" ca="1" si="26"/>
        <v>0</v>
      </c>
      <c r="AK114" s="112">
        <f t="shared" ca="1" si="26"/>
        <v>0</v>
      </c>
      <c r="AL114" s="104"/>
      <c r="AM114" s="100"/>
      <c r="AN114" s="148" t="str">
        <f t="shared" ca="1" si="15"/>
        <v/>
      </c>
      <c r="AO114" s="149"/>
      <c r="AP114" s="151" t="str">
        <f t="array" aca="1" ref="AP114" ca="1">IF(SUM(--ISNUMBER(FIND(AP$2,AN$2:AN$201)))&lt;ROW()-2,"",INDEX(AN$1:AN$201,SMALL(IF(ISNUMBER(FIND(AP$2,AN$2:AN$201)),ROW($2:$201)),ROW()-2)))</f>
        <v/>
      </c>
      <c r="AQ114" s="151" t="str">
        <f t="array" aca="1" ref="AQ114" ca="1">IF(SUM(--ISNUMBER(FIND(AQ$2,AN$2:AN$201)))&lt;ROW()-2,"",INDEX(AN$1:AN$201,SMALL(IF(ISNUMBER(FIND(AQ$2,AN$2:AN$201)),ROW($2:$201)),ROW()-2)))</f>
        <v/>
      </c>
    </row>
    <row r="115" spans="1:43" s="97" customFormat="1" ht="80.099999999999994" customHeight="1">
      <c r="A115" s="120">
        <f t="shared" ca="1" si="20"/>
        <v>112</v>
      </c>
      <c r="B115" s="422" t="str">
        <f ca="1">IF(A115="","",IF(INDIRECT("C"&amp;ROW())="","",TEXT(MATCH(INDIRECT("C"&amp;ROW()),TestCategories,0),"000")&amp;"-"&amp;TEXT(COUNTIF(C$3:INDIRECT("C"&amp;ROW()),INDIRECT("C"&amp;ROW())),"00")))</f>
        <v>017-06</v>
      </c>
      <c r="C115" s="423" t="str">
        <f t="shared" ca="1" si="21"/>
        <v>SYSTEM TEST</v>
      </c>
      <c r="D115" s="424"/>
      <c r="E115" s="425" t="s">
        <v>414</v>
      </c>
      <c r="F115" s="425" t="s">
        <v>415</v>
      </c>
      <c r="G115" s="425" t="s">
        <v>416</v>
      </c>
      <c r="H115" s="427" t="s">
        <v>159</v>
      </c>
      <c r="I115" s="427"/>
      <c r="J115" s="427">
        <v>1</v>
      </c>
      <c r="K115" s="425"/>
      <c r="L115" s="425"/>
      <c r="M115" s="429" t="str">
        <f t="shared" ca="1" si="22"/>
        <v/>
      </c>
      <c r="N115" s="282" t="str">
        <f ca="1">IF(M115&lt;&gt;"",MAX(N$3:N114)+1,"")</f>
        <v/>
      </c>
      <c r="O115" s="442">
        <f t="shared" ca="1" si="23"/>
        <v>16</v>
      </c>
      <c r="P115" s="98"/>
      <c r="Q115" s="98"/>
      <c r="R115" s="98"/>
      <c r="S115" s="98"/>
      <c r="T115" s="98"/>
      <c r="U115" s="98"/>
      <c r="V115" s="98"/>
      <c r="W115" s="99"/>
      <c r="X115" s="89"/>
      <c r="Y115" s="89"/>
      <c r="Z115" s="89"/>
      <c r="AA115" s="117"/>
      <c r="AB115" s="139" t="str">
        <f t="shared" ca="1" si="16"/>
        <v/>
      </c>
      <c r="AC115" s="134">
        <f t="shared" ca="1" si="17"/>
        <v>0</v>
      </c>
      <c r="AD115" s="111">
        <f t="shared" ca="1" si="24"/>
        <v>0</v>
      </c>
      <c r="AE115" s="111">
        <f t="shared" ca="1" si="24"/>
        <v>0</v>
      </c>
      <c r="AF115" s="111">
        <f t="shared" ca="1" si="18"/>
        <v>0</v>
      </c>
      <c r="AG115" s="111">
        <f t="shared" ca="1" si="25"/>
        <v>0</v>
      </c>
      <c r="AH115" s="111">
        <f t="shared" ca="1" si="25"/>
        <v>0</v>
      </c>
      <c r="AI115" s="111">
        <f t="shared" ca="1" si="19"/>
        <v>0</v>
      </c>
      <c r="AJ115" s="111">
        <f t="shared" ca="1" si="26"/>
        <v>0</v>
      </c>
      <c r="AK115" s="112">
        <f t="shared" ca="1" si="26"/>
        <v>0</v>
      </c>
      <c r="AL115" s="104"/>
      <c r="AM115" s="100"/>
      <c r="AN115" s="148" t="str">
        <f t="shared" ca="1" si="15"/>
        <v/>
      </c>
      <c r="AO115" s="149"/>
      <c r="AP115" s="151" t="str">
        <f t="array" aca="1" ref="AP115" ca="1">IF(SUM(--ISNUMBER(FIND(AP$2,AN$2:AN$201)))&lt;ROW()-2,"",INDEX(AN$1:AN$201,SMALL(IF(ISNUMBER(FIND(AP$2,AN$2:AN$201)),ROW($2:$201)),ROW()-2)))</f>
        <v/>
      </c>
      <c r="AQ115" s="151" t="str">
        <f t="array" aca="1" ref="AQ115" ca="1">IF(SUM(--ISNUMBER(FIND(AQ$2,AN$2:AN$201)))&lt;ROW()-2,"",INDEX(AN$1:AN$201,SMALL(IF(ISNUMBER(FIND(AQ$2,AN$2:AN$201)),ROW($2:$201)),ROW()-2)))</f>
        <v/>
      </c>
    </row>
    <row r="116" spans="1:43" s="97" customFormat="1" ht="80.099999999999994" customHeight="1">
      <c r="A116" s="120">
        <f t="shared" ca="1" si="20"/>
        <v>113</v>
      </c>
      <c r="B116" s="422" t="str">
        <f ca="1">IF(A116="","",IF(INDIRECT("C"&amp;ROW())="","",TEXT(MATCH(INDIRECT("C"&amp;ROW()),TestCategories,0),"000")&amp;"-"&amp;TEXT(COUNTIF(C$3:INDIRECT("C"&amp;ROW()),INDIRECT("C"&amp;ROW())),"00")))</f>
        <v>017-07</v>
      </c>
      <c r="C116" s="423" t="str">
        <f t="shared" ca="1" si="21"/>
        <v>SYSTEM TEST</v>
      </c>
      <c r="D116" s="424"/>
      <c r="E116" s="425" t="s">
        <v>417</v>
      </c>
      <c r="F116" s="425" t="s">
        <v>418</v>
      </c>
      <c r="G116" s="425" t="s">
        <v>419</v>
      </c>
      <c r="H116" s="427" t="s">
        <v>159</v>
      </c>
      <c r="I116" s="427"/>
      <c r="J116" s="427">
        <v>1</v>
      </c>
      <c r="K116" s="425"/>
      <c r="L116" s="425"/>
      <c r="M116" s="429" t="str">
        <f t="shared" ca="1" si="22"/>
        <v/>
      </c>
      <c r="N116" s="282" t="str">
        <f ca="1">IF(M116&lt;&gt;"",MAX(N$3:N115)+1,"")</f>
        <v/>
      </c>
      <c r="O116" s="442">
        <f t="shared" ca="1" si="23"/>
        <v>16</v>
      </c>
      <c r="P116" s="98"/>
      <c r="Q116" s="98"/>
      <c r="R116" s="98"/>
      <c r="S116" s="98"/>
      <c r="T116" s="98"/>
      <c r="U116" s="98"/>
      <c r="V116" s="98"/>
      <c r="W116" s="99"/>
      <c r="X116" s="89"/>
      <c r="Y116" s="89"/>
      <c r="Z116" s="89"/>
      <c r="AA116" s="117"/>
      <c r="AB116" s="139" t="str">
        <f t="shared" ca="1" si="16"/>
        <v/>
      </c>
      <c r="AC116" s="134">
        <f t="shared" ca="1" si="17"/>
        <v>0</v>
      </c>
      <c r="AD116" s="111">
        <f t="shared" ca="1" si="24"/>
        <v>0</v>
      </c>
      <c r="AE116" s="111">
        <f t="shared" ca="1" si="24"/>
        <v>0</v>
      </c>
      <c r="AF116" s="111">
        <f t="shared" ca="1" si="18"/>
        <v>0</v>
      </c>
      <c r="AG116" s="111">
        <f t="shared" ca="1" si="25"/>
        <v>0</v>
      </c>
      <c r="AH116" s="111">
        <f t="shared" ca="1" si="25"/>
        <v>0</v>
      </c>
      <c r="AI116" s="111">
        <f t="shared" ca="1" si="19"/>
        <v>0</v>
      </c>
      <c r="AJ116" s="111">
        <f t="shared" ca="1" si="26"/>
        <v>0</v>
      </c>
      <c r="AK116" s="112">
        <f t="shared" ca="1" si="26"/>
        <v>0</v>
      </c>
      <c r="AL116" s="104"/>
      <c r="AM116" s="100"/>
      <c r="AN116" s="148" t="str">
        <f t="shared" ca="1" si="15"/>
        <v/>
      </c>
      <c r="AO116" s="149"/>
      <c r="AP116" s="151" t="str">
        <f t="array" aca="1" ref="AP116" ca="1">IF(SUM(--ISNUMBER(FIND(AP$2,AN$2:AN$201)))&lt;ROW()-2,"",INDEX(AN$1:AN$201,SMALL(IF(ISNUMBER(FIND(AP$2,AN$2:AN$201)),ROW($2:$201)),ROW()-2)))</f>
        <v/>
      </c>
      <c r="AQ116" s="151" t="str">
        <f t="array" aca="1" ref="AQ116" ca="1">IF(SUM(--ISNUMBER(FIND(AQ$2,AN$2:AN$201)))&lt;ROW()-2,"",INDEX(AN$1:AN$201,SMALL(IF(ISNUMBER(FIND(AQ$2,AN$2:AN$201)),ROW($2:$201)),ROW()-2)))</f>
        <v/>
      </c>
    </row>
    <row r="117" spans="1:43" s="97" customFormat="1" ht="80.099999999999994" customHeight="1">
      <c r="A117" s="120">
        <f t="shared" ca="1" si="20"/>
        <v>114</v>
      </c>
      <c r="B117" s="422" t="str">
        <f ca="1">IF(A117="","",IF(INDIRECT("C"&amp;ROW())="","",TEXT(MATCH(INDIRECT("C"&amp;ROW()),TestCategories,0),"000")&amp;"-"&amp;TEXT(COUNTIF(C$3:INDIRECT("C"&amp;ROW()),INDIRECT("C"&amp;ROW())),"00")))</f>
        <v>017-08</v>
      </c>
      <c r="C117" s="423" t="str">
        <f t="shared" ca="1" si="21"/>
        <v>SYSTEM TEST</v>
      </c>
      <c r="D117" s="424"/>
      <c r="E117" s="425" t="s">
        <v>420</v>
      </c>
      <c r="F117" s="425" t="s">
        <v>421</v>
      </c>
      <c r="G117" s="425" t="s">
        <v>422</v>
      </c>
      <c r="H117" s="427" t="s">
        <v>159</v>
      </c>
      <c r="I117" s="427"/>
      <c r="J117" s="427">
        <v>1</v>
      </c>
      <c r="K117" s="425"/>
      <c r="L117" s="425"/>
      <c r="M117" s="429" t="str">
        <f t="shared" ca="1" si="22"/>
        <v/>
      </c>
      <c r="N117" s="282" t="str">
        <f ca="1">IF(M117&lt;&gt;"",MAX(N$3:N116)+1,"")</f>
        <v/>
      </c>
      <c r="O117" s="442">
        <f t="shared" ca="1" si="23"/>
        <v>16</v>
      </c>
      <c r="P117" s="98"/>
      <c r="Q117" s="98"/>
      <c r="R117" s="98"/>
      <c r="S117" s="98"/>
      <c r="T117" s="98"/>
      <c r="U117" s="98"/>
      <c r="V117" s="98"/>
      <c r="W117" s="99"/>
      <c r="X117" s="89"/>
      <c r="Y117" s="89"/>
      <c r="Z117" s="89"/>
      <c r="AA117" s="117"/>
      <c r="AB117" s="139" t="str">
        <f t="shared" ca="1" si="16"/>
        <v/>
      </c>
      <c r="AC117" s="134">
        <f t="shared" ca="1" si="17"/>
        <v>0</v>
      </c>
      <c r="AD117" s="111">
        <f t="shared" ca="1" si="24"/>
        <v>0</v>
      </c>
      <c r="AE117" s="111">
        <f t="shared" ca="1" si="24"/>
        <v>0</v>
      </c>
      <c r="AF117" s="111">
        <f t="shared" ca="1" si="18"/>
        <v>0</v>
      </c>
      <c r="AG117" s="111">
        <f t="shared" ca="1" si="25"/>
        <v>0</v>
      </c>
      <c r="AH117" s="111">
        <f t="shared" ca="1" si="25"/>
        <v>0</v>
      </c>
      <c r="AI117" s="111">
        <f t="shared" ca="1" si="19"/>
        <v>0</v>
      </c>
      <c r="AJ117" s="111">
        <f t="shared" ca="1" si="26"/>
        <v>0</v>
      </c>
      <c r="AK117" s="112">
        <f t="shared" ca="1" si="26"/>
        <v>0</v>
      </c>
      <c r="AL117" s="104"/>
      <c r="AM117" s="100"/>
      <c r="AN117" s="148" t="str">
        <f t="shared" ca="1" si="15"/>
        <v/>
      </c>
      <c r="AO117" s="149"/>
      <c r="AP117" s="151" t="str">
        <f t="array" aca="1" ref="AP117" ca="1">IF(SUM(--ISNUMBER(FIND(AP$2,AN$2:AN$201)))&lt;ROW()-2,"",INDEX(AN$1:AN$201,SMALL(IF(ISNUMBER(FIND(AP$2,AN$2:AN$201)),ROW($2:$201)),ROW()-2)))</f>
        <v/>
      </c>
      <c r="AQ117" s="151" t="str">
        <f t="array" aca="1" ref="AQ117" ca="1">IF(SUM(--ISNUMBER(FIND(AQ$2,AN$2:AN$201)))&lt;ROW()-2,"",INDEX(AN$1:AN$201,SMALL(IF(ISNUMBER(FIND(AQ$2,AN$2:AN$201)),ROW($2:$201)),ROW()-2)))</f>
        <v/>
      </c>
    </row>
    <row r="118" spans="1:43" s="97" customFormat="1" ht="80.099999999999994" customHeight="1">
      <c r="A118" s="120">
        <f t="shared" ca="1" si="20"/>
        <v>115</v>
      </c>
      <c r="B118" s="422" t="str">
        <f ca="1">IF(A118="","",IF(INDIRECT("C"&amp;ROW())="","",TEXT(MATCH(INDIRECT("C"&amp;ROW()),TestCategories,0),"000")&amp;"-"&amp;TEXT(COUNTIF(C$3:INDIRECT("C"&amp;ROW()),INDIRECT("C"&amp;ROW())),"00")))</f>
        <v>017-09</v>
      </c>
      <c r="C118" s="423" t="str">
        <f t="shared" ca="1" si="21"/>
        <v>SYSTEM TEST</v>
      </c>
      <c r="D118" s="424"/>
      <c r="E118" s="425" t="s">
        <v>423</v>
      </c>
      <c r="F118" s="425" t="s">
        <v>585</v>
      </c>
      <c r="G118" s="425" t="s">
        <v>424</v>
      </c>
      <c r="H118" s="427" t="s">
        <v>159</v>
      </c>
      <c r="I118" s="427"/>
      <c r="J118" s="427">
        <v>5</v>
      </c>
      <c r="K118" s="425"/>
      <c r="L118" s="425"/>
      <c r="M118" s="429" t="str">
        <f t="shared" ca="1" si="22"/>
        <v/>
      </c>
      <c r="N118" s="282" t="str">
        <f ca="1">IF(M118&lt;&gt;"",MAX(N$3:N117)+1,"")</f>
        <v/>
      </c>
      <c r="O118" s="442">
        <f t="shared" ca="1" si="23"/>
        <v>16</v>
      </c>
      <c r="P118" s="98"/>
      <c r="Q118" s="98"/>
      <c r="R118" s="98"/>
      <c r="S118" s="98"/>
      <c r="T118" s="98"/>
      <c r="U118" s="98"/>
      <c r="V118" s="98"/>
      <c r="W118" s="99"/>
      <c r="X118" s="89"/>
      <c r="Y118" s="89"/>
      <c r="Z118" s="89"/>
      <c r="AA118" s="117"/>
      <c r="AB118" s="139" t="str">
        <f t="shared" ca="1" si="16"/>
        <v/>
      </c>
      <c r="AC118" s="134">
        <f t="shared" ca="1" si="17"/>
        <v>0</v>
      </c>
      <c r="AD118" s="111">
        <f t="shared" ca="1" si="24"/>
        <v>0</v>
      </c>
      <c r="AE118" s="111">
        <f t="shared" ca="1" si="24"/>
        <v>0</v>
      </c>
      <c r="AF118" s="111">
        <f t="shared" ca="1" si="18"/>
        <v>0</v>
      </c>
      <c r="AG118" s="111">
        <f t="shared" ca="1" si="25"/>
        <v>0</v>
      </c>
      <c r="AH118" s="111">
        <f t="shared" ca="1" si="25"/>
        <v>0</v>
      </c>
      <c r="AI118" s="111">
        <f t="shared" ca="1" si="19"/>
        <v>0</v>
      </c>
      <c r="AJ118" s="111">
        <f t="shared" ca="1" si="26"/>
        <v>0</v>
      </c>
      <c r="AK118" s="112">
        <f t="shared" ca="1" si="26"/>
        <v>0</v>
      </c>
      <c r="AL118" s="104"/>
      <c r="AM118" s="100"/>
      <c r="AN118" s="148" t="str">
        <f t="shared" ca="1" si="15"/>
        <v/>
      </c>
      <c r="AO118" s="149"/>
      <c r="AP118" s="151" t="str">
        <f t="array" aca="1" ref="AP118" ca="1">IF(SUM(--ISNUMBER(FIND(AP$2,AN$2:AN$201)))&lt;ROW()-2,"",INDEX(AN$1:AN$201,SMALL(IF(ISNUMBER(FIND(AP$2,AN$2:AN$201)),ROW($2:$201)),ROW()-2)))</f>
        <v/>
      </c>
      <c r="AQ118" s="151" t="str">
        <f t="array" aca="1" ref="AQ118" ca="1">IF(SUM(--ISNUMBER(FIND(AQ$2,AN$2:AN$201)))&lt;ROW()-2,"",INDEX(AN$1:AN$201,SMALL(IF(ISNUMBER(FIND(AQ$2,AN$2:AN$201)),ROW($2:$201)),ROW()-2)))</f>
        <v/>
      </c>
    </row>
    <row r="119" spans="1:43" s="97" customFormat="1" ht="80.099999999999994" customHeight="1">
      <c r="A119" s="120">
        <f t="shared" ca="1" si="20"/>
        <v>116</v>
      </c>
      <c r="B119" s="422" t="str">
        <f ca="1">IF(A119="","",IF(INDIRECT("C"&amp;ROW())="","",TEXT(MATCH(INDIRECT("C"&amp;ROW()),TestCategories,0),"000")&amp;"-"&amp;TEXT(COUNTIF(C$3:INDIRECT("C"&amp;ROW()),INDIRECT("C"&amp;ROW())),"00")))</f>
        <v>017-10</v>
      </c>
      <c r="C119" s="423" t="str">
        <f t="shared" ca="1" si="21"/>
        <v>SYSTEM TEST</v>
      </c>
      <c r="D119" s="424"/>
      <c r="E119" s="425" t="s">
        <v>425</v>
      </c>
      <c r="F119" s="425" t="s">
        <v>586</v>
      </c>
      <c r="G119" s="425" t="s">
        <v>426</v>
      </c>
      <c r="H119" s="427" t="s">
        <v>159</v>
      </c>
      <c r="I119" s="427"/>
      <c r="J119" s="427">
        <v>5</v>
      </c>
      <c r="K119" s="425"/>
      <c r="L119" s="425"/>
      <c r="M119" s="429" t="str">
        <f t="shared" ca="1" si="22"/>
        <v/>
      </c>
      <c r="N119" s="282" t="str">
        <f ca="1">IF(M119&lt;&gt;"",MAX(N$3:N118)+1,"")</f>
        <v/>
      </c>
      <c r="O119" s="442">
        <f t="shared" ca="1" si="23"/>
        <v>16</v>
      </c>
      <c r="P119" s="98"/>
      <c r="Q119" s="98"/>
      <c r="R119" s="98"/>
      <c r="S119" s="98"/>
      <c r="T119" s="98"/>
      <c r="U119" s="98"/>
      <c r="V119" s="98"/>
      <c r="W119" s="99"/>
      <c r="X119" s="89"/>
      <c r="Y119" s="89"/>
      <c r="Z119" s="89"/>
      <c r="AA119" s="117"/>
      <c r="AB119" s="139" t="str">
        <f t="shared" ca="1" si="16"/>
        <v/>
      </c>
      <c r="AC119" s="134">
        <f t="shared" ca="1" si="17"/>
        <v>0</v>
      </c>
      <c r="AD119" s="111">
        <f t="shared" ca="1" si="24"/>
        <v>0</v>
      </c>
      <c r="AE119" s="111">
        <f t="shared" ca="1" si="24"/>
        <v>0</v>
      </c>
      <c r="AF119" s="111">
        <f t="shared" ca="1" si="18"/>
        <v>0</v>
      </c>
      <c r="AG119" s="111">
        <f t="shared" ca="1" si="25"/>
        <v>0</v>
      </c>
      <c r="AH119" s="111">
        <f t="shared" ca="1" si="25"/>
        <v>0</v>
      </c>
      <c r="AI119" s="111">
        <f t="shared" ca="1" si="19"/>
        <v>0</v>
      </c>
      <c r="AJ119" s="111">
        <f t="shared" ca="1" si="26"/>
        <v>0</v>
      </c>
      <c r="AK119" s="112">
        <f t="shared" ca="1" si="26"/>
        <v>0</v>
      </c>
      <c r="AL119" s="104"/>
      <c r="AM119" s="100"/>
      <c r="AN119" s="148" t="str">
        <f t="shared" ca="1" si="15"/>
        <v/>
      </c>
      <c r="AO119" s="149"/>
      <c r="AP119" s="151" t="str">
        <f t="array" aca="1" ref="AP119" ca="1">IF(SUM(--ISNUMBER(FIND(AP$2,AN$2:AN$201)))&lt;ROW()-2,"",INDEX(AN$1:AN$201,SMALL(IF(ISNUMBER(FIND(AP$2,AN$2:AN$201)),ROW($2:$201)),ROW()-2)))</f>
        <v/>
      </c>
      <c r="AQ119" s="151" t="str">
        <f t="array" aca="1" ref="AQ119" ca="1">IF(SUM(--ISNUMBER(FIND(AQ$2,AN$2:AN$201)))&lt;ROW()-2,"",INDEX(AN$1:AN$201,SMALL(IF(ISNUMBER(FIND(AQ$2,AN$2:AN$201)),ROW($2:$201)),ROW()-2)))</f>
        <v/>
      </c>
    </row>
    <row r="120" spans="1:43" s="97" customFormat="1" ht="80.099999999999994" customHeight="1">
      <c r="A120" s="120">
        <f t="shared" ca="1" si="20"/>
        <v>117</v>
      </c>
      <c r="B120" s="422" t="str">
        <f ca="1">IF(A120="","",IF(INDIRECT("C"&amp;ROW())="","",TEXT(MATCH(INDIRECT("C"&amp;ROW()),TestCategories,0),"000")&amp;"-"&amp;TEXT(COUNTIF(C$3:INDIRECT("C"&amp;ROW()),INDIRECT("C"&amp;ROW())),"00")))</f>
        <v>017-11</v>
      </c>
      <c r="C120" s="423" t="str">
        <f t="shared" ca="1" si="21"/>
        <v>SYSTEM TEST</v>
      </c>
      <c r="D120" s="424"/>
      <c r="E120" s="425" t="s">
        <v>427</v>
      </c>
      <c r="F120" s="425" t="s">
        <v>587</v>
      </c>
      <c r="G120" s="425" t="s">
        <v>428</v>
      </c>
      <c r="H120" s="427" t="s">
        <v>159</v>
      </c>
      <c r="I120" s="427"/>
      <c r="J120" s="427">
        <v>5</v>
      </c>
      <c r="K120" s="425"/>
      <c r="L120" s="425"/>
      <c r="M120" s="429" t="str">
        <f t="shared" ca="1" si="22"/>
        <v/>
      </c>
      <c r="N120" s="282" t="str">
        <f ca="1">IF(M120&lt;&gt;"",MAX(N$3:N119)+1,"")</f>
        <v/>
      </c>
      <c r="O120" s="442">
        <f t="shared" ca="1" si="23"/>
        <v>16</v>
      </c>
      <c r="P120" s="98"/>
      <c r="Q120" s="98"/>
      <c r="R120" s="98"/>
      <c r="S120" s="98"/>
      <c r="T120" s="98"/>
      <c r="U120" s="98"/>
      <c r="V120" s="98"/>
      <c r="W120" s="99"/>
      <c r="X120" s="89"/>
      <c r="Y120" s="89"/>
      <c r="Z120" s="89"/>
      <c r="AA120" s="117"/>
      <c r="AB120" s="139" t="str">
        <f t="shared" ca="1" si="16"/>
        <v/>
      </c>
      <c r="AC120" s="134">
        <f t="shared" ca="1" si="17"/>
        <v>0</v>
      </c>
      <c r="AD120" s="111">
        <f t="shared" ca="1" si="24"/>
        <v>0</v>
      </c>
      <c r="AE120" s="111">
        <f t="shared" ca="1" si="24"/>
        <v>0</v>
      </c>
      <c r="AF120" s="111">
        <f t="shared" ca="1" si="18"/>
        <v>0</v>
      </c>
      <c r="AG120" s="111">
        <f t="shared" ca="1" si="25"/>
        <v>0</v>
      </c>
      <c r="AH120" s="111">
        <f t="shared" ca="1" si="25"/>
        <v>0</v>
      </c>
      <c r="AI120" s="111">
        <f t="shared" ca="1" si="19"/>
        <v>0</v>
      </c>
      <c r="AJ120" s="111">
        <f t="shared" ca="1" si="26"/>
        <v>0</v>
      </c>
      <c r="AK120" s="112">
        <f t="shared" ca="1" si="26"/>
        <v>0</v>
      </c>
      <c r="AL120" s="104"/>
      <c r="AM120" s="100"/>
      <c r="AN120" s="148" t="str">
        <f t="shared" ca="1" si="15"/>
        <v/>
      </c>
      <c r="AO120" s="149"/>
      <c r="AP120" s="151" t="str">
        <f t="array" aca="1" ref="AP120" ca="1">IF(SUM(--ISNUMBER(FIND(AP$2,AN$2:AN$201)))&lt;ROW()-2,"",INDEX(AN$1:AN$201,SMALL(IF(ISNUMBER(FIND(AP$2,AN$2:AN$201)),ROW($2:$201)),ROW()-2)))</f>
        <v/>
      </c>
      <c r="AQ120" s="151" t="str">
        <f t="array" aca="1" ref="AQ120" ca="1">IF(SUM(--ISNUMBER(FIND(AQ$2,AN$2:AN$201)))&lt;ROW()-2,"",INDEX(AN$1:AN$201,SMALL(IF(ISNUMBER(FIND(AQ$2,AN$2:AN$201)),ROW($2:$201)),ROW()-2)))</f>
        <v/>
      </c>
    </row>
    <row r="121" spans="1:43" s="97" customFormat="1" ht="80.099999999999994" customHeight="1">
      <c r="A121" s="120">
        <f t="shared" ca="1" si="20"/>
        <v>118</v>
      </c>
      <c r="B121" s="422" t="str">
        <f ca="1">IF(A121="","",IF(INDIRECT("C"&amp;ROW())="","",TEXT(MATCH(INDIRECT("C"&amp;ROW()),TestCategories,0),"000")&amp;"-"&amp;TEXT(COUNTIF(C$3:INDIRECT("C"&amp;ROW()),INDIRECT("C"&amp;ROW())),"00")))</f>
        <v>017-12</v>
      </c>
      <c r="C121" s="423" t="str">
        <f t="shared" ca="1" si="21"/>
        <v>SYSTEM TEST</v>
      </c>
      <c r="D121" s="424"/>
      <c r="E121" s="425" t="s">
        <v>429</v>
      </c>
      <c r="F121" s="425" t="s">
        <v>588</v>
      </c>
      <c r="G121" s="425" t="s">
        <v>429</v>
      </c>
      <c r="H121" s="427" t="s">
        <v>159</v>
      </c>
      <c r="I121" s="427"/>
      <c r="J121" s="427">
        <v>5</v>
      </c>
      <c r="K121" s="425"/>
      <c r="L121" s="425"/>
      <c r="M121" s="429" t="str">
        <f t="shared" ca="1" si="22"/>
        <v/>
      </c>
      <c r="N121" s="282" t="str">
        <f ca="1">IF(M121&lt;&gt;"",MAX(N$3:N120)+1,"")</f>
        <v/>
      </c>
      <c r="O121" s="442">
        <f t="shared" ca="1" si="23"/>
        <v>16</v>
      </c>
      <c r="P121" s="98"/>
      <c r="Q121" s="98"/>
      <c r="R121" s="98"/>
      <c r="S121" s="98"/>
      <c r="T121" s="98"/>
      <c r="U121" s="98"/>
      <c r="V121" s="98"/>
      <c r="W121" s="99"/>
      <c r="X121" s="89"/>
      <c r="Y121" s="89"/>
      <c r="Z121" s="89"/>
      <c r="AA121" s="117"/>
      <c r="AB121" s="139" t="str">
        <f t="shared" ca="1" si="16"/>
        <v/>
      </c>
      <c r="AC121" s="134">
        <f t="shared" ca="1" si="17"/>
        <v>0</v>
      </c>
      <c r="AD121" s="111">
        <f t="shared" ca="1" si="24"/>
        <v>0</v>
      </c>
      <c r="AE121" s="111">
        <f t="shared" ca="1" si="24"/>
        <v>0</v>
      </c>
      <c r="AF121" s="111">
        <f t="shared" ca="1" si="18"/>
        <v>0</v>
      </c>
      <c r="AG121" s="111">
        <f t="shared" ca="1" si="25"/>
        <v>0</v>
      </c>
      <c r="AH121" s="111">
        <f t="shared" ca="1" si="25"/>
        <v>0</v>
      </c>
      <c r="AI121" s="111">
        <f t="shared" ca="1" si="19"/>
        <v>0</v>
      </c>
      <c r="AJ121" s="111">
        <f t="shared" ca="1" si="26"/>
        <v>0</v>
      </c>
      <c r="AK121" s="112">
        <f t="shared" ca="1" si="26"/>
        <v>0</v>
      </c>
      <c r="AL121" s="104"/>
      <c r="AM121" s="100"/>
      <c r="AN121" s="148" t="str">
        <f t="shared" ca="1" si="15"/>
        <v/>
      </c>
      <c r="AO121" s="149"/>
      <c r="AP121" s="151" t="str">
        <f t="array" aca="1" ref="AP121" ca="1">IF(SUM(--ISNUMBER(FIND(AP$2,AN$2:AN$201)))&lt;ROW()-2,"",INDEX(AN$1:AN$201,SMALL(IF(ISNUMBER(FIND(AP$2,AN$2:AN$201)),ROW($2:$201)),ROW()-2)))</f>
        <v/>
      </c>
      <c r="AQ121" s="151" t="str">
        <f t="array" aca="1" ref="AQ121" ca="1">IF(SUM(--ISNUMBER(FIND(AQ$2,AN$2:AN$201)))&lt;ROW()-2,"",INDEX(AN$1:AN$201,SMALL(IF(ISNUMBER(FIND(AQ$2,AN$2:AN$201)),ROW($2:$201)),ROW()-2)))</f>
        <v/>
      </c>
    </row>
    <row r="122" spans="1:43" s="97" customFormat="1" ht="80.099999999999994" customHeight="1">
      <c r="A122" s="120">
        <f t="shared" ca="1" si="20"/>
        <v>119</v>
      </c>
      <c r="B122" s="422" t="str">
        <f ca="1">IF(A122="","",IF(INDIRECT("C"&amp;ROW())="","",TEXT(MATCH(INDIRECT("C"&amp;ROW()),TestCategories,0),"000")&amp;"-"&amp;TEXT(COUNTIF(C$3:INDIRECT("C"&amp;ROW()),INDIRECT("C"&amp;ROW())),"00")))</f>
        <v>018-01</v>
      </c>
      <c r="C122" s="423" t="str">
        <f t="shared" ca="1" si="21"/>
        <v>SMART VOLUME NORMALIZATION</v>
      </c>
      <c r="D122" s="424" t="s">
        <v>430</v>
      </c>
      <c r="E122" s="425" t="s">
        <v>431</v>
      </c>
      <c r="F122" s="425" t="s">
        <v>432</v>
      </c>
      <c r="G122" s="425" t="s">
        <v>433</v>
      </c>
      <c r="H122" s="427" t="s">
        <v>146</v>
      </c>
      <c r="I122" s="427"/>
      <c r="J122" s="427">
        <v>6</v>
      </c>
      <c r="K122" s="425"/>
      <c r="L122" s="425"/>
      <c r="M122" s="429" t="str">
        <f t="shared" ca="1" si="22"/>
        <v/>
      </c>
      <c r="N122" s="282" t="str">
        <f ca="1">IF(M122&lt;&gt;"",MAX(N$3:N121)+1,"")</f>
        <v/>
      </c>
      <c r="O122" s="442">
        <f t="shared" ca="1" si="23"/>
        <v>17</v>
      </c>
      <c r="P122" s="98"/>
      <c r="Q122" s="98"/>
      <c r="R122" s="98"/>
      <c r="S122" s="98"/>
      <c r="T122" s="98"/>
      <c r="U122" s="98"/>
      <c r="V122" s="98"/>
      <c r="W122" s="99"/>
      <c r="X122" s="89"/>
      <c r="Y122" s="89"/>
      <c r="Z122" s="89"/>
      <c r="AA122" s="117"/>
      <c r="AB122" s="139" t="str">
        <f t="shared" ca="1" si="16"/>
        <v/>
      </c>
      <c r="AC122" s="134">
        <f t="shared" ca="1" si="17"/>
        <v>0</v>
      </c>
      <c r="AD122" s="111">
        <f t="shared" ca="1" si="24"/>
        <v>0</v>
      </c>
      <c r="AE122" s="111">
        <f t="shared" ca="1" si="24"/>
        <v>0</v>
      </c>
      <c r="AF122" s="111">
        <f t="shared" ca="1" si="18"/>
        <v>0</v>
      </c>
      <c r="AG122" s="111">
        <f t="shared" ca="1" si="25"/>
        <v>0</v>
      </c>
      <c r="AH122" s="111">
        <f t="shared" ca="1" si="25"/>
        <v>0</v>
      </c>
      <c r="AI122" s="111">
        <f t="shared" ca="1" si="19"/>
        <v>0</v>
      </c>
      <c r="AJ122" s="111">
        <f t="shared" ca="1" si="26"/>
        <v>0</v>
      </c>
      <c r="AK122" s="112">
        <f t="shared" ca="1" si="26"/>
        <v>0</v>
      </c>
      <c r="AL122" s="104"/>
      <c r="AM122" s="100"/>
      <c r="AN122" s="148" t="str">
        <f t="shared" ca="1" si="15"/>
        <v/>
      </c>
      <c r="AO122" s="149"/>
      <c r="AP122" s="151" t="str">
        <f t="array" aca="1" ref="AP122" ca="1">IF(SUM(--ISNUMBER(FIND(AP$2,AN$2:AN$201)))&lt;ROW()-2,"",INDEX(AN$1:AN$201,SMALL(IF(ISNUMBER(FIND(AP$2,AN$2:AN$201)),ROW($2:$201)),ROW()-2)))</f>
        <v/>
      </c>
      <c r="AQ122" s="151" t="str">
        <f t="array" aca="1" ref="AQ122" ca="1">IF(SUM(--ISNUMBER(FIND(AQ$2,AN$2:AN$201)))&lt;ROW()-2,"",INDEX(AN$1:AN$201,SMALL(IF(ISNUMBER(FIND(AQ$2,AN$2:AN$201)),ROW($2:$201)),ROW()-2)))</f>
        <v/>
      </c>
    </row>
    <row r="123" spans="1:43" s="97" customFormat="1" ht="80.099999999999994" customHeight="1">
      <c r="A123" s="120">
        <f t="shared" ca="1" si="20"/>
        <v>120</v>
      </c>
      <c r="B123" s="422" t="str">
        <f ca="1">IF(A123="","",IF(INDIRECT("C"&amp;ROW())="","",TEXT(MATCH(INDIRECT("C"&amp;ROW()),TestCategories,0),"000")&amp;"-"&amp;TEXT(COUNTIF(C$3:INDIRECT("C"&amp;ROW()),INDIRECT("C"&amp;ROW())),"00")))</f>
        <v>019-01</v>
      </c>
      <c r="C123" s="423" t="str">
        <f t="shared" ca="1" si="21"/>
        <v>PROFILE PANEL</v>
      </c>
      <c r="D123" s="424" t="s">
        <v>434</v>
      </c>
      <c r="E123" s="425" t="s">
        <v>435</v>
      </c>
      <c r="F123" s="425" t="s">
        <v>436</v>
      </c>
      <c r="G123" s="425" t="s">
        <v>437</v>
      </c>
      <c r="H123" s="427" t="s">
        <v>146</v>
      </c>
      <c r="I123" s="427"/>
      <c r="J123" s="427">
        <v>10</v>
      </c>
      <c r="K123" s="425"/>
      <c r="L123" s="425"/>
      <c r="M123" s="429" t="str">
        <f t="shared" ca="1" si="22"/>
        <v/>
      </c>
      <c r="N123" s="282" t="str">
        <f ca="1">IF(M123&lt;&gt;"",MAX(N$3:N122)+1,"")</f>
        <v/>
      </c>
      <c r="O123" s="442">
        <f t="shared" ca="1" si="23"/>
        <v>18</v>
      </c>
      <c r="P123" s="98"/>
      <c r="Q123" s="98"/>
      <c r="R123" s="98"/>
      <c r="S123" s="98"/>
      <c r="T123" s="98"/>
      <c r="U123" s="98"/>
      <c r="V123" s="98"/>
      <c r="W123" s="99"/>
      <c r="X123" s="89"/>
      <c r="Y123" s="89"/>
      <c r="Z123" s="89"/>
      <c r="AA123" s="117"/>
      <c r="AB123" s="139" t="str">
        <f t="shared" ca="1" si="16"/>
        <v/>
      </c>
      <c r="AC123" s="134">
        <f t="shared" ca="1" si="17"/>
        <v>0</v>
      </c>
      <c r="AD123" s="111">
        <f t="shared" ca="1" si="24"/>
        <v>0</v>
      </c>
      <c r="AE123" s="111">
        <f t="shared" ca="1" si="24"/>
        <v>0</v>
      </c>
      <c r="AF123" s="111">
        <f t="shared" ca="1" si="18"/>
        <v>0</v>
      </c>
      <c r="AG123" s="111">
        <f t="shared" ca="1" si="25"/>
        <v>0</v>
      </c>
      <c r="AH123" s="111">
        <f t="shared" ca="1" si="25"/>
        <v>0</v>
      </c>
      <c r="AI123" s="111">
        <f t="shared" ca="1" si="19"/>
        <v>0</v>
      </c>
      <c r="AJ123" s="111">
        <f t="shared" ca="1" si="26"/>
        <v>0</v>
      </c>
      <c r="AK123" s="112">
        <f t="shared" ca="1" si="26"/>
        <v>0</v>
      </c>
      <c r="AL123" s="104"/>
      <c r="AM123" s="100"/>
      <c r="AN123" s="148" t="str">
        <f t="shared" ca="1" si="15"/>
        <v/>
      </c>
      <c r="AO123" s="149"/>
      <c r="AP123" s="151" t="str">
        <f t="array" aca="1" ref="AP123" ca="1">IF(SUM(--ISNUMBER(FIND(AP$2,AN$2:AN$201)))&lt;ROW()-2,"",INDEX(AN$1:AN$201,SMALL(IF(ISNUMBER(FIND(AP$2,AN$2:AN$201)),ROW($2:$201)),ROW()-2)))</f>
        <v/>
      </c>
      <c r="AQ123" s="151" t="str">
        <f t="array" aca="1" ref="AQ123" ca="1">IF(SUM(--ISNUMBER(FIND(AQ$2,AN$2:AN$201)))&lt;ROW()-2,"",INDEX(AN$1:AN$201,SMALL(IF(ISNUMBER(FIND(AQ$2,AN$2:AN$201)),ROW($2:$201)),ROW()-2)))</f>
        <v/>
      </c>
    </row>
    <row r="124" spans="1:43" s="97" customFormat="1" ht="80.099999999999994" customHeight="1">
      <c r="A124" s="120">
        <f t="shared" ca="1" si="20"/>
        <v>121</v>
      </c>
      <c r="B124" s="422" t="str">
        <f ca="1">IF(A124="","",IF(INDIRECT("C"&amp;ROW())="","",TEXT(MATCH(INDIRECT("C"&amp;ROW()),TestCategories,0),"000")&amp;"-"&amp;TEXT(COUNTIF(C$3:INDIRECT("C"&amp;ROW()),INDIRECT("C"&amp;ROW())),"00")))</f>
        <v>019-02</v>
      </c>
      <c r="C124" s="423" t="str">
        <f t="shared" ca="1" si="21"/>
        <v>PROFILE PANEL</v>
      </c>
      <c r="D124" s="424"/>
      <c r="E124" s="425" t="s">
        <v>438</v>
      </c>
      <c r="F124" s="425" t="s">
        <v>439</v>
      </c>
      <c r="G124" s="425" t="s">
        <v>437</v>
      </c>
      <c r="H124" s="427" t="s">
        <v>146</v>
      </c>
      <c r="I124" s="427"/>
      <c r="J124" s="427">
        <v>3</v>
      </c>
      <c r="K124" s="425"/>
      <c r="L124" s="425"/>
      <c r="M124" s="429" t="str">
        <f t="shared" ca="1" si="22"/>
        <v/>
      </c>
      <c r="N124" s="282" t="str">
        <f ca="1">IF(M124&lt;&gt;"",MAX(N$3:N123)+1,"")</f>
        <v/>
      </c>
      <c r="O124" s="442">
        <f t="shared" ca="1" si="23"/>
        <v>18</v>
      </c>
      <c r="P124" s="98"/>
      <c r="Q124" s="98"/>
      <c r="R124" s="98"/>
      <c r="S124" s="98"/>
      <c r="T124" s="98"/>
      <c r="U124" s="98"/>
      <c r="V124" s="98"/>
      <c r="W124" s="99"/>
      <c r="X124" s="89"/>
      <c r="Y124" s="89"/>
      <c r="Z124" s="89"/>
      <c r="AA124" s="117"/>
      <c r="AB124" s="139" t="str">
        <f t="shared" ca="1" si="16"/>
        <v/>
      </c>
      <c r="AC124" s="134">
        <f t="shared" ca="1" si="17"/>
        <v>0</v>
      </c>
      <c r="AD124" s="111">
        <f t="shared" ca="1" si="24"/>
        <v>0</v>
      </c>
      <c r="AE124" s="111">
        <f t="shared" ca="1" si="24"/>
        <v>0</v>
      </c>
      <c r="AF124" s="111">
        <f t="shared" ca="1" si="18"/>
        <v>0</v>
      </c>
      <c r="AG124" s="111">
        <f t="shared" ca="1" si="25"/>
        <v>0</v>
      </c>
      <c r="AH124" s="111">
        <f t="shared" ca="1" si="25"/>
        <v>0</v>
      </c>
      <c r="AI124" s="111">
        <f t="shared" ca="1" si="19"/>
        <v>0</v>
      </c>
      <c r="AJ124" s="111">
        <f t="shared" ca="1" si="26"/>
        <v>0</v>
      </c>
      <c r="AK124" s="112">
        <f t="shared" ca="1" si="26"/>
        <v>0</v>
      </c>
      <c r="AL124" s="104"/>
      <c r="AM124" s="100"/>
      <c r="AN124" s="148" t="str">
        <f t="shared" ca="1" si="15"/>
        <v/>
      </c>
      <c r="AO124" s="149"/>
      <c r="AP124" s="151" t="str">
        <f t="array" aca="1" ref="AP124" ca="1">IF(SUM(--ISNUMBER(FIND(AP$2,AN$2:AN$201)))&lt;ROW()-2,"",INDEX(AN$1:AN$201,SMALL(IF(ISNUMBER(FIND(AP$2,AN$2:AN$201)),ROW($2:$201)),ROW()-2)))</f>
        <v/>
      </c>
      <c r="AQ124" s="151" t="str">
        <f t="array" aca="1" ref="AQ124" ca="1">IF(SUM(--ISNUMBER(FIND(AQ$2,AN$2:AN$201)))&lt;ROW()-2,"",INDEX(AN$1:AN$201,SMALL(IF(ISNUMBER(FIND(AQ$2,AN$2:AN$201)),ROW($2:$201)),ROW()-2)))</f>
        <v/>
      </c>
    </row>
    <row r="125" spans="1:43" s="97" customFormat="1" ht="80.099999999999994" customHeight="1">
      <c r="A125" s="120">
        <f t="shared" ca="1" si="20"/>
        <v>122</v>
      </c>
      <c r="B125" s="422" t="str">
        <f ca="1">IF(A125="","",IF(INDIRECT("C"&amp;ROW())="","",TEXT(MATCH(INDIRECT("C"&amp;ROW()),TestCategories,0),"000")&amp;"-"&amp;TEXT(COUNTIF(C$3:INDIRECT("C"&amp;ROW()),INDIRECT("C"&amp;ROW())),"00")))</f>
        <v>019-03</v>
      </c>
      <c r="C125" s="423" t="str">
        <f t="shared" ca="1" si="21"/>
        <v>PROFILE PANEL</v>
      </c>
      <c r="D125" s="424"/>
      <c r="E125" s="425" t="s">
        <v>440</v>
      </c>
      <c r="F125" s="425" t="s">
        <v>441</v>
      </c>
      <c r="G125" s="425" t="s">
        <v>437</v>
      </c>
      <c r="H125" s="427" t="s">
        <v>146</v>
      </c>
      <c r="I125" s="427"/>
      <c r="J125" s="427">
        <v>3</v>
      </c>
      <c r="K125" s="425"/>
      <c r="L125" s="425"/>
      <c r="M125" s="429" t="str">
        <f t="shared" ca="1" si="22"/>
        <v/>
      </c>
      <c r="N125" s="282" t="str">
        <f ca="1">IF(M125&lt;&gt;"",MAX(N$3:N124)+1,"")</f>
        <v/>
      </c>
      <c r="O125" s="442">
        <f t="shared" ca="1" si="23"/>
        <v>18</v>
      </c>
      <c r="P125" s="98"/>
      <c r="Q125" s="98"/>
      <c r="R125" s="98"/>
      <c r="S125" s="98"/>
      <c r="T125" s="98"/>
      <c r="U125" s="98"/>
      <c r="V125" s="98"/>
      <c r="W125" s="99"/>
      <c r="X125" s="89"/>
      <c r="Y125" s="89"/>
      <c r="Z125" s="89"/>
      <c r="AA125" s="117"/>
      <c r="AB125" s="139" t="str">
        <f t="shared" ca="1" si="16"/>
        <v/>
      </c>
      <c r="AC125" s="134">
        <f t="shared" ca="1" si="17"/>
        <v>0</v>
      </c>
      <c r="AD125" s="111">
        <f t="shared" ca="1" si="24"/>
        <v>0</v>
      </c>
      <c r="AE125" s="111">
        <f t="shared" ca="1" si="24"/>
        <v>0</v>
      </c>
      <c r="AF125" s="111">
        <f t="shared" ca="1" si="18"/>
        <v>0</v>
      </c>
      <c r="AG125" s="111">
        <f t="shared" ca="1" si="25"/>
        <v>0</v>
      </c>
      <c r="AH125" s="111">
        <f t="shared" ca="1" si="25"/>
        <v>0</v>
      </c>
      <c r="AI125" s="111">
        <f t="shared" ca="1" si="19"/>
        <v>0</v>
      </c>
      <c r="AJ125" s="111">
        <f t="shared" ca="1" si="26"/>
        <v>0</v>
      </c>
      <c r="AK125" s="112">
        <f t="shared" ca="1" si="26"/>
        <v>0</v>
      </c>
      <c r="AL125" s="104"/>
      <c r="AM125" s="100"/>
      <c r="AN125" s="148" t="str">
        <f t="shared" ca="1" si="15"/>
        <v/>
      </c>
      <c r="AO125" s="149"/>
      <c r="AP125" s="151" t="str">
        <f t="array" aca="1" ref="AP125" ca="1">IF(SUM(--ISNUMBER(FIND(AP$2,AN$2:AN$201)))&lt;ROW()-2,"",INDEX(AN$1:AN$201,SMALL(IF(ISNUMBER(FIND(AP$2,AN$2:AN$201)),ROW($2:$201)),ROW()-2)))</f>
        <v/>
      </c>
      <c r="AQ125" s="151" t="str">
        <f t="array" aca="1" ref="AQ125" ca="1">IF(SUM(--ISNUMBER(FIND(AQ$2,AN$2:AN$201)))&lt;ROW()-2,"",INDEX(AN$1:AN$201,SMALL(IF(ISNUMBER(FIND(AQ$2,AN$2:AN$201)),ROW($2:$201)),ROW()-2)))</f>
        <v/>
      </c>
    </row>
    <row r="126" spans="1:43" s="97" customFormat="1" ht="80.099999999999994" customHeight="1">
      <c r="A126" s="120">
        <f t="shared" ca="1" si="20"/>
        <v>123</v>
      </c>
      <c r="B126" s="422" t="str">
        <f ca="1">IF(A126="","",IF(INDIRECT("C"&amp;ROW())="","",TEXT(MATCH(INDIRECT("C"&amp;ROW()),TestCategories,0),"000")&amp;"-"&amp;TEXT(COUNTIF(C$3:INDIRECT("C"&amp;ROW()),INDIRECT("C"&amp;ROW())),"00")))</f>
        <v>020-01</v>
      </c>
      <c r="C126" s="423" t="str">
        <f t="shared" ca="1" si="21"/>
        <v>INFORMATION</v>
      </c>
      <c r="D126" s="424" t="s">
        <v>442</v>
      </c>
      <c r="E126" s="425" t="s">
        <v>443</v>
      </c>
      <c r="F126" s="425" t="s">
        <v>444</v>
      </c>
      <c r="G126" s="425" t="s">
        <v>166</v>
      </c>
      <c r="H126" s="427" t="s">
        <v>159</v>
      </c>
      <c r="I126" s="427"/>
      <c r="J126" s="427">
        <v>1</v>
      </c>
      <c r="K126" s="425"/>
      <c r="L126" s="425"/>
      <c r="M126" s="429" t="str">
        <f t="shared" ca="1" si="22"/>
        <v/>
      </c>
      <c r="N126" s="282" t="str">
        <f ca="1">IF(M126&lt;&gt;"",MAX(N$3:N125)+1,"")</f>
        <v/>
      </c>
      <c r="O126" s="442">
        <f t="shared" ca="1" si="23"/>
        <v>19</v>
      </c>
      <c r="P126" s="98"/>
      <c r="Q126" s="98"/>
      <c r="R126" s="98"/>
      <c r="S126" s="98"/>
      <c r="T126" s="98"/>
      <c r="U126" s="98"/>
      <c r="V126" s="98"/>
      <c r="W126" s="99"/>
      <c r="X126" s="89"/>
      <c r="Y126" s="89"/>
      <c r="Z126" s="89"/>
      <c r="AA126" s="117"/>
      <c r="AB126" s="139" t="str">
        <f t="shared" ca="1" si="16"/>
        <v/>
      </c>
      <c r="AC126" s="134">
        <f t="shared" ca="1" si="17"/>
        <v>0</v>
      </c>
      <c r="AD126" s="111">
        <f t="shared" ca="1" si="24"/>
        <v>0</v>
      </c>
      <c r="AE126" s="111">
        <f t="shared" ca="1" si="24"/>
        <v>0</v>
      </c>
      <c r="AF126" s="111">
        <f t="shared" ca="1" si="18"/>
        <v>0</v>
      </c>
      <c r="AG126" s="111">
        <f t="shared" ca="1" si="25"/>
        <v>0</v>
      </c>
      <c r="AH126" s="111">
        <f t="shared" ca="1" si="25"/>
        <v>0</v>
      </c>
      <c r="AI126" s="111">
        <f t="shared" ca="1" si="19"/>
        <v>0</v>
      </c>
      <c r="AJ126" s="111">
        <f t="shared" ca="1" si="26"/>
        <v>0</v>
      </c>
      <c r="AK126" s="112">
        <f t="shared" ca="1" si="26"/>
        <v>0</v>
      </c>
      <c r="AL126" s="104"/>
      <c r="AM126" s="100"/>
      <c r="AN126" s="148" t="str">
        <f t="shared" ca="1" si="15"/>
        <v/>
      </c>
      <c r="AO126" s="149"/>
      <c r="AP126" s="151" t="str">
        <f t="array" aca="1" ref="AP126" ca="1">IF(SUM(--ISNUMBER(FIND(AP$2,AN$2:AN$201)))&lt;ROW()-2,"",INDEX(AN$1:AN$201,SMALL(IF(ISNUMBER(FIND(AP$2,AN$2:AN$201)),ROW($2:$201)),ROW()-2)))</f>
        <v/>
      </c>
      <c r="AQ126" s="151" t="str">
        <f t="array" aca="1" ref="AQ126" ca="1">IF(SUM(--ISNUMBER(FIND(AQ$2,AN$2:AN$201)))&lt;ROW()-2,"",INDEX(AN$1:AN$201,SMALL(IF(ISNUMBER(FIND(AQ$2,AN$2:AN$201)),ROW($2:$201)),ROW()-2)))</f>
        <v/>
      </c>
    </row>
    <row r="127" spans="1:43" s="97" customFormat="1" ht="80.099999999999994" customHeight="1">
      <c r="A127" s="120">
        <f t="shared" ca="1" si="20"/>
        <v>124</v>
      </c>
      <c r="B127" s="422" t="str">
        <f ca="1">IF(A127="","",IF(INDIRECT("C"&amp;ROW())="","",TEXT(MATCH(INDIRECT("C"&amp;ROW()),TestCategories,0),"000")&amp;"-"&amp;TEXT(COUNTIF(C$3:INDIRECT("C"&amp;ROW()),INDIRECT("C"&amp;ROW())),"00")))</f>
        <v>020-02</v>
      </c>
      <c r="C127" s="423" t="str">
        <f t="shared" ca="1" si="21"/>
        <v>INFORMATION</v>
      </c>
      <c r="D127" s="424"/>
      <c r="E127" s="425" t="s">
        <v>445</v>
      </c>
      <c r="F127" s="425" t="s">
        <v>446</v>
      </c>
      <c r="G127" s="425" t="s">
        <v>166</v>
      </c>
      <c r="H127" s="427" t="s">
        <v>146</v>
      </c>
      <c r="I127" s="427"/>
      <c r="J127" s="427">
        <v>1</v>
      </c>
      <c r="K127" s="425"/>
      <c r="L127" s="425"/>
      <c r="M127" s="429" t="str">
        <f t="shared" ca="1" si="22"/>
        <v/>
      </c>
      <c r="N127" s="282" t="str">
        <f ca="1">IF(M127&lt;&gt;"",MAX(N$3:N126)+1,"")</f>
        <v/>
      </c>
      <c r="O127" s="442">
        <f t="shared" ca="1" si="23"/>
        <v>19</v>
      </c>
      <c r="P127" s="98"/>
      <c r="Q127" s="98"/>
      <c r="R127" s="98"/>
      <c r="S127" s="98"/>
      <c r="T127" s="98"/>
      <c r="U127" s="98"/>
      <c r="V127" s="98"/>
      <c r="W127" s="99"/>
      <c r="X127" s="89"/>
      <c r="Y127" s="89"/>
      <c r="Z127" s="89"/>
      <c r="AA127" s="117"/>
      <c r="AB127" s="139" t="str">
        <f t="shared" ca="1" si="16"/>
        <v/>
      </c>
      <c r="AC127" s="134">
        <f t="shared" ca="1" si="17"/>
        <v>0</v>
      </c>
      <c r="AD127" s="111">
        <f t="shared" ca="1" si="24"/>
        <v>0</v>
      </c>
      <c r="AE127" s="111">
        <f t="shared" ca="1" si="24"/>
        <v>0</v>
      </c>
      <c r="AF127" s="111">
        <f t="shared" ca="1" si="18"/>
        <v>0</v>
      </c>
      <c r="AG127" s="111">
        <f t="shared" ca="1" si="25"/>
        <v>0</v>
      </c>
      <c r="AH127" s="111">
        <f t="shared" ca="1" si="25"/>
        <v>0</v>
      </c>
      <c r="AI127" s="111">
        <f t="shared" ca="1" si="19"/>
        <v>0</v>
      </c>
      <c r="AJ127" s="111">
        <f t="shared" ca="1" si="26"/>
        <v>0</v>
      </c>
      <c r="AK127" s="112">
        <f t="shared" ca="1" si="26"/>
        <v>0</v>
      </c>
      <c r="AL127" s="104"/>
      <c r="AM127" s="100"/>
      <c r="AN127" s="148" t="str">
        <f t="shared" ca="1" si="15"/>
        <v/>
      </c>
      <c r="AO127" s="149"/>
      <c r="AP127" s="151" t="str">
        <f t="array" aca="1" ref="AP127" ca="1">IF(SUM(--ISNUMBER(FIND(AP$2,AN$2:AN$201)))&lt;ROW()-2,"",INDEX(AN$1:AN$201,SMALL(IF(ISNUMBER(FIND(AP$2,AN$2:AN$201)),ROW($2:$201)),ROW()-2)))</f>
        <v/>
      </c>
      <c r="AQ127" s="151" t="str">
        <f t="array" aca="1" ref="AQ127" ca="1">IF(SUM(--ISNUMBER(FIND(AQ$2,AN$2:AN$201)))&lt;ROW()-2,"",INDEX(AN$1:AN$201,SMALL(IF(ISNUMBER(FIND(AQ$2,AN$2:AN$201)),ROW($2:$201)),ROW()-2)))</f>
        <v/>
      </c>
    </row>
    <row r="128" spans="1:43" s="97" customFormat="1" ht="80.099999999999994" customHeight="1">
      <c r="A128" s="120">
        <f t="shared" ca="1" si="20"/>
        <v>125</v>
      </c>
      <c r="B128" s="422" t="str">
        <f ca="1">IF(A128="","",IF(INDIRECT("C"&amp;ROW())="","",TEXT(MATCH(INDIRECT("C"&amp;ROW()),TestCategories,0),"000")&amp;"-"&amp;TEXT(COUNTIF(C$3:INDIRECT("C"&amp;ROW()),INDIRECT("C"&amp;ROW())),"00")))</f>
        <v>020-03</v>
      </c>
      <c r="C128" s="423" t="str">
        <f t="shared" ca="1" si="21"/>
        <v>INFORMATION</v>
      </c>
      <c r="D128" s="424"/>
      <c r="E128" s="425" t="s">
        <v>447</v>
      </c>
      <c r="F128" s="425" t="s">
        <v>448</v>
      </c>
      <c r="G128" s="425" t="s">
        <v>166</v>
      </c>
      <c r="H128" s="427" t="s">
        <v>173</v>
      </c>
      <c r="I128" s="427"/>
      <c r="J128" s="427">
        <v>1</v>
      </c>
      <c r="K128" s="425"/>
      <c r="L128" s="425"/>
      <c r="M128" s="429" t="str">
        <f t="shared" ca="1" si="22"/>
        <v/>
      </c>
      <c r="N128" s="282" t="str">
        <f ca="1">IF(M128&lt;&gt;"",MAX(N$3:N127)+1,"")</f>
        <v/>
      </c>
      <c r="O128" s="442">
        <f t="shared" ca="1" si="23"/>
        <v>19</v>
      </c>
      <c r="P128" s="98"/>
      <c r="Q128" s="98"/>
      <c r="R128" s="98"/>
      <c r="S128" s="98"/>
      <c r="T128" s="98"/>
      <c r="U128" s="98"/>
      <c r="V128" s="98"/>
      <c r="W128" s="99"/>
      <c r="X128" s="89"/>
      <c r="Y128" s="89"/>
      <c r="Z128" s="89"/>
      <c r="AA128" s="117"/>
      <c r="AB128" s="139" t="str">
        <f t="shared" ca="1" si="16"/>
        <v/>
      </c>
      <c r="AC128" s="134">
        <f t="shared" ca="1" si="17"/>
        <v>0</v>
      </c>
      <c r="AD128" s="111">
        <f t="shared" ca="1" si="24"/>
        <v>0</v>
      </c>
      <c r="AE128" s="111">
        <f t="shared" ca="1" si="24"/>
        <v>0</v>
      </c>
      <c r="AF128" s="111">
        <f t="shared" ca="1" si="18"/>
        <v>0</v>
      </c>
      <c r="AG128" s="111">
        <f t="shared" ca="1" si="25"/>
        <v>0</v>
      </c>
      <c r="AH128" s="111">
        <f t="shared" ca="1" si="25"/>
        <v>0</v>
      </c>
      <c r="AI128" s="111">
        <f t="shared" ca="1" si="19"/>
        <v>0</v>
      </c>
      <c r="AJ128" s="111">
        <f t="shared" ca="1" si="26"/>
        <v>0</v>
      </c>
      <c r="AK128" s="112">
        <f t="shared" ca="1" si="26"/>
        <v>0</v>
      </c>
      <c r="AL128" s="104"/>
      <c r="AM128" s="100"/>
      <c r="AN128" s="148" t="str">
        <f t="shared" ca="1" si="15"/>
        <v/>
      </c>
      <c r="AO128" s="149"/>
      <c r="AP128" s="151" t="str">
        <f t="array" aca="1" ref="AP128" ca="1">IF(SUM(--ISNUMBER(FIND(AP$2,AN$2:AN$201)))&lt;ROW()-2,"",INDEX(AN$1:AN$201,SMALL(IF(ISNUMBER(FIND(AP$2,AN$2:AN$201)),ROW($2:$201)),ROW()-2)))</f>
        <v/>
      </c>
      <c r="AQ128" s="151" t="str">
        <f t="array" aca="1" ref="AQ128" ca="1">IF(SUM(--ISNUMBER(FIND(AQ$2,AN$2:AN$201)))&lt;ROW()-2,"",INDEX(AN$1:AN$201,SMALL(IF(ISNUMBER(FIND(AQ$2,AN$2:AN$201)),ROW($2:$201)),ROW()-2)))</f>
        <v/>
      </c>
    </row>
    <row r="129" spans="1:43" s="97" customFormat="1" ht="80.099999999999994" customHeight="1">
      <c r="A129" s="120">
        <f t="shared" ca="1" si="20"/>
        <v>126</v>
      </c>
      <c r="B129" s="422" t="str">
        <f ca="1">IF(A129="","",IF(INDIRECT("C"&amp;ROW())="","",TEXT(MATCH(INDIRECT("C"&amp;ROW()),TestCategories,0),"000")&amp;"-"&amp;TEXT(COUNTIF(C$3:INDIRECT("C"&amp;ROW()),INDIRECT("C"&amp;ROW())),"00")))</f>
        <v>020-04</v>
      </c>
      <c r="C129" s="423" t="str">
        <f t="shared" ca="1" si="21"/>
        <v>INFORMATION</v>
      </c>
      <c r="D129" s="424"/>
      <c r="E129" s="425" t="s">
        <v>449</v>
      </c>
      <c r="F129" s="425" t="s">
        <v>450</v>
      </c>
      <c r="G129" s="425" t="s">
        <v>166</v>
      </c>
      <c r="H129" s="427" t="s">
        <v>159</v>
      </c>
      <c r="I129" s="427"/>
      <c r="J129" s="427">
        <v>1</v>
      </c>
      <c r="K129" s="425"/>
      <c r="L129" s="425"/>
      <c r="M129" s="429" t="str">
        <f t="shared" ca="1" si="22"/>
        <v/>
      </c>
      <c r="N129" s="282" t="str">
        <f ca="1">IF(M129&lt;&gt;"",MAX(N$3:N128)+1,"")</f>
        <v/>
      </c>
      <c r="O129" s="442">
        <f t="shared" ca="1" si="23"/>
        <v>19</v>
      </c>
      <c r="P129" s="98"/>
      <c r="Q129" s="98"/>
      <c r="R129" s="98"/>
      <c r="S129" s="98"/>
      <c r="T129" s="98"/>
      <c r="U129" s="98"/>
      <c r="V129" s="98"/>
      <c r="W129" s="99"/>
      <c r="X129" s="89"/>
      <c r="Y129" s="89"/>
      <c r="Z129" s="89"/>
      <c r="AA129" s="117"/>
      <c r="AB129" s="139" t="str">
        <f t="shared" ca="1" si="16"/>
        <v/>
      </c>
      <c r="AC129" s="134">
        <f t="shared" ca="1" si="17"/>
        <v>0</v>
      </c>
      <c r="AD129" s="111">
        <f t="shared" ca="1" si="24"/>
        <v>0</v>
      </c>
      <c r="AE129" s="111">
        <f t="shared" ca="1" si="24"/>
        <v>0</v>
      </c>
      <c r="AF129" s="111">
        <f t="shared" ca="1" si="18"/>
        <v>0</v>
      </c>
      <c r="AG129" s="111">
        <f t="shared" ca="1" si="25"/>
        <v>0</v>
      </c>
      <c r="AH129" s="111">
        <f t="shared" ca="1" si="25"/>
        <v>0</v>
      </c>
      <c r="AI129" s="111">
        <f t="shared" ca="1" si="19"/>
        <v>0</v>
      </c>
      <c r="AJ129" s="111">
        <f t="shared" ca="1" si="26"/>
        <v>0</v>
      </c>
      <c r="AK129" s="112">
        <f t="shared" ca="1" si="26"/>
        <v>0</v>
      </c>
      <c r="AL129" s="104"/>
      <c r="AM129" s="100"/>
      <c r="AN129" s="148" t="str">
        <f t="shared" ca="1" si="15"/>
        <v/>
      </c>
      <c r="AO129" s="149"/>
      <c r="AP129" s="151" t="str">
        <f t="array" aca="1" ref="AP129" ca="1">IF(SUM(--ISNUMBER(FIND(AP$2,AN$2:AN$201)))&lt;ROW()-2,"",INDEX(AN$1:AN$201,SMALL(IF(ISNUMBER(FIND(AP$2,AN$2:AN$201)),ROW($2:$201)),ROW()-2)))</f>
        <v/>
      </c>
      <c r="AQ129" s="151" t="str">
        <f t="array" aca="1" ref="AQ129" ca="1">IF(SUM(--ISNUMBER(FIND(AQ$2,AN$2:AN$201)))&lt;ROW()-2,"",INDEX(AN$1:AN$201,SMALL(IF(ISNUMBER(FIND(AQ$2,AN$2:AN$201)),ROW($2:$201)),ROW()-2)))</f>
        <v/>
      </c>
    </row>
    <row r="130" spans="1:43" s="97" customFormat="1" ht="80.099999999999994" customHeight="1">
      <c r="A130" s="120">
        <f t="shared" ca="1" si="20"/>
        <v>127</v>
      </c>
      <c r="B130" s="422" t="str">
        <f ca="1">IF(A130="","",IF(INDIRECT("C"&amp;ROW())="","",TEXT(MATCH(INDIRECT("C"&amp;ROW()),TestCategories,0),"000")&amp;"-"&amp;TEXT(COUNTIF(C$3:INDIRECT("C"&amp;ROW()),INDIRECT("C"&amp;ROW())),"00")))</f>
        <v>020-05</v>
      </c>
      <c r="C130" s="423" t="str">
        <f t="shared" ca="1" si="21"/>
        <v>INFORMATION</v>
      </c>
      <c r="D130" s="424"/>
      <c r="E130" s="425" t="s">
        <v>451</v>
      </c>
      <c r="F130" s="425" t="s">
        <v>452</v>
      </c>
      <c r="G130" s="425" t="s">
        <v>166</v>
      </c>
      <c r="H130" s="427" t="s">
        <v>146</v>
      </c>
      <c r="I130" s="427"/>
      <c r="J130" s="427">
        <v>1</v>
      </c>
      <c r="K130" s="425"/>
      <c r="L130" s="425"/>
      <c r="M130" s="429" t="str">
        <f t="shared" ca="1" si="22"/>
        <v/>
      </c>
      <c r="N130" s="282" t="str">
        <f ca="1">IF(M130&lt;&gt;"",MAX(N$3:N129)+1,"")</f>
        <v/>
      </c>
      <c r="O130" s="442">
        <f t="shared" ca="1" si="23"/>
        <v>19</v>
      </c>
      <c r="P130" s="98"/>
      <c r="Q130" s="98"/>
      <c r="R130" s="98"/>
      <c r="S130" s="98"/>
      <c r="T130" s="98"/>
      <c r="U130" s="98"/>
      <c r="V130" s="98"/>
      <c r="W130" s="99"/>
      <c r="X130" s="89"/>
      <c r="Y130" s="89"/>
      <c r="Z130" s="89"/>
      <c r="AA130" s="117"/>
      <c r="AB130" s="139" t="str">
        <f t="shared" ca="1" si="16"/>
        <v/>
      </c>
      <c r="AC130" s="134">
        <f t="shared" ca="1" si="17"/>
        <v>0</v>
      </c>
      <c r="AD130" s="111">
        <f t="shared" ca="1" si="24"/>
        <v>0</v>
      </c>
      <c r="AE130" s="111">
        <f t="shared" ca="1" si="24"/>
        <v>0</v>
      </c>
      <c r="AF130" s="111">
        <f t="shared" ca="1" si="18"/>
        <v>0</v>
      </c>
      <c r="AG130" s="111">
        <f t="shared" ca="1" si="25"/>
        <v>0</v>
      </c>
      <c r="AH130" s="111">
        <f t="shared" ca="1" si="25"/>
        <v>0</v>
      </c>
      <c r="AI130" s="111">
        <f t="shared" ca="1" si="19"/>
        <v>0</v>
      </c>
      <c r="AJ130" s="111">
        <f t="shared" ca="1" si="26"/>
        <v>0</v>
      </c>
      <c r="AK130" s="112">
        <f t="shared" ca="1" si="26"/>
        <v>0</v>
      </c>
      <c r="AL130" s="104"/>
      <c r="AM130" s="100"/>
      <c r="AN130" s="148" t="str">
        <f t="shared" ref="AN130:AN193" ca="1" si="27">IFERROR(UPPER(INDEX(TestCategories,ROW()-1,1)),"")</f>
        <v/>
      </c>
      <c r="AO130" s="149"/>
      <c r="AP130" s="151" t="str">
        <f t="array" aca="1" ref="AP130" ca="1">IF(SUM(--ISNUMBER(FIND(AP$2,AN$2:AN$201)))&lt;ROW()-2,"",INDEX(AN$1:AN$201,SMALL(IF(ISNUMBER(FIND(AP$2,AN$2:AN$201)),ROW($2:$201)),ROW()-2)))</f>
        <v/>
      </c>
      <c r="AQ130" s="151" t="str">
        <f t="array" aca="1" ref="AQ130" ca="1">IF(SUM(--ISNUMBER(FIND(AQ$2,AN$2:AN$201)))&lt;ROW()-2,"",INDEX(AN$1:AN$201,SMALL(IF(ISNUMBER(FIND(AQ$2,AN$2:AN$201)),ROW($2:$201)),ROW()-2)))</f>
        <v/>
      </c>
    </row>
    <row r="131" spans="1:43" s="97" customFormat="1" ht="80.099999999999994" customHeight="1">
      <c r="A131" s="120">
        <f t="shared" ca="1" si="20"/>
        <v>128</v>
      </c>
      <c r="B131" s="422" t="str">
        <f ca="1">IF(A131="","",IF(INDIRECT("C"&amp;ROW())="","",TEXT(MATCH(INDIRECT("C"&amp;ROW()),TestCategories,0),"000")&amp;"-"&amp;TEXT(COUNTIF(C$3:INDIRECT("C"&amp;ROW()),INDIRECT("C"&amp;ROW())),"00")))</f>
        <v>021-01</v>
      </c>
      <c r="C131" s="423" t="str">
        <f t="shared" ca="1" si="21"/>
        <v>CPL</v>
      </c>
      <c r="D131" s="424" t="s">
        <v>453</v>
      </c>
      <c r="E131" s="425" t="s">
        <v>454</v>
      </c>
      <c r="F131" s="425" t="s">
        <v>455</v>
      </c>
      <c r="G131" s="425" t="s">
        <v>456</v>
      </c>
      <c r="H131" s="427" t="s">
        <v>159</v>
      </c>
      <c r="I131" s="427"/>
      <c r="J131" s="427">
        <v>5</v>
      </c>
      <c r="K131" s="425"/>
      <c r="L131" s="425"/>
      <c r="M131" s="429" t="str">
        <f t="shared" ca="1" si="22"/>
        <v/>
      </c>
      <c r="N131" s="282" t="str">
        <f ca="1">IF(M131&lt;&gt;"",MAX(N$3:N130)+1,"")</f>
        <v/>
      </c>
      <c r="O131" s="442">
        <f t="shared" ca="1" si="23"/>
        <v>20</v>
      </c>
      <c r="P131" s="98"/>
      <c r="Q131" s="98"/>
      <c r="R131" s="98"/>
      <c r="S131" s="98"/>
      <c r="T131" s="98"/>
      <c r="U131" s="98"/>
      <c r="V131" s="98"/>
      <c r="W131" s="99"/>
      <c r="X131" s="89"/>
      <c r="Y131" s="89"/>
      <c r="Z131" s="89"/>
      <c r="AA131" s="117"/>
      <c r="AB131" s="139" t="str">
        <f t="shared" ref="AB131:AB194" ca="1" si="28">IFERROR(INDEX(validTestCategories,ROW()-ROW(AB$2),1),"")</f>
        <v/>
      </c>
      <c r="AC131" s="134">
        <f t="shared" ref="AC131:AC194" ca="1" si="29">COUNTIFS(INDIRECT($AL$1),$AB131,INDIRECT($AB$1),AC$1)</f>
        <v>0</v>
      </c>
      <c r="AD131" s="111">
        <f t="shared" ca="1" si="24"/>
        <v>0</v>
      </c>
      <c r="AE131" s="111">
        <f t="shared" ca="1" si="24"/>
        <v>0</v>
      </c>
      <c r="AF131" s="111">
        <f t="shared" ref="AF131:AF194" ca="1" si="30">COUNTIFS(INDIRECT($AL$1),$AB131,INDIRECT($AB$1),AF$1)</f>
        <v>0</v>
      </c>
      <c r="AG131" s="111">
        <f t="shared" ca="1" si="25"/>
        <v>0</v>
      </c>
      <c r="AH131" s="111">
        <f t="shared" ca="1" si="25"/>
        <v>0</v>
      </c>
      <c r="AI131" s="111">
        <f t="shared" ref="AI131:AI194" ca="1" si="31">COUNTIFS(INDIRECT($AL$1),$AB131,INDIRECT($AB$1),AI$1)</f>
        <v>0</v>
      </c>
      <c r="AJ131" s="111">
        <f t="shared" ca="1" si="26"/>
        <v>0</v>
      </c>
      <c r="AK131" s="112">
        <f t="shared" ca="1" si="26"/>
        <v>0</v>
      </c>
      <c r="AL131" s="104"/>
      <c r="AM131" s="100"/>
      <c r="AN131" s="148" t="str">
        <f t="shared" ca="1" si="27"/>
        <v/>
      </c>
      <c r="AO131" s="149"/>
      <c r="AP131" s="151" t="str">
        <f t="array" aca="1" ref="AP131" ca="1">IF(SUM(--ISNUMBER(FIND(AP$2,AN$2:AN$201)))&lt;ROW()-2,"",INDEX(AN$1:AN$201,SMALL(IF(ISNUMBER(FIND(AP$2,AN$2:AN$201)),ROW($2:$201)),ROW()-2)))</f>
        <v/>
      </c>
      <c r="AQ131" s="151" t="str">
        <f t="array" aca="1" ref="AQ131" ca="1">IF(SUM(--ISNUMBER(FIND(AQ$2,AN$2:AN$201)))&lt;ROW()-2,"",INDEX(AN$1:AN$201,SMALL(IF(ISNUMBER(FIND(AQ$2,AN$2:AN$201)),ROW($2:$201)),ROW()-2)))</f>
        <v/>
      </c>
    </row>
    <row r="132" spans="1:43" s="97" customFormat="1" ht="80.099999999999994" customHeight="1">
      <c r="A132" s="120">
        <f t="shared" ca="1" si="20"/>
        <v>129</v>
      </c>
      <c r="B132" s="422" t="str">
        <f ca="1">IF(A132="","",IF(INDIRECT("C"&amp;ROW())="","",TEXT(MATCH(INDIRECT("C"&amp;ROW()),TestCategories,0),"000")&amp;"-"&amp;TEXT(COUNTIF(C$3:INDIRECT("C"&amp;ROW()),INDIRECT("C"&amp;ROW())),"00")))</f>
        <v>021-02</v>
      </c>
      <c r="C132" s="423" t="str">
        <f t="shared" ca="1" si="21"/>
        <v>CPL</v>
      </c>
      <c r="D132" s="424"/>
      <c r="E132" s="425" t="s">
        <v>589</v>
      </c>
      <c r="F132" s="425" t="s">
        <v>457</v>
      </c>
      <c r="G132" s="425" t="s">
        <v>458</v>
      </c>
      <c r="H132" s="427" t="s">
        <v>159</v>
      </c>
      <c r="I132" s="427"/>
      <c r="J132" s="427">
        <v>5</v>
      </c>
      <c r="K132" s="425"/>
      <c r="L132" s="425"/>
      <c r="M132" s="429" t="str">
        <f t="shared" ca="1" si="22"/>
        <v/>
      </c>
      <c r="N132" s="282" t="str">
        <f ca="1">IF(M132&lt;&gt;"",MAX(N$3:N131)+1,"")</f>
        <v/>
      </c>
      <c r="O132" s="442">
        <f t="shared" ca="1" si="23"/>
        <v>20</v>
      </c>
      <c r="P132" s="98"/>
      <c r="Q132" s="98"/>
      <c r="R132" s="98"/>
      <c r="S132" s="98"/>
      <c r="T132" s="98"/>
      <c r="U132" s="98"/>
      <c r="V132" s="98"/>
      <c r="W132" s="99"/>
      <c r="X132" s="89"/>
      <c r="Y132" s="89"/>
      <c r="Z132" s="89"/>
      <c r="AA132" s="117"/>
      <c r="AB132" s="139" t="str">
        <f t="shared" ca="1" si="28"/>
        <v/>
      </c>
      <c r="AC132" s="134">
        <f t="shared" ca="1" si="29"/>
        <v>0</v>
      </c>
      <c r="AD132" s="111">
        <f t="shared" ca="1" si="24"/>
        <v>0</v>
      </c>
      <c r="AE132" s="111">
        <f t="shared" ca="1" si="24"/>
        <v>0</v>
      </c>
      <c r="AF132" s="111">
        <f t="shared" ca="1" si="30"/>
        <v>0</v>
      </c>
      <c r="AG132" s="111">
        <f t="shared" ca="1" si="25"/>
        <v>0</v>
      </c>
      <c r="AH132" s="111">
        <f t="shared" ca="1" si="25"/>
        <v>0</v>
      </c>
      <c r="AI132" s="111">
        <f t="shared" ca="1" si="31"/>
        <v>0</v>
      </c>
      <c r="AJ132" s="111">
        <f t="shared" ca="1" si="26"/>
        <v>0</v>
      </c>
      <c r="AK132" s="112">
        <f t="shared" ca="1" si="26"/>
        <v>0</v>
      </c>
      <c r="AL132" s="104"/>
      <c r="AM132" s="100"/>
      <c r="AN132" s="148" t="str">
        <f t="shared" ca="1" si="27"/>
        <v/>
      </c>
      <c r="AO132" s="149"/>
      <c r="AP132" s="151" t="str">
        <f t="array" aca="1" ref="AP132" ca="1">IF(SUM(--ISNUMBER(FIND(AP$2,AN$2:AN$201)))&lt;ROW()-2,"",INDEX(AN$1:AN$201,SMALL(IF(ISNUMBER(FIND(AP$2,AN$2:AN$201)),ROW($2:$201)),ROW()-2)))</f>
        <v/>
      </c>
      <c r="AQ132" s="151" t="str">
        <f t="array" aca="1" ref="AQ132" ca="1">IF(SUM(--ISNUMBER(FIND(AQ$2,AN$2:AN$201)))&lt;ROW()-2,"",INDEX(AN$1:AN$201,SMALL(IF(ISNUMBER(FIND(AQ$2,AN$2:AN$201)),ROW($2:$201)),ROW()-2)))</f>
        <v/>
      </c>
    </row>
    <row r="133" spans="1:43" s="97" customFormat="1" ht="80.099999999999994" customHeight="1">
      <c r="A133" s="120">
        <f t="shared" ref="A133:A196" ca="1" si="32">IF(LEN(INDIRECT("D"&amp;ROW()) &amp; INDIRECT("D"&amp;ROW()) &amp;INDIRECT("E"&amp;ROW()) &amp; INDIRECT("F"&amp;ROW()) &amp; INDIRECT("G"&amp;ROW()) &amp; INDIRECT("H"&amp;ROW()) &amp; INDIRECT("I"&amp;ROW()) &amp; INDIRECT("J"&amp;ROW()) &amp; INDIRECT("K"&amp;ROW()))&gt;0,ROW()-ROW($A$3),"")</f>
        <v>130</v>
      </c>
      <c r="B133" s="422" t="str">
        <f ca="1">IF(A133="","",IF(INDIRECT("C"&amp;ROW())="","",TEXT(MATCH(INDIRECT("C"&amp;ROW()),TestCategories,0),"000")&amp;"-"&amp;TEXT(COUNTIF(C$3:INDIRECT("C"&amp;ROW()),INDIRECT("C"&amp;ROW())),"00")))</f>
        <v>021-03</v>
      </c>
      <c r="C133" s="423" t="str">
        <f t="shared" ref="C133:C196" ca="1" si="33">IF(LEN(INDIRECT("D"&amp;ROW()))=0,INDIRECT("C"&amp;ROW()-1),INDIRECT("D"&amp;ROW()))</f>
        <v>CPL</v>
      </c>
      <c r="D133" s="424"/>
      <c r="E133" s="425" t="s">
        <v>590</v>
      </c>
      <c r="F133" s="425" t="s">
        <v>591</v>
      </c>
      <c r="G133" s="425" t="s">
        <v>459</v>
      </c>
      <c r="H133" s="427" t="s">
        <v>159</v>
      </c>
      <c r="I133" s="427"/>
      <c r="J133" s="427">
        <v>5</v>
      </c>
      <c r="K133" s="425"/>
      <c r="L133" s="425"/>
      <c r="M133" s="429" t="str">
        <f t="shared" ref="M133:M196" ca="1" si="34">IF(M$1=TRUE,IF(ISNUMBER(INDIRECT($L$2&amp;ROW())),HYPERLINK("http://mbt.cmedia.com.tw/mantisbt/view.php?id="&amp;INDIRECT($L$2&amp;ROW()),"Mantis :: "&amp;INDIRECT($L$2&amp;ROW())),""),"")</f>
        <v/>
      </c>
      <c r="N133" s="282" t="str">
        <f ca="1">IF(M133&lt;&gt;"",MAX(N$3:N132)+1,"")</f>
        <v/>
      </c>
      <c r="O133" s="442">
        <f t="shared" ref="O133:O196" ca="1" si="35">IF(C133&lt;&gt;C132,O132+1,O132)</f>
        <v>20</v>
      </c>
      <c r="P133" s="98"/>
      <c r="Q133" s="98"/>
      <c r="R133" s="98"/>
      <c r="S133" s="98"/>
      <c r="T133" s="98"/>
      <c r="U133" s="98"/>
      <c r="V133" s="98"/>
      <c r="W133" s="99"/>
      <c r="X133" s="89"/>
      <c r="Y133" s="89"/>
      <c r="Z133" s="89"/>
      <c r="AA133" s="117"/>
      <c r="AB133" s="139" t="str">
        <f t="shared" ca="1" si="28"/>
        <v/>
      </c>
      <c r="AC133" s="134">
        <f t="shared" ca="1" si="29"/>
        <v>0</v>
      </c>
      <c r="AD133" s="111">
        <f t="shared" ca="1" si="24"/>
        <v>0</v>
      </c>
      <c r="AE133" s="111">
        <f t="shared" ca="1" si="24"/>
        <v>0</v>
      </c>
      <c r="AF133" s="111">
        <f t="shared" ca="1" si="30"/>
        <v>0</v>
      </c>
      <c r="AG133" s="111">
        <f t="shared" ca="1" si="25"/>
        <v>0</v>
      </c>
      <c r="AH133" s="111">
        <f t="shared" ca="1" si="25"/>
        <v>0</v>
      </c>
      <c r="AI133" s="111">
        <f t="shared" ca="1" si="31"/>
        <v>0</v>
      </c>
      <c r="AJ133" s="111">
        <f t="shared" ca="1" si="26"/>
        <v>0</v>
      </c>
      <c r="AK133" s="112">
        <f t="shared" ca="1" si="26"/>
        <v>0</v>
      </c>
      <c r="AL133" s="104"/>
      <c r="AM133" s="100"/>
      <c r="AN133" s="148" t="str">
        <f t="shared" ca="1" si="27"/>
        <v/>
      </c>
      <c r="AO133" s="149"/>
      <c r="AP133" s="151" t="str">
        <f t="array" aca="1" ref="AP133" ca="1">IF(SUM(--ISNUMBER(FIND(AP$2,AN$2:AN$201)))&lt;ROW()-2,"",INDEX(AN$1:AN$201,SMALL(IF(ISNUMBER(FIND(AP$2,AN$2:AN$201)),ROW($2:$201)),ROW()-2)))</f>
        <v/>
      </c>
      <c r="AQ133" s="151" t="str">
        <f t="array" aca="1" ref="AQ133" ca="1">IF(SUM(--ISNUMBER(FIND(AQ$2,AN$2:AN$201)))&lt;ROW()-2,"",INDEX(AN$1:AN$201,SMALL(IF(ISNUMBER(FIND(AQ$2,AN$2:AN$201)),ROW($2:$201)),ROW()-2)))</f>
        <v/>
      </c>
    </row>
    <row r="134" spans="1:43" s="97" customFormat="1" ht="80.099999999999994" customHeight="1">
      <c r="A134" s="120">
        <f t="shared" ca="1" si="32"/>
        <v>131</v>
      </c>
      <c r="B134" s="422" t="str">
        <f ca="1">IF(A134="","",IF(INDIRECT("C"&amp;ROW())="","",TEXT(MATCH(INDIRECT("C"&amp;ROW()),TestCategories,0),"000")&amp;"-"&amp;TEXT(COUNTIF(C$3:INDIRECT("C"&amp;ROW()),INDIRECT("C"&amp;ROW())),"00")))</f>
        <v>022-01</v>
      </c>
      <c r="C134" s="423" t="str">
        <f t="shared" ca="1" si="33"/>
        <v>ADVANCE SETTINGS</v>
      </c>
      <c r="D134" s="424" t="s">
        <v>460</v>
      </c>
      <c r="E134" s="425" t="s">
        <v>461</v>
      </c>
      <c r="F134" s="425" t="s">
        <v>462</v>
      </c>
      <c r="G134" s="425" t="s">
        <v>463</v>
      </c>
      <c r="H134" s="427" t="s">
        <v>146</v>
      </c>
      <c r="I134" s="427"/>
      <c r="J134" s="427">
        <v>3</v>
      </c>
      <c r="K134" s="425"/>
      <c r="L134" s="425"/>
      <c r="M134" s="429" t="str">
        <f t="shared" ca="1" si="34"/>
        <v/>
      </c>
      <c r="N134" s="282" t="str">
        <f ca="1">IF(M134&lt;&gt;"",MAX(N$3:N133)+1,"")</f>
        <v/>
      </c>
      <c r="O134" s="442">
        <f t="shared" ca="1" si="35"/>
        <v>21</v>
      </c>
      <c r="P134" s="98"/>
      <c r="Q134" s="98"/>
      <c r="R134" s="98"/>
      <c r="S134" s="98"/>
      <c r="T134" s="98"/>
      <c r="U134" s="98"/>
      <c r="V134" s="98"/>
      <c r="W134" s="99"/>
      <c r="X134" s="89"/>
      <c r="Y134" s="89"/>
      <c r="Z134" s="89"/>
      <c r="AA134" s="117"/>
      <c r="AB134" s="139" t="str">
        <f t="shared" ca="1" si="28"/>
        <v/>
      </c>
      <c r="AC134" s="134">
        <f t="shared" ca="1" si="29"/>
        <v>0</v>
      </c>
      <c r="AD134" s="111">
        <f t="shared" ca="1" si="24"/>
        <v>0</v>
      </c>
      <c r="AE134" s="111">
        <f t="shared" ca="1" si="24"/>
        <v>0</v>
      </c>
      <c r="AF134" s="111">
        <f t="shared" ca="1" si="30"/>
        <v>0</v>
      </c>
      <c r="AG134" s="111">
        <f t="shared" ca="1" si="25"/>
        <v>0</v>
      </c>
      <c r="AH134" s="111">
        <f t="shared" ca="1" si="25"/>
        <v>0</v>
      </c>
      <c r="AI134" s="111">
        <f t="shared" ca="1" si="31"/>
        <v>0</v>
      </c>
      <c r="AJ134" s="111">
        <f t="shared" ca="1" si="26"/>
        <v>0</v>
      </c>
      <c r="AK134" s="112">
        <f t="shared" ca="1" si="26"/>
        <v>0</v>
      </c>
      <c r="AL134" s="104"/>
      <c r="AM134" s="100"/>
      <c r="AN134" s="148" t="str">
        <f t="shared" ca="1" si="27"/>
        <v/>
      </c>
      <c r="AO134" s="149"/>
      <c r="AP134" s="151" t="str">
        <f t="array" aca="1" ref="AP134" ca="1">IF(SUM(--ISNUMBER(FIND(AP$2,AN$2:AN$201)))&lt;ROW()-2,"",INDEX(AN$1:AN$201,SMALL(IF(ISNUMBER(FIND(AP$2,AN$2:AN$201)),ROW($2:$201)),ROW()-2)))</f>
        <v/>
      </c>
      <c r="AQ134" s="151" t="str">
        <f t="array" aca="1" ref="AQ134" ca="1">IF(SUM(--ISNUMBER(FIND(AQ$2,AN$2:AN$201)))&lt;ROW()-2,"",INDEX(AN$1:AN$201,SMALL(IF(ISNUMBER(FIND(AQ$2,AN$2:AN$201)),ROW($2:$201)),ROW()-2)))</f>
        <v/>
      </c>
    </row>
    <row r="135" spans="1:43" s="97" customFormat="1" ht="80.099999999999994" customHeight="1">
      <c r="A135" s="120">
        <f t="shared" ca="1" si="32"/>
        <v>132</v>
      </c>
      <c r="B135" s="422" t="str">
        <f ca="1">IF(A135="","",IF(INDIRECT("C"&amp;ROW())="","",TEXT(MATCH(INDIRECT("C"&amp;ROW()),TestCategories,0),"000")&amp;"-"&amp;TEXT(COUNTIF(C$3:INDIRECT("C"&amp;ROW()),INDIRECT("C"&amp;ROW())),"00")))</f>
        <v>022-02</v>
      </c>
      <c r="C135" s="423" t="str">
        <f t="shared" ca="1" si="33"/>
        <v>ADVANCE SETTINGS</v>
      </c>
      <c r="D135" s="424"/>
      <c r="E135" s="425" t="s">
        <v>464</v>
      </c>
      <c r="F135" s="425" t="s">
        <v>465</v>
      </c>
      <c r="G135" s="425" t="s">
        <v>466</v>
      </c>
      <c r="H135" s="427" t="s">
        <v>159</v>
      </c>
      <c r="I135" s="427"/>
      <c r="J135" s="427">
        <v>3</v>
      </c>
      <c r="K135" s="425"/>
      <c r="L135" s="425"/>
      <c r="M135" s="429" t="str">
        <f t="shared" ca="1" si="34"/>
        <v/>
      </c>
      <c r="N135" s="282" t="str">
        <f ca="1">IF(M135&lt;&gt;"",MAX(N$3:N134)+1,"")</f>
        <v/>
      </c>
      <c r="O135" s="442">
        <f t="shared" ca="1" si="35"/>
        <v>21</v>
      </c>
      <c r="P135" s="98"/>
      <c r="Q135" s="98"/>
      <c r="R135" s="98"/>
      <c r="S135" s="98"/>
      <c r="T135" s="98"/>
      <c r="U135" s="98"/>
      <c r="V135" s="98"/>
      <c r="W135" s="99"/>
      <c r="X135" s="89"/>
      <c r="Y135" s="89"/>
      <c r="Z135" s="89"/>
      <c r="AA135" s="117"/>
      <c r="AB135" s="139" t="str">
        <f t="shared" ca="1" si="28"/>
        <v/>
      </c>
      <c r="AC135" s="134">
        <f t="shared" ca="1" si="29"/>
        <v>0</v>
      </c>
      <c r="AD135" s="111">
        <f t="shared" ca="1" si="24"/>
        <v>0</v>
      </c>
      <c r="AE135" s="111">
        <f t="shared" ca="1" si="24"/>
        <v>0</v>
      </c>
      <c r="AF135" s="111">
        <f t="shared" ca="1" si="30"/>
        <v>0</v>
      </c>
      <c r="AG135" s="111">
        <f t="shared" ca="1" si="25"/>
        <v>0</v>
      </c>
      <c r="AH135" s="111">
        <f t="shared" ca="1" si="25"/>
        <v>0</v>
      </c>
      <c r="AI135" s="111">
        <f t="shared" ca="1" si="31"/>
        <v>0</v>
      </c>
      <c r="AJ135" s="111">
        <f t="shared" ca="1" si="26"/>
        <v>0</v>
      </c>
      <c r="AK135" s="112">
        <f t="shared" ca="1" si="26"/>
        <v>0</v>
      </c>
      <c r="AL135" s="104"/>
      <c r="AM135" s="100"/>
      <c r="AN135" s="148" t="str">
        <f t="shared" ca="1" si="27"/>
        <v/>
      </c>
      <c r="AO135" s="149"/>
      <c r="AP135" s="151" t="str">
        <f t="array" aca="1" ref="AP135" ca="1">IF(SUM(--ISNUMBER(FIND(AP$2,AN$2:AN$201)))&lt;ROW()-2,"",INDEX(AN$1:AN$201,SMALL(IF(ISNUMBER(FIND(AP$2,AN$2:AN$201)),ROW($2:$201)),ROW()-2)))</f>
        <v/>
      </c>
      <c r="AQ135" s="151" t="str">
        <f t="array" aca="1" ref="AQ135" ca="1">IF(SUM(--ISNUMBER(FIND(AQ$2,AN$2:AN$201)))&lt;ROW()-2,"",INDEX(AN$1:AN$201,SMALL(IF(ISNUMBER(FIND(AQ$2,AN$2:AN$201)),ROW($2:$201)),ROW()-2)))</f>
        <v/>
      </c>
    </row>
    <row r="136" spans="1:43" s="97" customFormat="1" ht="80.099999999999994" customHeight="1">
      <c r="A136" s="120">
        <f t="shared" ca="1" si="32"/>
        <v>133</v>
      </c>
      <c r="B136" s="422" t="str">
        <f ca="1">IF(A136="","",IF(INDIRECT("C"&amp;ROW())="","",TEXT(MATCH(INDIRECT("C"&amp;ROW()),TestCategories,0),"000")&amp;"-"&amp;TEXT(COUNTIF(C$3:INDIRECT("C"&amp;ROW()),INDIRECT("C"&amp;ROW())),"00")))</f>
        <v>022-03</v>
      </c>
      <c r="C136" s="423" t="str">
        <f t="shared" ca="1" si="33"/>
        <v>ADVANCE SETTINGS</v>
      </c>
      <c r="D136" s="424"/>
      <c r="E136" s="425" t="s">
        <v>467</v>
      </c>
      <c r="F136" s="425" t="s">
        <v>468</v>
      </c>
      <c r="G136" s="425" t="s">
        <v>469</v>
      </c>
      <c r="H136" s="427" t="s">
        <v>146</v>
      </c>
      <c r="I136" s="427"/>
      <c r="J136" s="427">
        <v>3</v>
      </c>
      <c r="K136" s="425"/>
      <c r="L136" s="425"/>
      <c r="M136" s="429" t="str">
        <f t="shared" ca="1" si="34"/>
        <v/>
      </c>
      <c r="N136" s="282" t="str">
        <f ca="1">IF(M136&lt;&gt;"",MAX(N$3:N135)+1,"")</f>
        <v/>
      </c>
      <c r="O136" s="442">
        <f t="shared" ca="1" si="35"/>
        <v>21</v>
      </c>
      <c r="P136" s="98"/>
      <c r="Q136" s="98"/>
      <c r="R136" s="98"/>
      <c r="S136" s="98"/>
      <c r="T136" s="98"/>
      <c r="U136" s="98"/>
      <c r="V136" s="98"/>
      <c r="W136" s="99"/>
      <c r="X136" s="89"/>
      <c r="Y136" s="89"/>
      <c r="Z136" s="89"/>
      <c r="AA136" s="117"/>
      <c r="AB136" s="139" t="str">
        <f t="shared" ca="1" si="28"/>
        <v/>
      </c>
      <c r="AC136" s="134">
        <f t="shared" ca="1" si="29"/>
        <v>0</v>
      </c>
      <c r="AD136" s="111">
        <f t="shared" ca="1" si="24"/>
        <v>0</v>
      </c>
      <c r="AE136" s="111">
        <f t="shared" ca="1" si="24"/>
        <v>0</v>
      </c>
      <c r="AF136" s="111">
        <f t="shared" ca="1" si="30"/>
        <v>0</v>
      </c>
      <c r="AG136" s="111">
        <f t="shared" ca="1" si="25"/>
        <v>0</v>
      </c>
      <c r="AH136" s="111">
        <f t="shared" ca="1" si="25"/>
        <v>0</v>
      </c>
      <c r="AI136" s="111">
        <f t="shared" ca="1" si="31"/>
        <v>0</v>
      </c>
      <c r="AJ136" s="111">
        <f t="shared" ca="1" si="26"/>
        <v>0</v>
      </c>
      <c r="AK136" s="112">
        <f t="shared" ca="1" si="26"/>
        <v>0</v>
      </c>
      <c r="AL136" s="104"/>
      <c r="AM136" s="100"/>
      <c r="AN136" s="148" t="str">
        <f t="shared" ca="1" si="27"/>
        <v/>
      </c>
      <c r="AO136" s="149"/>
      <c r="AP136" s="151" t="str">
        <f t="array" aca="1" ref="AP136" ca="1">IF(SUM(--ISNUMBER(FIND(AP$2,AN$2:AN$201)))&lt;ROW()-2,"",INDEX(AN$1:AN$201,SMALL(IF(ISNUMBER(FIND(AP$2,AN$2:AN$201)),ROW($2:$201)),ROW()-2)))</f>
        <v/>
      </c>
      <c r="AQ136" s="151" t="str">
        <f t="array" aca="1" ref="AQ136" ca="1">IF(SUM(--ISNUMBER(FIND(AQ$2,AN$2:AN$201)))&lt;ROW()-2,"",INDEX(AN$1:AN$201,SMALL(IF(ISNUMBER(FIND(AQ$2,AN$2:AN$201)),ROW($2:$201)),ROW()-2)))</f>
        <v/>
      </c>
    </row>
    <row r="137" spans="1:43" s="97" customFormat="1" ht="80.099999999999994" customHeight="1">
      <c r="A137" s="120">
        <f t="shared" ca="1" si="32"/>
        <v>134</v>
      </c>
      <c r="B137" s="422" t="str">
        <f ca="1">IF(A137="","",IF(INDIRECT("C"&amp;ROW())="","",TEXT(MATCH(INDIRECT("C"&amp;ROW()),TestCategories,0),"000")&amp;"-"&amp;TEXT(COUNTIF(C$3:INDIRECT("C"&amp;ROW()),INDIRECT("C"&amp;ROW())),"00")))</f>
        <v>022-04</v>
      </c>
      <c r="C137" s="423" t="str">
        <f t="shared" ca="1" si="33"/>
        <v>ADVANCE SETTINGS</v>
      </c>
      <c r="D137" s="424"/>
      <c r="E137" s="425" t="s">
        <v>470</v>
      </c>
      <c r="F137" s="425" t="s">
        <v>471</v>
      </c>
      <c r="G137" s="425" t="s">
        <v>472</v>
      </c>
      <c r="H137" s="427" t="s">
        <v>159</v>
      </c>
      <c r="I137" s="427"/>
      <c r="J137" s="427">
        <v>3</v>
      </c>
      <c r="K137" s="425"/>
      <c r="L137" s="425"/>
      <c r="M137" s="429" t="str">
        <f t="shared" ca="1" si="34"/>
        <v/>
      </c>
      <c r="N137" s="282" t="str">
        <f ca="1">IF(M137&lt;&gt;"",MAX(N$3:N136)+1,"")</f>
        <v/>
      </c>
      <c r="O137" s="442">
        <f t="shared" ca="1" si="35"/>
        <v>21</v>
      </c>
      <c r="P137" s="98"/>
      <c r="Q137" s="98"/>
      <c r="R137" s="98"/>
      <c r="S137" s="98"/>
      <c r="T137" s="98"/>
      <c r="U137" s="98"/>
      <c r="V137" s="98"/>
      <c r="W137" s="99"/>
      <c r="X137" s="89"/>
      <c r="Y137" s="89"/>
      <c r="Z137" s="89"/>
      <c r="AA137" s="117"/>
      <c r="AB137" s="139" t="str">
        <f t="shared" ca="1" si="28"/>
        <v/>
      </c>
      <c r="AC137" s="134">
        <f t="shared" ca="1" si="29"/>
        <v>0</v>
      </c>
      <c r="AD137" s="111">
        <f t="shared" ca="1" si="24"/>
        <v>0</v>
      </c>
      <c r="AE137" s="111">
        <f t="shared" ca="1" si="24"/>
        <v>0</v>
      </c>
      <c r="AF137" s="111">
        <f t="shared" ca="1" si="30"/>
        <v>0</v>
      </c>
      <c r="AG137" s="111">
        <f t="shared" ca="1" si="25"/>
        <v>0</v>
      </c>
      <c r="AH137" s="111">
        <f t="shared" ca="1" si="25"/>
        <v>0</v>
      </c>
      <c r="AI137" s="111">
        <f t="shared" ca="1" si="31"/>
        <v>0</v>
      </c>
      <c r="AJ137" s="111">
        <f t="shared" ca="1" si="26"/>
        <v>0</v>
      </c>
      <c r="AK137" s="112">
        <f t="shared" ca="1" si="26"/>
        <v>0</v>
      </c>
      <c r="AL137" s="104"/>
      <c r="AM137" s="100"/>
      <c r="AN137" s="148" t="str">
        <f t="shared" ca="1" si="27"/>
        <v/>
      </c>
      <c r="AO137" s="149"/>
      <c r="AP137" s="151" t="str">
        <f t="array" aca="1" ref="AP137" ca="1">IF(SUM(--ISNUMBER(FIND(AP$2,AN$2:AN$201)))&lt;ROW()-2,"",INDEX(AN$1:AN$201,SMALL(IF(ISNUMBER(FIND(AP$2,AN$2:AN$201)),ROW($2:$201)),ROW()-2)))</f>
        <v/>
      </c>
      <c r="AQ137" s="151" t="str">
        <f t="array" aca="1" ref="AQ137" ca="1">IF(SUM(--ISNUMBER(FIND(AQ$2,AN$2:AN$201)))&lt;ROW()-2,"",INDEX(AN$1:AN$201,SMALL(IF(ISNUMBER(FIND(AQ$2,AN$2:AN$201)),ROW($2:$201)),ROW()-2)))</f>
        <v/>
      </c>
    </row>
    <row r="138" spans="1:43" s="97" customFormat="1" ht="80.099999999999994" customHeight="1">
      <c r="A138" s="120">
        <f t="shared" ca="1" si="32"/>
        <v>135</v>
      </c>
      <c r="B138" s="422" t="str">
        <f ca="1">IF(A138="","",IF(INDIRECT("C"&amp;ROW())="","",TEXT(MATCH(INDIRECT("C"&amp;ROW()),TestCategories,0),"000")&amp;"-"&amp;TEXT(COUNTIF(C$3:INDIRECT("C"&amp;ROW()),INDIRECT("C"&amp;ROW())),"00")))</f>
        <v>023-01</v>
      </c>
      <c r="C138" s="423" t="str">
        <f t="shared" ca="1" si="33"/>
        <v>HID BUTTON CONTROL</v>
      </c>
      <c r="D138" s="424" t="s">
        <v>473</v>
      </c>
      <c r="E138" s="425" t="s">
        <v>474</v>
      </c>
      <c r="F138" s="425" t="s">
        <v>475</v>
      </c>
      <c r="G138" s="425" t="s">
        <v>476</v>
      </c>
      <c r="H138" s="427" t="s">
        <v>146</v>
      </c>
      <c r="I138" s="427"/>
      <c r="J138" s="427">
        <v>1</v>
      </c>
      <c r="K138" s="425"/>
      <c r="L138" s="425"/>
      <c r="M138" s="429" t="str">
        <f t="shared" ca="1" si="34"/>
        <v/>
      </c>
      <c r="N138" s="282" t="str">
        <f ca="1">IF(M138&lt;&gt;"",MAX(N$3:N137)+1,"")</f>
        <v/>
      </c>
      <c r="O138" s="442">
        <f t="shared" ca="1" si="35"/>
        <v>22</v>
      </c>
      <c r="P138" s="98"/>
      <c r="Q138" s="98"/>
      <c r="R138" s="98"/>
      <c r="S138" s="98"/>
      <c r="T138" s="98"/>
      <c r="U138" s="98"/>
      <c r="V138" s="98"/>
      <c r="W138" s="99"/>
      <c r="X138" s="89"/>
      <c r="Y138" s="89"/>
      <c r="Z138" s="89"/>
      <c r="AA138" s="117"/>
      <c r="AB138" s="139" t="str">
        <f t="shared" ca="1" si="28"/>
        <v/>
      </c>
      <c r="AC138" s="134">
        <f t="shared" ca="1" si="29"/>
        <v>0</v>
      </c>
      <c r="AD138" s="111">
        <f t="shared" ca="1" si="24"/>
        <v>0</v>
      </c>
      <c r="AE138" s="111">
        <f t="shared" ca="1" si="24"/>
        <v>0</v>
      </c>
      <c r="AF138" s="111">
        <f t="shared" ca="1" si="30"/>
        <v>0</v>
      </c>
      <c r="AG138" s="111">
        <f t="shared" ca="1" si="25"/>
        <v>0</v>
      </c>
      <c r="AH138" s="111">
        <f t="shared" ca="1" si="25"/>
        <v>0</v>
      </c>
      <c r="AI138" s="111">
        <f t="shared" ca="1" si="31"/>
        <v>0</v>
      </c>
      <c r="AJ138" s="111">
        <f t="shared" ca="1" si="26"/>
        <v>0</v>
      </c>
      <c r="AK138" s="112">
        <f t="shared" ca="1" si="26"/>
        <v>0</v>
      </c>
      <c r="AL138" s="104"/>
      <c r="AM138" s="100"/>
      <c r="AN138" s="148" t="str">
        <f t="shared" ca="1" si="27"/>
        <v/>
      </c>
      <c r="AO138" s="149"/>
      <c r="AP138" s="151" t="str">
        <f t="array" aca="1" ref="AP138" ca="1">IF(SUM(--ISNUMBER(FIND(AP$2,AN$2:AN$201)))&lt;ROW()-2,"",INDEX(AN$1:AN$201,SMALL(IF(ISNUMBER(FIND(AP$2,AN$2:AN$201)),ROW($2:$201)),ROW()-2)))</f>
        <v/>
      </c>
      <c r="AQ138" s="151" t="str">
        <f t="array" aca="1" ref="AQ138" ca="1">IF(SUM(--ISNUMBER(FIND(AQ$2,AN$2:AN$201)))&lt;ROW()-2,"",INDEX(AN$1:AN$201,SMALL(IF(ISNUMBER(FIND(AQ$2,AN$2:AN$201)),ROW($2:$201)),ROW()-2)))</f>
        <v/>
      </c>
    </row>
    <row r="139" spans="1:43" s="97" customFormat="1" ht="80.099999999999994" customHeight="1">
      <c r="A139" s="120">
        <f t="shared" ca="1" si="32"/>
        <v>136</v>
      </c>
      <c r="B139" s="422" t="str">
        <f ca="1">IF(A139="","",IF(INDIRECT("C"&amp;ROW())="","",TEXT(MATCH(INDIRECT("C"&amp;ROW()),TestCategories,0),"000")&amp;"-"&amp;TEXT(COUNTIF(C$3:INDIRECT("C"&amp;ROW()),INDIRECT("C"&amp;ROW())),"00")))</f>
        <v>023-02</v>
      </c>
      <c r="C139" s="423" t="str">
        <f t="shared" ca="1" si="33"/>
        <v>HID BUTTON CONTROL</v>
      </c>
      <c r="D139" s="424"/>
      <c r="E139" s="425" t="s">
        <v>477</v>
      </c>
      <c r="F139" s="425" t="s">
        <v>478</v>
      </c>
      <c r="G139" s="425" t="s">
        <v>479</v>
      </c>
      <c r="H139" s="427" t="s">
        <v>146</v>
      </c>
      <c r="I139" s="427"/>
      <c r="J139" s="427">
        <v>1</v>
      </c>
      <c r="K139" s="425"/>
      <c r="L139" s="425"/>
      <c r="M139" s="429" t="str">
        <f t="shared" ca="1" si="34"/>
        <v/>
      </c>
      <c r="N139" s="282" t="str">
        <f ca="1">IF(M139&lt;&gt;"",MAX(N$3:N138)+1,"")</f>
        <v/>
      </c>
      <c r="O139" s="442">
        <f t="shared" ca="1" si="35"/>
        <v>22</v>
      </c>
      <c r="P139" s="98"/>
      <c r="Q139" s="98"/>
      <c r="R139" s="98"/>
      <c r="S139" s="98"/>
      <c r="T139" s="98"/>
      <c r="U139" s="98"/>
      <c r="V139" s="98"/>
      <c r="W139" s="99"/>
      <c r="X139" s="89"/>
      <c r="Y139" s="89"/>
      <c r="Z139" s="89"/>
      <c r="AA139" s="117"/>
      <c r="AB139" s="139" t="str">
        <f t="shared" ca="1" si="28"/>
        <v/>
      </c>
      <c r="AC139" s="134">
        <f t="shared" ca="1" si="29"/>
        <v>0</v>
      </c>
      <c r="AD139" s="111">
        <f t="shared" ca="1" si="24"/>
        <v>0</v>
      </c>
      <c r="AE139" s="111">
        <f t="shared" ca="1" si="24"/>
        <v>0</v>
      </c>
      <c r="AF139" s="111">
        <f t="shared" ca="1" si="30"/>
        <v>0</v>
      </c>
      <c r="AG139" s="111">
        <f t="shared" ca="1" si="25"/>
        <v>0</v>
      </c>
      <c r="AH139" s="111">
        <f t="shared" ca="1" si="25"/>
        <v>0</v>
      </c>
      <c r="AI139" s="111">
        <f t="shared" ca="1" si="31"/>
        <v>0</v>
      </c>
      <c r="AJ139" s="111">
        <f t="shared" ca="1" si="26"/>
        <v>0</v>
      </c>
      <c r="AK139" s="112">
        <f t="shared" ca="1" si="26"/>
        <v>0</v>
      </c>
      <c r="AL139" s="104"/>
      <c r="AM139" s="100"/>
      <c r="AN139" s="148" t="str">
        <f t="shared" ca="1" si="27"/>
        <v/>
      </c>
      <c r="AO139" s="149"/>
      <c r="AP139" s="151" t="str">
        <f t="array" aca="1" ref="AP139" ca="1">IF(SUM(--ISNUMBER(FIND(AP$2,AN$2:AN$201)))&lt;ROW()-2,"",INDEX(AN$1:AN$201,SMALL(IF(ISNUMBER(FIND(AP$2,AN$2:AN$201)),ROW($2:$201)),ROW()-2)))</f>
        <v/>
      </c>
      <c r="AQ139" s="151" t="str">
        <f t="array" aca="1" ref="AQ139" ca="1">IF(SUM(--ISNUMBER(FIND(AQ$2,AN$2:AN$201)))&lt;ROW()-2,"",INDEX(AN$1:AN$201,SMALL(IF(ISNUMBER(FIND(AQ$2,AN$2:AN$201)),ROW($2:$201)),ROW()-2)))</f>
        <v/>
      </c>
    </row>
    <row r="140" spans="1:43" s="97" customFormat="1" ht="80.099999999999994" customHeight="1">
      <c r="A140" s="120">
        <f t="shared" ca="1" si="32"/>
        <v>137</v>
      </c>
      <c r="B140" s="422" t="str">
        <f ca="1">IF(A140="","",IF(INDIRECT("C"&amp;ROW())="","",TEXT(MATCH(INDIRECT("C"&amp;ROW()),TestCategories,0),"000")&amp;"-"&amp;TEXT(COUNTIF(C$3:INDIRECT("C"&amp;ROW()),INDIRECT("C"&amp;ROW())),"00")))</f>
        <v>023-03</v>
      </c>
      <c r="C140" s="423" t="str">
        <f t="shared" ca="1" si="33"/>
        <v>HID BUTTON CONTROL</v>
      </c>
      <c r="D140" s="424"/>
      <c r="E140" s="425" t="s">
        <v>480</v>
      </c>
      <c r="F140" s="425" t="s">
        <v>481</v>
      </c>
      <c r="G140" s="425" t="s">
        <v>482</v>
      </c>
      <c r="H140" s="427" t="s">
        <v>146</v>
      </c>
      <c r="I140" s="427"/>
      <c r="J140" s="427">
        <v>1</v>
      </c>
      <c r="K140" s="425"/>
      <c r="L140" s="425"/>
      <c r="M140" s="429" t="str">
        <f t="shared" ca="1" si="34"/>
        <v/>
      </c>
      <c r="N140" s="282" t="str">
        <f ca="1">IF(M140&lt;&gt;"",MAX(N$3:N139)+1,"")</f>
        <v/>
      </c>
      <c r="O140" s="442">
        <f t="shared" ca="1" si="35"/>
        <v>22</v>
      </c>
      <c r="P140" s="98"/>
      <c r="Q140" s="98"/>
      <c r="R140" s="98"/>
      <c r="S140" s="98"/>
      <c r="T140" s="98"/>
      <c r="U140" s="98"/>
      <c r="V140" s="98"/>
      <c r="W140" s="99"/>
      <c r="X140" s="89"/>
      <c r="Y140" s="89"/>
      <c r="Z140" s="89"/>
      <c r="AA140" s="117"/>
      <c r="AB140" s="139" t="str">
        <f t="shared" ca="1" si="28"/>
        <v/>
      </c>
      <c r="AC140" s="134">
        <f t="shared" ca="1" si="29"/>
        <v>0</v>
      </c>
      <c r="AD140" s="111">
        <f t="shared" ca="1" si="24"/>
        <v>0</v>
      </c>
      <c r="AE140" s="111">
        <f t="shared" ca="1" si="24"/>
        <v>0</v>
      </c>
      <c r="AF140" s="111">
        <f t="shared" ca="1" si="30"/>
        <v>0</v>
      </c>
      <c r="AG140" s="111">
        <f t="shared" ca="1" si="25"/>
        <v>0</v>
      </c>
      <c r="AH140" s="111">
        <f t="shared" ca="1" si="25"/>
        <v>0</v>
      </c>
      <c r="AI140" s="111">
        <f t="shared" ca="1" si="31"/>
        <v>0</v>
      </c>
      <c r="AJ140" s="111">
        <f t="shared" ca="1" si="26"/>
        <v>0</v>
      </c>
      <c r="AK140" s="112">
        <f t="shared" ca="1" si="26"/>
        <v>0</v>
      </c>
      <c r="AL140" s="104"/>
      <c r="AM140" s="100"/>
      <c r="AN140" s="148" t="str">
        <f t="shared" ca="1" si="27"/>
        <v/>
      </c>
      <c r="AO140" s="149"/>
      <c r="AP140" s="151" t="str">
        <f t="array" aca="1" ref="AP140" ca="1">IF(SUM(--ISNUMBER(FIND(AP$2,AN$2:AN$201)))&lt;ROW()-2,"",INDEX(AN$1:AN$201,SMALL(IF(ISNUMBER(FIND(AP$2,AN$2:AN$201)),ROW($2:$201)),ROW()-2)))</f>
        <v/>
      </c>
      <c r="AQ140" s="151" t="str">
        <f t="array" aca="1" ref="AQ140" ca="1">IF(SUM(--ISNUMBER(FIND(AQ$2,AN$2:AN$201)))&lt;ROW()-2,"",INDEX(AN$1:AN$201,SMALL(IF(ISNUMBER(FIND(AQ$2,AN$2:AN$201)),ROW($2:$201)),ROW()-2)))</f>
        <v/>
      </c>
    </row>
    <row r="141" spans="1:43" s="97" customFormat="1" ht="80.099999999999994" customHeight="1">
      <c r="A141" s="120">
        <f t="shared" ca="1" si="32"/>
        <v>138</v>
      </c>
      <c r="B141" s="422" t="str">
        <f ca="1">IF(A141="","",IF(INDIRECT("C"&amp;ROW())="","",TEXT(MATCH(INDIRECT("C"&amp;ROW()),TestCategories,0),"000")&amp;"-"&amp;TEXT(COUNTIF(C$3:INDIRECT("C"&amp;ROW()),INDIRECT("C"&amp;ROW())),"00")))</f>
        <v>023-04</v>
      </c>
      <c r="C141" s="423" t="str">
        <f t="shared" ca="1" si="33"/>
        <v>HID BUTTON CONTROL</v>
      </c>
      <c r="D141" s="424"/>
      <c r="E141" s="425" t="s">
        <v>483</v>
      </c>
      <c r="F141" s="425" t="s">
        <v>484</v>
      </c>
      <c r="G141" s="425" t="s">
        <v>485</v>
      </c>
      <c r="H141" s="427" t="s">
        <v>159</v>
      </c>
      <c r="I141" s="427"/>
      <c r="J141" s="427">
        <v>10</v>
      </c>
      <c r="K141" s="425"/>
      <c r="L141" s="425"/>
      <c r="M141" s="429" t="str">
        <f t="shared" ca="1" si="34"/>
        <v/>
      </c>
      <c r="N141" s="282" t="str">
        <f ca="1">IF(M141&lt;&gt;"",MAX(N$3:N140)+1,"")</f>
        <v/>
      </c>
      <c r="O141" s="442">
        <f t="shared" ca="1" si="35"/>
        <v>22</v>
      </c>
      <c r="P141" s="98"/>
      <c r="Q141" s="98"/>
      <c r="R141" s="98"/>
      <c r="S141" s="98"/>
      <c r="T141" s="98"/>
      <c r="U141" s="98"/>
      <c r="V141" s="98"/>
      <c r="W141" s="99"/>
      <c r="X141" s="89"/>
      <c r="Y141" s="89"/>
      <c r="Z141" s="89"/>
      <c r="AA141" s="117"/>
      <c r="AB141" s="139" t="str">
        <f t="shared" ca="1" si="28"/>
        <v/>
      </c>
      <c r="AC141" s="134">
        <f t="shared" ca="1" si="29"/>
        <v>0</v>
      </c>
      <c r="AD141" s="111">
        <f t="shared" ca="1" si="24"/>
        <v>0</v>
      </c>
      <c r="AE141" s="111">
        <f t="shared" ca="1" si="24"/>
        <v>0</v>
      </c>
      <c r="AF141" s="111">
        <f t="shared" ca="1" si="30"/>
        <v>0</v>
      </c>
      <c r="AG141" s="111">
        <f t="shared" ca="1" si="25"/>
        <v>0</v>
      </c>
      <c r="AH141" s="111">
        <f t="shared" ca="1" si="25"/>
        <v>0</v>
      </c>
      <c r="AI141" s="111">
        <f t="shared" ca="1" si="31"/>
        <v>0</v>
      </c>
      <c r="AJ141" s="111">
        <f t="shared" ca="1" si="26"/>
        <v>0</v>
      </c>
      <c r="AK141" s="112">
        <f t="shared" ca="1" si="26"/>
        <v>0</v>
      </c>
      <c r="AL141" s="104"/>
      <c r="AM141" s="100"/>
      <c r="AN141" s="148" t="str">
        <f t="shared" ca="1" si="27"/>
        <v/>
      </c>
      <c r="AO141" s="149"/>
      <c r="AP141" s="151" t="str">
        <f t="array" aca="1" ref="AP141" ca="1">IF(SUM(--ISNUMBER(FIND(AP$2,AN$2:AN$201)))&lt;ROW()-2,"",INDEX(AN$1:AN$201,SMALL(IF(ISNUMBER(FIND(AP$2,AN$2:AN$201)),ROW($2:$201)),ROW()-2)))</f>
        <v/>
      </c>
      <c r="AQ141" s="151" t="str">
        <f t="array" aca="1" ref="AQ141" ca="1">IF(SUM(--ISNUMBER(FIND(AQ$2,AN$2:AN$201)))&lt;ROW()-2,"",INDEX(AN$1:AN$201,SMALL(IF(ISNUMBER(FIND(AQ$2,AN$2:AN$201)),ROW($2:$201)),ROW()-2)))</f>
        <v/>
      </c>
    </row>
    <row r="142" spans="1:43" s="97" customFormat="1" ht="80.099999999999994" customHeight="1">
      <c r="A142" s="120">
        <f t="shared" ca="1" si="32"/>
        <v>139</v>
      </c>
      <c r="B142" s="422" t="str">
        <f ca="1">IF(A142="","",IF(INDIRECT("C"&amp;ROW())="","",TEXT(MATCH(INDIRECT("C"&amp;ROW()),TestCategories,0),"000")&amp;"-"&amp;TEXT(COUNTIF(C$3:INDIRECT("C"&amp;ROW()),INDIRECT("C"&amp;ROW())),"00")))</f>
        <v>024-01</v>
      </c>
      <c r="C142" s="423" t="str">
        <f t="shared" ca="1" si="33"/>
        <v>LED</v>
      </c>
      <c r="D142" s="424" t="s">
        <v>486</v>
      </c>
      <c r="E142" s="425" t="s">
        <v>487</v>
      </c>
      <c r="F142" s="425" t="s">
        <v>488</v>
      </c>
      <c r="G142" s="425" t="s">
        <v>489</v>
      </c>
      <c r="H142" s="427" t="s">
        <v>159</v>
      </c>
      <c r="I142" s="427"/>
      <c r="J142" s="427">
        <v>5</v>
      </c>
      <c r="K142" s="425"/>
      <c r="L142" s="425"/>
      <c r="M142" s="429" t="str">
        <f t="shared" ca="1" si="34"/>
        <v/>
      </c>
      <c r="N142" s="282" t="str">
        <f ca="1">IF(M142&lt;&gt;"",MAX(N$3:N141)+1,"")</f>
        <v/>
      </c>
      <c r="O142" s="442">
        <f t="shared" ca="1" si="35"/>
        <v>23</v>
      </c>
      <c r="P142" s="98"/>
      <c r="Q142" s="98"/>
      <c r="R142" s="98"/>
      <c r="S142" s="98"/>
      <c r="T142" s="98"/>
      <c r="U142" s="98"/>
      <c r="V142" s="98"/>
      <c r="W142" s="99"/>
      <c r="X142" s="89"/>
      <c r="Y142" s="89"/>
      <c r="Z142" s="89"/>
      <c r="AA142" s="117"/>
      <c r="AB142" s="139" t="str">
        <f t="shared" ca="1" si="28"/>
        <v/>
      </c>
      <c r="AC142" s="134">
        <f t="shared" ca="1" si="29"/>
        <v>0</v>
      </c>
      <c r="AD142" s="111">
        <f t="shared" ca="1" si="24"/>
        <v>0</v>
      </c>
      <c r="AE142" s="111">
        <f t="shared" ca="1" si="24"/>
        <v>0</v>
      </c>
      <c r="AF142" s="111">
        <f t="shared" ca="1" si="30"/>
        <v>0</v>
      </c>
      <c r="AG142" s="111">
        <f t="shared" ca="1" si="25"/>
        <v>0</v>
      </c>
      <c r="AH142" s="111">
        <f t="shared" ca="1" si="25"/>
        <v>0</v>
      </c>
      <c r="AI142" s="111">
        <f t="shared" ca="1" si="31"/>
        <v>0</v>
      </c>
      <c r="AJ142" s="111">
        <f t="shared" ca="1" si="26"/>
        <v>0</v>
      </c>
      <c r="AK142" s="112">
        <f t="shared" ca="1" si="26"/>
        <v>0</v>
      </c>
      <c r="AL142" s="104"/>
      <c r="AM142" s="100"/>
      <c r="AN142" s="148" t="str">
        <f t="shared" ca="1" si="27"/>
        <v/>
      </c>
      <c r="AO142" s="149"/>
      <c r="AP142" s="151" t="str">
        <f t="array" aca="1" ref="AP142" ca="1">IF(SUM(--ISNUMBER(FIND(AP$2,AN$2:AN$201)))&lt;ROW()-2,"",INDEX(AN$1:AN$201,SMALL(IF(ISNUMBER(FIND(AP$2,AN$2:AN$201)),ROW($2:$201)),ROW()-2)))</f>
        <v/>
      </c>
      <c r="AQ142" s="151" t="str">
        <f t="array" aca="1" ref="AQ142" ca="1">IF(SUM(--ISNUMBER(FIND(AQ$2,AN$2:AN$201)))&lt;ROW()-2,"",INDEX(AN$1:AN$201,SMALL(IF(ISNUMBER(FIND(AQ$2,AN$2:AN$201)),ROW($2:$201)),ROW()-2)))</f>
        <v/>
      </c>
    </row>
    <row r="143" spans="1:43" s="97" customFormat="1" ht="80.099999999999994" customHeight="1">
      <c r="A143" s="120">
        <f t="shared" ca="1" si="32"/>
        <v>140</v>
      </c>
      <c r="B143" s="422" t="str">
        <f ca="1">IF(A143="","",IF(INDIRECT("C"&amp;ROW())="","",TEXT(MATCH(INDIRECT("C"&amp;ROW()),TestCategories,0),"000")&amp;"-"&amp;TEXT(COUNTIF(C$3:INDIRECT("C"&amp;ROW()),INDIRECT("C"&amp;ROW())),"00")))</f>
        <v>024-02</v>
      </c>
      <c r="C143" s="423" t="str">
        <f t="shared" ca="1" si="33"/>
        <v>LED</v>
      </c>
      <c r="D143" s="424"/>
      <c r="E143" s="425" t="s">
        <v>490</v>
      </c>
      <c r="F143" s="425" t="s">
        <v>491</v>
      </c>
      <c r="G143" s="425" t="s">
        <v>492</v>
      </c>
      <c r="H143" s="427" t="s">
        <v>159</v>
      </c>
      <c r="I143" s="427"/>
      <c r="J143" s="427">
        <v>5</v>
      </c>
      <c r="K143" s="425"/>
      <c r="L143" s="425"/>
      <c r="M143" s="429" t="str">
        <f t="shared" ca="1" si="34"/>
        <v/>
      </c>
      <c r="N143" s="282" t="str">
        <f ca="1">IF(M143&lt;&gt;"",MAX(N$3:N142)+1,"")</f>
        <v/>
      </c>
      <c r="O143" s="442">
        <f t="shared" ca="1" si="35"/>
        <v>23</v>
      </c>
      <c r="P143" s="98"/>
      <c r="Q143" s="98"/>
      <c r="R143" s="98"/>
      <c r="S143" s="98"/>
      <c r="T143" s="98"/>
      <c r="U143" s="98"/>
      <c r="V143" s="98"/>
      <c r="W143" s="99"/>
      <c r="X143" s="89"/>
      <c r="Y143" s="89"/>
      <c r="Z143" s="89"/>
      <c r="AA143" s="117"/>
      <c r="AB143" s="139" t="str">
        <f t="shared" ca="1" si="28"/>
        <v/>
      </c>
      <c r="AC143" s="134">
        <f t="shared" ca="1" si="29"/>
        <v>0</v>
      </c>
      <c r="AD143" s="111">
        <f t="shared" ca="1" si="24"/>
        <v>0</v>
      </c>
      <c r="AE143" s="111">
        <f t="shared" ca="1" si="24"/>
        <v>0</v>
      </c>
      <c r="AF143" s="111">
        <f t="shared" ca="1" si="30"/>
        <v>0</v>
      </c>
      <c r="AG143" s="111">
        <f t="shared" ca="1" si="25"/>
        <v>0</v>
      </c>
      <c r="AH143" s="111">
        <f t="shared" ca="1" si="25"/>
        <v>0</v>
      </c>
      <c r="AI143" s="111">
        <f t="shared" ca="1" si="31"/>
        <v>0</v>
      </c>
      <c r="AJ143" s="111">
        <f t="shared" ca="1" si="26"/>
        <v>0</v>
      </c>
      <c r="AK143" s="112">
        <f t="shared" ca="1" si="26"/>
        <v>0</v>
      </c>
      <c r="AL143" s="104"/>
      <c r="AM143" s="100"/>
      <c r="AN143" s="148" t="str">
        <f t="shared" ca="1" si="27"/>
        <v/>
      </c>
      <c r="AO143" s="149"/>
      <c r="AP143" s="151" t="str">
        <f t="array" aca="1" ref="AP143" ca="1">IF(SUM(--ISNUMBER(FIND(AP$2,AN$2:AN$201)))&lt;ROW()-2,"",INDEX(AN$1:AN$201,SMALL(IF(ISNUMBER(FIND(AP$2,AN$2:AN$201)),ROW($2:$201)),ROW()-2)))</f>
        <v/>
      </c>
      <c r="AQ143" s="151" t="str">
        <f t="array" aca="1" ref="AQ143" ca="1">IF(SUM(--ISNUMBER(FIND(AQ$2,AN$2:AN$201)))&lt;ROW()-2,"",INDEX(AN$1:AN$201,SMALL(IF(ISNUMBER(FIND(AQ$2,AN$2:AN$201)),ROW($2:$201)),ROW()-2)))</f>
        <v/>
      </c>
    </row>
    <row r="144" spans="1:43" s="97" customFormat="1" ht="80.099999999999994" customHeight="1">
      <c r="A144" s="120">
        <f t="shared" ca="1" si="32"/>
        <v>141</v>
      </c>
      <c r="B144" s="422" t="str">
        <f ca="1">IF(A144="","",IF(INDIRECT("C"&amp;ROW())="","",TEXT(MATCH(INDIRECT("C"&amp;ROW()),TestCategories,0),"000")&amp;"-"&amp;TEXT(COUNTIF(C$3:INDIRECT("C"&amp;ROW()),INDIRECT("C"&amp;ROW())),"00")))</f>
        <v>024-03</v>
      </c>
      <c r="C144" s="423" t="str">
        <f t="shared" ca="1" si="33"/>
        <v>LED</v>
      </c>
      <c r="D144" s="424"/>
      <c r="E144" s="425" t="s">
        <v>493</v>
      </c>
      <c r="F144" s="425" t="s">
        <v>494</v>
      </c>
      <c r="G144" s="425" t="s">
        <v>495</v>
      </c>
      <c r="H144" s="427" t="s">
        <v>159</v>
      </c>
      <c r="I144" s="427"/>
      <c r="J144" s="427">
        <v>5</v>
      </c>
      <c r="K144" s="425"/>
      <c r="L144" s="425"/>
      <c r="M144" s="429" t="str">
        <f t="shared" ca="1" si="34"/>
        <v/>
      </c>
      <c r="N144" s="282" t="str">
        <f ca="1">IF(M144&lt;&gt;"",MAX(N$3:N143)+1,"")</f>
        <v/>
      </c>
      <c r="O144" s="442">
        <f t="shared" ca="1" si="35"/>
        <v>23</v>
      </c>
      <c r="P144" s="98"/>
      <c r="Q144" s="98"/>
      <c r="R144" s="98"/>
      <c r="S144" s="98"/>
      <c r="T144" s="98"/>
      <c r="U144" s="98"/>
      <c r="V144" s="98"/>
      <c r="W144" s="99"/>
      <c r="X144" s="89"/>
      <c r="Y144" s="89"/>
      <c r="Z144" s="89"/>
      <c r="AA144" s="117"/>
      <c r="AB144" s="139" t="str">
        <f t="shared" ca="1" si="28"/>
        <v/>
      </c>
      <c r="AC144" s="134">
        <f t="shared" ca="1" si="29"/>
        <v>0</v>
      </c>
      <c r="AD144" s="111">
        <f t="shared" ca="1" si="24"/>
        <v>0</v>
      </c>
      <c r="AE144" s="111">
        <f t="shared" ca="1" si="24"/>
        <v>0</v>
      </c>
      <c r="AF144" s="111">
        <f t="shared" ca="1" si="30"/>
        <v>0</v>
      </c>
      <c r="AG144" s="111">
        <f t="shared" ca="1" si="25"/>
        <v>0</v>
      </c>
      <c r="AH144" s="111">
        <f t="shared" ca="1" si="25"/>
        <v>0</v>
      </c>
      <c r="AI144" s="111">
        <f t="shared" ca="1" si="31"/>
        <v>0</v>
      </c>
      <c r="AJ144" s="111">
        <f t="shared" ca="1" si="26"/>
        <v>0</v>
      </c>
      <c r="AK144" s="112">
        <f t="shared" ca="1" si="26"/>
        <v>0</v>
      </c>
      <c r="AL144" s="104"/>
      <c r="AM144" s="100"/>
      <c r="AN144" s="148" t="str">
        <f t="shared" ca="1" si="27"/>
        <v/>
      </c>
      <c r="AO144" s="149"/>
      <c r="AP144" s="151" t="str">
        <f t="array" aca="1" ref="AP144" ca="1">IF(SUM(--ISNUMBER(FIND(AP$2,AN$2:AN$201)))&lt;ROW()-2,"",INDEX(AN$1:AN$201,SMALL(IF(ISNUMBER(FIND(AP$2,AN$2:AN$201)),ROW($2:$201)),ROW()-2)))</f>
        <v/>
      </c>
      <c r="AQ144" s="151" t="str">
        <f t="array" aca="1" ref="AQ144" ca="1">IF(SUM(--ISNUMBER(FIND(AQ$2,AN$2:AN$201)))&lt;ROW()-2,"",INDEX(AN$1:AN$201,SMALL(IF(ISNUMBER(FIND(AQ$2,AN$2:AN$201)),ROW($2:$201)),ROW()-2)))</f>
        <v/>
      </c>
    </row>
    <row r="145" spans="1:43" s="97" customFormat="1" ht="80.099999999999994" customHeight="1">
      <c r="A145" s="120">
        <f t="shared" ca="1" si="32"/>
        <v>142</v>
      </c>
      <c r="B145" s="422" t="str">
        <f ca="1">IF(A145="","",IF(INDIRECT("C"&amp;ROW())="","",TEXT(MATCH(INDIRECT("C"&amp;ROW()),TestCategories,0),"000")&amp;"-"&amp;TEXT(COUNTIF(C$3:INDIRECT("C"&amp;ROW()),INDIRECT("C"&amp;ROW())),"00")))</f>
        <v>024-04</v>
      </c>
      <c r="C145" s="423" t="str">
        <f t="shared" ca="1" si="33"/>
        <v>LED</v>
      </c>
      <c r="D145" s="424"/>
      <c r="E145" s="425" t="s">
        <v>496</v>
      </c>
      <c r="F145" s="425" t="s">
        <v>497</v>
      </c>
      <c r="G145" s="425" t="s">
        <v>498</v>
      </c>
      <c r="H145" s="427" t="s">
        <v>159</v>
      </c>
      <c r="I145" s="427"/>
      <c r="J145" s="427">
        <v>5</v>
      </c>
      <c r="K145" s="425"/>
      <c r="L145" s="425"/>
      <c r="M145" s="429" t="str">
        <f t="shared" ca="1" si="34"/>
        <v/>
      </c>
      <c r="N145" s="282" t="str">
        <f ca="1">IF(M145&lt;&gt;"",MAX(N$3:N144)+1,"")</f>
        <v/>
      </c>
      <c r="O145" s="442">
        <f t="shared" ca="1" si="35"/>
        <v>23</v>
      </c>
      <c r="P145" s="98"/>
      <c r="Q145" s="98"/>
      <c r="R145" s="98"/>
      <c r="S145" s="98"/>
      <c r="T145" s="98"/>
      <c r="U145" s="98"/>
      <c r="V145" s="98"/>
      <c r="W145" s="99"/>
      <c r="X145" s="89"/>
      <c r="Y145" s="89"/>
      <c r="Z145" s="89"/>
      <c r="AA145" s="117"/>
      <c r="AB145" s="139" t="str">
        <f t="shared" ca="1" si="28"/>
        <v/>
      </c>
      <c r="AC145" s="134">
        <f t="shared" ca="1" si="29"/>
        <v>0</v>
      </c>
      <c r="AD145" s="111">
        <f t="shared" ca="1" si="24"/>
        <v>0</v>
      </c>
      <c r="AE145" s="111">
        <f t="shared" ca="1" si="24"/>
        <v>0</v>
      </c>
      <c r="AF145" s="111">
        <f t="shared" ca="1" si="30"/>
        <v>0</v>
      </c>
      <c r="AG145" s="111">
        <f t="shared" ca="1" si="25"/>
        <v>0</v>
      </c>
      <c r="AH145" s="111">
        <f t="shared" ca="1" si="25"/>
        <v>0</v>
      </c>
      <c r="AI145" s="111">
        <f t="shared" ca="1" si="31"/>
        <v>0</v>
      </c>
      <c r="AJ145" s="111">
        <f t="shared" ca="1" si="26"/>
        <v>0</v>
      </c>
      <c r="AK145" s="112">
        <f t="shared" ca="1" si="26"/>
        <v>0</v>
      </c>
      <c r="AL145" s="104"/>
      <c r="AM145" s="100"/>
      <c r="AN145" s="148" t="str">
        <f t="shared" ca="1" si="27"/>
        <v/>
      </c>
      <c r="AO145" s="149"/>
      <c r="AP145" s="151" t="str">
        <f t="array" aca="1" ref="AP145" ca="1">IF(SUM(--ISNUMBER(FIND(AP$2,AN$2:AN$201)))&lt;ROW()-2,"",INDEX(AN$1:AN$201,SMALL(IF(ISNUMBER(FIND(AP$2,AN$2:AN$201)),ROW($2:$201)),ROW()-2)))</f>
        <v/>
      </c>
      <c r="AQ145" s="151" t="str">
        <f t="array" aca="1" ref="AQ145" ca="1">IF(SUM(--ISNUMBER(FIND(AQ$2,AN$2:AN$201)))&lt;ROW()-2,"",INDEX(AN$1:AN$201,SMALL(IF(ISNUMBER(FIND(AQ$2,AN$2:AN$201)),ROW($2:$201)),ROW()-2)))</f>
        <v/>
      </c>
    </row>
    <row r="146" spans="1:43" s="97" customFormat="1" ht="80.099999999999994" customHeight="1">
      <c r="A146" s="120">
        <f t="shared" ca="1" si="32"/>
        <v>143</v>
      </c>
      <c r="B146" s="422" t="str">
        <f ca="1">IF(A146="","",IF(INDIRECT("C"&amp;ROW())="","",TEXT(MATCH(INDIRECT("C"&amp;ROW()),TestCategories,0),"000")&amp;"-"&amp;TEXT(COUNTIF(C$3:INDIRECT("C"&amp;ROW()),INDIRECT("C"&amp;ROW())),"00")))</f>
        <v>024-05</v>
      </c>
      <c r="C146" s="423" t="str">
        <f t="shared" ca="1" si="33"/>
        <v>LED</v>
      </c>
      <c r="D146" s="424"/>
      <c r="E146" s="425" t="s">
        <v>499</v>
      </c>
      <c r="F146" s="425" t="s">
        <v>500</v>
      </c>
      <c r="G146" s="425" t="s">
        <v>501</v>
      </c>
      <c r="H146" s="427" t="s">
        <v>159</v>
      </c>
      <c r="I146" s="427"/>
      <c r="J146" s="427">
        <v>6</v>
      </c>
      <c r="K146" s="425"/>
      <c r="L146" s="425"/>
      <c r="M146" s="429" t="str">
        <f t="shared" ca="1" si="34"/>
        <v/>
      </c>
      <c r="N146" s="282" t="str">
        <f ca="1">IF(M146&lt;&gt;"",MAX(N$3:N145)+1,"")</f>
        <v/>
      </c>
      <c r="O146" s="442">
        <f t="shared" ca="1" si="35"/>
        <v>23</v>
      </c>
      <c r="P146" s="98"/>
      <c r="Q146" s="98"/>
      <c r="R146" s="98"/>
      <c r="S146" s="98"/>
      <c r="T146" s="98"/>
      <c r="U146" s="98"/>
      <c r="V146" s="98"/>
      <c r="W146" s="99"/>
      <c r="X146" s="89"/>
      <c r="Y146" s="89"/>
      <c r="Z146" s="89"/>
      <c r="AA146" s="117"/>
      <c r="AB146" s="139" t="str">
        <f t="shared" ca="1" si="28"/>
        <v/>
      </c>
      <c r="AC146" s="134">
        <f t="shared" ca="1" si="29"/>
        <v>0</v>
      </c>
      <c r="AD146" s="111">
        <f t="shared" ca="1" si="24"/>
        <v>0</v>
      </c>
      <c r="AE146" s="111">
        <f t="shared" ca="1" si="24"/>
        <v>0</v>
      </c>
      <c r="AF146" s="111">
        <f t="shared" ca="1" si="30"/>
        <v>0</v>
      </c>
      <c r="AG146" s="111">
        <f t="shared" ca="1" si="25"/>
        <v>0</v>
      </c>
      <c r="AH146" s="111">
        <f t="shared" ca="1" si="25"/>
        <v>0</v>
      </c>
      <c r="AI146" s="111">
        <f t="shared" ca="1" si="31"/>
        <v>0</v>
      </c>
      <c r="AJ146" s="111">
        <f t="shared" ca="1" si="26"/>
        <v>0</v>
      </c>
      <c r="AK146" s="112">
        <f t="shared" ca="1" si="26"/>
        <v>0</v>
      </c>
      <c r="AL146" s="104"/>
      <c r="AM146" s="100"/>
      <c r="AN146" s="148" t="str">
        <f t="shared" ca="1" si="27"/>
        <v/>
      </c>
      <c r="AO146" s="149"/>
      <c r="AP146" s="151" t="str">
        <f t="array" aca="1" ref="AP146" ca="1">IF(SUM(--ISNUMBER(FIND(AP$2,AN$2:AN$201)))&lt;ROW()-2,"",INDEX(AN$1:AN$201,SMALL(IF(ISNUMBER(FIND(AP$2,AN$2:AN$201)),ROW($2:$201)),ROW()-2)))</f>
        <v/>
      </c>
      <c r="AQ146" s="151" t="str">
        <f t="array" aca="1" ref="AQ146" ca="1">IF(SUM(--ISNUMBER(FIND(AQ$2,AN$2:AN$201)))&lt;ROW()-2,"",INDEX(AN$1:AN$201,SMALL(IF(ISNUMBER(FIND(AQ$2,AN$2:AN$201)),ROW($2:$201)),ROW()-2)))</f>
        <v/>
      </c>
    </row>
    <row r="147" spans="1:43" s="97" customFormat="1" ht="80.099999999999994" customHeight="1">
      <c r="A147" s="120">
        <f t="shared" ca="1" si="32"/>
        <v>144</v>
      </c>
      <c r="B147" s="422" t="str">
        <f ca="1">IF(A147="","",IF(INDIRECT("C"&amp;ROW())="","",TEXT(MATCH(INDIRECT("C"&amp;ROW()),TestCategories,0),"000")&amp;"-"&amp;TEXT(COUNTIF(C$3:INDIRECT("C"&amp;ROW()),INDIRECT("C"&amp;ROW())),"00")))</f>
        <v>025-01</v>
      </c>
      <c r="C147" s="423" t="str">
        <f t="shared" ca="1" si="33"/>
        <v>PLUG /UN PLUG DEVICE TEST</v>
      </c>
      <c r="D147" s="424" t="s">
        <v>502</v>
      </c>
      <c r="E147" s="425" t="s">
        <v>503</v>
      </c>
      <c r="F147" s="425" t="s">
        <v>504</v>
      </c>
      <c r="G147" s="425" t="s">
        <v>505</v>
      </c>
      <c r="H147" s="427" t="s">
        <v>159</v>
      </c>
      <c r="I147" s="427"/>
      <c r="J147" s="427">
        <v>1</v>
      </c>
      <c r="K147" s="425"/>
      <c r="L147" s="425"/>
      <c r="M147" s="429" t="str">
        <f t="shared" ca="1" si="34"/>
        <v/>
      </c>
      <c r="N147" s="282" t="str">
        <f ca="1">IF(M147&lt;&gt;"",MAX(N$3:N146)+1,"")</f>
        <v/>
      </c>
      <c r="O147" s="442">
        <f t="shared" ca="1" si="35"/>
        <v>24</v>
      </c>
      <c r="P147" s="98"/>
      <c r="Q147" s="98"/>
      <c r="R147" s="98"/>
      <c r="S147" s="98"/>
      <c r="T147" s="98"/>
      <c r="U147" s="98"/>
      <c r="V147" s="98"/>
      <c r="W147" s="99"/>
      <c r="X147" s="89"/>
      <c r="Y147" s="89"/>
      <c r="Z147" s="89"/>
      <c r="AA147" s="117"/>
      <c r="AB147" s="139" t="str">
        <f t="shared" ca="1" si="28"/>
        <v/>
      </c>
      <c r="AC147" s="134">
        <f t="shared" ca="1" si="29"/>
        <v>0</v>
      </c>
      <c r="AD147" s="111">
        <f t="shared" ca="1" si="24"/>
        <v>0</v>
      </c>
      <c r="AE147" s="111">
        <f t="shared" ca="1" si="24"/>
        <v>0</v>
      </c>
      <c r="AF147" s="111">
        <f t="shared" ca="1" si="30"/>
        <v>0</v>
      </c>
      <c r="AG147" s="111">
        <f t="shared" ca="1" si="25"/>
        <v>0</v>
      </c>
      <c r="AH147" s="111">
        <f t="shared" ca="1" si="25"/>
        <v>0</v>
      </c>
      <c r="AI147" s="111">
        <f t="shared" ca="1" si="31"/>
        <v>0</v>
      </c>
      <c r="AJ147" s="111">
        <f t="shared" ca="1" si="26"/>
        <v>0</v>
      </c>
      <c r="AK147" s="112">
        <f t="shared" ca="1" si="26"/>
        <v>0</v>
      </c>
      <c r="AL147" s="104"/>
      <c r="AM147" s="100"/>
      <c r="AN147" s="148" t="str">
        <f t="shared" ca="1" si="27"/>
        <v/>
      </c>
      <c r="AO147" s="149"/>
      <c r="AP147" s="151" t="str">
        <f t="array" aca="1" ref="AP147" ca="1">IF(SUM(--ISNUMBER(FIND(AP$2,AN$2:AN$201)))&lt;ROW()-2,"",INDEX(AN$1:AN$201,SMALL(IF(ISNUMBER(FIND(AP$2,AN$2:AN$201)),ROW($2:$201)),ROW()-2)))</f>
        <v/>
      </c>
      <c r="AQ147" s="151" t="str">
        <f t="array" aca="1" ref="AQ147" ca="1">IF(SUM(--ISNUMBER(FIND(AQ$2,AN$2:AN$201)))&lt;ROW()-2,"",INDEX(AN$1:AN$201,SMALL(IF(ISNUMBER(FIND(AQ$2,AN$2:AN$201)),ROW($2:$201)),ROW()-2)))</f>
        <v/>
      </c>
    </row>
    <row r="148" spans="1:43" s="97" customFormat="1" ht="80.099999999999994" customHeight="1">
      <c r="A148" s="120">
        <f t="shared" ca="1" si="32"/>
        <v>145</v>
      </c>
      <c r="B148" s="422" t="str">
        <f ca="1">IF(A148="","",IF(INDIRECT("C"&amp;ROW())="","",TEXT(MATCH(INDIRECT("C"&amp;ROW()),TestCategories,0),"000")&amp;"-"&amp;TEXT(COUNTIF(C$3:INDIRECT("C"&amp;ROW()),INDIRECT("C"&amp;ROW())),"00")))</f>
        <v>025-02</v>
      </c>
      <c r="C148" s="423" t="str">
        <f t="shared" ca="1" si="33"/>
        <v>PLUG /UN PLUG DEVICE TEST</v>
      </c>
      <c r="D148" s="424"/>
      <c r="E148" s="425" t="s">
        <v>506</v>
      </c>
      <c r="F148" s="425" t="s">
        <v>507</v>
      </c>
      <c r="G148" s="425" t="s">
        <v>508</v>
      </c>
      <c r="H148" s="427" t="s">
        <v>159</v>
      </c>
      <c r="I148" s="427"/>
      <c r="J148" s="427">
        <v>6</v>
      </c>
      <c r="K148" s="425"/>
      <c r="L148" s="425"/>
      <c r="M148" s="429" t="str">
        <f t="shared" ca="1" si="34"/>
        <v/>
      </c>
      <c r="N148" s="282" t="str">
        <f ca="1">IF(M148&lt;&gt;"",MAX(N$3:N147)+1,"")</f>
        <v/>
      </c>
      <c r="O148" s="442">
        <f t="shared" ca="1" si="35"/>
        <v>24</v>
      </c>
      <c r="P148" s="98"/>
      <c r="Q148" s="98"/>
      <c r="R148" s="98"/>
      <c r="S148" s="98"/>
      <c r="T148" s="98"/>
      <c r="U148" s="98"/>
      <c r="V148" s="98"/>
      <c r="W148" s="99"/>
      <c r="X148" s="89"/>
      <c r="Y148" s="89"/>
      <c r="Z148" s="89"/>
      <c r="AA148" s="117"/>
      <c r="AB148" s="139" t="str">
        <f t="shared" ca="1" si="28"/>
        <v/>
      </c>
      <c r="AC148" s="134">
        <f t="shared" ca="1" si="29"/>
        <v>0</v>
      </c>
      <c r="AD148" s="111">
        <f t="shared" ca="1" si="24"/>
        <v>0</v>
      </c>
      <c r="AE148" s="111">
        <f t="shared" ca="1" si="24"/>
        <v>0</v>
      </c>
      <c r="AF148" s="111">
        <f t="shared" ca="1" si="30"/>
        <v>0</v>
      </c>
      <c r="AG148" s="111">
        <f t="shared" ca="1" si="25"/>
        <v>0</v>
      </c>
      <c r="AH148" s="111">
        <f t="shared" ca="1" si="25"/>
        <v>0</v>
      </c>
      <c r="AI148" s="111">
        <f t="shared" ca="1" si="31"/>
        <v>0</v>
      </c>
      <c r="AJ148" s="111">
        <f t="shared" ca="1" si="26"/>
        <v>0</v>
      </c>
      <c r="AK148" s="112">
        <f t="shared" ca="1" si="26"/>
        <v>0</v>
      </c>
      <c r="AL148" s="104"/>
      <c r="AM148" s="100"/>
      <c r="AN148" s="148" t="str">
        <f t="shared" ca="1" si="27"/>
        <v/>
      </c>
      <c r="AO148" s="149"/>
      <c r="AP148" s="151" t="str">
        <f t="array" aca="1" ref="AP148" ca="1">IF(SUM(--ISNUMBER(FIND(AP$2,AN$2:AN$201)))&lt;ROW()-2,"",INDEX(AN$1:AN$201,SMALL(IF(ISNUMBER(FIND(AP$2,AN$2:AN$201)),ROW($2:$201)),ROW()-2)))</f>
        <v/>
      </c>
      <c r="AQ148" s="151" t="str">
        <f t="array" aca="1" ref="AQ148" ca="1">IF(SUM(--ISNUMBER(FIND(AQ$2,AN$2:AN$201)))&lt;ROW()-2,"",INDEX(AN$1:AN$201,SMALL(IF(ISNUMBER(FIND(AQ$2,AN$2:AN$201)),ROW($2:$201)),ROW()-2)))</f>
        <v/>
      </c>
    </row>
    <row r="149" spans="1:43" s="97" customFormat="1" ht="80.099999999999994" customHeight="1">
      <c r="A149" s="120">
        <f t="shared" ca="1" si="32"/>
        <v>146</v>
      </c>
      <c r="B149" s="422" t="str">
        <f ca="1">IF(A149="","",IF(INDIRECT("C"&amp;ROW())="","",TEXT(MATCH(INDIRECT("C"&amp;ROW()),TestCategories,0),"000")&amp;"-"&amp;TEXT(COUNTIF(C$3:INDIRECT("C"&amp;ROW()),INDIRECT("C"&amp;ROW())),"00")))</f>
        <v>025-03</v>
      </c>
      <c r="C149" s="423" t="str">
        <f t="shared" ca="1" si="33"/>
        <v>PLUG /UN PLUG DEVICE TEST</v>
      </c>
      <c r="D149" s="424"/>
      <c r="E149" s="425" t="s">
        <v>509</v>
      </c>
      <c r="F149" s="425" t="s">
        <v>510</v>
      </c>
      <c r="G149" s="425" t="s">
        <v>511</v>
      </c>
      <c r="H149" s="427" t="s">
        <v>146</v>
      </c>
      <c r="I149" s="427"/>
      <c r="J149" s="427">
        <v>20</v>
      </c>
      <c r="K149" s="425"/>
      <c r="L149" s="425"/>
      <c r="M149" s="429" t="str">
        <f t="shared" ca="1" si="34"/>
        <v/>
      </c>
      <c r="N149" s="282" t="str">
        <f ca="1">IF(M149&lt;&gt;"",MAX(N$3:N148)+1,"")</f>
        <v/>
      </c>
      <c r="O149" s="442">
        <f t="shared" ca="1" si="35"/>
        <v>24</v>
      </c>
      <c r="P149" s="98"/>
      <c r="Q149" s="98"/>
      <c r="R149" s="98"/>
      <c r="S149" s="98"/>
      <c r="T149" s="98"/>
      <c r="U149" s="98"/>
      <c r="V149" s="98"/>
      <c r="W149" s="99"/>
      <c r="X149" s="89"/>
      <c r="Y149" s="89"/>
      <c r="Z149" s="89"/>
      <c r="AA149" s="117"/>
      <c r="AB149" s="139" t="str">
        <f t="shared" ca="1" si="28"/>
        <v/>
      </c>
      <c r="AC149" s="134">
        <f t="shared" ca="1" si="29"/>
        <v>0</v>
      </c>
      <c r="AD149" s="111">
        <f t="shared" ca="1" si="24"/>
        <v>0</v>
      </c>
      <c r="AE149" s="111">
        <f t="shared" ca="1" si="24"/>
        <v>0</v>
      </c>
      <c r="AF149" s="111">
        <f t="shared" ca="1" si="30"/>
        <v>0</v>
      </c>
      <c r="AG149" s="111">
        <f t="shared" ca="1" si="25"/>
        <v>0</v>
      </c>
      <c r="AH149" s="111">
        <f t="shared" ca="1" si="25"/>
        <v>0</v>
      </c>
      <c r="AI149" s="111">
        <f t="shared" ca="1" si="31"/>
        <v>0</v>
      </c>
      <c r="AJ149" s="111">
        <f t="shared" ca="1" si="26"/>
        <v>0</v>
      </c>
      <c r="AK149" s="112">
        <f t="shared" ca="1" si="26"/>
        <v>0</v>
      </c>
      <c r="AL149" s="104"/>
      <c r="AM149" s="100"/>
      <c r="AN149" s="148" t="str">
        <f t="shared" ca="1" si="27"/>
        <v/>
      </c>
      <c r="AO149" s="149"/>
      <c r="AP149" s="151" t="str">
        <f t="array" aca="1" ref="AP149" ca="1">IF(SUM(--ISNUMBER(FIND(AP$2,AN$2:AN$201)))&lt;ROW()-2,"",INDEX(AN$1:AN$201,SMALL(IF(ISNUMBER(FIND(AP$2,AN$2:AN$201)),ROW($2:$201)),ROW()-2)))</f>
        <v/>
      </c>
      <c r="AQ149" s="151" t="str">
        <f t="array" aca="1" ref="AQ149" ca="1">IF(SUM(--ISNUMBER(FIND(AQ$2,AN$2:AN$201)))&lt;ROW()-2,"",INDEX(AN$1:AN$201,SMALL(IF(ISNUMBER(FIND(AQ$2,AN$2:AN$201)),ROW($2:$201)),ROW()-2)))</f>
        <v/>
      </c>
    </row>
    <row r="150" spans="1:43" s="97" customFormat="1" ht="80.099999999999994" customHeight="1">
      <c r="A150" s="120">
        <f t="shared" ca="1" si="32"/>
        <v>147</v>
      </c>
      <c r="B150" s="422" t="str">
        <f ca="1">IF(A150="","",IF(INDIRECT("C"&amp;ROW())="","",TEXT(MATCH(INDIRECT("C"&amp;ROW()),TestCategories,0),"000")&amp;"-"&amp;TEXT(COUNTIF(C$3:INDIRECT("C"&amp;ROW()),INDIRECT("C"&amp;ROW())),"00")))</f>
        <v>025-04</v>
      </c>
      <c r="C150" s="423" t="str">
        <f t="shared" ca="1" si="33"/>
        <v>PLUG /UN PLUG DEVICE TEST</v>
      </c>
      <c r="D150" s="424"/>
      <c r="E150" s="425" t="s">
        <v>512</v>
      </c>
      <c r="F150" s="425" t="s">
        <v>513</v>
      </c>
      <c r="G150" s="425" t="s">
        <v>514</v>
      </c>
      <c r="H150" s="427" t="s">
        <v>146</v>
      </c>
      <c r="I150" s="427"/>
      <c r="J150" s="427">
        <v>3</v>
      </c>
      <c r="K150" s="425"/>
      <c r="L150" s="425"/>
      <c r="M150" s="429" t="str">
        <f t="shared" ca="1" si="34"/>
        <v/>
      </c>
      <c r="N150" s="282" t="str">
        <f ca="1">IF(M150&lt;&gt;"",MAX(N$3:N149)+1,"")</f>
        <v/>
      </c>
      <c r="O150" s="442">
        <f t="shared" ca="1" si="35"/>
        <v>24</v>
      </c>
      <c r="P150" s="98"/>
      <c r="Q150" s="98"/>
      <c r="R150" s="98"/>
      <c r="S150" s="98"/>
      <c r="T150" s="98"/>
      <c r="U150" s="98"/>
      <c r="V150" s="98"/>
      <c r="W150" s="99"/>
      <c r="X150" s="89"/>
      <c r="Y150" s="89"/>
      <c r="Z150" s="89"/>
      <c r="AA150" s="117"/>
      <c r="AB150" s="139" t="str">
        <f t="shared" ca="1" si="28"/>
        <v/>
      </c>
      <c r="AC150" s="134">
        <f t="shared" ca="1" si="29"/>
        <v>0</v>
      </c>
      <c r="AD150" s="111">
        <f t="shared" ca="1" si="24"/>
        <v>0</v>
      </c>
      <c r="AE150" s="111">
        <f t="shared" ca="1" si="24"/>
        <v>0</v>
      </c>
      <c r="AF150" s="111">
        <f t="shared" ca="1" si="30"/>
        <v>0</v>
      </c>
      <c r="AG150" s="111">
        <f t="shared" ca="1" si="25"/>
        <v>0</v>
      </c>
      <c r="AH150" s="111">
        <f t="shared" ca="1" si="25"/>
        <v>0</v>
      </c>
      <c r="AI150" s="111">
        <f t="shared" ca="1" si="31"/>
        <v>0</v>
      </c>
      <c r="AJ150" s="111">
        <f t="shared" ca="1" si="26"/>
        <v>0</v>
      </c>
      <c r="AK150" s="112">
        <f t="shared" ca="1" si="26"/>
        <v>0</v>
      </c>
      <c r="AL150" s="104"/>
      <c r="AM150" s="100"/>
      <c r="AN150" s="148" t="str">
        <f t="shared" ca="1" si="27"/>
        <v/>
      </c>
      <c r="AO150" s="149"/>
      <c r="AP150" s="151" t="str">
        <f t="array" aca="1" ref="AP150" ca="1">IF(SUM(--ISNUMBER(FIND(AP$2,AN$2:AN$201)))&lt;ROW()-2,"",INDEX(AN$1:AN$201,SMALL(IF(ISNUMBER(FIND(AP$2,AN$2:AN$201)),ROW($2:$201)),ROW()-2)))</f>
        <v/>
      </c>
      <c r="AQ150" s="151" t="str">
        <f t="array" aca="1" ref="AQ150" ca="1">IF(SUM(--ISNUMBER(FIND(AQ$2,AN$2:AN$201)))&lt;ROW()-2,"",INDEX(AN$1:AN$201,SMALL(IF(ISNUMBER(FIND(AQ$2,AN$2:AN$201)),ROW($2:$201)),ROW()-2)))</f>
        <v/>
      </c>
    </row>
    <row r="151" spans="1:43" s="97" customFormat="1" ht="80.099999999999994" customHeight="1">
      <c r="A151" s="120">
        <f t="shared" ca="1" si="32"/>
        <v>148</v>
      </c>
      <c r="B151" s="422" t="str">
        <f ca="1">IF(A151="","",IF(INDIRECT("C"&amp;ROW())="","",TEXT(MATCH(INDIRECT("C"&amp;ROW()),TestCategories,0),"000")&amp;"-"&amp;TEXT(COUNTIF(C$3:INDIRECT("C"&amp;ROW()),INDIRECT("C"&amp;ROW())),"00")))</f>
        <v>025-05</v>
      </c>
      <c r="C151" s="423" t="str">
        <f t="shared" ca="1" si="33"/>
        <v>PLUG /UN PLUG DEVICE TEST</v>
      </c>
      <c r="D151" s="424"/>
      <c r="E151" s="425" t="s">
        <v>515</v>
      </c>
      <c r="F151" s="425" t="s">
        <v>516</v>
      </c>
      <c r="G151" s="425" t="s">
        <v>514</v>
      </c>
      <c r="H151" s="427" t="s">
        <v>146</v>
      </c>
      <c r="I151" s="427"/>
      <c r="J151" s="427">
        <v>6</v>
      </c>
      <c r="K151" s="425"/>
      <c r="L151" s="425"/>
      <c r="M151" s="429" t="str">
        <f t="shared" ca="1" si="34"/>
        <v/>
      </c>
      <c r="N151" s="282" t="str">
        <f ca="1">IF(M151&lt;&gt;"",MAX(N$3:N150)+1,"")</f>
        <v/>
      </c>
      <c r="O151" s="442">
        <f t="shared" ca="1" si="35"/>
        <v>24</v>
      </c>
      <c r="P151" s="98"/>
      <c r="Q151" s="98"/>
      <c r="R151" s="98"/>
      <c r="S151" s="98"/>
      <c r="T151" s="98"/>
      <c r="U151" s="98"/>
      <c r="V151" s="98"/>
      <c r="W151" s="99"/>
      <c r="X151" s="89"/>
      <c r="Y151" s="89"/>
      <c r="Z151" s="89"/>
      <c r="AA151" s="117"/>
      <c r="AB151" s="139" t="str">
        <f t="shared" ca="1" si="28"/>
        <v/>
      </c>
      <c r="AC151" s="134">
        <f t="shared" ca="1" si="29"/>
        <v>0</v>
      </c>
      <c r="AD151" s="111">
        <f t="shared" ref="AD151:AE201" ca="1" si="36">COUNTIFS(INDIRECT($AL$1),$AB151,INDIRECT($AB$1),AD$1,INDIRECT($AB$2),AD$2)</f>
        <v>0</v>
      </c>
      <c r="AE151" s="111">
        <f t="shared" ca="1" si="36"/>
        <v>0</v>
      </c>
      <c r="AF151" s="111">
        <f t="shared" ca="1" si="30"/>
        <v>0</v>
      </c>
      <c r="AG151" s="111">
        <f t="shared" ref="AG151:AH201" ca="1" si="37">COUNTIFS(INDIRECT($AL$1),$AB151,INDIRECT($AB$1),AG$1,INDIRECT($AB$2),AG$2)</f>
        <v>0</v>
      </c>
      <c r="AH151" s="111">
        <f t="shared" ca="1" si="37"/>
        <v>0</v>
      </c>
      <c r="AI151" s="111">
        <f t="shared" ca="1" si="31"/>
        <v>0</v>
      </c>
      <c r="AJ151" s="111">
        <f t="shared" ref="AJ151:AK201" ca="1" si="38">COUNTIFS(INDIRECT($AL$1),$AB151,INDIRECT($AB$1),AJ$1,INDIRECT($AB$2),AJ$2)</f>
        <v>0</v>
      </c>
      <c r="AK151" s="112">
        <f t="shared" ca="1" si="38"/>
        <v>0</v>
      </c>
      <c r="AL151" s="104"/>
      <c r="AM151" s="100"/>
      <c r="AN151" s="148" t="str">
        <f t="shared" ca="1" si="27"/>
        <v/>
      </c>
      <c r="AO151" s="149"/>
      <c r="AP151" s="151" t="str">
        <f t="array" aca="1" ref="AP151" ca="1">IF(SUM(--ISNUMBER(FIND(AP$2,AN$2:AN$201)))&lt;ROW()-2,"",INDEX(AN$1:AN$201,SMALL(IF(ISNUMBER(FIND(AP$2,AN$2:AN$201)),ROW($2:$201)),ROW()-2)))</f>
        <v/>
      </c>
      <c r="AQ151" s="151" t="str">
        <f t="array" aca="1" ref="AQ151" ca="1">IF(SUM(--ISNUMBER(FIND(AQ$2,AN$2:AN$201)))&lt;ROW()-2,"",INDEX(AN$1:AN$201,SMALL(IF(ISNUMBER(FIND(AQ$2,AN$2:AN$201)),ROW($2:$201)),ROW()-2)))</f>
        <v/>
      </c>
    </row>
    <row r="152" spans="1:43" s="97" customFormat="1" ht="80.099999999999994" customHeight="1">
      <c r="A152" s="120">
        <f t="shared" ca="1" si="32"/>
        <v>149</v>
      </c>
      <c r="B152" s="422" t="str">
        <f ca="1">IF(A152="","",IF(INDIRECT("C"&amp;ROW())="","",TEXT(MATCH(INDIRECT("C"&amp;ROW()),TestCategories,0),"000")&amp;"-"&amp;TEXT(COUNTIF(C$3:INDIRECT("C"&amp;ROW()),INDIRECT("C"&amp;ROW())),"00")))</f>
        <v>026-01</v>
      </c>
      <c r="C152" s="423" t="str">
        <f t="shared" ca="1" si="33"/>
        <v>SYSTEM SUSPEND</v>
      </c>
      <c r="D152" s="424" t="s">
        <v>517</v>
      </c>
      <c r="E152" s="425" t="s">
        <v>518</v>
      </c>
      <c r="F152" s="425" t="s">
        <v>519</v>
      </c>
      <c r="G152" s="425" t="s">
        <v>520</v>
      </c>
      <c r="H152" s="427" t="s">
        <v>146</v>
      </c>
      <c r="I152" s="427"/>
      <c r="J152" s="427">
        <v>5</v>
      </c>
      <c r="K152" s="425"/>
      <c r="L152" s="425"/>
      <c r="M152" s="429" t="str">
        <f t="shared" ca="1" si="34"/>
        <v/>
      </c>
      <c r="N152" s="282" t="str">
        <f ca="1">IF(M152&lt;&gt;"",MAX(N$3:N151)+1,"")</f>
        <v/>
      </c>
      <c r="O152" s="442">
        <f t="shared" ca="1" si="35"/>
        <v>25</v>
      </c>
      <c r="P152" s="98"/>
      <c r="Q152" s="98"/>
      <c r="R152" s="98"/>
      <c r="S152" s="98"/>
      <c r="T152" s="98"/>
      <c r="U152" s="98"/>
      <c r="V152" s="98"/>
      <c r="W152" s="99"/>
      <c r="X152" s="89"/>
      <c r="Y152" s="89"/>
      <c r="Z152" s="89"/>
      <c r="AA152" s="117"/>
      <c r="AB152" s="139" t="str">
        <f t="shared" ca="1" si="28"/>
        <v/>
      </c>
      <c r="AC152" s="134">
        <f t="shared" ca="1" si="29"/>
        <v>0</v>
      </c>
      <c r="AD152" s="111">
        <f t="shared" ca="1" si="36"/>
        <v>0</v>
      </c>
      <c r="AE152" s="111">
        <f t="shared" ca="1" si="36"/>
        <v>0</v>
      </c>
      <c r="AF152" s="111">
        <f t="shared" ca="1" si="30"/>
        <v>0</v>
      </c>
      <c r="AG152" s="111">
        <f t="shared" ca="1" si="37"/>
        <v>0</v>
      </c>
      <c r="AH152" s="111">
        <f t="shared" ca="1" si="37"/>
        <v>0</v>
      </c>
      <c r="AI152" s="111">
        <f t="shared" ca="1" si="31"/>
        <v>0</v>
      </c>
      <c r="AJ152" s="111">
        <f t="shared" ca="1" si="38"/>
        <v>0</v>
      </c>
      <c r="AK152" s="112">
        <f t="shared" ca="1" si="38"/>
        <v>0</v>
      </c>
      <c r="AL152" s="104"/>
      <c r="AM152" s="100"/>
      <c r="AN152" s="148" t="str">
        <f t="shared" ca="1" si="27"/>
        <v/>
      </c>
      <c r="AO152" s="149"/>
      <c r="AP152" s="151" t="str">
        <f t="array" aca="1" ref="AP152" ca="1">IF(SUM(--ISNUMBER(FIND(AP$2,AN$2:AN$201)))&lt;ROW()-2,"",INDEX(AN$1:AN$201,SMALL(IF(ISNUMBER(FIND(AP$2,AN$2:AN$201)),ROW($2:$201)),ROW()-2)))</f>
        <v/>
      </c>
      <c r="AQ152" s="151" t="str">
        <f t="array" aca="1" ref="AQ152" ca="1">IF(SUM(--ISNUMBER(FIND(AQ$2,AN$2:AN$201)))&lt;ROW()-2,"",INDEX(AN$1:AN$201,SMALL(IF(ISNUMBER(FIND(AQ$2,AN$2:AN$201)),ROW($2:$201)),ROW()-2)))</f>
        <v/>
      </c>
    </row>
    <row r="153" spans="1:43" s="97" customFormat="1" ht="80.099999999999994" customHeight="1">
      <c r="A153" s="120">
        <f t="shared" ca="1" si="32"/>
        <v>150</v>
      </c>
      <c r="B153" s="422" t="str">
        <f ca="1">IF(A153="","",IF(INDIRECT("C"&amp;ROW())="","",TEXT(MATCH(INDIRECT("C"&amp;ROW()),TestCategories,0),"000")&amp;"-"&amp;TEXT(COUNTIF(C$3:INDIRECT("C"&amp;ROW()),INDIRECT("C"&amp;ROW())),"00")))</f>
        <v>026-02</v>
      </c>
      <c r="C153" s="423" t="str">
        <f t="shared" ca="1" si="33"/>
        <v>SYSTEM SUSPEND</v>
      </c>
      <c r="D153" s="424"/>
      <c r="E153" s="425" t="s">
        <v>521</v>
      </c>
      <c r="F153" s="425" t="s">
        <v>522</v>
      </c>
      <c r="G153" s="425" t="s">
        <v>523</v>
      </c>
      <c r="H153" s="427" t="s">
        <v>146</v>
      </c>
      <c r="I153" s="427"/>
      <c r="J153" s="427">
        <v>5</v>
      </c>
      <c r="K153" s="425"/>
      <c r="L153" s="425"/>
      <c r="M153" s="429" t="str">
        <f t="shared" ca="1" si="34"/>
        <v/>
      </c>
      <c r="N153" s="282" t="str">
        <f ca="1">IF(M153&lt;&gt;"",MAX(N$3:N152)+1,"")</f>
        <v/>
      </c>
      <c r="O153" s="442">
        <f t="shared" ca="1" si="35"/>
        <v>25</v>
      </c>
      <c r="P153" s="98"/>
      <c r="Q153" s="98"/>
      <c r="R153" s="98"/>
      <c r="S153" s="98"/>
      <c r="T153" s="98"/>
      <c r="U153" s="98"/>
      <c r="V153" s="98"/>
      <c r="W153" s="99"/>
      <c r="X153" s="89"/>
      <c r="Y153" s="89"/>
      <c r="Z153" s="89"/>
      <c r="AA153" s="117"/>
      <c r="AB153" s="139" t="str">
        <f t="shared" ca="1" si="28"/>
        <v/>
      </c>
      <c r="AC153" s="134">
        <f t="shared" ca="1" si="29"/>
        <v>0</v>
      </c>
      <c r="AD153" s="111">
        <f t="shared" ca="1" si="36"/>
        <v>0</v>
      </c>
      <c r="AE153" s="111">
        <f t="shared" ca="1" si="36"/>
        <v>0</v>
      </c>
      <c r="AF153" s="111">
        <f t="shared" ca="1" si="30"/>
        <v>0</v>
      </c>
      <c r="AG153" s="111">
        <f t="shared" ca="1" si="37"/>
        <v>0</v>
      </c>
      <c r="AH153" s="111">
        <f t="shared" ca="1" si="37"/>
        <v>0</v>
      </c>
      <c r="AI153" s="111">
        <f t="shared" ca="1" si="31"/>
        <v>0</v>
      </c>
      <c r="AJ153" s="111">
        <f t="shared" ca="1" si="38"/>
        <v>0</v>
      </c>
      <c r="AK153" s="112">
        <f t="shared" ca="1" si="38"/>
        <v>0</v>
      </c>
      <c r="AL153" s="104"/>
      <c r="AM153" s="100"/>
      <c r="AN153" s="148" t="str">
        <f t="shared" ca="1" si="27"/>
        <v/>
      </c>
      <c r="AO153" s="149"/>
      <c r="AP153" s="151" t="str">
        <f t="array" aca="1" ref="AP153" ca="1">IF(SUM(--ISNUMBER(FIND(AP$2,AN$2:AN$201)))&lt;ROW()-2,"",INDEX(AN$1:AN$201,SMALL(IF(ISNUMBER(FIND(AP$2,AN$2:AN$201)),ROW($2:$201)),ROW()-2)))</f>
        <v/>
      </c>
      <c r="AQ153" s="151" t="str">
        <f t="array" aca="1" ref="AQ153" ca="1">IF(SUM(--ISNUMBER(FIND(AQ$2,AN$2:AN$201)))&lt;ROW()-2,"",INDEX(AN$1:AN$201,SMALL(IF(ISNUMBER(FIND(AQ$2,AN$2:AN$201)),ROW($2:$201)),ROW()-2)))</f>
        <v/>
      </c>
    </row>
    <row r="154" spans="1:43" s="97" customFormat="1" ht="80.099999999999994" customHeight="1">
      <c r="A154" s="120">
        <f t="shared" ca="1" si="32"/>
        <v>151</v>
      </c>
      <c r="B154" s="422" t="str">
        <f ca="1">IF(A154="","",IF(INDIRECT("C"&amp;ROW())="","",TEXT(MATCH(INDIRECT("C"&amp;ROW()),TestCategories,0),"000")&amp;"-"&amp;TEXT(COUNTIF(C$3:INDIRECT("C"&amp;ROW()),INDIRECT("C"&amp;ROW())),"00")))</f>
        <v>026-03</v>
      </c>
      <c r="C154" s="423" t="str">
        <f t="shared" ca="1" si="33"/>
        <v>SYSTEM SUSPEND</v>
      </c>
      <c r="D154" s="424"/>
      <c r="E154" s="425" t="s">
        <v>524</v>
      </c>
      <c r="F154" s="425" t="s">
        <v>525</v>
      </c>
      <c r="G154" s="425" t="s">
        <v>526</v>
      </c>
      <c r="H154" s="427" t="s">
        <v>146</v>
      </c>
      <c r="I154" s="427"/>
      <c r="J154" s="427">
        <v>10</v>
      </c>
      <c r="K154" s="425"/>
      <c r="L154" s="425"/>
      <c r="M154" s="429" t="str">
        <f t="shared" ca="1" si="34"/>
        <v/>
      </c>
      <c r="N154" s="282" t="str">
        <f ca="1">IF(M154&lt;&gt;"",MAX(N$3:N153)+1,"")</f>
        <v/>
      </c>
      <c r="O154" s="442">
        <f t="shared" ca="1" si="35"/>
        <v>25</v>
      </c>
      <c r="P154" s="98"/>
      <c r="Q154" s="98"/>
      <c r="R154" s="98"/>
      <c r="S154" s="98"/>
      <c r="T154" s="98"/>
      <c r="U154" s="98"/>
      <c r="V154" s="98"/>
      <c r="W154" s="99"/>
      <c r="X154" s="89"/>
      <c r="Y154" s="89"/>
      <c r="Z154" s="89"/>
      <c r="AA154" s="117"/>
      <c r="AB154" s="139" t="str">
        <f t="shared" ca="1" si="28"/>
        <v/>
      </c>
      <c r="AC154" s="134">
        <f t="shared" ca="1" si="29"/>
        <v>0</v>
      </c>
      <c r="AD154" s="111">
        <f t="shared" ca="1" si="36"/>
        <v>0</v>
      </c>
      <c r="AE154" s="111">
        <f t="shared" ca="1" si="36"/>
        <v>0</v>
      </c>
      <c r="AF154" s="111">
        <f t="shared" ca="1" si="30"/>
        <v>0</v>
      </c>
      <c r="AG154" s="111">
        <f t="shared" ca="1" si="37"/>
        <v>0</v>
      </c>
      <c r="AH154" s="111">
        <f t="shared" ca="1" si="37"/>
        <v>0</v>
      </c>
      <c r="AI154" s="111">
        <f t="shared" ca="1" si="31"/>
        <v>0</v>
      </c>
      <c r="AJ154" s="111">
        <f t="shared" ca="1" si="38"/>
        <v>0</v>
      </c>
      <c r="AK154" s="112">
        <f t="shared" ca="1" si="38"/>
        <v>0</v>
      </c>
      <c r="AL154" s="104"/>
      <c r="AM154" s="100"/>
      <c r="AN154" s="148" t="str">
        <f t="shared" ca="1" si="27"/>
        <v/>
      </c>
      <c r="AO154" s="149"/>
      <c r="AP154" s="151" t="str">
        <f t="array" aca="1" ref="AP154" ca="1">IF(SUM(--ISNUMBER(FIND(AP$2,AN$2:AN$201)))&lt;ROW()-2,"",INDEX(AN$1:AN$201,SMALL(IF(ISNUMBER(FIND(AP$2,AN$2:AN$201)),ROW($2:$201)),ROW()-2)))</f>
        <v/>
      </c>
      <c r="AQ154" s="151" t="str">
        <f t="array" aca="1" ref="AQ154" ca="1">IF(SUM(--ISNUMBER(FIND(AQ$2,AN$2:AN$201)))&lt;ROW()-2,"",INDEX(AN$1:AN$201,SMALL(IF(ISNUMBER(FIND(AQ$2,AN$2:AN$201)),ROW($2:$201)),ROW()-2)))</f>
        <v/>
      </c>
    </row>
    <row r="155" spans="1:43" s="97" customFormat="1" ht="80.099999999999994" customHeight="1">
      <c r="A155" s="120">
        <f t="shared" ca="1" si="32"/>
        <v>152</v>
      </c>
      <c r="B155" s="422" t="str">
        <f ca="1">IF(A155="","",IF(INDIRECT("C"&amp;ROW())="","",TEXT(MATCH(INDIRECT("C"&amp;ROW()),TestCategories,0),"000")&amp;"-"&amp;TEXT(COUNTIF(C$3:INDIRECT("C"&amp;ROW()),INDIRECT("C"&amp;ROW())),"00")))</f>
        <v>026-04</v>
      </c>
      <c r="C155" s="423" t="str">
        <f t="shared" ca="1" si="33"/>
        <v>SYSTEM SUSPEND</v>
      </c>
      <c r="D155" s="424"/>
      <c r="E155" s="425" t="s">
        <v>527</v>
      </c>
      <c r="F155" s="425" t="s">
        <v>592</v>
      </c>
      <c r="G155" s="425" t="s">
        <v>528</v>
      </c>
      <c r="H155" s="427" t="s">
        <v>159</v>
      </c>
      <c r="I155" s="427"/>
      <c r="J155" s="427">
        <v>8</v>
      </c>
      <c r="K155" s="425"/>
      <c r="L155" s="425"/>
      <c r="M155" s="429" t="str">
        <f t="shared" ca="1" si="34"/>
        <v/>
      </c>
      <c r="N155" s="282" t="str">
        <f ca="1">IF(M155&lt;&gt;"",MAX(N$3:N154)+1,"")</f>
        <v/>
      </c>
      <c r="O155" s="442">
        <f t="shared" ca="1" si="35"/>
        <v>25</v>
      </c>
      <c r="P155" s="98"/>
      <c r="Q155" s="98"/>
      <c r="R155" s="98"/>
      <c r="S155" s="98"/>
      <c r="T155" s="98"/>
      <c r="U155" s="98"/>
      <c r="V155" s="98"/>
      <c r="W155" s="99"/>
      <c r="X155" s="89"/>
      <c r="Y155" s="89"/>
      <c r="Z155" s="89"/>
      <c r="AA155" s="117"/>
      <c r="AB155" s="139" t="str">
        <f t="shared" ca="1" si="28"/>
        <v/>
      </c>
      <c r="AC155" s="134">
        <f t="shared" ca="1" si="29"/>
        <v>0</v>
      </c>
      <c r="AD155" s="111">
        <f t="shared" ca="1" si="36"/>
        <v>0</v>
      </c>
      <c r="AE155" s="111">
        <f t="shared" ca="1" si="36"/>
        <v>0</v>
      </c>
      <c r="AF155" s="111">
        <f t="shared" ca="1" si="30"/>
        <v>0</v>
      </c>
      <c r="AG155" s="111">
        <f t="shared" ca="1" si="37"/>
        <v>0</v>
      </c>
      <c r="AH155" s="111">
        <f t="shared" ca="1" si="37"/>
        <v>0</v>
      </c>
      <c r="AI155" s="111">
        <f t="shared" ca="1" si="31"/>
        <v>0</v>
      </c>
      <c r="AJ155" s="111">
        <f t="shared" ca="1" si="38"/>
        <v>0</v>
      </c>
      <c r="AK155" s="112">
        <f t="shared" ca="1" si="38"/>
        <v>0</v>
      </c>
      <c r="AL155" s="104"/>
      <c r="AM155" s="100"/>
      <c r="AN155" s="148" t="str">
        <f t="shared" ca="1" si="27"/>
        <v/>
      </c>
      <c r="AO155" s="149"/>
      <c r="AP155" s="151" t="str">
        <f t="array" aca="1" ref="AP155" ca="1">IF(SUM(--ISNUMBER(FIND(AP$2,AN$2:AN$201)))&lt;ROW()-2,"",INDEX(AN$1:AN$201,SMALL(IF(ISNUMBER(FIND(AP$2,AN$2:AN$201)),ROW($2:$201)),ROW()-2)))</f>
        <v/>
      </c>
      <c r="AQ155" s="151" t="str">
        <f t="array" aca="1" ref="AQ155" ca="1">IF(SUM(--ISNUMBER(FIND(AQ$2,AN$2:AN$201)))&lt;ROW()-2,"",INDEX(AN$1:AN$201,SMALL(IF(ISNUMBER(FIND(AQ$2,AN$2:AN$201)),ROW($2:$201)),ROW()-2)))</f>
        <v/>
      </c>
    </row>
    <row r="156" spans="1:43" s="97" customFormat="1" ht="80.099999999999994" customHeight="1">
      <c r="A156" s="120">
        <f t="shared" ca="1" si="32"/>
        <v>153</v>
      </c>
      <c r="B156" s="422" t="str">
        <f ca="1">IF(A156="","",IF(INDIRECT("C"&amp;ROW())="","",TEXT(MATCH(INDIRECT("C"&amp;ROW()),TestCategories,0),"000")&amp;"-"&amp;TEXT(COUNTIF(C$3:INDIRECT("C"&amp;ROW()),INDIRECT("C"&amp;ROW())),"00")))</f>
        <v>027-01</v>
      </c>
      <c r="C156" s="423" t="str">
        <f t="shared" ca="1" si="33"/>
        <v>BURNING TEST</v>
      </c>
      <c r="D156" s="424" t="s">
        <v>529</v>
      </c>
      <c r="E156" s="425" t="s">
        <v>530</v>
      </c>
      <c r="F156" s="425" t="s">
        <v>531</v>
      </c>
      <c r="G156" s="425" t="s">
        <v>532</v>
      </c>
      <c r="H156" s="427" t="s">
        <v>146</v>
      </c>
      <c r="I156" s="427"/>
      <c r="J156" s="427">
        <v>720</v>
      </c>
      <c r="K156" s="425"/>
      <c r="L156" s="425"/>
      <c r="M156" s="429" t="str">
        <f t="shared" ca="1" si="34"/>
        <v/>
      </c>
      <c r="N156" s="282" t="str">
        <f ca="1">IF(M156&lt;&gt;"",MAX(N$3:N155)+1,"")</f>
        <v/>
      </c>
      <c r="O156" s="442">
        <f t="shared" ca="1" si="35"/>
        <v>26</v>
      </c>
      <c r="P156" s="98"/>
      <c r="Q156" s="98"/>
      <c r="R156" s="98"/>
      <c r="S156" s="98"/>
      <c r="T156" s="98"/>
      <c r="U156" s="98"/>
      <c r="V156" s="98"/>
      <c r="W156" s="99"/>
      <c r="X156" s="89"/>
      <c r="Y156" s="89"/>
      <c r="Z156" s="89"/>
      <c r="AA156" s="117"/>
      <c r="AB156" s="139" t="str">
        <f t="shared" ca="1" si="28"/>
        <v/>
      </c>
      <c r="AC156" s="134">
        <f t="shared" ca="1" si="29"/>
        <v>0</v>
      </c>
      <c r="AD156" s="111">
        <f t="shared" ca="1" si="36"/>
        <v>0</v>
      </c>
      <c r="AE156" s="111">
        <f t="shared" ca="1" si="36"/>
        <v>0</v>
      </c>
      <c r="AF156" s="111">
        <f t="shared" ca="1" si="30"/>
        <v>0</v>
      </c>
      <c r="AG156" s="111">
        <f t="shared" ca="1" si="37"/>
        <v>0</v>
      </c>
      <c r="AH156" s="111">
        <f t="shared" ca="1" si="37"/>
        <v>0</v>
      </c>
      <c r="AI156" s="111">
        <f t="shared" ca="1" si="31"/>
        <v>0</v>
      </c>
      <c r="AJ156" s="111">
        <f t="shared" ca="1" si="38"/>
        <v>0</v>
      </c>
      <c r="AK156" s="112">
        <f t="shared" ca="1" si="38"/>
        <v>0</v>
      </c>
      <c r="AL156" s="104"/>
      <c r="AM156" s="100"/>
      <c r="AN156" s="148" t="str">
        <f t="shared" ca="1" si="27"/>
        <v/>
      </c>
      <c r="AO156" s="149"/>
      <c r="AP156" s="151" t="str">
        <f t="array" aca="1" ref="AP156" ca="1">IF(SUM(--ISNUMBER(FIND(AP$2,AN$2:AN$201)))&lt;ROW()-2,"",INDEX(AN$1:AN$201,SMALL(IF(ISNUMBER(FIND(AP$2,AN$2:AN$201)),ROW($2:$201)),ROW()-2)))</f>
        <v/>
      </c>
      <c r="AQ156" s="151" t="str">
        <f t="array" aca="1" ref="AQ156" ca="1">IF(SUM(--ISNUMBER(FIND(AQ$2,AN$2:AN$201)))&lt;ROW()-2,"",INDEX(AN$1:AN$201,SMALL(IF(ISNUMBER(FIND(AQ$2,AN$2:AN$201)),ROW($2:$201)),ROW()-2)))</f>
        <v/>
      </c>
    </row>
    <row r="157" spans="1:43" s="97" customFormat="1" ht="80.099999999999994" customHeight="1">
      <c r="A157" s="120">
        <f t="shared" ca="1" si="32"/>
        <v>154</v>
      </c>
      <c r="B157" s="422" t="str">
        <f ca="1">IF(A157="","",IF(INDIRECT("C"&amp;ROW())="","",TEXT(MATCH(INDIRECT("C"&amp;ROW()),TestCategories,0),"000")&amp;"-"&amp;TEXT(COUNTIF(C$3:INDIRECT("C"&amp;ROW()),INDIRECT("C"&amp;ROW())),"00")))</f>
        <v>028-01</v>
      </c>
      <c r="C157" s="423" t="str">
        <f t="shared" ca="1" si="33"/>
        <v>COMPATIBILITY TEST</v>
      </c>
      <c r="D157" s="424" t="s">
        <v>533</v>
      </c>
      <c r="E157" s="425" t="s">
        <v>534</v>
      </c>
      <c r="F157" s="425" t="s">
        <v>535</v>
      </c>
      <c r="G157" s="425" t="s">
        <v>536</v>
      </c>
      <c r="H157" s="427" t="s">
        <v>146</v>
      </c>
      <c r="I157" s="427"/>
      <c r="J157" s="427">
        <v>2400</v>
      </c>
      <c r="K157" s="425"/>
      <c r="L157" s="425"/>
      <c r="M157" s="429" t="str">
        <f t="shared" ca="1" si="34"/>
        <v/>
      </c>
      <c r="N157" s="282" t="str">
        <f ca="1">IF(M157&lt;&gt;"",MAX(N$3:N156)+1,"")</f>
        <v/>
      </c>
      <c r="O157" s="442">
        <f t="shared" ca="1" si="35"/>
        <v>27</v>
      </c>
      <c r="P157" s="98"/>
      <c r="Q157" s="98"/>
      <c r="R157" s="98"/>
      <c r="S157" s="98"/>
      <c r="T157" s="98"/>
      <c r="U157" s="98"/>
      <c r="V157" s="98"/>
      <c r="W157" s="99"/>
      <c r="X157" s="89"/>
      <c r="Y157" s="89"/>
      <c r="Z157" s="89"/>
      <c r="AA157" s="117"/>
      <c r="AB157" s="139" t="str">
        <f t="shared" ca="1" si="28"/>
        <v/>
      </c>
      <c r="AC157" s="134">
        <f t="shared" ca="1" si="29"/>
        <v>0</v>
      </c>
      <c r="AD157" s="111">
        <f t="shared" ca="1" si="36"/>
        <v>0</v>
      </c>
      <c r="AE157" s="111">
        <f t="shared" ca="1" si="36"/>
        <v>0</v>
      </c>
      <c r="AF157" s="111">
        <f t="shared" ca="1" si="30"/>
        <v>0</v>
      </c>
      <c r="AG157" s="111">
        <f t="shared" ca="1" si="37"/>
        <v>0</v>
      </c>
      <c r="AH157" s="111">
        <f t="shared" ca="1" si="37"/>
        <v>0</v>
      </c>
      <c r="AI157" s="111">
        <f t="shared" ca="1" si="31"/>
        <v>0</v>
      </c>
      <c r="AJ157" s="111">
        <f t="shared" ca="1" si="38"/>
        <v>0</v>
      </c>
      <c r="AK157" s="112">
        <f t="shared" ca="1" si="38"/>
        <v>0</v>
      </c>
      <c r="AL157" s="104"/>
      <c r="AM157" s="100"/>
      <c r="AN157" s="148" t="str">
        <f t="shared" ca="1" si="27"/>
        <v/>
      </c>
      <c r="AO157" s="149"/>
      <c r="AP157" s="151" t="str">
        <f t="array" aca="1" ref="AP157" ca="1">IF(SUM(--ISNUMBER(FIND(AP$2,AN$2:AN$201)))&lt;ROW()-2,"",INDEX(AN$1:AN$201,SMALL(IF(ISNUMBER(FIND(AP$2,AN$2:AN$201)),ROW($2:$201)),ROW()-2)))</f>
        <v/>
      </c>
      <c r="AQ157" s="151" t="str">
        <f t="array" aca="1" ref="AQ157" ca="1">IF(SUM(--ISNUMBER(FIND(AQ$2,AN$2:AN$201)))&lt;ROW()-2,"",INDEX(AN$1:AN$201,SMALL(IF(ISNUMBER(FIND(AQ$2,AN$2:AN$201)),ROW($2:$201)),ROW()-2)))</f>
        <v/>
      </c>
    </row>
    <row r="158" spans="1:43" s="97" customFormat="1" ht="80.099999999999994" customHeight="1">
      <c r="A158" s="120">
        <f t="shared" ca="1" si="32"/>
        <v>155</v>
      </c>
      <c r="B158" s="422" t="str">
        <f ca="1">IF(A158="","",IF(INDIRECT("C"&amp;ROW())="","",TEXT(MATCH(INDIRECT("C"&amp;ROW()),TestCategories,0),"000")&amp;"-"&amp;TEXT(COUNTIF(C$3:INDIRECT("C"&amp;ROW()),INDIRECT("C"&amp;ROW())),"00")))</f>
        <v>029-01</v>
      </c>
      <c r="C158" s="423" t="str">
        <f t="shared" ca="1" si="33"/>
        <v>DSD FUNCTION</v>
      </c>
      <c r="D158" s="424" t="s">
        <v>537</v>
      </c>
      <c r="E158" s="425" t="s">
        <v>538</v>
      </c>
      <c r="F158" s="425" t="s">
        <v>539</v>
      </c>
      <c r="G158" s="425" t="s">
        <v>540</v>
      </c>
      <c r="H158" s="427" t="s">
        <v>146</v>
      </c>
      <c r="I158" s="427"/>
      <c r="J158" s="427">
        <v>10</v>
      </c>
      <c r="K158" s="425"/>
      <c r="L158" s="425"/>
      <c r="M158" s="429" t="str">
        <f t="shared" ca="1" si="34"/>
        <v/>
      </c>
      <c r="N158" s="282" t="str">
        <f ca="1">IF(M158&lt;&gt;"",MAX(N$3:N157)+1,"")</f>
        <v/>
      </c>
      <c r="O158" s="442">
        <f t="shared" ca="1" si="35"/>
        <v>28</v>
      </c>
      <c r="P158" s="98"/>
      <c r="Q158" s="98"/>
      <c r="R158" s="98"/>
      <c r="S158" s="98"/>
      <c r="T158" s="98"/>
      <c r="U158" s="98"/>
      <c r="V158" s="98"/>
      <c r="W158" s="99"/>
      <c r="X158" s="89"/>
      <c r="Y158" s="89"/>
      <c r="Z158" s="89"/>
      <c r="AA158" s="117"/>
      <c r="AB158" s="139" t="str">
        <f t="shared" ca="1" si="28"/>
        <v/>
      </c>
      <c r="AC158" s="134">
        <f t="shared" ca="1" si="29"/>
        <v>0</v>
      </c>
      <c r="AD158" s="111">
        <f t="shared" ca="1" si="36"/>
        <v>0</v>
      </c>
      <c r="AE158" s="111">
        <f t="shared" ca="1" si="36"/>
        <v>0</v>
      </c>
      <c r="AF158" s="111">
        <f t="shared" ca="1" si="30"/>
        <v>0</v>
      </c>
      <c r="AG158" s="111">
        <f t="shared" ca="1" si="37"/>
        <v>0</v>
      </c>
      <c r="AH158" s="111">
        <f t="shared" ca="1" si="37"/>
        <v>0</v>
      </c>
      <c r="AI158" s="111">
        <f t="shared" ca="1" si="31"/>
        <v>0</v>
      </c>
      <c r="AJ158" s="111">
        <f t="shared" ca="1" si="38"/>
        <v>0</v>
      </c>
      <c r="AK158" s="112">
        <f t="shared" ca="1" si="38"/>
        <v>0</v>
      </c>
      <c r="AL158" s="104"/>
      <c r="AM158" s="100"/>
      <c r="AN158" s="148" t="str">
        <f t="shared" ca="1" si="27"/>
        <v/>
      </c>
      <c r="AO158" s="149"/>
      <c r="AP158" s="151" t="str">
        <f t="array" aca="1" ref="AP158" ca="1">IF(SUM(--ISNUMBER(FIND(AP$2,AN$2:AN$201)))&lt;ROW()-2,"",INDEX(AN$1:AN$201,SMALL(IF(ISNUMBER(FIND(AP$2,AN$2:AN$201)),ROW($2:$201)),ROW()-2)))</f>
        <v/>
      </c>
      <c r="AQ158" s="151" t="str">
        <f t="array" aca="1" ref="AQ158" ca="1">IF(SUM(--ISNUMBER(FIND(AQ$2,AN$2:AN$201)))&lt;ROW()-2,"",INDEX(AN$1:AN$201,SMALL(IF(ISNUMBER(FIND(AQ$2,AN$2:AN$201)),ROW($2:$201)),ROW()-2)))</f>
        <v/>
      </c>
    </row>
    <row r="159" spans="1:43" s="97" customFormat="1" ht="80.099999999999994" customHeight="1">
      <c r="A159" s="120">
        <f t="shared" ca="1" si="32"/>
        <v>156</v>
      </c>
      <c r="B159" s="422" t="str">
        <f ca="1">IF(A159="","",IF(INDIRECT("C"&amp;ROW())="","",TEXT(MATCH(INDIRECT("C"&amp;ROW()),TestCategories,0),"000")&amp;"-"&amp;TEXT(COUNTIF(C$3:INDIRECT("C"&amp;ROW()),INDIRECT("C"&amp;ROW())),"00")))</f>
        <v>029-02</v>
      </c>
      <c r="C159" s="423" t="str">
        <f t="shared" ca="1" si="33"/>
        <v>DSD FUNCTION</v>
      </c>
      <c r="D159" s="424"/>
      <c r="E159" s="425" t="s">
        <v>541</v>
      </c>
      <c r="F159" s="425" t="s">
        <v>542</v>
      </c>
      <c r="G159" s="425" t="s">
        <v>543</v>
      </c>
      <c r="H159" s="427" t="s">
        <v>146</v>
      </c>
      <c r="I159" s="427"/>
      <c r="J159" s="427">
        <v>10</v>
      </c>
      <c r="K159" s="425"/>
      <c r="L159" s="425"/>
      <c r="M159" s="429" t="str">
        <f t="shared" ca="1" si="34"/>
        <v/>
      </c>
      <c r="N159" s="282" t="str">
        <f ca="1">IF(M159&lt;&gt;"",MAX(N$3:N158)+1,"")</f>
        <v/>
      </c>
      <c r="O159" s="442">
        <f t="shared" ca="1" si="35"/>
        <v>28</v>
      </c>
      <c r="P159" s="98"/>
      <c r="Q159" s="98"/>
      <c r="R159" s="98"/>
      <c r="S159" s="98"/>
      <c r="T159" s="98"/>
      <c r="U159" s="98"/>
      <c r="V159" s="98"/>
      <c r="W159" s="99"/>
      <c r="X159" s="89"/>
      <c r="Y159" s="89"/>
      <c r="Z159" s="89"/>
      <c r="AA159" s="117"/>
      <c r="AB159" s="139" t="str">
        <f t="shared" ca="1" si="28"/>
        <v/>
      </c>
      <c r="AC159" s="134">
        <f t="shared" ca="1" si="29"/>
        <v>0</v>
      </c>
      <c r="AD159" s="111">
        <f t="shared" ca="1" si="36"/>
        <v>0</v>
      </c>
      <c r="AE159" s="111">
        <f t="shared" ca="1" si="36"/>
        <v>0</v>
      </c>
      <c r="AF159" s="111">
        <f t="shared" ca="1" si="30"/>
        <v>0</v>
      </c>
      <c r="AG159" s="111">
        <f t="shared" ca="1" si="37"/>
        <v>0</v>
      </c>
      <c r="AH159" s="111">
        <f t="shared" ca="1" si="37"/>
        <v>0</v>
      </c>
      <c r="AI159" s="111">
        <f t="shared" ca="1" si="31"/>
        <v>0</v>
      </c>
      <c r="AJ159" s="111">
        <f t="shared" ca="1" si="38"/>
        <v>0</v>
      </c>
      <c r="AK159" s="112">
        <f t="shared" ca="1" si="38"/>
        <v>0</v>
      </c>
      <c r="AL159" s="104"/>
      <c r="AM159" s="100"/>
      <c r="AN159" s="148" t="str">
        <f t="shared" ca="1" si="27"/>
        <v/>
      </c>
      <c r="AO159" s="149"/>
      <c r="AP159" s="151" t="str">
        <f t="array" aca="1" ref="AP159" ca="1">IF(SUM(--ISNUMBER(FIND(AP$2,AN$2:AN$201)))&lt;ROW()-2,"",INDEX(AN$1:AN$201,SMALL(IF(ISNUMBER(FIND(AP$2,AN$2:AN$201)),ROW($2:$201)),ROW()-2)))</f>
        <v/>
      </c>
      <c r="AQ159" s="151" t="str">
        <f t="array" aca="1" ref="AQ159" ca="1">IF(SUM(--ISNUMBER(FIND(AQ$2,AN$2:AN$201)))&lt;ROW()-2,"",INDEX(AN$1:AN$201,SMALL(IF(ISNUMBER(FIND(AQ$2,AN$2:AN$201)),ROW($2:$201)),ROW()-2)))</f>
        <v/>
      </c>
    </row>
    <row r="160" spans="1:43" s="97" customFormat="1" ht="80.099999999999994" customHeight="1">
      <c r="A160" s="120">
        <f t="shared" ca="1" si="32"/>
        <v>157</v>
      </c>
      <c r="B160" s="422" t="str">
        <f ca="1">IF(A160="","",IF(INDIRECT("C"&amp;ROW())="","",TEXT(MATCH(INDIRECT("C"&amp;ROW()),TestCategories,0),"000")&amp;"-"&amp;TEXT(COUNTIF(C$3:INDIRECT("C"&amp;ROW()),INDIRECT("C"&amp;ROW())),"00")))</f>
        <v>029-03</v>
      </c>
      <c r="C160" s="423" t="str">
        <f t="shared" ca="1" si="33"/>
        <v>DSD FUNCTION</v>
      </c>
      <c r="D160" s="424"/>
      <c r="E160" s="425" t="s">
        <v>544</v>
      </c>
      <c r="F160" s="425" t="s">
        <v>545</v>
      </c>
      <c r="G160" s="425" t="s">
        <v>543</v>
      </c>
      <c r="H160" s="427" t="s">
        <v>146</v>
      </c>
      <c r="I160" s="427"/>
      <c r="J160" s="427">
        <v>10</v>
      </c>
      <c r="K160" s="425"/>
      <c r="L160" s="425"/>
      <c r="M160" s="429" t="str">
        <f t="shared" ca="1" si="34"/>
        <v/>
      </c>
      <c r="N160" s="282" t="str">
        <f ca="1">IF(M160&lt;&gt;"",MAX(N$3:N159)+1,"")</f>
        <v/>
      </c>
      <c r="O160" s="442">
        <f t="shared" ca="1" si="35"/>
        <v>28</v>
      </c>
      <c r="P160" s="98"/>
      <c r="Q160" s="98"/>
      <c r="R160" s="98"/>
      <c r="S160" s="98"/>
      <c r="T160" s="98"/>
      <c r="U160" s="98"/>
      <c r="V160" s="98"/>
      <c r="W160" s="99"/>
      <c r="X160" s="89"/>
      <c r="Y160" s="89"/>
      <c r="Z160" s="89"/>
      <c r="AA160" s="117"/>
      <c r="AB160" s="139" t="str">
        <f t="shared" ca="1" si="28"/>
        <v/>
      </c>
      <c r="AC160" s="134">
        <f t="shared" ca="1" si="29"/>
        <v>0</v>
      </c>
      <c r="AD160" s="111">
        <f t="shared" ca="1" si="36"/>
        <v>0</v>
      </c>
      <c r="AE160" s="111">
        <f t="shared" ca="1" si="36"/>
        <v>0</v>
      </c>
      <c r="AF160" s="111">
        <f t="shared" ca="1" si="30"/>
        <v>0</v>
      </c>
      <c r="AG160" s="111">
        <f t="shared" ca="1" si="37"/>
        <v>0</v>
      </c>
      <c r="AH160" s="111">
        <f t="shared" ca="1" si="37"/>
        <v>0</v>
      </c>
      <c r="AI160" s="111">
        <f t="shared" ca="1" si="31"/>
        <v>0</v>
      </c>
      <c r="AJ160" s="111">
        <f t="shared" ca="1" si="38"/>
        <v>0</v>
      </c>
      <c r="AK160" s="112">
        <f t="shared" ca="1" si="38"/>
        <v>0</v>
      </c>
      <c r="AL160" s="104"/>
      <c r="AM160" s="100"/>
      <c r="AN160" s="148" t="str">
        <f t="shared" ca="1" si="27"/>
        <v/>
      </c>
      <c r="AO160" s="149"/>
      <c r="AP160" s="151" t="str">
        <f t="array" aca="1" ref="AP160" ca="1">IF(SUM(--ISNUMBER(FIND(AP$2,AN$2:AN$201)))&lt;ROW()-2,"",INDEX(AN$1:AN$201,SMALL(IF(ISNUMBER(FIND(AP$2,AN$2:AN$201)),ROW($2:$201)),ROW()-2)))</f>
        <v/>
      </c>
      <c r="AQ160" s="151" t="str">
        <f t="array" aca="1" ref="AQ160" ca="1">IF(SUM(--ISNUMBER(FIND(AQ$2,AN$2:AN$201)))&lt;ROW()-2,"",INDEX(AN$1:AN$201,SMALL(IF(ISNUMBER(FIND(AQ$2,AN$2:AN$201)),ROW($2:$201)),ROW()-2)))</f>
        <v/>
      </c>
    </row>
    <row r="161" spans="1:43" s="97" customFormat="1" ht="80.099999999999994" customHeight="1">
      <c r="A161" s="120">
        <f t="shared" ca="1" si="32"/>
        <v>158</v>
      </c>
      <c r="B161" s="422" t="str">
        <f ca="1">IF(A161="","",IF(INDIRECT("C"&amp;ROW())="","",TEXT(MATCH(INDIRECT("C"&amp;ROW()),TestCategories,0),"000")&amp;"-"&amp;TEXT(COUNTIF(C$3:INDIRECT("C"&amp;ROW()),INDIRECT("C"&amp;ROW())),"00")))</f>
        <v>029-04</v>
      </c>
      <c r="C161" s="423" t="str">
        <f t="shared" ca="1" si="33"/>
        <v>DSD FUNCTION</v>
      </c>
      <c r="D161" s="424"/>
      <c r="E161" s="425" t="s">
        <v>546</v>
      </c>
      <c r="F161" s="425" t="s">
        <v>547</v>
      </c>
      <c r="G161" s="425" t="s">
        <v>543</v>
      </c>
      <c r="H161" s="427" t="s">
        <v>146</v>
      </c>
      <c r="I161" s="427"/>
      <c r="J161" s="427">
        <v>10</v>
      </c>
      <c r="K161" s="425"/>
      <c r="L161" s="425"/>
      <c r="M161" s="429" t="str">
        <f t="shared" ca="1" si="34"/>
        <v/>
      </c>
      <c r="N161" s="282" t="str">
        <f ca="1">IF(M161&lt;&gt;"",MAX(N$3:N160)+1,"")</f>
        <v/>
      </c>
      <c r="O161" s="442">
        <f t="shared" ca="1" si="35"/>
        <v>28</v>
      </c>
      <c r="P161" s="98"/>
      <c r="Q161" s="98"/>
      <c r="R161" s="98"/>
      <c r="S161" s="98"/>
      <c r="T161" s="98"/>
      <c r="U161" s="98"/>
      <c r="V161" s="98"/>
      <c r="W161" s="99"/>
      <c r="X161" s="89"/>
      <c r="Y161" s="89"/>
      <c r="Z161" s="89"/>
      <c r="AA161" s="117"/>
      <c r="AB161" s="139" t="str">
        <f t="shared" ca="1" si="28"/>
        <v/>
      </c>
      <c r="AC161" s="134">
        <f t="shared" ca="1" si="29"/>
        <v>0</v>
      </c>
      <c r="AD161" s="111">
        <f t="shared" ca="1" si="36"/>
        <v>0</v>
      </c>
      <c r="AE161" s="111">
        <f t="shared" ca="1" si="36"/>
        <v>0</v>
      </c>
      <c r="AF161" s="111">
        <f t="shared" ca="1" si="30"/>
        <v>0</v>
      </c>
      <c r="AG161" s="111">
        <f t="shared" ca="1" si="37"/>
        <v>0</v>
      </c>
      <c r="AH161" s="111">
        <f t="shared" ca="1" si="37"/>
        <v>0</v>
      </c>
      <c r="AI161" s="111">
        <f t="shared" ca="1" si="31"/>
        <v>0</v>
      </c>
      <c r="AJ161" s="111">
        <f t="shared" ca="1" si="38"/>
        <v>0</v>
      </c>
      <c r="AK161" s="112">
        <f t="shared" ca="1" si="38"/>
        <v>0</v>
      </c>
      <c r="AL161" s="104"/>
      <c r="AM161" s="100"/>
      <c r="AN161" s="148" t="str">
        <f t="shared" ca="1" si="27"/>
        <v/>
      </c>
      <c r="AO161" s="149"/>
      <c r="AP161" s="151" t="str">
        <f t="array" aca="1" ref="AP161" ca="1">IF(SUM(--ISNUMBER(FIND(AP$2,AN$2:AN$201)))&lt;ROW()-2,"",INDEX(AN$1:AN$201,SMALL(IF(ISNUMBER(FIND(AP$2,AN$2:AN$201)),ROW($2:$201)),ROW()-2)))</f>
        <v/>
      </c>
      <c r="AQ161" s="151" t="str">
        <f t="array" aca="1" ref="AQ161" ca="1">IF(SUM(--ISNUMBER(FIND(AQ$2,AN$2:AN$201)))&lt;ROW()-2,"",INDEX(AN$1:AN$201,SMALL(IF(ISNUMBER(FIND(AQ$2,AN$2:AN$201)),ROW($2:$201)),ROW()-2)))</f>
        <v/>
      </c>
    </row>
    <row r="162" spans="1:43" s="97" customFormat="1" ht="80.099999999999994" customHeight="1">
      <c r="A162" s="120">
        <f t="shared" ca="1" si="32"/>
        <v>159</v>
      </c>
      <c r="B162" s="422" t="str">
        <f ca="1">IF(A162="","",IF(INDIRECT("C"&amp;ROW())="","",TEXT(MATCH(INDIRECT("C"&amp;ROW()),TestCategories,0),"000")&amp;"-"&amp;TEXT(COUNTIF(C$3:INDIRECT("C"&amp;ROW()),INDIRECT("C"&amp;ROW())),"00")))</f>
        <v>029-05</v>
      </c>
      <c r="C162" s="423" t="str">
        <f t="shared" ca="1" si="33"/>
        <v>DSD FUNCTION</v>
      </c>
      <c r="D162" s="424"/>
      <c r="E162" s="425" t="s">
        <v>548</v>
      </c>
      <c r="F162" s="425" t="s">
        <v>549</v>
      </c>
      <c r="G162" s="425" t="s">
        <v>543</v>
      </c>
      <c r="H162" s="427" t="s">
        <v>146</v>
      </c>
      <c r="I162" s="427"/>
      <c r="J162" s="427">
        <v>10</v>
      </c>
      <c r="K162" s="425"/>
      <c r="L162" s="425"/>
      <c r="M162" s="429" t="str">
        <f t="shared" ca="1" si="34"/>
        <v/>
      </c>
      <c r="N162" s="282" t="str">
        <f ca="1">IF(M162&lt;&gt;"",MAX(N$3:N161)+1,"")</f>
        <v/>
      </c>
      <c r="O162" s="442">
        <f t="shared" ca="1" si="35"/>
        <v>28</v>
      </c>
      <c r="P162" s="98"/>
      <c r="Q162" s="98"/>
      <c r="R162" s="98"/>
      <c r="S162" s="98"/>
      <c r="T162" s="98"/>
      <c r="U162" s="98"/>
      <c r="V162" s="98"/>
      <c r="W162" s="99"/>
      <c r="X162" s="89"/>
      <c r="Y162" s="89"/>
      <c r="Z162" s="89"/>
      <c r="AA162" s="117"/>
      <c r="AB162" s="139" t="str">
        <f t="shared" ca="1" si="28"/>
        <v/>
      </c>
      <c r="AC162" s="134">
        <f t="shared" ca="1" si="29"/>
        <v>0</v>
      </c>
      <c r="AD162" s="111">
        <f t="shared" ca="1" si="36"/>
        <v>0</v>
      </c>
      <c r="AE162" s="111">
        <f t="shared" ca="1" si="36"/>
        <v>0</v>
      </c>
      <c r="AF162" s="111">
        <f t="shared" ca="1" si="30"/>
        <v>0</v>
      </c>
      <c r="AG162" s="111">
        <f t="shared" ca="1" si="37"/>
        <v>0</v>
      </c>
      <c r="AH162" s="111">
        <f t="shared" ca="1" si="37"/>
        <v>0</v>
      </c>
      <c r="AI162" s="111">
        <f t="shared" ca="1" si="31"/>
        <v>0</v>
      </c>
      <c r="AJ162" s="111">
        <f t="shared" ca="1" si="38"/>
        <v>0</v>
      </c>
      <c r="AK162" s="112">
        <f t="shared" ca="1" si="38"/>
        <v>0</v>
      </c>
      <c r="AL162" s="104"/>
      <c r="AM162" s="100"/>
      <c r="AN162" s="148" t="str">
        <f t="shared" ca="1" si="27"/>
        <v/>
      </c>
      <c r="AO162" s="149"/>
      <c r="AP162" s="151" t="str">
        <f t="array" aca="1" ref="AP162" ca="1">IF(SUM(--ISNUMBER(FIND(AP$2,AN$2:AN$201)))&lt;ROW()-2,"",INDEX(AN$1:AN$201,SMALL(IF(ISNUMBER(FIND(AP$2,AN$2:AN$201)),ROW($2:$201)),ROW()-2)))</f>
        <v/>
      </c>
      <c r="AQ162" s="151" t="str">
        <f t="array" aca="1" ref="AQ162" ca="1">IF(SUM(--ISNUMBER(FIND(AQ$2,AN$2:AN$201)))&lt;ROW()-2,"",INDEX(AN$1:AN$201,SMALL(IF(ISNUMBER(FIND(AQ$2,AN$2:AN$201)),ROW($2:$201)),ROW()-2)))</f>
        <v/>
      </c>
    </row>
    <row r="163" spans="1:43" s="97" customFormat="1" ht="80.099999999999994" customHeight="1">
      <c r="A163" s="120">
        <f t="shared" ca="1" si="32"/>
        <v>160</v>
      </c>
      <c r="B163" s="422" t="str">
        <f ca="1">IF(A163="","",IF(INDIRECT("C"&amp;ROW())="","",TEXT(MATCH(INDIRECT("C"&amp;ROW()),TestCategories,0),"000")&amp;"-"&amp;TEXT(COUNTIF(C$3:INDIRECT("C"&amp;ROW()),INDIRECT("C"&amp;ROW())),"00")))</f>
        <v>031-01</v>
      </c>
      <c r="C163" s="423" t="str">
        <f t="shared" ca="1" si="33"/>
        <v>IRTF CUSTOMIZATION FUNCTION CHECK</v>
      </c>
      <c r="D163" s="424" t="s">
        <v>550</v>
      </c>
      <c r="E163" s="425" t="s">
        <v>551</v>
      </c>
      <c r="F163" s="425" t="s">
        <v>552</v>
      </c>
      <c r="G163" s="425" t="s">
        <v>553</v>
      </c>
      <c r="H163" s="427" t="s">
        <v>146</v>
      </c>
      <c r="I163" s="427"/>
      <c r="J163" s="427">
        <v>10</v>
      </c>
      <c r="K163" s="425"/>
      <c r="L163" s="425"/>
      <c r="M163" s="429" t="str">
        <f t="shared" ca="1" si="34"/>
        <v/>
      </c>
      <c r="N163" s="282" t="str">
        <f ca="1">IF(M163&lt;&gt;"",MAX(N$3:N162)+1,"")</f>
        <v/>
      </c>
      <c r="O163" s="442">
        <f t="shared" ca="1" si="35"/>
        <v>29</v>
      </c>
      <c r="P163" s="98"/>
      <c r="Q163" s="98"/>
      <c r="R163" s="98"/>
      <c r="S163" s="98"/>
      <c r="T163" s="98"/>
      <c r="U163" s="98"/>
      <c r="V163" s="98"/>
      <c r="W163" s="99"/>
      <c r="X163" s="89"/>
      <c r="Y163" s="89"/>
      <c r="Z163" s="89"/>
      <c r="AA163" s="117"/>
      <c r="AB163" s="139" t="str">
        <f t="shared" ca="1" si="28"/>
        <v/>
      </c>
      <c r="AC163" s="134">
        <f t="shared" ca="1" si="29"/>
        <v>0</v>
      </c>
      <c r="AD163" s="111">
        <f t="shared" ca="1" si="36"/>
        <v>0</v>
      </c>
      <c r="AE163" s="111">
        <f t="shared" ca="1" si="36"/>
        <v>0</v>
      </c>
      <c r="AF163" s="111">
        <f t="shared" ca="1" si="30"/>
        <v>0</v>
      </c>
      <c r="AG163" s="111">
        <f t="shared" ca="1" si="37"/>
        <v>0</v>
      </c>
      <c r="AH163" s="111">
        <f t="shared" ca="1" si="37"/>
        <v>0</v>
      </c>
      <c r="AI163" s="111">
        <f t="shared" ca="1" si="31"/>
        <v>0</v>
      </c>
      <c r="AJ163" s="111">
        <f t="shared" ca="1" si="38"/>
        <v>0</v>
      </c>
      <c r="AK163" s="112">
        <f t="shared" ca="1" si="38"/>
        <v>0</v>
      </c>
      <c r="AL163" s="104"/>
      <c r="AM163" s="100"/>
      <c r="AN163" s="148" t="str">
        <f t="shared" ca="1" si="27"/>
        <v/>
      </c>
      <c r="AO163" s="149"/>
      <c r="AP163" s="151" t="str">
        <f t="array" aca="1" ref="AP163" ca="1">IF(SUM(--ISNUMBER(FIND(AP$2,AN$2:AN$201)))&lt;ROW()-2,"",INDEX(AN$1:AN$201,SMALL(IF(ISNUMBER(FIND(AP$2,AN$2:AN$201)),ROW($2:$201)),ROW()-2)))</f>
        <v/>
      </c>
      <c r="AQ163" s="151" t="str">
        <f t="array" aca="1" ref="AQ163" ca="1">IF(SUM(--ISNUMBER(FIND(AQ$2,AN$2:AN$201)))&lt;ROW()-2,"",INDEX(AN$1:AN$201,SMALL(IF(ISNUMBER(FIND(AQ$2,AN$2:AN$201)),ROW($2:$201)),ROW()-2)))</f>
        <v/>
      </c>
    </row>
    <row r="164" spans="1:43" s="97" customFormat="1" ht="80.099999999999994" customHeight="1">
      <c r="A164" s="120">
        <f t="shared" ca="1" si="32"/>
        <v>161</v>
      </c>
      <c r="B164" s="422" t="str">
        <f ca="1">IF(A164="","",IF(INDIRECT("C"&amp;ROW())="","",TEXT(MATCH(INDIRECT("C"&amp;ROW()),TestCategories,0),"000")&amp;"-"&amp;TEXT(COUNTIF(C$3:INDIRECT("C"&amp;ROW()),INDIRECT("C"&amp;ROW())),"00")))</f>
        <v>031-02</v>
      </c>
      <c r="C164" s="423" t="str">
        <f t="shared" ca="1" si="33"/>
        <v>IRTF CUSTOMIZATION FUNCTION CHECK</v>
      </c>
      <c r="D164" s="424"/>
      <c r="E164" s="425" t="s">
        <v>554</v>
      </c>
      <c r="F164" s="425" t="s">
        <v>555</v>
      </c>
      <c r="G164" s="425" t="s">
        <v>556</v>
      </c>
      <c r="H164" s="427" t="s">
        <v>146</v>
      </c>
      <c r="I164" s="427"/>
      <c r="J164" s="427">
        <v>20</v>
      </c>
      <c r="K164" s="425"/>
      <c r="L164" s="425"/>
      <c r="M164" s="429" t="str">
        <f t="shared" ca="1" si="34"/>
        <v/>
      </c>
      <c r="N164" s="282" t="str">
        <f ca="1">IF(M164&lt;&gt;"",MAX(N$3:N163)+1,"")</f>
        <v/>
      </c>
      <c r="O164" s="442">
        <f t="shared" ca="1" si="35"/>
        <v>29</v>
      </c>
      <c r="P164" s="98"/>
      <c r="Q164" s="98"/>
      <c r="R164" s="98"/>
      <c r="S164" s="98"/>
      <c r="T164" s="98"/>
      <c r="U164" s="98"/>
      <c r="V164" s="98"/>
      <c r="W164" s="99"/>
      <c r="X164" s="89"/>
      <c r="Y164" s="89"/>
      <c r="Z164" s="89"/>
      <c r="AA164" s="117"/>
      <c r="AB164" s="139" t="str">
        <f t="shared" ca="1" si="28"/>
        <v/>
      </c>
      <c r="AC164" s="134">
        <f t="shared" ca="1" si="29"/>
        <v>0</v>
      </c>
      <c r="AD164" s="111">
        <f t="shared" ca="1" si="36"/>
        <v>0</v>
      </c>
      <c r="AE164" s="111">
        <f t="shared" ca="1" si="36"/>
        <v>0</v>
      </c>
      <c r="AF164" s="111">
        <f t="shared" ca="1" si="30"/>
        <v>0</v>
      </c>
      <c r="AG164" s="111">
        <f t="shared" ca="1" si="37"/>
        <v>0</v>
      </c>
      <c r="AH164" s="111">
        <f t="shared" ca="1" si="37"/>
        <v>0</v>
      </c>
      <c r="AI164" s="111">
        <f t="shared" ca="1" si="31"/>
        <v>0</v>
      </c>
      <c r="AJ164" s="111">
        <f t="shared" ca="1" si="38"/>
        <v>0</v>
      </c>
      <c r="AK164" s="112">
        <f t="shared" ca="1" si="38"/>
        <v>0</v>
      </c>
      <c r="AL164" s="104"/>
      <c r="AM164" s="100"/>
      <c r="AN164" s="148" t="str">
        <f t="shared" ca="1" si="27"/>
        <v/>
      </c>
      <c r="AO164" s="149"/>
      <c r="AP164" s="151" t="str">
        <f t="array" aca="1" ref="AP164" ca="1">IF(SUM(--ISNUMBER(FIND(AP$2,AN$2:AN$201)))&lt;ROW()-2,"",INDEX(AN$1:AN$201,SMALL(IF(ISNUMBER(FIND(AP$2,AN$2:AN$201)),ROW($2:$201)),ROW()-2)))</f>
        <v/>
      </c>
      <c r="AQ164" s="151" t="str">
        <f t="array" aca="1" ref="AQ164" ca="1">IF(SUM(--ISNUMBER(FIND(AQ$2,AN$2:AN$201)))&lt;ROW()-2,"",INDEX(AN$1:AN$201,SMALL(IF(ISNUMBER(FIND(AQ$2,AN$2:AN$201)),ROW($2:$201)),ROW()-2)))</f>
        <v/>
      </c>
    </row>
    <row r="165" spans="1:43" s="97" customFormat="1" ht="80.099999999999994" customHeight="1">
      <c r="A165" s="120">
        <f t="shared" ca="1" si="32"/>
        <v>162</v>
      </c>
      <c r="B165" s="422" t="str">
        <f ca="1">IF(A165="","",IF(INDIRECT("C"&amp;ROW())="","",TEXT(MATCH(INDIRECT("C"&amp;ROW()),TestCategories,0),"000")&amp;"-"&amp;TEXT(COUNTIF(C$3:INDIRECT("C"&amp;ROW()),INDIRECT("C"&amp;ROW())),"00")))</f>
        <v>031-03</v>
      </c>
      <c r="C165" s="423" t="str">
        <f t="shared" ca="1" si="33"/>
        <v>IRTF CUSTOMIZATION FUNCTION CHECK</v>
      </c>
      <c r="D165" s="424"/>
      <c r="E165" s="425" t="s">
        <v>557</v>
      </c>
      <c r="F165" s="425" t="s">
        <v>558</v>
      </c>
      <c r="G165" s="425" t="s">
        <v>559</v>
      </c>
      <c r="H165" s="427" t="s">
        <v>146</v>
      </c>
      <c r="I165" s="427"/>
      <c r="J165" s="427">
        <v>20</v>
      </c>
      <c r="K165" s="425"/>
      <c r="L165" s="425"/>
      <c r="M165" s="429" t="str">
        <f t="shared" ca="1" si="34"/>
        <v/>
      </c>
      <c r="N165" s="282" t="str">
        <f ca="1">IF(M165&lt;&gt;"",MAX(N$3:N164)+1,"")</f>
        <v/>
      </c>
      <c r="O165" s="442">
        <f t="shared" ca="1" si="35"/>
        <v>29</v>
      </c>
      <c r="P165" s="98"/>
      <c r="Q165" s="98"/>
      <c r="R165" s="98"/>
      <c r="S165" s="98"/>
      <c r="T165" s="98"/>
      <c r="U165" s="98"/>
      <c r="V165" s="98"/>
      <c r="W165" s="99"/>
      <c r="X165" s="89"/>
      <c r="Y165" s="89"/>
      <c r="Z165" s="89"/>
      <c r="AA165" s="117"/>
      <c r="AB165" s="139" t="str">
        <f t="shared" ca="1" si="28"/>
        <v/>
      </c>
      <c r="AC165" s="134">
        <f t="shared" ca="1" si="29"/>
        <v>0</v>
      </c>
      <c r="AD165" s="111">
        <f t="shared" ca="1" si="36"/>
        <v>0</v>
      </c>
      <c r="AE165" s="111">
        <f t="shared" ca="1" si="36"/>
        <v>0</v>
      </c>
      <c r="AF165" s="111">
        <f t="shared" ca="1" si="30"/>
        <v>0</v>
      </c>
      <c r="AG165" s="111">
        <f t="shared" ca="1" si="37"/>
        <v>0</v>
      </c>
      <c r="AH165" s="111">
        <f t="shared" ca="1" si="37"/>
        <v>0</v>
      </c>
      <c r="AI165" s="111">
        <f t="shared" ca="1" si="31"/>
        <v>0</v>
      </c>
      <c r="AJ165" s="111">
        <f t="shared" ca="1" si="38"/>
        <v>0</v>
      </c>
      <c r="AK165" s="112">
        <f t="shared" ca="1" si="38"/>
        <v>0</v>
      </c>
      <c r="AL165" s="104"/>
      <c r="AM165" s="100"/>
      <c r="AN165" s="148" t="str">
        <f t="shared" ca="1" si="27"/>
        <v/>
      </c>
      <c r="AO165" s="149"/>
      <c r="AP165" s="151" t="str">
        <f t="array" aca="1" ref="AP165" ca="1">IF(SUM(--ISNUMBER(FIND(AP$2,AN$2:AN$201)))&lt;ROW()-2,"",INDEX(AN$1:AN$201,SMALL(IF(ISNUMBER(FIND(AP$2,AN$2:AN$201)),ROW($2:$201)),ROW()-2)))</f>
        <v/>
      </c>
      <c r="AQ165" s="151" t="str">
        <f t="array" aca="1" ref="AQ165" ca="1">IF(SUM(--ISNUMBER(FIND(AQ$2,AN$2:AN$201)))&lt;ROW()-2,"",INDEX(AN$1:AN$201,SMALL(IF(ISNUMBER(FIND(AQ$2,AN$2:AN$201)),ROW($2:$201)),ROW()-2)))</f>
        <v/>
      </c>
    </row>
    <row r="166" spans="1:43" s="97" customFormat="1" ht="80.099999999999994" customHeight="1">
      <c r="A166" s="120">
        <f t="shared" ca="1" si="32"/>
        <v>163</v>
      </c>
      <c r="B166" s="422" t="str">
        <f ca="1">IF(A166="","",IF(INDIRECT("C"&amp;ROW())="","",TEXT(MATCH(INDIRECT("C"&amp;ROW()),TestCategories,0),"000")&amp;"-"&amp;TEXT(COUNTIF(C$3:INDIRECT("C"&amp;ROW()),INDIRECT("C"&amp;ROW())),"00")))</f>
        <v>031-04</v>
      </c>
      <c r="C166" s="423" t="str">
        <f t="shared" ca="1" si="33"/>
        <v>IRTF CUSTOMIZATION FUNCTION CHECK</v>
      </c>
      <c r="D166" s="424"/>
      <c r="E166" s="425" t="s">
        <v>560</v>
      </c>
      <c r="F166" s="425" t="s">
        <v>561</v>
      </c>
      <c r="G166" s="425" t="s">
        <v>562</v>
      </c>
      <c r="H166" s="427" t="s">
        <v>146</v>
      </c>
      <c r="I166" s="427"/>
      <c r="J166" s="427">
        <v>10</v>
      </c>
      <c r="K166" s="425"/>
      <c r="L166" s="425"/>
      <c r="M166" s="429" t="str">
        <f t="shared" ca="1" si="34"/>
        <v/>
      </c>
      <c r="N166" s="282" t="str">
        <f ca="1">IF(M166&lt;&gt;"",MAX(N$3:N165)+1,"")</f>
        <v/>
      </c>
      <c r="O166" s="442">
        <f t="shared" ca="1" si="35"/>
        <v>29</v>
      </c>
      <c r="P166" s="98"/>
      <c r="Q166" s="98"/>
      <c r="R166" s="98"/>
      <c r="S166" s="98"/>
      <c r="T166" s="98"/>
      <c r="U166" s="98"/>
      <c r="V166" s="98"/>
      <c r="W166" s="99"/>
      <c r="X166" s="89"/>
      <c r="Y166" s="89"/>
      <c r="Z166" s="89"/>
      <c r="AA166" s="117"/>
      <c r="AB166" s="139" t="str">
        <f t="shared" ca="1" si="28"/>
        <v/>
      </c>
      <c r="AC166" s="134">
        <f t="shared" ca="1" si="29"/>
        <v>0</v>
      </c>
      <c r="AD166" s="111">
        <f t="shared" ca="1" si="36"/>
        <v>0</v>
      </c>
      <c r="AE166" s="111">
        <f t="shared" ca="1" si="36"/>
        <v>0</v>
      </c>
      <c r="AF166" s="111">
        <f t="shared" ca="1" si="30"/>
        <v>0</v>
      </c>
      <c r="AG166" s="111">
        <f t="shared" ca="1" si="37"/>
        <v>0</v>
      </c>
      <c r="AH166" s="111">
        <f t="shared" ca="1" si="37"/>
        <v>0</v>
      </c>
      <c r="AI166" s="111">
        <f t="shared" ca="1" si="31"/>
        <v>0</v>
      </c>
      <c r="AJ166" s="111">
        <f t="shared" ca="1" si="38"/>
        <v>0</v>
      </c>
      <c r="AK166" s="112">
        <f t="shared" ca="1" si="38"/>
        <v>0</v>
      </c>
      <c r="AL166" s="104"/>
      <c r="AM166" s="100"/>
      <c r="AN166" s="148" t="str">
        <f t="shared" ca="1" si="27"/>
        <v/>
      </c>
      <c r="AO166" s="149"/>
      <c r="AP166" s="151" t="str">
        <f t="array" aca="1" ref="AP166" ca="1">IF(SUM(--ISNUMBER(FIND(AP$2,AN$2:AN$201)))&lt;ROW()-2,"",INDEX(AN$1:AN$201,SMALL(IF(ISNUMBER(FIND(AP$2,AN$2:AN$201)),ROW($2:$201)),ROW()-2)))</f>
        <v/>
      </c>
      <c r="AQ166" s="151" t="str">
        <f t="array" aca="1" ref="AQ166" ca="1">IF(SUM(--ISNUMBER(FIND(AQ$2,AN$2:AN$201)))&lt;ROW()-2,"",INDEX(AN$1:AN$201,SMALL(IF(ISNUMBER(FIND(AQ$2,AN$2:AN$201)),ROW($2:$201)),ROW()-2)))</f>
        <v/>
      </c>
    </row>
    <row r="167" spans="1:43" s="97" customFormat="1" ht="27.95" customHeight="1">
      <c r="A167" s="120" t="str">
        <f t="shared" ca="1" si="32"/>
        <v/>
      </c>
      <c r="B167" s="422" t="str">
        <f ca="1">IF(A167="","",IF(INDIRECT("C"&amp;ROW())="","",TEXT(MATCH(INDIRECT("C"&amp;ROW()),TestCategories,0),"000")&amp;"-"&amp;TEXT(COUNTIF(C$3:INDIRECT("C"&amp;ROW()),INDIRECT("C"&amp;ROW())),"00")))</f>
        <v/>
      </c>
      <c r="C167" s="423" t="str">
        <f t="shared" ca="1" si="33"/>
        <v>IRTF CUSTOMIZATION FUNCTION CHECK</v>
      </c>
      <c r="D167" s="424"/>
      <c r="E167" s="425"/>
      <c r="F167" s="425"/>
      <c r="G167" s="425"/>
      <c r="H167" s="427"/>
      <c r="I167" s="427"/>
      <c r="J167" s="427"/>
      <c r="K167" s="425"/>
      <c r="L167" s="425"/>
      <c r="M167" s="429" t="str">
        <f t="shared" ca="1" si="34"/>
        <v/>
      </c>
      <c r="N167" s="282" t="str">
        <f ca="1">IF(M167&lt;&gt;"",MAX(N$3:N166)+1,"")</f>
        <v/>
      </c>
      <c r="O167" s="442">
        <f t="shared" ca="1" si="35"/>
        <v>29</v>
      </c>
      <c r="P167" s="98"/>
      <c r="Q167" s="98"/>
      <c r="R167" s="98"/>
      <c r="S167" s="98"/>
      <c r="T167" s="98"/>
      <c r="U167" s="98"/>
      <c r="V167" s="98"/>
      <c r="W167" s="99"/>
      <c r="X167" s="89"/>
      <c r="Y167" s="89"/>
      <c r="Z167" s="89"/>
      <c r="AA167" s="117"/>
      <c r="AB167" s="139" t="str">
        <f t="shared" ca="1" si="28"/>
        <v/>
      </c>
      <c r="AC167" s="134">
        <f t="shared" ca="1" si="29"/>
        <v>0</v>
      </c>
      <c r="AD167" s="111">
        <f t="shared" ca="1" si="36"/>
        <v>0</v>
      </c>
      <c r="AE167" s="111">
        <f t="shared" ca="1" si="36"/>
        <v>0</v>
      </c>
      <c r="AF167" s="111">
        <f t="shared" ca="1" si="30"/>
        <v>0</v>
      </c>
      <c r="AG167" s="111">
        <f t="shared" ca="1" si="37"/>
        <v>0</v>
      </c>
      <c r="AH167" s="111">
        <f t="shared" ca="1" si="37"/>
        <v>0</v>
      </c>
      <c r="AI167" s="111">
        <f t="shared" ca="1" si="31"/>
        <v>0</v>
      </c>
      <c r="AJ167" s="111">
        <f t="shared" ca="1" si="38"/>
        <v>0</v>
      </c>
      <c r="AK167" s="112">
        <f t="shared" ca="1" si="38"/>
        <v>0</v>
      </c>
      <c r="AL167" s="104"/>
      <c r="AM167" s="100"/>
      <c r="AN167" s="148" t="str">
        <f t="shared" ca="1" si="27"/>
        <v/>
      </c>
      <c r="AO167" s="149"/>
      <c r="AP167" s="151" t="str">
        <f t="array" aca="1" ref="AP167" ca="1">IF(SUM(--ISNUMBER(FIND(AP$2,AN$2:AN$201)))&lt;ROW()-2,"",INDEX(AN$1:AN$201,SMALL(IF(ISNUMBER(FIND(AP$2,AN$2:AN$201)),ROW($2:$201)),ROW()-2)))</f>
        <v/>
      </c>
      <c r="AQ167" s="151" t="str">
        <f t="array" aca="1" ref="AQ167" ca="1">IF(SUM(--ISNUMBER(FIND(AQ$2,AN$2:AN$201)))&lt;ROW()-2,"",INDEX(AN$1:AN$201,SMALL(IF(ISNUMBER(FIND(AQ$2,AN$2:AN$201)),ROW($2:$201)),ROW()-2)))</f>
        <v/>
      </c>
    </row>
    <row r="168" spans="1:43" s="97" customFormat="1" ht="27.95" customHeight="1">
      <c r="A168" s="120" t="str">
        <f t="shared" ca="1" si="32"/>
        <v/>
      </c>
      <c r="B168" s="422" t="str">
        <f ca="1">IF(A168="","",IF(INDIRECT("C"&amp;ROW())="","",TEXT(MATCH(INDIRECT("C"&amp;ROW()),TestCategories,0),"000")&amp;"-"&amp;TEXT(COUNTIF(C$3:INDIRECT("C"&amp;ROW()),INDIRECT("C"&amp;ROW())),"00")))</f>
        <v/>
      </c>
      <c r="C168" s="423" t="str">
        <f t="shared" ca="1" si="33"/>
        <v>IRTF CUSTOMIZATION FUNCTION CHECK</v>
      </c>
      <c r="D168" s="424"/>
      <c r="E168" s="425"/>
      <c r="F168" s="425"/>
      <c r="G168" s="425"/>
      <c r="H168" s="427"/>
      <c r="I168" s="427"/>
      <c r="J168" s="427"/>
      <c r="K168" s="425"/>
      <c r="L168" s="425"/>
      <c r="M168" s="429" t="str">
        <f t="shared" ca="1" si="34"/>
        <v/>
      </c>
      <c r="N168" s="282" t="str">
        <f ca="1">IF(M168&lt;&gt;"",MAX(N$3:N167)+1,"")</f>
        <v/>
      </c>
      <c r="O168" s="442">
        <f t="shared" ca="1" si="35"/>
        <v>29</v>
      </c>
      <c r="P168" s="98"/>
      <c r="Q168" s="98"/>
      <c r="R168" s="98"/>
      <c r="S168" s="98"/>
      <c r="T168" s="98"/>
      <c r="U168" s="98"/>
      <c r="V168" s="98"/>
      <c r="W168" s="99"/>
      <c r="X168" s="89"/>
      <c r="Y168" s="89"/>
      <c r="Z168" s="89"/>
      <c r="AA168" s="117"/>
      <c r="AB168" s="139" t="str">
        <f t="shared" ca="1" si="28"/>
        <v/>
      </c>
      <c r="AC168" s="134">
        <f t="shared" ca="1" si="29"/>
        <v>0</v>
      </c>
      <c r="AD168" s="111">
        <f t="shared" ca="1" si="36"/>
        <v>0</v>
      </c>
      <c r="AE168" s="111">
        <f t="shared" ca="1" si="36"/>
        <v>0</v>
      </c>
      <c r="AF168" s="111">
        <f t="shared" ca="1" si="30"/>
        <v>0</v>
      </c>
      <c r="AG168" s="111">
        <f t="shared" ca="1" si="37"/>
        <v>0</v>
      </c>
      <c r="AH168" s="111">
        <f t="shared" ca="1" si="37"/>
        <v>0</v>
      </c>
      <c r="AI168" s="111">
        <f t="shared" ca="1" si="31"/>
        <v>0</v>
      </c>
      <c r="AJ168" s="111">
        <f t="shared" ca="1" si="38"/>
        <v>0</v>
      </c>
      <c r="AK168" s="112">
        <f t="shared" ca="1" si="38"/>
        <v>0</v>
      </c>
      <c r="AL168" s="104"/>
      <c r="AM168" s="100"/>
      <c r="AN168" s="148" t="str">
        <f t="shared" ca="1" si="27"/>
        <v/>
      </c>
      <c r="AO168" s="149"/>
      <c r="AP168" s="151" t="str">
        <f t="array" aca="1" ref="AP168" ca="1">IF(SUM(--ISNUMBER(FIND(AP$2,AN$2:AN$201)))&lt;ROW()-2,"",INDEX(AN$1:AN$201,SMALL(IF(ISNUMBER(FIND(AP$2,AN$2:AN$201)),ROW($2:$201)),ROW()-2)))</f>
        <v/>
      </c>
      <c r="AQ168" s="151" t="str">
        <f t="array" aca="1" ref="AQ168" ca="1">IF(SUM(--ISNUMBER(FIND(AQ$2,AN$2:AN$201)))&lt;ROW()-2,"",INDEX(AN$1:AN$201,SMALL(IF(ISNUMBER(FIND(AQ$2,AN$2:AN$201)),ROW($2:$201)),ROW()-2)))</f>
        <v/>
      </c>
    </row>
    <row r="169" spans="1:43" s="97" customFormat="1" ht="27.95" customHeight="1">
      <c r="A169" s="120" t="str">
        <f t="shared" ca="1" si="32"/>
        <v/>
      </c>
      <c r="B169" s="422" t="str">
        <f ca="1">IF(A169="","",IF(INDIRECT("C"&amp;ROW())="","",TEXT(MATCH(INDIRECT("C"&amp;ROW()),TestCategories,0),"000")&amp;"-"&amp;TEXT(COUNTIF(C$3:INDIRECT("C"&amp;ROW()),INDIRECT("C"&amp;ROW())),"00")))</f>
        <v/>
      </c>
      <c r="C169" s="423" t="str">
        <f t="shared" ca="1" si="33"/>
        <v>IRTF CUSTOMIZATION FUNCTION CHECK</v>
      </c>
      <c r="D169" s="424"/>
      <c r="E169" s="425"/>
      <c r="F169" s="425"/>
      <c r="G169" s="425"/>
      <c r="H169" s="427"/>
      <c r="I169" s="427"/>
      <c r="J169" s="427"/>
      <c r="K169" s="425"/>
      <c r="L169" s="425"/>
      <c r="M169" s="429" t="str">
        <f t="shared" ca="1" si="34"/>
        <v/>
      </c>
      <c r="N169" s="282" t="str">
        <f ca="1">IF(M169&lt;&gt;"",MAX(N$3:N168)+1,"")</f>
        <v/>
      </c>
      <c r="O169" s="442">
        <f t="shared" ca="1" si="35"/>
        <v>29</v>
      </c>
      <c r="P169" s="98"/>
      <c r="Q169" s="98"/>
      <c r="R169" s="98"/>
      <c r="S169" s="98"/>
      <c r="T169" s="98"/>
      <c r="U169" s="98"/>
      <c r="V169" s="98"/>
      <c r="W169" s="99"/>
      <c r="X169" s="89"/>
      <c r="Y169" s="89"/>
      <c r="Z169" s="89"/>
      <c r="AA169" s="117"/>
      <c r="AB169" s="139" t="str">
        <f t="shared" ca="1" si="28"/>
        <v/>
      </c>
      <c r="AC169" s="134">
        <f t="shared" ca="1" si="29"/>
        <v>0</v>
      </c>
      <c r="AD169" s="111">
        <f t="shared" ca="1" si="36"/>
        <v>0</v>
      </c>
      <c r="AE169" s="111">
        <f t="shared" ca="1" si="36"/>
        <v>0</v>
      </c>
      <c r="AF169" s="111">
        <f t="shared" ca="1" si="30"/>
        <v>0</v>
      </c>
      <c r="AG169" s="111">
        <f t="shared" ca="1" si="37"/>
        <v>0</v>
      </c>
      <c r="AH169" s="111">
        <f t="shared" ca="1" si="37"/>
        <v>0</v>
      </c>
      <c r="AI169" s="111">
        <f t="shared" ca="1" si="31"/>
        <v>0</v>
      </c>
      <c r="AJ169" s="111">
        <f t="shared" ca="1" si="38"/>
        <v>0</v>
      </c>
      <c r="AK169" s="112">
        <f t="shared" ca="1" si="38"/>
        <v>0</v>
      </c>
      <c r="AL169" s="104"/>
      <c r="AM169" s="100"/>
      <c r="AN169" s="148" t="str">
        <f t="shared" ca="1" si="27"/>
        <v/>
      </c>
      <c r="AO169" s="149"/>
      <c r="AP169" s="151" t="str">
        <f t="array" aca="1" ref="AP169" ca="1">IF(SUM(--ISNUMBER(FIND(AP$2,AN$2:AN$201)))&lt;ROW()-2,"",INDEX(AN$1:AN$201,SMALL(IF(ISNUMBER(FIND(AP$2,AN$2:AN$201)),ROW($2:$201)),ROW()-2)))</f>
        <v/>
      </c>
      <c r="AQ169" s="151" t="str">
        <f t="array" aca="1" ref="AQ169" ca="1">IF(SUM(--ISNUMBER(FIND(AQ$2,AN$2:AN$201)))&lt;ROW()-2,"",INDEX(AN$1:AN$201,SMALL(IF(ISNUMBER(FIND(AQ$2,AN$2:AN$201)),ROW($2:$201)),ROW()-2)))</f>
        <v/>
      </c>
    </row>
    <row r="170" spans="1:43" s="97" customFormat="1" ht="27.95" customHeight="1">
      <c r="A170" s="120" t="str">
        <f t="shared" ca="1" si="32"/>
        <v/>
      </c>
      <c r="B170" s="422" t="str">
        <f ca="1">IF(A170="","",IF(INDIRECT("C"&amp;ROW())="","",TEXT(MATCH(INDIRECT("C"&amp;ROW()),TestCategories,0),"000")&amp;"-"&amp;TEXT(COUNTIF(C$3:INDIRECT("C"&amp;ROW()),INDIRECT("C"&amp;ROW())),"00")))</f>
        <v/>
      </c>
      <c r="C170" s="423" t="str">
        <f t="shared" ca="1" si="33"/>
        <v>IRTF CUSTOMIZATION FUNCTION CHECK</v>
      </c>
      <c r="D170" s="424"/>
      <c r="E170" s="425"/>
      <c r="F170" s="425"/>
      <c r="G170" s="425"/>
      <c r="H170" s="427"/>
      <c r="I170" s="427"/>
      <c r="J170" s="427"/>
      <c r="K170" s="425"/>
      <c r="L170" s="425"/>
      <c r="M170" s="429" t="str">
        <f t="shared" ca="1" si="34"/>
        <v/>
      </c>
      <c r="N170" s="282" t="str">
        <f ca="1">IF(M170&lt;&gt;"",MAX(N$3:N169)+1,"")</f>
        <v/>
      </c>
      <c r="O170" s="442">
        <f t="shared" ca="1" si="35"/>
        <v>29</v>
      </c>
      <c r="P170" s="98"/>
      <c r="Q170" s="98"/>
      <c r="R170" s="98"/>
      <c r="S170" s="98"/>
      <c r="T170" s="98"/>
      <c r="U170" s="98"/>
      <c r="V170" s="98"/>
      <c r="W170" s="99"/>
      <c r="X170" s="89"/>
      <c r="Y170" s="89"/>
      <c r="Z170" s="89"/>
      <c r="AA170" s="117"/>
      <c r="AB170" s="139" t="str">
        <f t="shared" ca="1" si="28"/>
        <v/>
      </c>
      <c r="AC170" s="134">
        <f t="shared" ca="1" si="29"/>
        <v>0</v>
      </c>
      <c r="AD170" s="111">
        <f t="shared" ca="1" si="36"/>
        <v>0</v>
      </c>
      <c r="AE170" s="111">
        <f t="shared" ca="1" si="36"/>
        <v>0</v>
      </c>
      <c r="AF170" s="111">
        <f t="shared" ca="1" si="30"/>
        <v>0</v>
      </c>
      <c r="AG170" s="111">
        <f t="shared" ca="1" si="37"/>
        <v>0</v>
      </c>
      <c r="AH170" s="111">
        <f t="shared" ca="1" si="37"/>
        <v>0</v>
      </c>
      <c r="AI170" s="111">
        <f t="shared" ca="1" si="31"/>
        <v>0</v>
      </c>
      <c r="AJ170" s="111">
        <f t="shared" ca="1" si="38"/>
        <v>0</v>
      </c>
      <c r="AK170" s="112">
        <f t="shared" ca="1" si="38"/>
        <v>0</v>
      </c>
      <c r="AL170" s="104"/>
      <c r="AM170" s="100"/>
      <c r="AN170" s="148" t="str">
        <f t="shared" ca="1" si="27"/>
        <v/>
      </c>
      <c r="AO170" s="149"/>
      <c r="AP170" s="151" t="str">
        <f t="array" aca="1" ref="AP170" ca="1">IF(SUM(--ISNUMBER(FIND(AP$2,AN$2:AN$201)))&lt;ROW()-2,"",INDEX(AN$1:AN$201,SMALL(IF(ISNUMBER(FIND(AP$2,AN$2:AN$201)),ROW($2:$201)),ROW()-2)))</f>
        <v/>
      </c>
      <c r="AQ170" s="151" t="str">
        <f t="array" aca="1" ref="AQ170" ca="1">IF(SUM(--ISNUMBER(FIND(AQ$2,AN$2:AN$201)))&lt;ROW()-2,"",INDEX(AN$1:AN$201,SMALL(IF(ISNUMBER(FIND(AQ$2,AN$2:AN$201)),ROW($2:$201)),ROW()-2)))</f>
        <v/>
      </c>
    </row>
    <row r="171" spans="1:43" s="97" customFormat="1" ht="27.95" customHeight="1">
      <c r="A171" s="120" t="str">
        <f t="shared" ca="1" si="32"/>
        <v/>
      </c>
      <c r="B171" s="422" t="str">
        <f ca="1">IF(A171="","",IF(INDIRECT("C"&amp;ROW())="","",TEXT(MATCH(INDIRECT("C"&amp;ROW()),TestCategories,0),"000")&amp;"-"&amp;TEXT(COUNTIF(C$3:INDIRECT("C"&amp;ROW()),INDIRECT("C"&amp;ROW())),"00")))</f>
        <v/>
      </c>
      <c r="C171" s="423" t="str">
        <f t="shared" ca="1" si="33"/>
        <v>IRTF CUSTOMIZATION FUNCTION CHECK</v>
      </c>
      <c r="D171" s="424"/>
      <c r="E171" s="425"/>
      <c r="F171" s="425"/>
      <c r="G171" s="425"/>
      <c r="H171" s="427"/>
      <c r="I171" s="427"/>
      <c r="J171" s="427"/>
      <c r="K171" s="425"/>
      <c r="L171" s="425"/>
      <c r="M171" s="429" t="str">
        <f t="shared" ca="1" si="34"/>
        <v/>
      </c>
      <c r="N171" s="282" t="str">
        <f ca="1">IF(M171&lt;&gt;"",MAX(N$3:N170)+1,"")</f>
        <v/>
      </c>
      <c r="O171" s="442">
        <f t="shared" ca="1" si="35"/>
        <v>29</v>
      </c>
      <c r="P171" s="98"/>
      <c r="Q171" s="98"/>
      <c r="R171" s="98"/>
      <c r="S171" s="98"/>
      <c r="T171" s="98"/>
      <c r="U171" s="98"/>
      <c r="V171" s="98"/>
      <c r="W171" s="99"/>
      <c r="X171" s="89"/>
      <c r="Y171" s="89"/>
      <c r="Z171" s="89"/>
      <c r="AA171" s="117"/>
      <c r="AB171" s="139" t="str">
        <f t="shared" ca="1" si="28"/>
        <v/>
      </c>
      <c r="AC171" s="134">
        <f t="shared" ca="1" si="29"/>
        <v>0</v>
      </c>
      <c r="AD171" s="111">
        <f t="shared" ca="1" si="36"/>
        <v>0</v>
      </c>
      <c r="AE171" s="111">
        <f t="shared" ca="1" si="36"/>
        <v>0</v>
      </c>
      <c r="AF171" s="111">
        <f t="shared" ca="1" si="30"/>
        <v>0</v>
      </c>
      <c r="AG171" s="111">
        <f t="shared" ca="1" si="37"/>
        <v>0</v>
      </c>
      <c r="AH171" s="111">
        <f t="shared" ca="1" si="37"/>
        <v>0</v>
      </c>
      <c r="AI171" s="111">
        <f t="shared" ca="1" si="31"/>
        <v>0</v>
      </c>
      <c r="AJ171" s="111">
        <f t="shared" ca="1" si="38"/>
        <v>0</v>
      </c>
      <c r="AK171" s="112">
        <f t="shared" ca="1" si="38"/>
        <v>0</v>
      </c>
      <c r="AL171" s="104"/>
      <c r="AM171" s="100"/>
      <c r="AN171" s="148" t="str">
        <f t="shared" ca="1" si="27"/>
        <v/>
      </c>
      <c r="AO171" s="149"/>
      <c r="AP171" s="151" t="str">
        <f t="array" aca="1" ref="AP171" ca="1">IF(SUM(--ISNUMBER(FIND(AP$2,AN$2:AN$201)))&lt;ROW()-2,"",INDEX(AN$1:AN$201,SMALL(IF(ISNUMBER(FIND(AP$2,AN$2:AN$201)),ROW($2:$201)),ROW()-2)))</f>
        <v/>
      </c>
      <c r="AQ171" s="151" t="str">
        <f t="array" aca="1" ref="AQ171" ca="1">IF(SUM(--ISNUMBER(FIND(AQ$2,AN$2:AN$201)))&lt;ROW()-2,"",INDEX(AN$1:AN$201,SMALL(IF(ISNUMBER(FIND(AQ$2,AN$2:AN$201)),ROW($2:$201)),ROW()-2)))</f>
        <v/>
      </c>
    </row>
    <row r="172" spans="1:43" s="97" customFormat="1" ht="27.95" customHeight="1">
      <c r="A172" s="120" t="str">
        <f t="shared" ca="1" si="32"/>
        <v/>
      </c>
      <c r="B172" s="422" t="str">
        <f ca="1">IF(A172="","",IF(INDIRECT("C"&amp;ROW())="","",TEXT(MATCH(INDIRECT("C"&amp;ROW()),TestCategories,0),"000")&amp;"-"&amp;TEXT(COUNTIF(C$3:INDIRECT("C"&amp;ROW()),INDIRECT("C"&amp;ROW())),"00")))</f>
        <v/>
      </c>
      <c r="C172" s="423" t="str">
        <f t="shared" ca="1" si="33"/>
        <v>IRTF CUSTOMIZATION FUNCTION CHECK</v>
      </c>
      <c r="D172" s="424"/>
      <c r="E172" s="425"/>
      <c r="F172" s="425"/>
      <c r="G172" s="425"/>
      <c r="H172" s="427"/>
      <c r="I172" s="427"/>
      <c r="J172" s="427"/>
      <c r="K172" s="425"/>
      <c r="L172" s="425"/>
      <c r="M172" s="429" t="str">
        <f t="shared" ca="1" si="34"/>
        <v/>
      </c>
      <c r="N172" s="282" t="str">
        <f ca="1">IF(M172&lt;&gt;"",MAX(N$3:N171)+1,"")</f>
        <v/>
      </c>
      <c r="O172" s="442">
        <f t="shared" ca="1" si="35"/>
        <v>29</v>
      </c>
      <c r="P172" s="98"/>
      <c r="Q172" s="98"/>
      <c r="R172" s="98"/>
      <c r="S172" s="98"/>
      <c r="T172" s="98"/>
      <c r="U172" s="98"/>
      <c r="V172" s="98"/>
      <c r="W172" s="99"/>
      <c r="X172" s="89"/>
      <c r="Y172" s="89"/>
      <c r="Z172" s="89"/>
      <c r="AA172" s="117"/>
      <c r="AB172" s="139" t="str">
        <f t="shared" ca="1" si="28"/>
        <v/>
      </c>
      <c r="AC172" s="134">
        <f t="shared" ca="1" si="29"/>
        <v>0</v>
      </c>
      <c r="AD172" s="111">
        <f t="shared" ca="1" si="36"/>
        <v>0</v>
      </c>
      <c r="AE172" s="111">
        <f t="shared" ca="1" si="36"/>
        <v>0</v>
      </c>
      <c r="AF172" s="111">
        <f t="shared" ca="1" si="30"/>
        <v>0</v>
      </c>
      <c r="AG172" s="111">
        <f t="shared" ca="1" si="37"/>
        <v>0</v>
      </c>
      <c r="AH172" s="111">
        <f t="shared" ca="1" si="37"/>
        <v>0</v>
      </c>
      <c r="AI172" s="111">
        <f t="shared" ca="1" si="31"/>
        <v>0</v>
      </c>
      <c r="AJ172" s="111">
        <f t="shared" ca="1" si="38"/>
        <v>0</v>
      </c>
      <c r="AK172" s="112">
        <f t="shared" ca="1" si="38"/>
        <v>0</v>
      </c>
      <c r="AL172" s="104"/>
      <c r="AM172" s="100"/>
      <c r="AN172" s="148" t="str">
        <f t="shared" ca="1" si="27"/>
        <v/>
      </c>
      <c r="AO172" s="149"/>
      <c r="AP172" s="151" t="str">
        <f t="array" aca="1" ref="AP172" ca="1">IF(SUM(--ISNUMBER(FIND(AP$2,AN$2:AN$201)))&lt;ROW()-2,"",INDEX(AN$1:AN$201,SMALL(IF(ISNUMBER(FIND(AP$2,AN$2:AN$201)),ROW($2:$201)),ROW()-2)))</f>
        <v/>
      </c>
      <c r="AQ172" s="151" t="str">
        <f t="array" aca="1" ref="AQ172" ca="1">IF(SUM(--ISNUMBER(FIND(AQ$2,AN$2:AN$201)))&lt;ROW()-2,"",INDEX(AN$1:AN$201,SMALL(IF(ISNUMBER(FIND(AQ$2,AN$2:AN$201)),ROW($2:$201)),ROW()-2)))</f>
        <v/>
      </c>
    </row>
    <row r="173" spans="1:43" s="97" customFormat="1" ht="27.95" customHeight="1">
      <c r="A173" s="120" t="str">
        <f t="shared" ca="1" si="32"/>
        <v/>
      </c>
      <c r="B173" s="422" t="str">
        <f ca="1">IF(A173="","",IF(INDIRECT("C"&amp;ROW())="","",TEXT(MATCH(INDIRECT("C"&amp;ROW()),TestCategories,0),"000")&amp;"-"&amp;TEXT(COUNTIF(C$3:INDIRECT("C"&amp;ROW()),INDIRECT("C"&amp;ROW())),"00")))</f>
        <v/>
      </c>
      <c r="C173" s="423" t="str">
        <f t="shared" ca="1" si="33"/>
        <v>IRTF CUSTOMIZATION FUNCTION CHECK</v>
      </c>
      <c r="D173" s="424"/>
      <c r="E173" s="425"/>
      <c r="F173" s="425"/>
      <c r="G173" s="425"/>
      <c r="H173" s="427"/>
      <c r="I173" s="427"/>
      <c r="J173" s="427"/>
      <c r="K173" s="425"/>
      <c r="L173" s="425"/>
      <c r="M173" s="429" t="str">
        <f t="shared" ca="1" si="34"/>
        <v/>
      </c>
      <c r="N173" s="282" t="str">
        <f ca="1">IF(M173&lt;&gt;"",MAX(N$3:N172)+1,"")</f>
        <v/>
      </c>
      <c r="O173" s="442">
        <f t="shared" ca="1" si="35"/>
        <v>29</v>
      </c>
      <c r="P173" s="98"/>
      <c r="Q173" s="98"/>
      <c r="R173" s="98"/>
      <c r="S173" s="98"/>
      <c r="T173" s="98"/>
      <c r="U173" s="98"/>
      <c r="V173" s="98"/>
      <c r="W173" s="99"/>
      <c r="X173" s="89"/>
      <c r="Y173" s="89"/>
      <c r="Z173" s="89"/>
      <c r="AA173" s="117"/>
      <c r="AB173" s="139" t="str">
        <f t="shared" ca="1" si="28"/>
        <v/>
      </c>
      <c r="AC173" s="134">
        <f t="shared" ca="1" si="29"/>
        <v>0</v>
      </c>
      <c r="AD173" s="111">
        <f t="shared" ca="1" si="36"/>
        <v>0</v>
      </c>
      <c r="AE173" s="111">
        <f t="shared" ca="1" si="36"/>
        <v>0</v>
      </c>
      <c r="AF173" s="111">
        <f t="shared" ca="1" si="30"/>
        <v>0</v>
      </c>
      <c r="AG173" s="111">
        <f t="shared" ca="1" si="37"/>
        <v>0</v>
      </c>
      <c r="AH173" s="111">
        <f t="shared" ca="1" si="37"/>
        <v>0</v>
      </c>
      <c r="AI173" s="111">
        <f t="shared" ca="1" si="31"/>
        <v>0</v>
      </c>
      <c r="AJ173" s="111">
        <f t="shared" ca="1" si="38"/>
        <v>0</v>
      </c>
      <c r="AK173" s="112">
        <f t="shared" ca="1" si="38"/>
        <v>0</v>
      </c>
      <c r="AL173" s="104"/>
      <c r="AM173" s="100"/>
      <c r="AN173" s="148" t="str">
        <f t="shared" ca="1" si="27"/>
        <v/>
      </c>
      <c r="AO173" s="149"/>
      <c r="AP173" s="151" t="str">
        <f t="array" aca="1" ref="AP173" ca="1">IF(SUM(--ISNUMBER(FIND(AP$2,AN$2:AN$201)))&lt;ROW()-2,"",INDEX(AN$1:AN$201,SMALL(IF(ISNUMBER(FIND(AP$2,AN$2:AN$201)),ROW($2:$201)),ROW()-2)))</f>
        <v/>
      </c>
      <c r="AQ173" s="151" t="str">
        <f t="array" aca="1" ref="AQ173" ca="1">IF(SUM(--ISNUMBER(FIND(AQ$2,AN$2:AN$201)))&lt;ROW()-2,"",INDEX(AN$1:AN$201,SMALL(IF(ISNUMBER(FIND(AQ$2,AN$2:AN$201)),ROW($2:$201)),ROW()-2)))</f>
        <v/>
      </c>
    </row>
    <row r="174" spans="1:43" s="97" customFormat="1" ht="27.95" customHeight="1">
      <c r="A174" s="120" t="str">
        <f t="shared" ca="1" si="32"/>
        <v/>
      </c>
      <c r="B174" s="422" t="str">
        <f ca="1">IF(A174="","",IF(INDIRECT("C"&amp;ROW())="","",TEXT(MATCH(INDIRECT("C"&amp;ROW()),TestCategories,0),"000")&amp;"-"&amp;TEXT(COUNTIF(C$3:INDIRECT("C"&amp;ROW()),INDIRECT("C"&amp;ROW())),"00")))</f>
        <v/>
      </c>
      <c r="C174" s="423" t="str">
        <f t="shared" ca="1" si="33"/>
        <v>IRTF CUSTOMIZATION FUNCTION CHECK</v>
      </c>
      <c r="D174" s="424"/>
      <c r="E174" s="425"/>
      <c r="F174" s="425"/>
      <c r="G174" s="425"/>
      <c r="H174" s="427"/>
      <c r="I174" s="427"/>
      <c r="J174" s="427"/>
      <c r="K174" s="425"/>
      <c r="L174" s="425"/>
      <c r="M174" s="429" t="str">
        <f t="shared" ca="1" si="34"/>
        <v/>
      </c>
      <c r="N174" s="282" t="str">
        <f ca="1">IF(M174&lt;&gt;"",MAX(N$3:N173)+1,"")</f>
        <v/>
      </c>
      <c r="O174" s="442">
        <f t="shared" ca="1" si="35"/>
        <v>29</v>
      </c>
      <c r="P174" s="98"/>
      <c r="Q174" s="98"/>
      <c r="R174" s="98"/>
      <c r="S174" s="98"/>
      <c r="T174" s="98"/>
      <c r="U174" s="98"/>
      <c r="V174" s="98"/>
      <c r="W174" s="99"/>
      <c r="X174" s="89"/>
      <c r="Y174" s="89"/>
      <c r="Z174" s="89"/>
      <c r="AA174" s="117"/>
      <c r="AB174" s="139" t="str">
        <f t="shared" ca="1" si="28"/>
        <v/>
      </c>
      <c r="AC174" s="134">
        <f t="shared" ca="1" si="29"/>
        <v>0</v>
      </c>
      <c r="AD174" s="111">
        <f t="shared" ca="1" si="36"/>
        <v>0</v>
      </c>
      <c r="AE174" s="111">
        <f t="shared" ca="1" si="36"/>
        <v>0</v>
      </c>
      <c r="AF174" s="111">
        <f t="shared" ca="1" si="30"/>
        <v>0</v>
      </c>
      <c r="AG174" s="111">
        <f t="shared" ca="1" si="37"/>
        <v>0</v>
      </c>
      <c r="AH174" s="111">
        <f t="shared" ca="1" si="37"/>
        <v>0</v>
      </c>
      <c r="AI174" s="111">
        <f t="shared" ca="1" si="31"/>
        <v>0</v>
      </c>
      <c r="AJ174" s="111">
        <f t="shared" ca="1" si="38"/>
        <v>0</v>
      </c>
      <c r="AK174" s="112">
        <f t="shared" ca="1" si="38"/>
        <v>0</v>
      </c>
      <c r="AL174" s="104"/>
      <c r="AM174" s="100"/>
      <c r="AN174" s="148" t="str">
        <f t="shared" ca="1" si="27"/>
        <v/>
      </c>
      <c r="AO174" s="149"/>
      <c r="AP174" s="151" t="str">
        <f t="array" aca="1" ref="AP174" ca="1">IF(SUM(--ISNUMBER(FIND(AP$2,AN$2:AN$201)))&lt;ROW()-2,"",INDEX(AN$1:AN$201,SMALL(IF(ISNUMBER(FIND(AP$2,AN$2:AN$201)),ROW($2:$201)),ROW()-2)))</f>
        <v/>
      </c>
      <c r="AQ174" s="151" t="str">
        <f t="array" aca="1" ref="AQ174" ca="1">IF(SUM(--ISNUMBER(FIND(AQ$2,AN$2:AN$201)))&lt;ROW()-2,"",INDEX(AN$1:AN$201,SMALL(IF(ISNUMBER(FIND(AQ$2,AN$2:AN$201)),ROW($2:$201)),ROW()-2)))</f>
        <v/>
      </c>
    </row>
    <row r="175" spans="1:43" s="97" customFormat="1" ht="27.95" customHeight="1">
      <c r="A175" s="120" t="str">
        <f t="shared" ca="1" si="32"/>
        <v/>
      </c>
      <c r="B175" s="422" t="str">
        <f ca="1">IF(A175="","",IF(INDIRECT("C"&amp;ROW())="","",TEXT(MATCH(INDIRECT("C"&amp;ROW()),TestCategories,0),"000")&amp;"-"&amp;TEXT(COUNTIF(C$3:INDIRECT("C"&amp;ROW()),INDIRECT("C"&amp;ROW())),"00")))</f>
        <v/>
      </c>
      <c r="C175" s="423" t="str">
        <f t="shared" ca="1" si="33"/>
        <v>IRTF CUSTOMIZATION FUNCTION CHECK</v>
      </c>
      <c r="D175" s="424"/>
      <c r="E175" s="425"/>
      <c r="F175" s="425"/>
      <c r="G175" s="425"/>
      <c r="H175" s="427"/>
      <c r="I175" s="427"/>
      <c r="J175" s="427"/>
      <c r="K175" s="425"/>
      <c r="L175" s="425"/>
      <c r="M175" s="429" t="str">
        <f t="shared" ca="1" si="34"/>
        <v/>
      </c>
      <c r="N175" s="282" t="str">
        <f ca="1">IF(M175&lt;&gt;"",MAX(N$3:N174)+1,"")</f>
        <v/>
      </c>
      <c r="O175" s="442">
        <f t="shared" ca="1" si="35"/>
        <v>29</v>
      </c>
      <c r="P175" s="98"/>
      <c r="Q175" s="98"/>
      <c r="R175" s="98"/>
      <c r="S175" s="98"/>
      <c r="T175" s="98"/>
      <c r="U175" s="98"/>
      <c r="V175" s="98"/>
      <c r="W175" s="99"/>
      <c r="X175" s="89"/>
      <c r="Y175" s="89"/>
      <c r="Z175" s="89"/>
      <c r="AA175" s="117"/>
      <c r="AB175" s="139" t="str">
        <f t="shared" ca="1" si="28"/>
        <v/>
      </c>
      <c r="AC175" s="134">
        <f t="shared" ca="1" si="29"/>
        <v>0</v>
      </c>
      <c r="AD175" s="111">
        <f t="shared" ca="1" si="36"/>
        <v>0</v>
      </c>
      <c r="AE175" s="111">
        <f t="shared" ca="1" si="36"/>
        <v>0</v>
      </c>
      <c r="AF175" s="111">
        <f t="shared" ca="1" si="30"/>
        <v>0</v>
      </c>
      <c r="AG175" s="111">
        <f t="shared" ca="1" si="37"/>
        <v>0</v>
      </c>
      <c r="AH175" s="111">
        <f t="shared" ca="1" si="37"/>
        <v>0</v>
      </c>
      <c r="AI175" s="111">
        <f t="shared" ca="1" si="31"/>
        <v>0</v>
      </c>
      <c r="AJ175" s="111">
        <f t="shared" ca="1" si="38"/>
        <v>0</v>
      </c>
      <c r="AK175" s="112">
        <f t="shared" ca="1" si="38"/>
        <v>0</v>
      </c>
      <c r="AL175" s="104"/>
      <c r="AM175" s="100"/>
      <c r="AN175" s="148" t="str">
        <f t="shared" ca="1" si="27"/>
        <v/>
      </c>
      <c r="AO175" s="149"/>
      <c r="AP175" s="151" t="str">
        <f t="array" aca="1" ref="AP175" ca="1">IF(SUM(--ISNUMBER(FIND(AP$2,AN$2:AN$201)))&lt;ROW()-2,"",INDEX(AN$1:AN$201,SMALL(IF(ISNUMBER(FIND(AP$2,AN$2:AN$201)),ROW($2:$201)),ROW()-2)))</f>
        <v/>
      </c>
      <c r="AQ175" s="151" t="str">
        <f t="array" aca="1" ref="AQ175" ca="1">IF(SUM(--ISNUMBER(FIND(AQ$2,AN$2:AN$201)))&lt;ROW()-2,"",INDEX(AN$1:AN$201,SMALL(IF(ISNUMBER(FIND(AQ$2,AN$2:AN$201)),ROW($2:$201)),ROW()-2)))</f>
        <v/>
      </c>
    </row>
    <row r="176" spans="1:43" s="97" customFormat="1" ht="27.95" customHeight="1">
      <c r="A176" s="120" t="str">
        <f t="shared" ca="1" si="32"/>
        <v/>
      </c>
      <c r="B176" s="422" t="str">
        <f ca="1">IF(A176="","",IF(INDIRECT("C"&amp;ROW())="","",TEXT(MATCH(INDIRECT("C"&amp;ROW()),TestCategories,0),"000")&amp;"-"&amp;TEXT(COUNTIF(C$3:INDIRECT("C"&amp;ROW()),INDIRECT("C"&amp;ROW())),"00")))</f>
        <v/>
      </c>
      <c r="C176" s="423" t="str">
        <f t="shared" ca="1" si="33"/>
        <v>IRTF CUSTOMIZATION FUNCTION CHECK</v>
      </c>
      <c r="D176" s="424"/>
      <c r="E176" s="425"/>
      <c r="F176" s="425"/>
      <c r="G176" s="425"/>
      <c r="H176" s="427"/>
      <c r="I176" s="427"/>
      <c r="J176" s="427"/>
      <c r="K176" s="425"/>
      <c r="L176" s="425"/>
      <c r="M176" s="429" t="str">
        <f t="shared" ca="1" si="34"/>
        <v/>
      </c>
      <c r="N176" s="282" t="str">
        <f ca="1">IF(M176&lt;&gt;"",MAX(N$3:N175)+1,"")</f>
        <v/>
      </c>
      <c r="O176" s="442">
        <f t="shared" ca="1" si="35"/>
        <v>29</v>
      </c>
      <c r="P176" s="98"/>
      <c r="Q176" s="98"/>
      <c r="R176" s="98"/>
      <c r="S176" s="98"/>
      <c r="T176" s="98"/>
      <c r="U176" s="98"/>
      <c r="V176" s="98"/>
      <c r="W176" s="99"/>
      <c r="X176" s="89"/>
      <c r="Y176" s="89"/>
      <c r="Z176" s="89"/>
      <c r="AA176" s="117"/>
      <c r="AB176" s="139" t="str">
        <f t="shared" ca="1" si="28"/>
        <v/>
      </c>
      <c r="AC176" s="134">
        <f t="shared" ca="1" si="29"/>
        <v>0</v>
      </c>
      <c r="AD176" s="111">
        <f t="shared" ca="1" si="36"/>
        <v>0</v>
      </c>
      <c r="AE176" s="111">
        <f t="shared" ca="1" si="36"/>
        <v>0</v>
      </c>
      <c r="AF176" s="111">
        <f t="shared" ca="1" si="30"/>
        <v>0</v>
      </c>
      <c r="AG176" s="111">
        <f t="shared" ca="1" si="37"/>
        <v>0</v>
      </c>
      <c r="AH176" s="111">
        <f t="shared" ca="1" si="37"/>
        <v>0</v>
      </c>
      <c r="AI176" s="111">
        <f t="shared" ca="1" si="31"/>
        <v>0</v>
      </c>
      <c r="AJ176" s="111">
        <f t="shared" ca="1" si="38"/>
        <v>0</v>
      </c>
      <c r="AK176" s="112">
        <f t="shared" ca="1" si="38"/>
        <v>0</v>
      </c>
      <c r="AL176" s="104"/>
      <c r="AM176" s="100"/>
      <c r="AN176" s="148" t="str">
        <f t="shared" ca="1" si="27"/>
        <v/>
      </c>
      <c r="AO176" s="149"/>
      <c r="AP176" s="151" t="str">
        <f t="array" aca="1" ref="AP176" ca="1">IF(SUM(--ISNUMBER(FIND(AP$2,AN$2:AN$201)))&lt;ROW()-2,"",INDEX(AN$1:AN$201,SMALL(IF(ISNUMBER(FIND(AP$2,AN$2:AN$201)),ROW($2:$201)),ROW()-2)))</f>
        <v/>
      </c>
      <c r="AQ176" s="151" t="str">
        <f t="array" aca="1" ref="AQ176" ca="1">IF(SUM(--ISNUMBER(FIND(AQ$2,AN$2:AN$201)))&lt;ROW()-2,"",INDEX(AN$1:AN$201,SMALL(IF(ISNUMBER(FIND(AQ$2,AN$2:AN$201)),ROW($2:$201)),ROW()-2)))</f>
        <v/>
      </c>
    </row>
    <row r="177" spans="1:43" s="97" customFormat="1" ht="27.95" customHeight="1">
      <c r="A177" s="120" t="str">
        <f t="shared" ca="1" si="32"/>
        <v/>
      </c>
      <c r="B177" s="422" t="str">
        <f ca="1">IF(A177="","",IF(INDIRECT("C"&amp;ROW())="","",TEXT(MATCH(INDIRECT("C"&amp;ROW()),TestCategories,0),"000")&amp;"-"&amp;TEXT(COUNTIF(C$3:INDIRECT("C"&amp;ROW()),INDIRECT("C"&amp;ROW())),"00")))</f>
        <v/>
      </c>
      <c r="C177" s="423" t="str">
        <f t="shared" ca="1" si="33"/>
        <v>IRTF CUSTOMIZATION FUNCTION CHECK</v>
      </c>
      <c r="D177" s="424"/>
      <c r="E177" s="425"/>
      <c r="F177" s="425"/>
      <c r="G177" s="425"/>
      <c r="H177" s="427"/>
      <c r="I177" s="427"/>
      <c r="J177" s="427"/>
      <c r="K177" s="425"/>
      <c r="L177" s="425"/>
      <c r="M177" s="429" t="str">
        <f t="shared" ca="1" si="34"/>
        <v/>
      </c>
      <c r="N177" s="282" t="str">
        <f ca="1">IF(M177&lt;&gt;"",MAX(N$3:N176)+1,"")</f>
        <v/>
      </c>
      <c r="O177" s="442">
        <f t="shared" ca="1" si="35"/>
        <v>29</v>
      </c>
      <c r="P177" s="98"/>
      <c r="Q177" s="98"/>
      <c r="R177" s="98"/>
      <c r="S177" s="98"/>
      <c r="T177" s="98"/>
      <c r="U177" s="98"/>
      <c r="V177" s="98"/>
      <c r="W177" s="99"/>
      <c r="X177" s="89"/>
      <c r="Y177" s="89"/>
      <c r="Z177" s="89"/>
      <c r="AA177" s="117"/>
      <c r="AB177" s="139" t="str">
        <f t="shared" ca="1" si="28"/>
        <v/>
      </c>
      <c r="AC177" s="134">
        <f t="shared" ca="1" si="29"/>
        <v>0</v>
      </c>
      <c r="AD177" s="111">
        <f t="shared" ca="1" si="36"/>
        <v>0</v>
      </c>
      <c r="AE177" s="111">
        <f t="shared" ca="1" si="36"/>
        <v>0</v>
      </c>
      <c r="AF177" s="111">
        <f t="shared" ca="1" si="30"/>
        <v>0</v>
      </c>
      <c r="AG177" s="111">
        <f t="shared" ca="1" si="37"/>
        <v>0</v>
      </c>
      <c r="AH177" s="111">
        <f t="shared" ca="1" si="37"/>
        <v>0</v>
      </c>
      <c r="AI177" s="111">
        <f t="shared" ca="1" si="31"/>
        <v>0</v>
      </c>
      <c r="AJ177" s="111">
        <f t="shared" ca="1" si="38"/>
        <v>0</v>
      </c>
      <c r="AK177" s="112">
        <f t="shared" ca="1" si="38"/>
        <v>0</v>
      </c>
      <c r="AL177" s="104"/>
      <c r="AM177" s="100"/>
      <c r="AN177" s="148" t="str">
        <f t="shared" ca="1" si="27"/>
        <v/>
      </c>
      <c r="AO177" s="149"/>
      <c r="AP177" s="151" t="str">
        <f t="array" aca="1" ref="AP177" ca="1">IF(SUM(--ISNUMBER(FIND(AP$2,AN$2:AN$201)))&lt;ROW()-2,"",INDEX(AN$1:AN$201,SMALL(IF(ISNUMBER(FIND(AP$2,AN$2:AN$201)),ROW($2:$201)),ROW()-2)))</f>
        <v/>
      </c>
      <c r="AQ177" s="151" t="str">
        <f t="array" aca="1" ref="AQ177" ca="1">IF(SUM(--ISNUMBER(FIND(AQ$2,AN$2:AN$201)))&lt;ROW()-2,"",INDEX(AN$1:AN$201,SMALL(IF(ISNUMBER(FIND(AQ$2,AN$2:AN$201)),ROW($2:$201)),ROW()-2)))</f>
        <v/>
      </c>
    </row>
    <row r="178" spans="1:43" s="97" customFormat="1" ht="27.95" customHeight="1">
      <c r="A178" s="120" t="str">
        <f t="shared" ca="1" si="32"/>
        <v/>
      </c>
      <c r="B178" s="422" t="str">
        <f ca="1">IF(A178="","",IF(INDIRECT("C"&amp;ROW())="","",TEXT(MATCH(INDIRECT("C"&amp;ROW()),TestCategories,0),"000")&amp;"-"&amp;TEXT(COUNTIF(C$3:INDIRECT("C"&amp;ROW()),INDIRECT("C"&amp;ROW())),"00")))</f>
        <v/>
      </c>
      <c r="C178" s="423" t="str">
        <f t="shared" ca="1" si="33"/>
        <v>IRTF CUSTOMIZATION FUNCTION CHECK</v>
      </c>
      <c r="D178" s="424"/>
      <c r="E178" s="425"/>
      <c r="F178" s="425"/>
      <c r="G178" s="425"/>
      <c r="H178" s="427"/>
      <c r="I178" s="427"/>
      <c r="J178" s="427"/>
      <c r="K178" s="425"/>
      <c r="L178" s="425"/>
      <c r="M178" s="429" t="str">
        <f t="shared" ca="1" si="34"/>
        <v/>
      </c>
      <c r="N178" s="282" t="str">
        <f ca="1">IF(M178&lt;&gt;"",MAX(N$3:N177)+1,"")</f>
        <v/>
      </c>
      <c r="O178" s="442">
        <f t="shared" ca="1" si="35"/>
        <v>29</v>
      </c>
      <c r="P178" s="98"/>
      <c r="Q178" s="98"/>
      <c r="R178" s="98"/>
      <c r="S178" s="98"/>
      <c r="T178" s="98"/>
      <c r="U178" s="98"/>
      <c r="V178" s="98"/>
      <c r="W178" s="99"/>
      <c r="X178" s="89"/>
      <c r="Y178" s="89"/>
      <c r="Z178" s="89"/>
      <c r="AA178" s="117"/>
      <c r="AB178" s="139" t="str">
        <f t="shared" ca="1" si="28"/>
        <v/>
      </c>
      <c r="AC178" s="134">
        <f t="shared" ca="1" si="29"/>
        <v>0</v>
      </c>
      <c r="AD178" s="111">
        <f t="shared" ca="1" si="36"/>
        <v>0</v>
      </c>
      <c r="AE178" s="111">
        <f t="shared" ca="1" si="36"/>
        <v>0</v>
      </c>
      <c r="AF178" s="111">
        <f t="shared" ca="1" si="30"/>
        <v>0</v>
      </c>
      <c r="AG178" s="111">
        <f t="shared" ca="1" si="37"/>
        <v>0</v>
      </c>
      <c r="AH178" s="111">
        <f t="shared" ca="1" si="37"/>
        <v>0</v>
      </c>
      <c r="AI178" s="111">
        <f t="shared" ca="1" si="31"/>
        <v>0</v>
      </c>
      <c r="AJ178" s="111">
        <f t="shared" ca="1" si="38"/>
        <v>0</v>
      </c>
      <c r="AK178" s="112">
        <f t="shared" ca="1" si="38"/>
        <v>0</v>
      </c>
      <c r="AL178" s="104"/>
      <c r="AM178" s="100"/>
      <c r="AN178" s="148" t="str">
        <f t="shared" ca="1" si="27"/>
        <v/>
      </c>
      <c r="AO178" s="149"/>
      <c r="AP178" s="151" t="str">
        <f t="array" aca="1" ref="AP178" ca="1">IF(SUM(--ISNUMBER(FIND(AP$2,AN$2:AN$201)))&lt;ROW()-2,"",INDEX(AN$1:AN$201,SMALL(IF(ISNUMBER(FIND(AP$2,AN$2:AN$201)),ROW($2:$201)),ROW()-2)))</f>
        <v/>
      </c>
      <c r="AQ178" s="151" t="str">
        <f t="array" aca="1" ref="AQ178" ca="1">IF(SUM(--ISNUMBER(FIND(AQ$2,AN$2:AN$201)))&lt;ROW()-2,"",INDEX(AN$1:AN$201,SMALL(IF(ISNUMBER(FIND(AQ$2,AN$2:AN$201)),ROW($2:$201)),ROW()-2)))</f>
        <v/>
      </c>
    </row>
    <row r="179" spans="1:43" s="97" customFormat="1" ht="27.95" customHeight="1">
      <c r="A179" s="120" t="str">
        <f t="shared" ca="1" si="32"/>
        <v/>
      </c>
      <c r="B179" s="422" t="str">
        <f ca="1">IF(A179="","",IF(INDIRECT("C"&amp;ROW())="","",TEXT(MATCH(INDIRECT("C"&amp;ROW()),TestCategories,0),"000")&amp;"-"&amp;TEXT(COUNTIF(C$3:INDIRECT("C"&amp;ROW()),INDIRECT("C"&amp;ROW())),"00")))</f>
        <v/>
      </c>
      <c r="C179" s="423" t="str">
        <f t="shared" ca="1" si="33"/>
        <v>IRTF CUSTOMIZATION FUNCTION CHECK</v>
      </c>
      <c r="D179" s="424"/>
      <c r="E179" s="425"/>
      <c r="F179" s="425"/>
      <c r="G179" s="425"/>
      <c r="H179" s="427"/>
      <c r="I179" s="427"/>
      <c r="J179" s="427"/>
      <c r="K179" s="425"/>
      <c r="L179" s="425"/>
      <c r="M179" s="429" t="str">
        <f t="shared" ca="1" si="34"/>
        <v/>
      </c>
      <c r="N179" s="282" t="str">
        <f ca="1">IF(M179&lt;&gt;"",MAX(N$3:N178)+1,"")</f>
        <v/>
      </c>
      <c r="O179" s="442">
        <f t="shared" ca="1" si="35"/>
        <v>29</v>
      </c>
      <c r="P179" s="98"/>
      <c r="Q179" s="98"/>
      <c r="R179" s="98"/>
      <c r="S179" s="98"/>
      <c r="T179" s="98"/>
      <c r="U179" s="98"/>
      <c r="V179" s="98"/>
      <c r="W179" s="99"/>
      <c r="X179" s="89"/>
      <c r="Y179" s="89"/>
      <c r="Z179" s="89"/>
      <c r="AA179" s="117"/>
      <c r="AB179" s="139" t="str">
        <f t="shared" ca="1" si="28"/>
        <v/>
      </c>
      <c r="AC179" s="134">
        <f t="shared" ca="1" si="29"/>
        <v>0</v>
      </c>
      <c r="AD179" s="111">
        <f t="shared" ca="1" si="36"/>
        <v>0</v>
      </c>
      <c r="AE179" s="111">
        <f t="shared" ca="1" si="36"/>
        <v>0</v>
      </c>
      <c r="AF179" s="111">
        <f t="shared" ca="1" si="30"/>
        <v>0</v>
      </c>
      <c r="AG179" s="111">
        <f t="shared" ca="1" si="37"/>
        <v>0</v>
      </c>
      <c r="AH179" s="111">
        <f t="shared" ca="1" si="37"/>
        <v>0</v>
      </c>
      <c r="AI179" s="111">
        <f t="shared" ca="1" si="31"/>
        <v>0</v>
      </c>
      <c r="AJ179" s="111">
        <f t="shared" ca="1" si="38"/>
        <v>0</v>
      </c>
      <c r="AK179" s="112">
        <f t="shared" ca="1" si="38"/>
        <v>0</v>
      </c>
      <c r="AL179" s="104"/>
      <c r="AM179" s="100"/>
      <c r="AN179" s="148" t="str">
        <f t="shared" ca="1" si="27"/>
        <v/>
      </c>
      <c r="AO179" s="149"/>
      <c r="AP179" s="151" t="str">
        <f t="array" aca="1" ref="AP179" ca="1">IF(SUM(--ISNUMBER(FIND(AP$2,AN$2:AN$201)))&lt;ROW()-2,"",INDEX(AN$1:AN$201,SMALL(IF(ISNUMBER(FIND(AP$2,AN$2:AN$201)),ROW($2:$201)),ROW()-2)))</f>
        <v/>
      </c>
      <c r="AQ179" s="151" t="str">
        <f t="array" aca="1" ref="AQ179" ca="1">IF(SUM(--ISNUMBER(FIND(AQ$2,AN$2:AN$201)))&lt;ROW()-2,"",INDEX(AN$1:AN$201,SMALL(IF(ISNUMBER(FIND(AQ$2,AN$2:AN$201)),ROW($2:$201)),ROW()-2)))</f>
        <v/>
      </c>
    </row>
    <row r="180" spans="1:43" s="97" customFormat="1" ht="27.95" customHeight="1">
      <c r="A180" s="120" t="str">
        <f t="shared" ca="1" si="32"/>
        <v/>
      </c>
      <c r="B180" s="422" t="str">
        <f ca="1">IF(A180="","",IF(INDIRECT("C"&amp;ROW())="","",TEXT(MATCH(INDIRECT("C"&amp;ROW()),TestCategories,0),"000")&amp;"-"&amp;TEXT(COUNTIF(C$3:INDIRECT("C"&amp;ROW()),INDIRECT("C"&amp;ROW())),"00")))</f>
        <v/>
      </c>
      <c r="C180" s="423" t="str">
        <f t="shared" ca="1" si="33"/>
        <v>IRTF CUSTOMIZATION FUNCTION CHECK</v>
      </c>
      <c r="D180" s="424"/>
      <c r="E180" s="425"/>
      <c r="F180" s="425"/>
      <c r="G180" s="425"/>
      <c r="H180" s="427"/>
      <c r="I180" s="427"/>
      <c r="J180" s="427"/>
      <c r="K180" s="425"/>
      <c r="L180" s="425"/>
      <c r="M180" s="429" t="str">
        <f t="shared" ca="1" si="34"/>
        <v/>
      </c>
      <c r="N180" s="282" t="str">
        <f ca="1">IF(M180&lt;&gt;"",MAX(N$3:N179)+1,"")</f>
        <v/>
      </c>
      <c r="O180" s="442">
        <f t="shared" ca="1" si="35"/>
        <v>29</v>
      </c>
      <c r="P180" s="98"/>
      <c r="Q180" s="98"/>
      <c r="R180" s="98"/>
      <c r="S180" s="98"/>
      <c r="T180" s="98"/>
      <c r="U180" s="98"/>
      <c r="V180" s="98"/>
      <c r="W180" s="99"/>
      <c r="X180" s="89"/>
      <c r="Y180" s="89"/>
      <c r="Z180" s="89"/>
      <c r="AA180" s="117"/>
      <c r="AB180" s="139" t="str">
        <f t="shared" ca="1" si="28"/>
        <v/>
      </c>
      <c r="AC180" s="134">
        <f t="shared" ca="1" si="29"/>
        <v>0</v>
      </c>
      <c r="AD180" s="111">
        <f t="shared" ca="1" si="36"/>
        <v>0</v>
      </c>
      <c r="AE180" s="111">
        <f t="shared" ca="1" si="36"/>
        <v>0</v>
      </c>
      <c r="AF180" s="111">
        <f t="shared" ca="1" si="30"/>
        <v>0</v>
      </c>
      <c r="AG180" s="111">
        <f t="shared" ca="1" si="37"/>
        <v>0</v>
      </c>
      <c r="AH180" s="111">
        <f t="shared" ca="1" si="37"/>
        <v>0</v>
      </c>
      <c r="AI180" s="111">
        <f t="shared" ca="1" si="31"/>
        <v>0</v>
      </c>
      <c r="AJ180" s="111">
        <f t="shared" ca="1" si="38"/>
        <v>0</v>
      </c>
      <c r="AK180" s="112">
        <f t="shared" ca="1" si="38"/>
        <v>0</v>
      </c>
      <c r="AL180" s="104"/>
      <c r="AM180" s="100"/>
      <c r="AN180" s="148" t="str">
        <f t="shared" ca="1" si="27"/>
        <v/>
      </c>
      <c r="AO180" s="149"/>
      <c r="AP180" s="151" t="str">
        <f t="array" aca="1" ref="AP180" ca="1">IF(SUM(--ISNUMBER(FIND(AP$2,AN$2:AN$201)))&lt;ROW()-2,"",INDEX(AN$1:AN$201,SMALL(IF(ISNUMBER(FIND(AP$2,AN$2:AN$201)),ROW($2:$201)),ROW()-2)))</f>
        <v/>
      </c>
      <c r="AQ180" s="151" t="str">
        <f t="array" aca="1" ref="AQ180" ca="1">IF(SUM(--ISNUMBER(FIND(AQ$2,AN$2:AN$201)))&lt;ROW()-2,"",INDEX(AN$1:AN$201,SMALL(IF(ISNUMBER(FIND(AQ$2,AN$2:AN$201)),ROW($2:$201)),ROW()-2)))</f>
        <v/>
      </c>
    </row>
    <row r="181" spans="1:43" s="97" customFormat="1" ht="27.95" customHeight="1">
      <c r="A181" s="120" t="str">
        <f t="shared" ca="1" si="32"/>
        <v/>
      </c>
      <c r="B181" s="422" t="str">
        <f ca="1">IF(A181="","",IF(INDIRECT("C"&amp;ROW())="","",TEXT(MATCH(INDIRECT("C"&amp;ROW()),TestCategories,0),"000")&amp;"-"&amp;TEXT(COUNTIF(C$3:INDIRECT("C"&amp;ROW()),INDIRECT("C"&amp;ROW())),"00")))</f>
        <v/>
      </c>
      <c r="C181" s="423" t="str">
        <f t="shared" ca="1" si="33"/>
        <v>IRTF CUSTOMIZATION FUNCTION CHECK</v>
      </c>
      <c r="D181" s="424"/>
      <c r="E181" s="425"/>
      <c r="F181" s="425"/>
      <c r="G181" s="425"/>
      <c r="H181" s="427"/>
      <c r="I181" s="427"/>
      <c r="J181" s="427"/>
      <c r="K181" s="425"/>
      <c r="L181" s="425"/>
      <c r="M181" s="429" t="str">
        <f t="shared" ca="1" si="34"/>
        <v/>
      </c>
      <c r="N181" s="282" t="str">
        <f ca="1">IF(M181&lt;&gt;"",MAX(N$3:N180)+1,"")</f>
        <v/>
      </c>
      <c r="O181" s="442">
        <f t="shared" ca="1" si="35"/>
        <v>29</v>
      </c>
      <c r="P181" s="98"/>
      <c r="Q181" s="98"/>
      <c r="R181" s="98"/>
      <c r="S181" s="98"/>
      <c r="T181" s="98"/>
      <c r="U181" s="98"/>
      <c r="V181" s="98"/>
      <c r="W181" s="99"/>
      <c r="X181" s="89"/>
      <c r="Y181" s="89"/>
      <c r="Z181" s="89"/>
      <c r="AA181" s="117"/>
      <c r="AB181" s="139" t="str">
        <f t="shared" ca="1" si="28"/>
        <v/>
      </c>
      <c r="AC181" s="134">
        <f t="shared" ca="1" si="29"/>
        <v>0</v>
      </c>
      <c r="AD181" s="111">
        <f t="shared" ca="1" si="36"/>
        <v>0</v>
      </c>
      <c r="AE181" s="111">
        <f t="shared" ca="1" si="36"/>
        <v>0</v>
      </c>
      <c r="AF181" s="111">
        <f t="shared" ca="1" si="30"/>
        <v>0</v>
      </c>
      <c r="AG181" s="111">
        <f t="shared" ca="1" si="37"/>
        <v>0</v>
      </c>
      <c r="AH181" s="111">
        <f t="shared" ca="1" si="37"/>
        <v>0</v>
      </c>
      <c r="AI181" s="111">
        <f t="shared" ca="1" si="31"/>
        <v>0</v>
      </c>
      <c r="AJ181" s="111">
        <f t="shared" ca="1" si="38"/>
        <v>0</v>
      </c>
      <c r="AK181" s="112">
        <f t="shared" ca="1" si="38"/>
        <v>0</v>
      </c>
      <c r="AL181" s="104"/>
      <c r="AM181" s="100"/>
      <c r="AN181" s="148" t="str">
        <f t="shared" ca="1" si="27"/>
        <v/>
      </c>
      <c r="AO181" s="149"/>
      <c r="AP181" s="151" t="str">
        <f t="array" aca="1" ref="AP181" ca="1">IF(SUM(--ISNUMBER(FIND(AP$2,AN$2:AN$201)))&lt;ROW()-2,"",INDEX(AN$1:AN$201,SMALL(IF(ISNUMBER(FIND(AP$2,AN$2:AN$201)),ROW($2:$201)),ROW()-2)))</f>
        <v/>
      </c>
      <c r="AQ181" s="151" t="str">
        <f t="array" aca="1" ref="AQ181" ca="1">IF(SUM(--ISNUMBER(FIND(AQ$2,AN$2:AN$201)))&lt;ROW()-2,"",INDEX(AN$1:AN$201,SMALL(IF(ISNUMBER(FIND(AQ$2,AN$2:AN$201)),ROW($2:$201)),ROW()-2)))</f>
        <v/>
      </c>
    </row>
    <row r="182" spans="1:43" s="97" customFormat="1" ht="27.95" customHeight="1">
      <c r="A182" s="120" t="str">
        <f t="shared" ca="1" si="32"/>
        <v/>
      </c>
      <c r="B182" s="422" t="str">
        <f ca="1">IF(A182="","",IF(INDIRECT("C"&amp;ROW())="","",TEXT(MATCH(INDIRECT("C"&amp;ROW()),TestCategories,0),"000")&amp;"-"&amp;TEXT(COUNTIF(C$3:INDIRECT("C"&amp;ROW()),INDIRECT("C"&amp;ROW())),"00")))</f>
        <v/>
      </c>
      <c r="C182" s="423" t="str">
        <f t="shared" ca="1" si="33"/>
        <v>IRTF CUSTOMIZATION FUNCTION CHECK</v>
      </c>
      <c r="D182" s="424"/>
      <c r="E182" s="425"/>
      <c r="F182" s="425"/>
      <c r="G182" s="425"/>
      <c r="H182" s="427"/>
      <c r="I182" s="427"/>
      <c r="J182" s="427"/>
      <c r="K182" s="425"/>
      <c r="L182" s="425"/>
      <c r="M182" s="429" t="str">
        <f t="shared" ca="1" si="34"/>
        <v/>
      </c>
      <c r="N182" s="282" t="str">
        <f ca="1">IF(M182&lt;&gt;"",MAX(N$3:N181)+1,"")</f>
        <v/>
      </c>
      <c r="O182" s="442">
        <f t="shared" ca="1" si="35"/>
        <v>29</v>
      </c>
      <c r="P182" s="98"/>
      <c r="Q182" s="98"/>
      <c r="R182" s="98"/>
      <c r="S182" s="98"/>
      <c r="T182" s="98"/>
      <c r="U182" s="98"/>
      <c r="V182" s="98"/>
      <c r="W182" s="99"/>
      <c r="X182" s="89"/>
      <c r="Y182" s="89"/>
      <c r="Z182" s="89"/>
      <c r="AA182" s="117"/>
      <c r="AB182" s="139" t="str">
        <f t="shared" ca="1" si="28"/>
        <v/>
      </c>
      <c r="AC182" s="134">
        <f t="shared" ca="1" si="29"/>
        <v>0</v>
      </c>
      <c r="AD182" s="111">
        <f t="shared" ca="1" si="36"/>
        <v>0</v>
      </c>
      <c r="AE182" s="111">
        <f t="shared" ca="1" si="36"/>
        <v>0</v>
      </c>
      <c r="AF182" s="111">
        <f t="shared" ca="1" si="30"/>
        <v>0</v>
      </c>
      <c r="AG182" s="111">
        <f t="shared" ca="1" si="37"/>
        <v>0</v>
      </c>
      <c r="AH182" s="111">
        <f t="shared" ca="1" si="37"/>
        <v>0</v>
      </c>
      <c r="AI182" s="111">
        <f t="shared" ca="1" si="31"/>
        <v>0</v>
      </c>
      <c r="AJ182" s="111">
        <f t="shared" ca="1" si="38"/>
        <v>0</v>
      </c>
      <c r="AK182" s="112">
        <f t="shared" ca="1" si="38"/>
        <v>0</v>
      </c>
      <c r="AL182" s="104"/>
      <c r="AM182" s="100"/>
      <c r="AN182" s="148" t="str">
        <f t="shared" ca="1" si="27"/>
        <v/>
      </c>
      <c r="AO182" s="149"/>
      <c r="AP182" s="151" t="str">
        <f t="array" aca="1" ref="AP182" ca="1">IF(SUM(--ISNUMBER(FIND(AP$2,AN$2:AN$201)))&lt;ROW()-2,"",INDEX(AN$1:AN$201,SMALL(IF(ISNUMBER(FIND(AP$2,AN$2:AN$201)),ROW($2:$201)),ROW()-2)))</f>
        <v/>
      </c>
      <c r="AQ182" s="151" t="str">
        <f t="array" aca="1" ref="AQ182" ca="1">IF(SUM(--ISNUMBER(FIND(AQ$2,AN$2:AN$201)))&lt;ROW()-2,"",INDEX(AN$1:AN$201,SMALL(IF(ISNUMBER(FIND(AQ$2,AN$2:AN$201)),ROW($2:$201)),ROW()-2)))</f>
        <v/>
      </c>
    </row>
    <row r="183" spans="1:43" s="97" customFormat="1" ht="27.95" customHeight="1">
      <c r="A183" s="120" t="str">
        <f t="shared" ca="1" si="32"/>
        <v/>
      </c>
      <c r="B183" s="422" t="str">
        <f ca="1">IF(A183="","",IF(INDIRECT("C"&amp;ROW())="","",TEXT(MATCH(INDIRECT("C"&amp;ROW()),TestCategories,0),"000")&amp;"-"&amp;TEXT(COUNTIF(C$3:INDIRECT("C"&amp;ROW()),INDIRECT("C"&amp;ROW())),"00")))</f>
        <v/>
      </c>
      <c r="C183" s="423" t="str">
        <f t="shared" ca="1" si="33"/>
        <v>IRTF CUSTOMIZATION FUNCTION CHECK</v>
      </c>
      <c r="D183" s="424"/>
      <c r="E183" s="425"/>
      <c r="F183" s="425"/>
      <c r="G183" s="425"/>
      <c r="H183" s="427"/>
      <c r="I183" s="427"/>
      <c r="J183" s="427"/>
      <c r="K183" s="425"/>
      <c r="L183" s="425"/>
      <c r="M183" s="429" t="str">
        <f t="shared" ca="1" si="34"/>
        <v/>
      </c>
      <c r="N183" s="282" t="str">
        <f ca="1">IF(M183&lt;&gt;"",MAX(N$3:N182)+1,"")</f>
        <v/>
      </c>
      <c r="O183" s="442">
        <f t="shared" ca="1" si="35"/>
        <v>29</v>
      </c>
      <c r="P183" s="98"/>
      <c r="Q183" s="98"/>
      <c r="R183" s="98"/>
      <c r="S183" s="98"/>
      <c r="T183" s="98"/>
      <c r="U183" s="98"/>
      <c r="V183" s="98"/>
      <c r="W183" s="99"/>
      <c r="X183" s="89"/>
      <c r="Y183" s="89"/>
      <c r="Z183" s="89"/>
      <c r="AA183" s="117"/>
      <c r="AB183" s="139" t="str">
        <f t="shared" ca="1" si="28"/>
        <v/>
      </c>
      <c r="AC183" s="134">
        <f t="shared" ca="1" si="29"/>
        <v>0</v>
      </c>
      <c r="AD183" s="111">
        <f t="shared" ca="1" si="36"/>
        <v>0</v>
      </c>
      <c r="AE183" s="111">
        <f t="shared" ca="1" si="36"/>
        <v>0</v>
      </c>
      <c r="AF183" s="111">
        <f t="shared" ca="1" si="30"/>
        <v>0</v>
      </c>
      <c r="AG183" s="111">
        <f t="shared" ca="1" si="37"/>
        <v>0</v>
      </c>
      <c r="AH183" s="111">
        <f t="shared" ca="1" si="37"/>
        <v>0</v>
      </c>
      <c r="AI183" s="111">
        <f t="shared" ca="1" si="31"/>
        <v>0</v>
      </c>
      <c r="AJ183" s="111">
        <f t="shared" ca="1" si="38"/>
        <v>0</v>
      </c>
      <c r="AK183" s="112">
        <f t="shared" ca="1" si="38"/>
        <v>0</v>
      </c>
      <c r="AL183" s="104"/>
      <c r="AM183" s="100"/>
      <c r="AN183" s="148" t="str">
        <f t="shared" ca="1" si="27"/>
        <v/>
      </c>
      <c r="AO183" s="149"/>
      <c r="AP183" s="151" t="str">
        <f t="array" aca="1" ref="AP183" ca="1">IF(SUM(--ISNUMBER(FIND(AP$2,AN$2:AN$201)))&lt;ROW()-2,"",INDEX(AN$1:AN$201,SMALL(IF(ISNUMBER(FIND(AP$2,AN$2:AN$201)),ROW($2:$201)),ROW()-2)))</f>
        <v/>
      </c>
      <c r="AQ183" s="151" t="str">
        <f t="array" aca="1" ref="AQ183" ca="1">IF(SUM(--ISNUMBER(FIND(AQ$2,AN$2:AN$201)))&lt;ROW()-2,"",INDEX(AN$1:AN$201,SMALL(IF(ISNUMBER(FIND(AQ$2,AN$2:AN$201)),ROW($2:$201)),ROW()-2)))</f>
        <v/>
      </c>
    </row>
    <row r="184" spans="1:43" s="97" customFormat="1" ht="27.95" customHeight="1">
      <c r="A184" s="120" t="str">
        <f t="shared" ca="1" si="32"/>
        <v/>
      </c>
      <c r="B184" s="422" t="str">
        <f ca="1">IF(A184="","",IF(INDIRECT("C"&amp;ROW())="","",TEXT(MATCH(INDIRECT("C"&amp;ROW()),TestCategories,0),"000")&amp;"-"&amp;TEXT(COUNTIF(C$3:INDIRECT("C"&amp;ROW()),INDIRECT("C"&amp;ROW())),"00")))</f>
        <v/>
      </c>
      <c r="C184" s="423" t="str">
        <f t="shared" ca="1" si="33"/>
        <v>IRTF CUSTOMIZATION FUNCTION CHECK</v>
      </c>
      <c r="D184" s="424"/>
      <c r="E184" s="425"/>
      <c r="F184" s="425"/>
      <c r="G184" s="425"/>
      <c r="H184" s="427"/>
      <c r="I184" s="427"/>
      <c r="J184" s="427"/>
      <c r="K184" s="425"/>
      <c r="L184" s="425"/>
      <c r="M184" s="429" t="str">
        <f t="shared" ca="1" si="34"/>
        <v/>
      </c>
      <c r="N184" s="282" t="str">
        <f ca="1">IF(M184&lt;&gt;"",MAX(N$3:N183)+1,"")</f>
        <v/>
      </c>
      <c r="O184" s="442">
        <f t="shared" ca="1" si="35"/>
        <v>29</v>
      </c>
      <c r="P184" s="98"/>
      <c r="Q184" s="98"/>
      <c r="R184" s="98"/>
      <c r="S184" s="98"/>
      <c r="T184" s="98"/>
      <c r="U184" s="98"/>
      <c r="V184" s="98"/>
      <c r="W184" s="99"/>
      <c r="X184" s="89"/>
      <c r="Y184" s="89"/>
      <c r="Z184" s="89"/>
      <c r="AA184" s="117"/>
      <c r="AB184" s="139" t="str">
        <f t="shared" ca="1" si="28"/>
        <v/>
      </c>
      <c r="AC184" s="134">
        <f t="shared" ca="1" si="29"/>
        <v>0</v>
      </c>
      <c r="AD184" s="111">
        <f t="shared" ca="1" si="36"/>
        <v>0</v>
      </c>
      <c r="AE184" s="111">
        <f t="shared" ca="1" si="36"/>
        <v>0</v>
      </c>
      <c r="AF184" s="111">
        <f t="shared" ca="1" si="30"/>
        <v>0</v>
      </c>
      <c r="AG184" s="111">
        <f t="shared" ca="1" si="37"/>
        <v>0</v>
      </c>
      <c r="AH184" s="111">
        <f t="shared" ca="1" si="37"/>
        <v>0</v>
      </c>
      <c r="AI184" s="111">
        <f t="shared" ca="1" si="31"/>
        <v>0</v>
      </c>
      <c r="AJ184" s="111">
        <f t="shared" ca="1" si="38"/>
        <v>0</v>
      </c>
      <c r="AK184" s="112">
        <f t="shared" ca="1" si="38"/>
        <v>0</v>
      </c>
      <c r="AL184" s="104"/>
      <c r="AM184" s="100"/>
      <c r="AN184" s="148" t="str">
        <f t="shared" ca="1" si="27"/>
        <v/>
      </c>
      <c r="AO184" s="149"/>
      <c r="AP184" s="151" t="str">
        <f t="array" aca="1" ref="AP184" ca="1">IF(SUM(--ISNUMBER(FIND(AP$2,AN$2:AN$201)))&lt;ROW()-2,"",INDEX(AN$1:AN$201,SMALL(IF(ISNUMBER(FIND(AP$2,AN$2:AN$201)),ROW($2:$201)),ROW()-2)))</f>
        <v/>
      </c>
      <c r="AQ184" s="151" t="str">
        <f t="array" aca="1" ref="AQ184" ca="1">IF(SUM(--ISNUMBER(FIND(AQ$2,AN$2:AN$201)))&lt;ROW()-2,"",INDEX(AN$1:AN$201,SMALL(IF(ISNUMBER(FIND(AQ$2,AN$2:AN$201)),ROW($2:$201)),ROW()-2)))</f>
        <v/>
      </c>
    </row>
    <row r="185" spans="1:43" s="97" customFormat="1" ht="27.95" customHeight="1">
      <c r="A185" s="120" t="str">
        <f t="shared" ca="1" si="32"/>
        <v/>
      </c>
      <c r="B185" s="422" t="str">
        <f ca="1">IF(A185="","",IF(INDIRECT("C"&amp;ROW())="","",TEXT(MATCH(INDIRECT("C"&amp;ROW()),TestCategories,0),"000")&amp;"-"&amp;TEXT(COUNTIF(C$3:INDIRECT("C"&amp;ROW()),INDIRECT("C"&amp;ROW())),"00")))</f>
        <v/>
      </c>
      <c r="C185" s="423" t="str">
        <f t="shared" ca="1" si="33"/>
        <v>IRTF CUSTOMIZATION FUNCTION CHECK</v>
      </c>
      <c r="D185" s="424"/>
      <c r="E185" s="425"/>
      <c r="F185" s="425"/>
      <c r="G185" s="425"/>
      <c r="H185" s="427"/>
      <c r="I185" s="427"/>
      <c r="J185" s="427"/>
      <c r="K185" s="425"/>
      <c r="L185" s="425"/>
      <c r="M185" s="429" t="str">
        <f t="shared" ca="1" si="34"/>
        <v/>
      </c>
      <c r="N185" s="282" t="str">
        <f ca="1">IF(M185&lt;&gt;"",MAX(N$3:N184)+1,"")</f>
        <v/>
      </c>
      <c r="O185" s="442">
        <f t="shared" ca="1" si="35"/>
        <v>29</v>
      </c>
      <c r="P185" s="98"/>
      <c r="Q185" s="98"/>
      <c r="R185" s="98"/>
      <c r="S185" s="98"/>
      <c r="T185" s="98"/>
      <c r="U185" s="98"/>
      <c r="V185" s="98"/>
      <c r="W185" s="99"/>
      <c r="X185" s="89"/>
      <c r="Y185" s="89"/>
      <c r="Z185" s="89"/>
      <c r="AA185" s="117"/>
      <c r="AB185" s="139" t="str">
        <f t="shared" ca="1" si="28"/>
        <v/>
      </c>
      <c r="AC185" s="134">
        <f t="shared" ca="1" si="29"/>
        <v>0</v>
      </c>
      <c r="AD185" s="111">
        <f t="shared" ca="1" si="36"/>
        <v>0</v>
      </c>
      <c r="AE185" s="111">
        <f t="shared" ca="1" si="36"/>
        <v>0</v>
      </c>
      <c r="AF185" s="111">
        <f t="shared" ca="1" si="30"/>
        <v>0</v>
      </c>
      <c r="AG185" s="111">
        <f t="shared" ca="1" si="37"/>
        <v>0</v>
      </c>
      <c r="AH185" s="111">
        <f t="shared" ca="1" si="37"/>
        <v>0</v>
      </c>
      <c r="AI185" s="111">
        <f t="shared" ca="1" si="31"/>
        <v>0</v>
      </c>
      <c r="AJ185" s="111">
        <f t="shared" ca="1" si="38"/>
        <v>0</v>
      </c>
      <c r="AK185" s="112">
        <f t="shared" ca="1" si="38"/>
        <v>0</v>
      </c>
      <c r="AL185" s="104"/>
      <c r="AM185" s="100"/>
      <c r="AN185" s="148" t="str">
        <f t="shared" ca="1" si="27"/>
        <v/>
      </c>
      <c r="AO185" s="149"/>
      <c r="AP185" s="151" t="str">
        <f t="array" aca="1" ref="AP185" ca="1">IF(SUM(--ISNUMBER(FIND(AP$2,AN$2:AN$201)))&lt;ROW()-2,"",INDEX(AN$1:AN$201,SMALL(IF(ISNUMBER(FIND(AP$2,AN$2:AN$201)),ROW($2:$201)),ROW()-2)))</f>
        <v/>
      </c>
      <c r="AQ185" s="151" t="str">
        <f t="array" aca="1" ref="AQ185" ca="1">IF(SUM(--ISNUMBER(FIND(AQ$2,AN$2:AN$201)))&lt;ROW()-2,"",INDEX(AN$1:AN$201,SMALL(IF(ISNUMBER(FIND(AQ$2,AN$2:AN$201)),ROW($2:$201)),ROW()-2)))</f>
        <v/>
      </c>
    </row>
    <row r="186" spans="1:43" s="97" customFormat="1" ht="27.95" customHeight="1">
      <c r="A186" s="120" t="str">
        <f t="shared" ca="1" si="32"/>
        <v/>
      </c>
      <c r="B186" s="422" t="str">
        <f ca="1">IF(A186="","",IF(INDIRECT("C"&amp;ROW())="","",TEXT(MATCH(INDIRECT("C"&amp;ROW()),TestCategories,0),"000")&amp;"-"&amp;TEXT(COUNTIF(C$3:INDIRECT("C"&amp;ROW()),INDIRECT("C"&amp;ROW())),"00")))</f>
        <v/>
      </c>
      <c r="C186" s="423" t="str">
        <f t="shared" ca="1" si="33"/>
        <v>IRTF CUSTOMIZATION FUNCTION CHECK</v>
      </c>
      <c r="D186" s="424"/>
      <c r="E186" s="425"/>
      <c r="F186" s="425"/>
      <c r="G186" s="425"/>
      <c r="H186" s="427"/>
      <c r="I186" s="427"/>
      <c r="J186" s="427"/>
      <c r="K186" s="425"/>
      <c r="L186" s="425"/>
      <c r="M186" s="429" t="str">
        <f t="shared" ca="1" si="34"/>
        <v/>
      </c>
      <c r="N186" s="282" t="str">
        <f ca="1">IF(M186&lt;&gt;"",MAX(N$3:N185)+1,"")</f>
        <v/>
      </c>
      <c r="O186" s="442">
        <f t="shared" ca="1" si="35"/>
        <v>29</v>
      </c>
      <c r="P186" s="98"/>
      <c r="Q186" s="98"/>
      <c r="R186" s="98"/>
      <c r="S186" s="98"/>
      <c r="T186" s="98"/>
      <c r="U186" s="98"/>
      <c r="V186" s="98"/>
      <c r="W186" s="99"/>
      <c r="X186" s="89"/>
      <c r="Y186" s="89"/>
      <c r="Z186" s="89"/>
      <c r="AA186" s="117"/>
      <c r="AB186" s="139" t="str">
        <f t="shared" ca="1" si="28"/>
        <v/>
      </c>
      <c r="AC186" s="134">
        <f t="shared" ca="1" si="29"/>
        <v>0</v>
      </c>
      <c r="AD186" s="111">
        <f t="shared" ca="1" si="36"/>
        <v>0</v>
      </c>
      <c r="AE186" s="111">
        <f t="shared" ca="1" si="36"/>
        <v>0</v>
      </c>
      <c r="AF186" s="111">
        <f t="shared" ca="1" si="30"/>
        <v>0</v>
      </c>
      <c r="AG186" s="111">
        <f t="shared" ca="1" si="37"/>
        <v>0</v>
      </c>
      <c r="AH186" s="111">
        <f t="shared" ca="1" si="37"/>
        <v>0</v>
      </c>
      <c r="AI186" s="111">
        <f t="shared" ca="1" si="31"/>
        <v>0</v>
      </c>
      <c r="AJ186" s="111">
        <f t="shared" ca="1" si="38"/>
        <v>0</v>
      </c>
      <c r="AK186" s="112">
        <f t="shared" ca="1" si="38"/>
        <v>0</v>
      </c>
      <c r="AL186" s="104"/>
      <c r="AM186" s="100"/>
      <c r="AN186" s="148" t="str">
        <f t="shared" ca="1" si="27"/>
        <v/>
      </c>
      <c r="AO186" s="149"/>
      <c r="AP186" s="151" t="str">
        <f t="array" aca="1" ref="AP186" ca="1">IF(SUM(--ISNUMBER(FIND(AP$2,AN$2:AN$201)))&lt;ROW()-2,"",INDEX(AN$1:AN$201,SMALL(IF(ISNUMBER(FIND(AP$2,AN$2:AN$201)),ROW($2:$201)),ROW()-2)))</f>
        <v/>
      </c>
      <c r="AQ186" s="151" t="str">
        <f t="array" aca="1" ref="AQ186" ca="1">IF(SUM(--ISNUMBER(FIND(AQ$2,AN$2:AN$201)))&lt;ROW()-2,"",INDEX(AN$1:AN$201,SMALL(IF(ISNUMBER(FIND(AQ$2,AN$2:AN$201)),ROW($2:$201)),ROW()-2)))</f>
        <v/>
      </c>
    </row>
    <row r="187" spans="1:43" s="97" customFormat="1" ht="27.95" customHeight="1">
      <c r="A187" s="120" t="str">
        <f t="shared" ca="1" si="32"/>
        <v/>
      </c>
      <c r="B187" s="422" t="str">
        <f ca="1">IF(A187="","",IF(INDIRECT("C"&amp;ROW())="","",TEXT(MATCH(INDIRECT("C"&amp;ROW()),TestCategories,0),"000")&amp;"-"&amp;TEXT(COUNTIF(C$3:INDIRECT("C"&amp;ROW()),INDIRECT("C"&amp;ROW())),"00")))</f>
        <v/>
      </c>
      <c r="C187" s="423" t="str">
        <f t="shared" ca="1" si="33"/>
        <v>IRTF CUSTOMIZATION FUNCTION CHECK</v>
      </c>
      <c r="D187" s="424"/>
      <c r="E187" s="425"/>
      <c r="F187" s="425"/>
      <c r="G187" s="425"/>
      <c r="H187" s="427"/>
      <c r="I187" s="427"/>
      <c r="J187" s="427"/>
      <c r="K187" s="425"/>
      <c r="L187" s="425"/>
      <c r="M187" s="429" t="str">
        <f t="shared" ca="1" si="34"/>
        <v/>
      </c>
      <c r="N187" s="282" t="str">
        <f ca="1">IF(M187&lt;&gt;"",MAX(N$3:N186)+1,"")</f>
        <v/>
      </c>
      <c r="O187" s="442">
        <f t="shared" ca="1" si="35"/>
        <v>29</v>
      </c>
      <c r="P187" s="98"/>
      <c r="Q187" s="98"/>
      <c r="R187" s="98"/>
      <c r="S187" s="98"/>
      <c r="T187" s="98"/>
      <c r="U187" s="98"/>
      <c r="V187" s="98"/>
      <c r="W187" s="99"/>
      <c r="X187" s="89"/>
      <c r="Y187" s="89"/>
      <c r="Z187" s="89"/>
      <c r="AA187" s="117"/>
      <c r="AB187" s="139" t="str">
        <f t="shared" ca="1" si="28"/>
        <v/>
      </c>
      <c r="AC187" s="134">
        <f t="shared" ca="1" si="29"/>
        <v>0</v>
      </c>
      <c r="AD187" s="111">
        <f t="shared" ca="1" si="36"/>
        <v>0</v>
      </c>
      <c r="AE187" s="111">
        <f t="shared" ca="1" si="36"/>
        <v>0</v>
      </c>
      <c r="AF187" s="111">
        <f t="shared" ca="1" si="30"/>
        <v>0</v>
      </c>
      <c r="AG187" s="111">
        <f t="shared" ca="1" si="37"/>
        <v>0</v>
      </c>
      <c r="AH187" s="111">
        <f t="shared" ca="1" si="37"/>
        <v>0</v>
      </c>
      <c r="AI187" s="111">
        <f t="shared" ca="1" si="31"/>
        <v>0</v>
      </c>
      <c r="AJ187" s="111">
        <f t="shared" ca="1" si="38"/>
        <v>0</v>
      </c>
      <c r="AK187" s="112">
        <f t="shared" ca="1" si="38"/>
        <v>0</v>
      </c>
      <c r="AL187" s="104"/>
      <c r="AM187" s="100"/>
      <c r="AN187" s="148" t="str">
        <f t="shared" ca="1" si="27"/>
        <v/>
      </c>
      <c r="AO187" s="149"/>
      <c r="AP187" s="151" t="str">
        <f t="array" aca="1" ref="AP187" ca="1">IF(SUM(--ISNUMBER(FIND(AP$2,AN$2:AN$201)))&lt;ROW()-2,"",INDEX(AN$1:AN$201,SMALL(IF(ISNUMBER(FIND(AP$2,AN$2:AN$201)),ROW($2:$201)),ROW()-2)))</f>
        <v/>
      </c>
      <c r="AQ187" s="151" t="str">
        <f t="array" aca="1" ref="AQ187" ca="1">IF(SUM(--ISNUMBER(FIND(AQ$2,AN$2:AN$201)))&lt;ROW()-2,"",INDEX(AN$1:AN$201,SMALL(IF(ISNUMBER(FIND(AQ$2,AN$2:AN$201)),ROW($2:$201)),ROW()-2)))</f>
        <v/>
      </c>
    </row>
    <row r="188" spans="1:43" s="97" customFormat="1" ht="27.95" customHeight="1">
      <c r="A188" s="120" t="str">
        <f t="shared" ca="1" si="32"/>
        <v/>
      </c>
      <c r="B188" s="422" t="str">
        <f ca="1">IF(A188="","",IF(INDIRECT("C"&amp;ROW())="","",TEXT(MATCH(INDIRECT("C"&amp;ROW()),TestCategories,0),"000")&amp;"-"&amp;TEXT(COUNTIF(C$3:INDIRECT("C"&amp;ROW()),INDIRECT("C"&amp;ROW())),"00")))</f>
        <v/>
      </c>
      <c r="C188" s="423" t="str">
        <f t="shared" ca="1" si="33"/>
        <v>IRTF CUSTOMIZATION FUNCTION CHECK</v>
      </c>
      <c r="D188" s="424"/>
      <c r="E188" s="425"/>
      <c r="F188" s="425"/>
      <c r="G188" s="425"/>
      <c r="H188" s="427"/>
      <c r="I188" s="427"/>
      <c r="J188" s="427"/>
      <c r="K188" s="425"/>
      <c r="L188" s="425"/>
      <c r="M188" s="429" t="str">
        <f t="shared" ca="1" si="34"/>
        <v/>
      </c>
      <c r="N188" s="282" t="str">
        <f ca="1">IF(M188&lt;&gt;"",MAX(N$3:N187)+1,"")</f>
        <v/>
      </c>
      <c r="O188" s="442">
        <f t="shared" ca="1" si="35"/>
        <v>29</v>
      </c>
      <c r="P188" s="98"/>
      <c r="Q188" s="98"/>
      <c r="R188" s="98"/>
      <c r="S188" s="98"/>
      <c r="T188" s="98"/>
      <c r="U188" s="98"/>
      <c r="V188" s="98"/>
      <c r="W188" s="99"/>
      <c r="X188" s="89"/>
      <c r="Y188" s="89"/>
      <c r="Z188" s="89"/>
      <c r="AA188" s="117"/>
      <c r="AB188" s="139" t="str">
        <f t="shared" ca="1" si="28"/>
        <v/>
      </c>
      <c r="AC188" s="134">
        <f t="shared" ca="1" si="29"/>
        <v>0</v>
      </c>
      <c r="AD188" s="111">
        <f t="shared" ca="1" si="36"/>
        <v>0</v>
      </c>
      <c r="AE188" s="111">
        <f t="shared" ca="1" si="36"/>
        <v>0</v>
      </c>
      <c r="AF188" s="111">
        <f t="shared" ca="1" si="30"/>
        <v>0</v>
      </c>
      <c r="AG188" s="111">
        <f t="shared" ca="1" si="37"/>
        <v>0</v>
      </c>
      <c r="AH188" s="111">
        <f t="shared" ca="1" si="37"/>
        <v>0</v>
      </c>
      <c r="AI188" s="111">
        <f t="shared" ca="1" si="31"/>
        <v>0</v>
      </c>
      <c r="AJ188" s="111">
        <f t="shared" ca="1" si="38"/>
        <v>0</v>
      </c>
      <c r="AK188" s="112">
        <f t="shared" ca="1" si="38"/>
        <v>0</v>
      </c>
      <c r="AL188" s="104"/>
      <c r="AM188" s="100"/>
      <c r="AN188" s="148" t="str">
        <f t="shared" ca="1" si="27"/>
        <v/>
      </c>
      <c r="AO188" s="149"/>
      <c r="AP188" s="151" t="str">
        <f t="array" aca="1" ref="AP188" ca="1">IF(SUM(--ISNUMBER(FIND(AP$2,AN$2:AN$201)))&lt;ROW()-2,"",INDEX(AN$1:AN$201,SMALL(IF(ISNUMBER(FIND(AP$2,AN$2:AN$201)),ROW($2:$201)),ROW()-2)))</f>
        <v/>
      </c>
      <c r="AQ188" s="151" t="str">
        <f t="array" aca="1" ref="AQ188" ca="1">IF(SUM(--ISNUMBER(FIND(AQ$2,AN$2:AN$201)))&lt;ROW()-2,"",INDEX(AN$1:AN$201,SMALL(IF(ISNUMBER(FIND(AQ$2,AN$2:AN$201)),ROW($2:$201)),ROW()-2)))</f>
        <v/>
      </c>
    </row>
    <row r="189" spans="1:43" s="97" customFormat="1" ht="27.95" customHeight="1">
      <c r="A189" s="120" t="str">
        <f t="shared" ca="1" si="32"/>
        <v/>
      </c>
      <c r="B189" s="422" t="str">
        <f ca="1">IF(A189="","",IF(INDIRECT("C"&amp;ROW())="","",TEXT(MATCH(INDIRECT("C"&amp;ROW()),TestCategories,0),"000")&amp;"-"&amp;TEXT(COUNTIF(C$3:INDIRECT("C"&amp;ROW()),INDIRECT("C"&amp;ROW())),"00")))</f>
        <v/>
      </c>
      <c r="C189" s="423" t="str">
        <f t="shared" ca="1" si="33"/>
        <v>IRTF CUSTOMIZATION FUNCTION CHECK</v>
      </c>
      <c r="D189" s="424"/>
      <c r="E189" s="425"/>
      <c r="F189" s="425"/>
      <c r="G189" s="425"/>
      <c r="H189" s="427"/>
      <c r="I189" s="427"/>
      <c r="J189" s="427"/>
      <c r="K189" s="425"/>
      <c r="L189" s="425"/>
      <c r="M189" s="429" t="str">
        <f t="shared" ca="1" si="34"/>
        <v/>
      </c>
      <c r="N189" s="282" t="str">
        <f ca="1">IF(M189&lt;&gt;"",MAX(N$3:N188)+1,"")</f>
        <v/>
      </c>
      <c r="O189" s="442">
        <f t="shared" ca="1" si="35"/>
        <v>29</v>
      </c>
      <c r="P189" s="98"/>
      <c r="Q189" s="98"/>
      <c r="R189" s="98"/>
      <c r="S189" s="98"/>
      <c r="T189" s="98"/>
      <c r="U189" s="98"/>
      <c r="V189" s="98"/>
      <c r="W189" s="99"/>
      <c r="X189" s="89"/>
      <c r="Y189" s="89"/>
      <c r="Z189" s="89"/>
      <c r="AA189" s="117"/>
      <c r="AB189" s="139" t="str">
        <f t="shared" ca="1" si="28"/>
        <v/>
      </c>
      <c r="AC189" s="134">
        <f t="shared" ca="1" si="29"/>
        <v>0</v>
      </c>
      <c r="AD189" s="111">
        <f t="shared" ca="1" si="36"/>
        <v>0</v>
      </c>
      <c r="AE189" s="111">
        <f t="shared" ca="1" si="36"/>
        <v>0</v>
      </c>
      <c r="AF189" s="111">
        <f t="shared" ca="1" si="30"/>
        <v>0</v>
      </c>
      <c r="AG189" s="111">
        <f t="shared" ca="1" si="37"/>
        <v>0</v>
      </c>
      <c r="AH189" s="111">
        <f t="shared" ca="1" si="37"/>
        <v>0</v>
      </c>
      <c r="AI189" s="111">
        <f t="shared" ca="1" si="31"/>
        <v>0</v>
      </c>
      <c r="AJ189" s="111">
        <f t="shared" ca="1" si="38"/>
        <v>0</v>
      </c>
      <c r="AK189" s="112">
        <f t="shared" ca="1" si="38"/>
        <v>0</v>
      </c>
      <c r="AL189" s="104"/>
      <c r="AM189" s="100"/>
      <c r="AN189" s="148" t="str">
        <f t="shared" ca="1" si="27"/>
        <v/>
      </c>
      <c r="AO189" s="149"/>
      <c r="AP189" s="151" t="str">
        <f t="array" aca="1" ref="AP189" ca="1">IF(SUM(--ISNUMBER(FIND(AP$2,AN$2:AN$201)))&lt;ROW()-2,"",INDEX(AN$1:AN$201,SMALL(IF(ISNUMBER(FIND(AP$2,AN$2:AN$201)),ROW($2:$201)),ROW()-2)))</f>
        <v/>
      </c>
      <c r="AQ189" s="151" t="str">
        <f t="array" aca="1" ref="AQ189" ca="1">IF(SUM(--ISNUMBER(FIND(AQ$2,AN$2:AN$201)))&lt;ROW()-2,"",INDEX(AN$1:AN$201,SMALL(IF(ISNUMBER(FIND(AQ$2,AN$2:AN$201)),ROW($2:$201)),ROW()-2)))</f>
        <v/>
      </c>
    </row>
    <row r="190" spans="1:43" s="97" customFormat="1" ht="27.95" customHeight="1">
      <c r="A190" s="120" t="str">
        <f t="shared" ca="1" si="32"/>
        <v/>
      </c>
      <c r="B190" s="422" t="str">
        <f ca="1">IF(A190="","",IF(INDIRECT("C"&amp;ROW())="","",TEXT(MATCH(INDIRECT("C"&amp;ROW()),TestCategories,0),"000")&amp;"-"&amp;TEXT(COUNTIF(C$3:INDIRECT("C"&amp;ROW()),INDIRECT("C"&amp;ROW())),"00")))</f>
        <v/>
      </c>
      <c r="C190" s="423" t="str">
        <f t="shared" ca="1" si="33"/>
        <v>IRTF CUSTOMIZATION FUNCTION CHECK</v>
      </c>
      <c r="D190" s="424"/>
      <c r="E190" s="425"/>
      <c r="F190" s="425"/>
      <c r="G190" s="425"/>
      <c r="H190" s="427"/>
      <c r="I190" s="427"/>
      <c r="J190" s="427"/>
      <c r="K190" s="425"/>
      <c r="L190" s="425"/>
      <c r="M190" s="429" t="str">
        <f t="shared" ca="1" si="34"/>
        <v/>
      </c>
      <c r="N190" s="282" t="str">
        <f ca="1">IF(M190&lt;&gt;"",MAX(N$3:N189)+1,"")</f>
        <v/>
      </c>
      <c r="O190" s="442">
        <f t="shared" ca="1" si="35"/>
        <v>29</v>
      </c>
      <c r="P190" s="98"/>
      <c r="Q190" s="98"/>
      <c r="R190" s="98"/>
      <c r="S190" s="98"/>
      <c r="T190" s="98"/>
      <c r="U190" s="98"/>
      <c r="V190" s="98"/>
      <c r="W190" s="99"/>
      <c r="X190" s="89"/>
      <c r="Y190" s="89"/>
      <c r="Z190" s="89"/>
      <c r="AA190" s="117"/>
      <c r="AB190" s="139" t="str">
        <f t="shared" ca="1" si="28"/>
        <v/>
      </c>
      <c r="AC190" s="134">
        <f t="shared" ca="1" si="29"/>
        <v>0</v>
      </c>
      <c r="AD190" s="111">
        <f t="shared" ca="1" si="36"/>
        <v>0</v>
      </c>
      <c r="AE190" s="111">
        <f t="shared" ca="1" si="36"/>
        <v>0</v>
      </c>
      <c r="AF190" s="111">
        <f t="shared" ca="1" si="30"/>
        <v>0</v>
      </c>
      <c r="AG190" s="111">
        <f t="shared" ca="1" si="37"/>
        <v>0</v>
      </c>
      <c r="AH190" s="111">
        <f t="shared" ca="1" si="37"/>
        <v>0</v>
      </c>
      <c r="AI190" s="111">
        <f t="shared" ca="1" si="31"/>
        <v>0</v>
      </c>
      <c r="AJ190" s="111">
        <f t="shared" ca="1" si="38"/>
        <v>0</v>
      </c>
      <c r="AK190" s="112">
        <f t="shared" ca="1" si="38"/>
        <v>0</v>
      </c>
      <c r="AL190" s="104"/>
      <c r="AM190" s="100"/>
      <c r="AN190" s="148" t="str">
        <f t="shared" ca="1" si="27"/>
        <v/>
      </c>
      <c r="AO190" s="149"/>
      <c r="AP190" s="151" t="str">
        <f t="array" aca="1" ref="AP190" ca="1">IF(SUM(--ISNUMBER(FIND(AP$2,AN$2:AN$201)))&lt;ROW()-2,"",INDEX(AN$1:AN$201,SMALL(IF(ISNUMBER(FIND(AP$2,AN$2:AN$201)),ROW($2:$201)),ROW()-2)))</f>
        <v/>
      </c>
      <c r="AQ190" s="151" t="str">
        <f t="array" aca="1" ref="AQ190" ca="1">IF(SUM(--ISNUMBER(FIND(AQ$2,AN$2:AN$201)))&lt;ROW()-2,"",INDEX(AN$1:AN$201,SMALL(IF(ISNUMBER(FIND(AQ$2,AN$2:AN$201)),ROW($2:$201)),ROW()-2)))</f>
        <v/>
      </c>
    </row>
    <row r="191" spans="1:43" s="97" customFormat="1" ht="27.95" customHeight="1">
      <c r="A191" s="120" t="str">
        <f t="shared" ca="1" si="32"/>
        <v/>
      </c>
      <c r="B191" s="422" t="str">
        <f ca="1">IF(A191="","",IF(INDIRECT("C"&amp;ROW())="","",TEXT(MATCH(INDIRECT("C"&amp;ROW()),TestCategories,0),"000")&amp;"-"&amp;TEXT(COUNTIF(C$3:INDIRECT("C"&amp;ROW()),INDIRECT("C"&amp;ROW())),"00")))</f>
        <v/>
      </c>
      <c r="C191" s="423" t="str">
        <f t="shared" ca="1" si="33"/>
        <v>IRTF CUSTOMIZATION FUNCTION CHECK</v>
      </c>
      <c r="D191" s="424"/>
      <c r="E191" s="425"/>
      <c r="F191" s="425"/>
      <c r="G191" s="425"/>
      <c r="H191" s="427"/>
      <c r="I191" s="427"/>
      <c r="J191" s="427"/>
      <c r="K191" s="425"/>
      <c r="L191" s="425"/>
      <c r="M191" s="429" t="str">
        <f t="shared" ca="1" si="34"/>
        <v/>
      </c>
      <c r="N191" s="282" t="str">
        <f ca="1">IF(M191&lt;&gt;"",MAX(N$3:N190)+1,"")</f>
        <v/>
      </c>
      <c r="O191" s="442">
        <f t="shared" ca="1" si="35"/>
        <v>29</v>
      </c>
      <c r="P191" s="98"/>
      <c r="Q191" s="98"/>
      <c r="R191" s="98"/>
      <c r="S191" s="98"/>
      <c r="T191" s="98"/>
      <c r="U191" s="98"/>
      <c r="V191" s="98"/>
      <c r="W191" s="99"/>
      <c r="X191" s="89"/>
      <c r="Y191" s="89"/>
      <c r="Z191" s="89"/>
      <c r="AA191" s="117"/>
      <c r="AB191" s="139" t="str">
        <f t="shared" ca="1" si="28"/>
        <v/>
      </c>
      <c r="AC191" s="134">
        <f t="shared" ca="1" si="29"/>
        <v>0</v>
      </c>
      <c r="AD191" s="111">
        <f t="shared" ca="1" si="36"/>
        <v>0</v>
      </c>
      <c r="AE191" s="111">
        <f t="shared" ca="1" si="36"/>
        <v>0</v>
      </c>
      <c r="AF191" s="111">
        <f t="shared" ca="1" si="30"/>
        <v>0</v>
      </c>
      <c r="AG191" s="111">
        <f t="shared" ca="1" si="37"/>
        <v>0</v>
      </c>
      <c r="AH191" s="111">
        <f t="shared" ca="1" si="37"/>
        <v>0</v>
      </c>
      <c r="AI191" s="111">
        <f t="shared" ca="1" si="31"/>
        <v>0</v>
      </c>
      <c r="AJ191" s="111">
        <f t="shared" ca="1" si="38"/>
        <v>0</v>
      </c>
      <c r="AK191" s="112">
        <f t="shared" ca="1" si="38"/>
        <v>0</v>
      </c>
      <c r="AL191" s="104"/>
      <c r="AM191" s="100"/>
      <c r="AN191" s="148" t="str">
        <f t="shared" ca="1" si="27"/>
        <v/>
      </c>
      <c r="AO191" s="149"/>
      <c r="AP191" s="151" t="str">
        <f t="array" aca="1" ref="AP191" ca="1">IF(SUM(--ISNUMBER(FIND(AP$2,AN$2:AN$201)))&lt;ROW()-2,"",INDEX(AN$1:AN$201,SMALL(IF(ISNUMBER(FIND(AP$2,AN$2:AN$201)),ROW($2:$201)),ROW()-2)))</f>
        <v/>
      </c>
      <c r="AQ191" s="151" t="str">
        <f t="array" aca="1" ref="AQ191" ca="1">IF(SUM(--ISNUMBER(FIND(AQ$2,AN$2:AN$201)))&lt;ROW()-2,"",INDEX(AN$1:AN$201,SMALL(IF(ISNUMBER(FIND(AQ$2,AN$2:AN$201)),ROW($2:$201)),ROW()-2)))</f>
        <v/>
      </c>
    </row>
    <row r="192" spans="1:43" s="97" customFormat="1" ht="27.95" customHeight="1">
      <c r="A192" s="120" t="str">
        <f t="shared" ca="1" si="32"/>
        <v/>
      </c>
      <c r="B192" s="422" t="str">
        <f ca="1">IF(A192="","",IF(INDIRECT("C"&amp;ROW())="","",TEXT(MATCH(INDIRECT("C"&amp;ROW()),TestCategories,0),"000")&amp;"-"&amp;TEXT(COUNTIF(C$3:INDIRECT("C"&amp;ROW()),INDIRECT("C"&amp;ROW())),"00")))</f>
        <v/>
      </c>
      <c r="C192" s="423" t="str">
        <f t="shared" ca="1" si="33"/>
        <v>IRTF CUSTOMIZATION FUNCTION CHECK</v>
      </c>
      <c r="D192" s="424"/>
      <c r="E192" s="425"/>
      <c r="F192" s="425"/>
      <c r="G192" s="425"/>
      <c r="H192" s="427"/>
      <c r="I192" s="427"/>
      <c r="J192" s="427"/>
      <c r="K192" s="425"/>
      <c r="L192" s="425"/>
      <c r="M192" s="429" t="str">
        <f t="shared" ca="1" si="34"/>
        <v/>
      </c>
      <c r="N192" s="282" t="str">
        <f ca="1">IF(M192&lt;&gt;"",MAX(N$3:N191)+1,"")</f>
        <v/>
      </c>
      <c r="O192" s="442">
        <f t="shared" ca="1" si="35"/>
        <v>29</v>
      </c>
      <c r="P192" s="98"/>
      <c r="Q192" s="98"/>
      <c r="R192" s="98"/>
      <c r="S192" s="98"/>
      <c r="T192" s="98"/>
      <c r="U192" s="98"/>
      <c r="V192" s="98"/>
      <c r="W192" s="99"/>
      <c r="X192" s="89"/>
      <c r="Y192" s="89"/>
      <c r="Z192" s="89"/>
      <c r="AA192" s="117"/>
      <c r="AB192" s="139" t="str">
        <f t="shared" ca="1" si="28"/>
        <v/>
      </c>
      <c r="AC192" s="134">
        <f t="shared" ca="1" si="29"/>
        <v>0</v>
      </c>
      <c r="AD192" s="111">
        <f t="shared" ca="1" si="36"/>
        <v>0</v>
      </c>
      <c r="AE192" s="111">
        <f t="shared" ca="1" si="36"/>
        <v>0</v>
      </c>
      <c r="AF192" s="111">
        <f t="shared" ca="1" si="30"/>
        <v>0</v>
      </c>
      <c r="AG192" s="111">
        <f t="shared" ca="1" si="37"/>
        <v>0</v>
      </c>
      <c r="AH192" s="111">
        <f t="shared" ca="1" si="37"/>
        <v>0</v>
      </c>
      <c r="AI192" s="111">
        <f t="shared" ca="1" si="31"/>
        <v>0</v>
      </c>
      <c r="AJ192" s="111">
        <f t="shared" ca="1" si="38"/>
        <v>0</v>
      </c>
      <c r="AK192" s="112">
        <f t="shared" ca="1" si="38"/>
        <v>0</v>
      </c>
      <c r="AL192" s="104"/>
      <c r="AM192" s="100"/>
      <c r="AN192" s="148" t="str">
        <f t="shared" ca="1" si="27"/>
        <v/>
      </c>
      <c r="AO192" s="149"/>
      <c r="AP192" s="151" t="str">
        <f t="array" aca="1" ref="AP192" ca="1">IF(SUM(--ISNUMBER(FIND(AP$2,AN$2:AN$201)))&lt;ROW()-2,"",INDEX(AN$1:AN$201,SMALL(IF(ISNUMBER(FIND(AP$2,AN$2:AN$201)),ROW($2:$201)),ROW()-2)))</f>
        <v/>
      </c>
      <c r="AQ192" s="151" t="str">
        <f t="array" aca="1" ref="AQ192" ca="1">IF(SUM(--ISNUMBER(FIND(AQ$2,AN$2:AN$201)))&lt;ROW()-2,"",INDEX(AN$1:AN$201,SMALL(IF(ISNUMBER(FIND(AQ$2,AN$2:AN$201)),ROW($2:$201)),ROW()-2)))</f>
        <v/>
      </c>
    </row>
    <row r="193" spans="1:43" s="97" customFormat="1" ht="27.95" customHeight="1">
      <c r="A193" s="120" t="str">
        <f t="shared" ca="1" si="32"/>
        <v/>
      </c>
      <c r="B193" s="422" t="str">
        <f ca="1">IF(A193="","",IF(INDIRECT("C"&amp;ROW())="","",TEXT(MATCH(INDIRECT("C"&amp;ROW()),TestCategories,0),"000")&amp;"-"&amp;TEXT(COUNTIF(C$3:INDIRECT("C"&amp;ROW()),INDIRECT("C"&amp;ROW())),"00")))</f>
        <v/>
      </c>
      <c r="C193" s="423" t="str">
        <f t="shared" ca="1" si="33"/>
        <v>IRTF CUSTOMIZATION FUNCTION CHECK</v>
      </c>
      <c r="D193" s="424"/>
      <c r="E193" s="425"/>
      <c r="F193" s="425"/>
      <c r="G193" s="425"/>
      <c r="H193" s="427"/>
      <c r="I193" s="427"/>
      <c r="J193" s="427"/>
      <c r="K193" s="425"/>
      <c r="L193" s="425"/>
      <c r="M193" s="429" t="str">
        <f t="shared" ca="1" si="34"/>
        <v/>
      </c>
      <c r="N193" s="282" t="str">
        <f ca="1">IF(M193&lt;&gt;"",MAX(N$3:N192)+1,"")</f>
        <v/>
      </c>
      <c r="O193" s="442">
        <f t="shared" ca="1" si="35"/>
        <v>29</v>
      </c>
      <c r="P193" s="98"/>
      <c r="Q193" s="98"/>
      <c r="R193" s="98"/>
      <c r="S193" s="98"/>
      <c r="T193" s="98"/>
      <c r="U193" s="98"/>
      <c r="V193" s="98"/>
      <c r="W193" s="99"/>
      <c r="X193" s="89"/>
      <c r="Y193" s="89"/>
      <c r="Z193" s="89"/>
      <c r="AA193" s="117"/>
      <c r="AB193" s="139" t="str">
        <f t="shared" ca="1" si="28"/>
        <v/>
      </c>
      <c r="AC193" s="134">
        <f t="shared" ca="1" si="29"/>
        <v>0</v>
      </c>
      <c r="AD193" s="111">
        <f t="shared" ca="1" si="36"/>
        <v>0</v>
      </c>
      <c r="AE193" s="111">
        <f t="shared" ca="1" si="36"/>
        <v>0</v>
      </c>
      <c r="AF193" s="111">
        <f t="shared" ca="1" si="30"/>
        <v>0</v>
      </c>
      <c r="AG193" s="111">
        <f t="shared" ca="1" si="37"/>
        <v>0</v>
      </c>
      <c r="AH193" s="111">
        <f t="shared" ca="1" si="37"/>
        <v>0</v>
      </c>
      <c r="AI193" s="111">
        <f t="shared" ca="1" si="31"/>
        <v>0</v>
      </c>
      <c r="AJ193" s="111">
        <f t="shared" ca="1" si="38"/>
        <v>0</v>
      </c>
      <c r="AK193" s="112">
        <f t="shared" ca="1" si="38"/>
        <v>0</v>
      </c>
      <c r="AL193" s="104"/>
      <c r="AM193" s="100"/>
      <c r="AN193" s="148" t="str">
        <f t="shared" ca="1" si="27"/>
        <v/>
      </c>
      <c r="AO193" s="149"/>
      <c r="AP193" s="151" t="str">
        <f t="array" aca="1" ref="AP193" ca="1">IF(SUM(--ISNUMBER(FIND(AP$2,AN$2:AN$201)))&lt;ROW()-2,"",INDEX(AN$1:AN$201,SMALL(IF(ISNUMBER(FIND(AP$2,AN$2:AN$201)),ROW($2:$201)),ROW()-2)))</f>
        <v/>
      </c>
      <c r="AQ193" s="151" t="str">
        <f t="array" aca="1" ref="AQ193" ca="1">IF(SUM(--ISNUMBER(FIND(AQ$2,AN$2:AN$201)))&lt;ROW()-2,"",INDEX(AN$1:AN$201,SMALL(IF(ISNUMBER(FIND(AQ$2,AN$2:AN$201)),ROW($2:$201)),ROW()-2)))</f>
        <v/>
      </c>
    </row>
    <row r="194" spans="1:43" s="97" customFormat="1" ht="27.95" customHeight="1">
      <c r="A194" s="120" t="str">
        <f t="shared" ca="1" si="32"/>
        <v/>
      </c>
      <c r="B194" s="422" t="str">
        <f ca="1">IF(A194="","",IF(INDIRECT("C"&amp;ROW())="","",TEXT(MATCH(INDIRECT("C"&amp;ROW()),TestCategories,0),"000")&amp;"-"&amp;TEXT(COUNTIF(C$3:INDIRECT("C"&amp;ROW()),INDIRECT("C"&amp;ROW())),"00")))</f>
        <v/>
      </c>
      <c r="C194" s="423" t="str">
        <f t="shared" ca="1" si="33"/>
        <v>IRTF CUSTOMIZATION FUNCTION CHECK</v>
      </c>
      <c r="D194" s="424"/>
      <c r="E194" s="425"/>
      <c r="F194" s="425"/>
      <c r="G194" s="425"/>
      <c r="H194" s="427"/>
      <c r="I194" s="427"/>
      <c r="J194" s="427"/>
      <c r="K194" s="425"/>
      <c r="L194" s="425"/>
      <c r="M194" s="429" t="str">
        <f t="shared" ca="1" si="34"/>
        <v/>
      </c>
      <c r="N194" s="282" t="str">
        <f ca="1">IF(M194&lt;&gt;"",MAX(N$3:N193)+1,"")</f>
        <v/>
      </c>
      <c r="O194" s="442">
        <f t="shared" ca="1" si="35"/>
        <v>29</v>
      </c>
      <c r="P194" s="98"/>
      <c r="Q194" s="98"/>
      <c r="R194" s="98"/>
      <c r="S194" s="98"/>
      <c r="T194" s="98"/>
      <c r="U194" s="98"/>
      <c r="V194" s="98"/>
      <c r="W194" s="99"/>
      <c r="X194" s="89"/>
      <c r="Y194" s="89"/>
      <c r="Z194" s="89"/>
      <c r="AA194" s="117"/>
      <c r="AB194" s="139" t="str">
        <f t="shared" ca="1" si="28"/>
        <v/>
      </c>
      <c r="AC194" s="134">
        <f t="shared" ca="1" si="29"/>
        <v>0</v>
      </c>
      <c r="AD194" s="111">
        <f t="shared" ca="1" si="36"/>
        <v>0</v>
      </c>
      <c r="AE194" s="111">
        <f t="shared" ca="1" si="36"/>
        <v>0</v>
      </c>
      <c r="AF194" s="111">
        <f t="shared" ca="1" si="30"/>
        <v>0</v>
      </c>
      <c r="AG194" s="111">
        <f t="shared" ca="1" si="37"/>
        <v>0</v>
      </c>
      <c r="AH194" s="111">
        <f t="shared" ca="1" si="37"/>
        <v>0</v>
      </c>
      <c r="AI194" s="111">
        <f t="shared" ca="1" si="31"/>
        <v>0</v>
      </c>
      <c r="AJ194" s="111">
        <f t="shared" ca="1" si="38"/>
        <v>0</v>
      </c>
      <c r="AK194" s="112">
        <f t="shared" ca="1" si="38"/>
        <v>0</v>
      </c>
      <c r="AL194" s="104"/>
      <c r="AM194" s="100"/>
      <c r="AN194" s="148" t="str">
        <f t="shared" ref="AN194:AN201" ca="1" si="39">IFERROR(UPPER(INDEX(TestCategories,ROW()-1,1)),"")</f>
        <v/>
      </c>
      <c r="AO194" s="149"/>
      <c r="AP194" s="151" t="str">
        <f t="array" aca="1" ref="AP194" ca="1">IF(SUM(--ISNUMBER(FIND(AP$2,AN$2:AN$201)))&lt;ROW()-2,"",INDEX(AN$1:AN$201,SMALL(IF(ISNUMBER(FIND(AP$2,AN$2:AN$201)),ROW($2:$201)),ROW()-2)))</f>
        <v/>
      </c>
      <c r="AQ194" s="151" t="str">
        <f t="array" aca="1" ref="AQ194" ca="1">IF(SUM(--ISNUMBER(FIND(AQ$2,AN$2:AN$201)))&lt;ROW()-2,"",INDEX(AN$1:AN$201,SMALL(IF(ISNUMBER(FIND(AQ$2,AN$2:AN$201)),ROW($2:$201)),ROW()-2)))</f>
        <v/>
      </c>
    </row>
    <row r="195" spans="1:43" s="97" customFormat="1" ht="27.95" customHeight="1">
      <c r="A195" s="120" t="str">
        <f t="shared" ca="1" si="32"/>
        <v/>
      </c>
      <c r="B195" s="422" t="str">
        <f ca="1">IF(A195="","",IF(INDIRECT("C"&amp;ROW())="","",TEXT(MATCH(INDIRECT("C"&amp;ROW()),TestCategories,0),"000")&amp;"-"&amp;TEXT(COUNTIF(C$3:INDIRECT("C"&amp;ROW()),INDIRECT("C"&amp;ROW())),"00")))</f>
        <v/>
      </c>
      <c r="C195" s="423" t="str">
        <f t="shared" ca="1" si="33"/>
        <v>IRTF CUSTOMIZATION FUNCTION CHECK</v>
      </c>
      <c r="D195" s="424"/>
      <c r="E195" s="425"/>
      <c r="F195" s="425"/>
      <c r="G195" s="425"/>
      <c r="H195" s="427"/>
      <c r="I195" s="427"/>
      <c r="J195" s="427"/>
      <c r="K195" s="425"/>
      <c r="L195" s="425"/>
      <c r="M195" s="429" t="str">
        <f t="shared" ca="1" si="34"/>
        <v/>
      </c>
      <c r="N195" s="282" t="str">
        <f ca="1">IF(M195&lt;&gt;"",MAX(N$3:N194)+1,"")</f>
        <v/>
      </c>
      <c r="O195" s="442">
        <f t="shared" ca="1" si="35"/>
        <v>29</v>
      </c>
      <c r="P195" s="98"/>
      <c r="Q195" s="98"/>
      <c r="R195" s="98"/>
      <c r="S195" s="98"/>
      <c r="T195" s="98"/>
      <c r="U195" s="98"/>
      <c r="V195" s="98"/>
      <c r="W195" s="99"/>
      <c r="X195" s="89"/>
      <c r="Y195" s="89"/>
      <c r="Z195" s="89"/>
      <c r="AA195" s="117"/>
      <c r="AB195" s="139" t="str">
        <f t="shared" ref="AB195:AB201" ca="1" si="40">IFERROR(INDEX(validTestCategories,ROW()-ROW(AB$2),1),"")</f>
        <v/>
      </c>
      <c r="AC195" s="134">
        <f t="shared" ref="AC195:AC201" ca="1" si="41">COUNTIFS(INDIRECT($AL$1),$AB195,INDIRECT($AB$1),AC$1)</f>
        <v>0</v>
      </c>
      <c r="AD195" s="111">
        <f t="shared" ca="1" si="36"/>
        <v>0</v>
      </c>
      <c r="AE195" s="111">
        <f t="shared" ca="1" si="36"/>
        <v>0</v>
      </c>
      <c r="AF195" s="111">
        <f t="shared" ref="AF195:AF201" ca="1" si="42">COUNTIFS(INDIRECT($AL$1),$AB195,INDIRECT($AB$1),AF$1)</f>
        <v>0</v>
      </c>
      <c r="AG195" s="111">
        <f t="shared" ca="1" si="37"/>
        <v>0</v>
      </c>
      <c r="AH195" s="111">
        <f t="shared" ca="1" si="37"/>
        <v>0</v>
      </c>
      <c r="AI195" s="111">
        <f t="shared" ref="AI195:AI201" ca="1" si="43">COUNTIFS(INDIRECT($AL$1),$AB195,INDIRECT($AB$1),AI$1)</f>
        <v>0</v>
      </c>
      <c r="AJ195" s="111">
        <f t="shared" ca="1" si="38"/>
        <v>0</v>
      </c>
      <c r="AK195" s="112">
        <f t="shared" ca="1" si="38"/>
        <v>0</v>
      </c>
      <c r="AL195" s="104"/>
      <c r="AM195" s="100"/>
      <c r="AN195" s="148" t="str">
        <f t="shared" ca="1" si="39"/>
        <v/>
      </c>
      <c r="AO195" s="149"/>
      <c r="AP195" s="151" t="str">
        <f t="array" aca="1" ref="AP195" ca="1">IF(SUM(--ISNUMBER(FIND(AP$2,AN$2:AN$201)))&lt;ROW()-2,"",INDEX(AN$1:AN$201,SMALL(IF(ISNUMBER(FIND(AP$2,AN$2:AN$201)),ROW($2:$201)),ROW()-2)))</f>
        <v/>
      </c>
      <c r="AQ195" s="151" t="str">
        <f t="array" aca="1" ref="AQ195" ca="1">IF(SUM(--ISNUMBER(FIND(AQ$2,AN$2:AN$201)))&lt;ROW()-2,"",INDEX(AN$1:AN$201,SMALL(IF(ISNUMBER(FIND(AQ$2,AN$2:AN$201)),ROW($2:$201)),ROW()-2)))</f>
        <v/>
      </c>
    </row>
    <row r="196" spans="1:43" s="97" customFormat="1" ht="27.95" customHeight="1">
      <c r="A196" s="120" t="str">
        <f t="shared" ca="1" si="32"/>
        <v/>
      </c>
      <c r="B196" s="422" t="str">
        <f ca="1">IF(A196="","",IF(INDIRECT("C"&amp;ROW())="","",TEXT(MATCH(INDIRECT("C"&amp;ROW()),TestCategories,0),"000")&amp;"-"&amp;TEXT(COUNTIF(C$3:INDIRECT("C"&amp;ROW()),INDIRECT("C"&amp;ROW())),"00")))</f>
        <v/>
      </c>
      <c r="C196" s="423" t="str">
        <f t="shared" ca="1" si="33"/>
        <v>IRTF CUSTOMIZATION FUNCTION CHECK</v>
      </c>
      <c r="D196" s="424"/>
      <c r="E196" s="425"/>
      <c r="F196" s="425"/>
      <c r="G196" s="425"/>
      <c r="H196" s="427"/>
      <c r="I196" s="427"/>
      <c r="J196" s="427"/>
      <c r="K196" s="425"/>
      <c r="L196" s="425"/>
      <c r="M196" s="429" t="str">
        <f t="shared" ca="1" si="34"/>
        <v/>
      </c>
      <c r="N196" s="282" t="str">
        <f ca="1">IF(M196&lt;&gt;"",MAX(N$3:N195)+1,"")</f>
        <v/>
      </c>
      <c r="O196" s="442">
        <f t="shared" ca="1" si="35"/>
        <v>29</v>
      </c>
      <c r="P196" s="98"/>
      <c r="Q196" s="98"/>
      <c r="R196" s="98"/>
      <c r="S196" s="98"/>
      <c r="T196" s="98"/>
      <c r="U196" s="98"/>
      <c r="V196" s="98"/>
      <c r="W196" s="99"/>
      <c r="X196" s="89"/>
      <c r="Y196" s="89"/>
      <c r="Z196" s="89"/>
      <c r="AA196" s="117"/>
      <c r="AB196" s="139" t="str">
        <f t="shared" ca="1" si="40"/>
        <v/>
      </c>
      <c r="AC196" s="134">
        <f t="shared" ca="1" si="41"/>
        <v>0</v>
      </c>
      <c r="AD196" s="111">
        <f t="shared" ca="1" si="36"/>
        <v>0</v>
      </c>
      <c r="AE196" s="111">
        <f t="shared" ca="1" si="36"/>
        <v>0</v>
      </c>
      <c r="AF196" s="111">
        <f t="shared" ca="1" si="42"/>
        <v>0</v>
      </c>
      <c r="AG196" s="111">
        <f t="shared" ca="1" si="37"/>
        <v>0</v>
      </c>
      <c r="AH196" s="111">
        <f t="shared" ca="1" si="37"/>
        <v>0</v>
      </c>
      <c r="AI196" s="111">
        <f t="shared" ca="1" si="43"/>
        <v>0</v>
      </c>
      <c r="AJ196" s="111">
        <f t="shared" ca="1" si="38"/>
        <v>0</v>
      </c>
      <c r="AK196" s="112">
        <f t="shared" ca="1" si="38"/>
        <v>0</v>
      </c>
      <c r="AL196" s="104"/>
      <c r="AM196" s="100"/>
      <c r="AN196" s="148" t="str">
        <f t="shared" ca="1" si="39"/>
        <v/>
      </c>
      <c r="AO196" s="149"/>
      <c r="AP196" s="151" t="str">
        <f t="array" aca="1" ref="AP196" ca="1">IF(SUM(--ISNUMBER(FIND(AP$2,AN$2:AN$201)))&lt;ROW()-2,"",INDEX(AN$1:AN$201,SMALL(IF(ISNUMBER(FIND(AP$2,AN$2:AN$201)),ROW($2:$201)),ROW()-2)))</f>
        <v/>
      </c>
      <c r="AQ196" s="151" t="str">
        <f t="array" aca="1" ref="AQ196" ca="1">IF(SUM(--ISNUMBER(FIND(AQ$2,AN$2:AN$201)))&lt;ROW()-2,"",INDEX(AN$1:AN$201,SMALL(IF(ISNUMBER(FIND(AQ$2,AN$2:AN$201)),ROW($2:$201)),ROW()-2)))</f>
        <v/>
      </c>
    </row>
    <row r="197" spans="1:43" s="97" customFormat="1" ht="27.95" customHeight="1">
      <c r="A197" s="120" t="str">
        <f t="shared" ref="A197:A260" ca="1" si="44">IF(LEN(INDIRECT("D"&amp;ROW()) &amp; INDIRECT("D"&amp;ROW()) &amp;INDIRECT("E"&amp;ROW()) &amp; INDIRECT("F"&amp;ROW()) &amp; INDIRECT("G"&amp;ROW()) &amp; INDIRECT("H"&amp;ROW()) &amp; INDIRECT("I"&amp;ROW()) &amp; INDIRECT("J"&amp;ROW()) &amp; INDIRECT("K"&amp;ROW()))&gt;0,ROW()-ROW($A$3),"")</f>
        <v/>
      </c>
      <c r="B197" s="422" t="str">
        <f ca="1">IF(A197="","",IF(INDIRECT("C"&amp;ROW())="","",TEXT(MATCH(INDIRECT("C"&amp;ROW()),TestCategories,0),"000")&amp;"-"&amp;TEXT(COUNTIF(C$3:INDIRECT("C"&amp;ROW()),INDIRECT("C"&amp;ROW())),"00")))</f>
        <v/>
      </c>
      <c r="C197" s="423" t="str">
        <f t="shared" ref="C197:C260" ca="1" si="45">IF(LEN(INDIRECT("D"&amp;ROW()))=0,INDIRECT("C"&amp;ROW()-1),INDIRECT("D"&amp;ROW()))</f>
        <v>IRTF CUSTOMIZATION FUNCTION CHECK</v>
      </c>
      <c r="D197" s="424"/>
      <c r="E197" s="425"/>
      <c r="F197" s="425"/>
      <c r="G197" s="425"/>
      <c r="H197" s="427"/>
      <c r="I197" s="427"/>
      <c r="J197" s="427"/>
      <c r="K197" s="425"/>
      <c r="L197" s="425"/>
      <c r="M197" s="429" t="str">
        <f t="shared" ref="M197:M260" ca="1" si="46">IF(M$1=TRUE,IF(ISNUMBER(INDIRECT($L$2&amp;ROW())),HYPERLINK("http://mbt.cmedia.com.tw/mantisbt/view.php?id="&amp;INDIRECT($L$2&amp;ROW()),"Mantis :: "&amp;INDIRECT($L$2&amp;ROW())),""),"")</f>
        <v/>
      </c>
      <c r="N197" s="282" t="str">
        <f ca="1">IF(M197&lt;&gt;"",MAX(N$3:N196)+1,"")</f>
        <v/>
      </c>
      <c r="O197" s="442">
        <f t="shared" ref="O197:O260" ca="1" si="47">IF(C197&lt;&gt;C196,O196+1,O196)</f>
        <v>29</v>
      </c>
      <c r="P197" s="98"/>
      <c r="Q197" s="98"/>
      <c r="R197" s="98"/>
      <c r="S197" s="98"/>
      <c r="T197" s="98"/>
      <c r="U197" s="98"/>
      <c r="V197" s="98"/>
      <c r="W197" s="99"/>
      <c r="X197" s="89"/>
      <c r="Y197" s="89"/>
      <c r="Z197" s="89"/>
      <c r="AA197" s="117"/>
      <c r="AB197" s="139" t="str">
        <f t="shared" ca="1" si="40"/>
        <v/>
      </c>
      <c r="AC197" s="134">
        <f t="shared" ca="1" si="41"/>
        <v>0</v>
      </c>
      <c r="AD197" s="111">
        <f t="shared" ca="1" si="36"/>
        <v>0</v>
      </c>
      <c r="AE197" s="111">
        <f t="shared" ca="1" si="36"/>
        <v>0</v>
      </c>
      <c r="AF197" s="111">
        <f t="shared" ca="1" si="42"/>
        <v>0</v>
      </c>
      <c r="AG197" s="111">
        <f t="shared" ca="1" si="37"/>
        <v>0</v>
      </c>
      <c r="AH197" s="111">
        <f t="shared" ca="1" si="37"/>
        <v>0</v>
      </c>
      <c r="AI197" s="111">
        <f t="shared" ca="1" si="43"/>
        <v>0</v>
      </c>
      <c r="AJ197" s="111">
        <f t="shared" ca="1" si="38"/>
        <v>0</v>
      </c>
      <c r="AK197" s="112">
        <f t="shared" ca="1" si="38"/>
        <v>0</v>
      </c>
      <c r="AL197" s="104"/>
      <c r="AM197" s="100"/>
      <c r="AN197" s="148" t="str">
        <f t="shared" ca="1" si="39"/>
        <v/>
      </c>
      <c r="AO197" s="149"/>
      <c r="AP197" s="151" t="str">
        <f t="array" aca="1" ref="AP197" ca="1">IF(SUM(--ISNUMBER(FIND(AP$2,AN$2:AN$201)))&lt;ROW()-2,"",INDEX(AN$1:AN$201,SMALL(IF(ISNUMBER(FIND(AP$2,AN$2:AN$201)),ROW($2:$201)),ROW()-2)))</f>
        <v/>
      </c>
      <c r="AQ197" s="151" t="str">
        <f t="array" aca="1" ref="AQ197" ca="1">IF(SUM(--ISNUMBER(FIND(AQ$2,AN$2:AN$201)))&lt;ROW()-2,"",INDEX(AN$1:AN$201,SMALL(IF(ISNUMBER(FIND(AQ$2,AN$2:AN$201)),ROW($2:$201)),ROW()-2)))</f>
        <v/>
      </c>
    </row>
    <row r="198" spans="1:43" s="97" customFormat="1" ht="27.95" customHeight="1">
      <c r="A198" s="120" t="str">
        <f t="shared" ca="1" si="44"/>
        <v/>
      </c>
      <c r="B198" s="422" t="str">
        <f ca="1">IF(A198="","",IF(INDIRECT("C"&amp;ROW())="","",TEXT(MATCH(INDIRECT("C"&amp;ROW()),TestCategories,0),"000")&amp;"-"&amp;TEXT(COUNTIF(C$3:INDIRECT("C"&amp;ROW()),INDIRECT("C"&amp;ROW())),"00")))</f>
        <v/>
      </c>
      <c r="C198" s="423" t="str">
        <f t="shared" ca="1" si="45"/>
        <v>IRTF CUSTOMIZATION FUNCTION CHECK</v>
      </c>
      <c r="D198" s="424"/>
      <c r="E198" s="425"/>
      <c r="F198" s="425"/>
      <c r="G198" s="425"/>
      <c r="H198" s="427"/>
      <c r="I198" s="427"/>
      <c r="J198" s="427"/>
      <c r="K198" s="425"/>
      <c r="L198" s="425"/>
      <c r="M198" s="429" t="str">
        <f t="shared" ca="1" si="46"/>
        <v/>
      </c>
      <c r="N198" s="282" t="str">
        <f ca="1">IF(M198&lt;&gt;"",MAX(N$3:N197)+1,"")</f>
        <v/>
      </c>
      <c r="O198" s="442">
        <f t="shared" ca="1" si="47"/>
        <v>29</v>
      </c>
      <c r="P198" s="98"/>
      <c r="Q198" s="98"/>
      <c r="R198" s="98"/>
      <c r="S198" s="98"/>
      <c r="T198" s="98"/>
      <c r="U198" s="98"/>
      <c r="V198" s="98"/>
      <c r="W198" s="99"/>
      <c r="X198" s="89"/>
      <c r="Y198" s="89"/>
      <c r="Z198" s="89"/>
      <c r="AA198" s="117"/>
      <c r="AB198" s="139" t="str">
        <f t="shared" ca="1" si="40"/>
        <v/>
      </c>
      <c r="AC198" s="134">
        <f t="shared" ca="1" si="41"/>
        <v>0</v>
      </c>
      <c r="AD198" s="111">
        <f t="shared" ca="1" si="36"/>
        <v>0</v>
      </c>
      <c r="AE198" s="111">
        <f t="shared" ca="1" si="36"/>
        <v>0</v>
      </c>
      <c r="AF198" s="111">
        <f t="shared" ca="1" si="42"/>
        <v>0</v>
      </c>
      <c r="AG198" s="111">
        <f t="shared" ca="1" si="37"/>
        <v>0</v>
      </c>
      <c r="AH198" s="111">
        <f t="shared" ca="1" si="37"/>
        <v>0</v>
      </c>
      <c r="AI198" s="111">
        <f t="shared" ca="1" si="43"/>
        <v>0</v>
      </c>
      <c r="AJ198" s="111">
        <f t="shared" ca="1" si="38"/>
        <v>0</v>
      </c>
      <c r="AK198" s="112">
        <f t="shared" ca="1" si="38"/>
        <v>0</v>
      </c>
      <c r="AL198" s="104"/>
      <c r="AM198" s="100"/>
      <c r="AN198" s="148" t="str">
        <f t="shared" ca="1" si="39"/>
        <v/>
      </c>
      <c r="AO198" s="149"/>
      <c r="AP198" s="151" t="str">
        <f t="array" aca="1" ref="AP198" ca="1">IF(SUM(--ISNUMBER(FIND(AP$2,AN$2:AN$201)))&lt;ROW()-2,"",INDEX(AN$1:AN$201,SMALL(IF(ISNUMBER(FIND(AP$2,AN$2:AN$201)),ROW($2:$201)),ROW()-2)))</f>
        <v/>
      </c>
      <c r="AQ198" s="151" t="str">
        <f t="array" aca="1" ref="AQ198" ca="1">IF(SUM(--ISNUMBER(FIND(AQ$2,AN$2:AN$201)))&lt;ROW()-2,"",INDEX(AN$1:AN$201,SMALL(IF(ISNUMBER(FIND(AQ$2,AN$2:AN$201)),ROW($2:$201)),ROW()-2)))</f>
        <v/>
      </c>
    </row>
    <row r="199" spans="1:43" s="97" customFormat="1" ht="27.95" customHeight="1">
      <c r="A199" s="120" t="str">
        <f t="shared" ca="1" si="44"/>
        <v/>
      </c>
      <c r="B199" s="422" t="str">
        <f ca="1">IF(A199="","",IF(INDIRECT("C"&amp;ROW())="","",TEXT(MATCH(INDIRECT("C"&amp;ROW()),TestCategories,0),"000")&amp;"-"&amp;TEXT(COUNTIF(C$3:INDIRECT("C"&amp;ROW()),INDIRECT("C"&amp;ROW())),"00")))</f>
        <v/>
      </c>
      <c r="C199" s="423" t="str">
        <f t="shared" ca="1" si="45"/>
        <v>IRTF CUSTOMIZATION FUNCTION CHECK</v>
      </c>
      <c r="D199" s="424"/>
      <c r="E199" s="425"/>
      <c r="F199" s="425"/>
      <c r="G199" s="425"/>
      <c r="H199" s="427"/>
      <c r="I199" s="427"/>
      <c r="J199" s="427"/>
      <c r="K199" s="425"/>
      <c r="L199" s="425"/>
      <c r="M199" s="429" t="str">
        <f t="shared" ca="1" si="46"/>
        <v/>
      </c>
      <c r="N199" s="282" t="str">
        <f ca="1">IF(M199&lt;&gt;"",MAX(N$3:N198)+1,"")</f>
        <v/>
      </c>
      <c r="O199" s="442">
        <f t="shared" ca="1" si="47"/>
        <v>29</v>
      </c>
      <c r="P199" s="98"/>
      <c r="Q199" s="98"/>
      <c r="R199" s="98"/>
      <c r="S199" s="98"/>
      <c r="T199" s="98"/>
      <c r="U199" s="98"/>
      <c r="V199" s="98"/>
      <c r="W199" s="99"/>
      <c r="X199" s="89"/>
      <c r="Y199" s="89"/>
      <c r="Z199" s="89"/>
      <c r="AA199" s="117"/>
      <c r="AB199" s="139" t="str">
        <f t="shared" ca="1" si="40"/>
        <v/>
      </c>
      <c r="AC199" s="134">
        <f t="shared" ca="1" si="41"/>
        <v>0</v>
      </c>
      <c r="AD199" s="111">
        <f t="shared" ca="1" si="36"/>
        <v>0</v>
      </c>
      <c r="AE199" s="111">
        <f t="shared" ca="1" si="36"/>
        <v>0</v>
      </c>
      <c r="AF199" s="111">
        <f t="shared" ca="1" si="42"/>
        <v>0</v>
      </c>
      <c r="AG199" s="111">
        <f t="shared" ca="1" si="37"/>
        <v>0</v>
      </c>
      <c r="AH199" s="111">
        <f t="shared" ca="1" si="37"/>
        <v>0</v>
      </c>
      <c r="AI199" s="111">
        <f t="shared" ca="1" si="43"/>
        <v>0</v>
      </c>
      <c r="AJ199" s="111">
        <f t="shared" ca="1" si="38"/>
        <v>0</v>
      </c>
      <c r="AK199" s="112">
        <f t="shared" ca="1" si="38"/>
        <v>0</v>
      </c>
      <c r="AL199" s="104"/>
      <c r="AM199" s="100"/>
      <c r="AN199" s="148" t="str">
        <f t="shared" ca="1" si="39"/>
        <v/>
      </c>
      <c r="AO199" s="149"/>
      <c r="AP199" s="151" t="str">
        <f t="array" aca="1" ref="AP199" ca="1">IF(SUM(--ISNUMBER(FIND(AP$2,AN$2:AN$201)))&lt;ROW()-2,"",INDEX(AN$1:AN$201,SMALL(IF(ISNUMBER(FIND(AP$2,AN$2:AN$201)),ROW($2:$201)),ROW()-2)))</f>
        <v/>
      </c>
      <c r="AQ199" s="151" t="str">
        <f t="array" aca="1" ref="AQ199" ca="1">IF(SUM(--ISNUMBER(FIND(AQ$2,AN$2:AN$201)))&lt;ROW()-2,"",INDEX(AN$1:AN$201,SMALL(IF(ISNUMBER(FIND(AQ$2,AN$2:AN$201)),ROW($2:$201)),ROW()-2)))</f>
        <v/>
      </c>
    </row>
    <row r="200" spans="1:43" s="97" customFormat="1" ht="27.95" customHeight="1">
      <c r="A200" s="120" t="str">
        <f t="shared" ca="1" si="44"/>
        <v/>
      </c>
      <c r="B200" s="422" t="str">
        <f ca="1">IF(A200="","",IF(INDIRECT("C"&amp;ROW())="","",TEXT(MATCH(INDIRECT("C"&amp;ROW()),TestCategories,0),"000")&amp;"-"&amp;TEXT(COUNTIF(C$3:INDIRECT("C"&amp;ROW()),INDIRECT("C"&amp;ROW())),"00")))</f>
        <v/>
      </c>
      <c r="C200" s="423" t="str">
        <f t="shared" ca="1" si="45"/>
        <v>IRTF CUSTOMIZATION FUNCTION CHECK</v>
      </c>
      <c r="D200" s="424"/>
      <c r="E200" s="425"/>
      <c r="F200" s="425"/>
      <c r="G200" s="425"/>
      <c r="H200" s="427"/>
      <c r="I200" s="427"/>
      <c r="J200" s="427"/>
      <c r="K200" s="425"/>
      <c r="L200" s="425"/>
      <c r="M200" s="429" t="str">
        <f t="shared" ca="1" si="46"/>
        <v/>
      </c>
      <c r="N200" s="282" t="str">
        <f ca="1">IF(M200&lt;&gt;"",MAX(N$3:N199)+1,"")</f>
        <v/>
      </c>
      <c r="O200" s="442">
        <f t="shared" ca="1" si="47"/>
        <v>29</v>
      </c>
      <c r="P200" s="98"/>
      <c r="Q200" s="98"/>
      <c r="R200" s="98"/>
      <c r="S200" s="98"/>
      <c r="T200" s="98"/>
      <c r="U200" s="98"/>
      <c r="V200" s="98"/>
      <c r="W200" s="99"/>
      <c r="X200" s="89"/>
      <c r="Y200" s="89"/>
      <c r="Z200" s="89"/>
      <c r="AA200" s="117"/>
      <c r="AB200" s="139" t="str">
        <f t="shared" ca="1" si="40"/>
        <v/>
      </c>
      <c r="AC200" s="134">
        <f t="shared" ca="1" si="41"/>
        <v>0</v>
      </c>
      <c r="AD200" s="111">
        <f t="shared" ca="1" si="36"/>
        <v>0</v>
      </c>
      <c r="AE200" s="111">
        <f t="shared" ca="1" si="36"/>
        <v>0</v>
      </c>
      <c r="AF200" s="111">
        <f t="shared" ca="1" si="42"/>
        <v>0</v>
      </c>
      <c r="AG200" s="111">
        <f t="shared" ca="1" si="37"/>
        <v>0</v>
      </c>
      <c r="AH200" s="111">
        <f t="shared" ca="1" si="37"/>
        <v>0</v>
      </c>
      <c r="AI200" s="111">
        <f t="shared" ca="1" si="43"/>
        <v>0</v>
      </c>
      <c r="AJ200" s="111">
        <f t="shared" ca="1" si="38"/>
        <v>0</v>
      </c>
      <c r="AK200" s="112">
        <f t="shared" ca="1" si="38"/>
        <v>0</v>
      </c>
      <c r="AL200" s="104"/>
      <c r="AM200" s="100"/>
      <c r="AN200" s="148" t="str">
        <f t="shared" ca="1" si="39"/>
        <v/>
      </c>
      <c r="AO200" s="149"/>
      <c r="AP200" s="151" t="str">
        <f t="array" aca="1" ref="AP200" ca="1">IF(SUM(--ISNUMBER(FIND(AP$2,AN$2:AN$201)))&lt;ROW()-2,"",INDEX(AN$1:AN$201,SMALL(IF(ISNUMBER(FIND(AP$2,AN$2:AN$201)),ROW($2:$201)),ROW()-2)))</f>
        <v/>
      </c>
      <c r="AQ200" s="151" t="str">
        <f t="array" aca="1" ref="AQ200" ca="1">IF(SUM(--ISNUMBER(FIND(AQ$2,AN$2:AN$201)))&lt;ROW()-2,"",INDEX(AN$1:AN$201,SMALL(IF(ISNUMBER(FIND(AQ$2,AN$2:AN$201)),ROW($2:$201)),ROW()-2)))</f>
        <v/>
      </c>
    </row>
    <row r="201" spans="1:43" s="97" customFormat="1" ht="27.95" customHeight="1" thickBot="1">
      <c r="A201" s="120" t="str">
        <f t="shared" ca="1" si="44"/>
        <v/>
      </c>
      <c r="B201" s="422" t="str">
        <f ca="1">IF(A201="","",IF(INDIRECT("C"&amp;ROW())="","",TEXT(MATCH(INDIRECT("C"&amp;ROW()),TestCategories,0),"000")&amp;"-"&amp;TEXT(COUNTIF(C$3:INDIRECT("C"&amp;ROW()),INDIRECT("C"&amp;ROW())),"00")))</f>
        <v/>
      </c>
      <c r="C201" s="423" t="str">
        <f t="shared" ca="1" si="45"/>
        <v>IRTF CUSTOMIZATION FUNCTION CHECK</v>
      </c>
      <c r="D201" s="424"/>
      <c r="E201" s="425"/>
      <c r="F201" s="425"/>
      <c r="G201" s="425"/>
      <c r="H201" s="427"/>
      <c r="I201" s="427"/>
      <c r="J201" s="427"/>
      <c r="K201" s="425"/>
      <c r="L201" s="425"/>
      <c r="M201" s="429" t="str">
        <f t="shared" ca="1" si="46"/>
        <v/>
      </c>
      <c r="N201" s="282" t="str">
        <f ca="1">IF(M201&lt;&gt;"",MAX(N$3:N200)+1,"")</f>
        <v/>
      </c>
      <c r="O201" s="442">
        <f t="shared" ca="1" si="47"/>
        <v>29</v>
      </c>
      <c r="P201" s="98"/>
      <c r="Q201" s="98"/>
      <c r="R201" s="98"/>
      <c r="S201" s="98"/>
      <c r="T201" s="98"/>
      <c r="U201" s="98"/>
      <c r="V201" s="98"/>
      <c r="W201" s="99"/>
      <c r="X201" s="89"/>
      <c r="Y201" s="89"/>
      <c r="Z201" s="89"/>
      <c r="AA201" s="117"/>
      <c r="AB201" s="140" t="str">
        <f t="shared" ca="1" si="40"/>
        <v/>
      </c>
      <c r="AC201" s="135">
        <f t="shared" ca="1" si="41"/>
        <v>0</v>
      </c>
      <c r="AD201" s="113">
        <f t="shared" ca="1" si="36"/>
        <v>0</v>
      </c>
      <c r="AE201" s="113">
        <f t="shared" ca="1" si="36"/>
        <v>0</v>
      </c>
      <c r="AF201" s="113">
        <f t="shared" ca="1" si="42"/>
        <v>0</v>
      </c>
      <c r="AG201" s="113">
        <f t="shared" ca="1" si="37"/>
        <v>0</v>
      </c>
      <c r="AH201" s="113">
        <f t="shared" ca="1" si="37"/>
        <v>0</v>
      </c>
      <c r="AI201" s="113">
        <f t="shared" ca="1" si="43"/>
        <v>0</v>
      </c>
      <c r="AJ201" s="113">
        <f t="shared" ca="1" si="38"/>
        <v>0</v>
      </c>
      <c r="AK201" s="114">
        <f t="shared" ca="1" si="38"/>
        <v>0</v>
      </c>
      <c r="AL201" s="104"/>
      <c r="AM201" s="100"/>
      <c r="AN201" s="148" t="str">
        <f t="shared" ca="1" si="39"/>
        <v/>
      </c>
      <c r="AO201" s="149"/>
      <c r="AP201" s="151" t="str">
        <f t="array" aca="1" ref="AP201" ca="1">IF(SUM(--ISNUMBER(FIND(AP$2,AN$2:AN$201)))&lt;ROW()-2,"",INDEX(AN$1:AN$201,SMALL(IF(ISNUMBER(FIND(AP$2,AN$2:AN$201)),ROW($2:$201)),ROW()-2)))</f>
        <v/>
      </c>
      <c r="AQ201" s="151" t="str">
        <f t="array" aca="1" ref="AQ201" ca="1">IF(SUM(--ISNUMBER(FIND(AQ$2,AN$2:AN$201)))&lt;ROW()-2,"",INDEX(AN$1:AN$201,SMALL(IF(ISNUMBER(FIND(AQ$2,AN$2:AN$201)),ROW($2:$201)),ROW()-2)))</f>
        <v/>
      </c>
    </row>
    <row r="202" spans="1:43" s="97" customFormat="1" ht="27.95" customHeight="1" thickTop="1" thickBot="1">
      <c r="A202" s="120" t="str">
        <f t="shared" ca="1" si="44"/>
        <v/>
      </c>
      <c r="B202" s="422" t="str">
        <f ca="1">IF(A202="","",IF(INDIRECT("C"&amp;ROW())="","",TEXT(MATCH(INDIRECT("C"&amp;ROW()),TestCategories,0),"000")&amp;"-"&amp;TEXT(COUNTIF(C$3:INDIRECT("C"&amp;ROW()),INDIRECT("C"&amp;ROW())),"00")))</f>
        <v/>
      </c>
      <c r="C202" s="423" t="str">
        <f t="shared" ca="1" si="45"/>
        <v>IRTF CUSTOMIZATION FUNCTION CHECK</v>
      </c>
      <c r="D202" s="424"/>
      <c r="E202" s="425"/>
      <c r="F202" s="425"/>
      <c r="G202" s="425"/>
      <c r="H202" s="427"/>
      <c r="I202" s="427"/>
      <c r="J202" s="427"/>
      <c r="K202" s="425"/>
      <c r="L202" s="425"/>
      <c r="M202" s="429" t="str">
        <f t="shared" ca="1" si="46"/>
        <v/>
      </c>
      <c r="N202" s="282" t="str">
        <f ca="1">IF(M202&lt;&gt;"",MAX(N$3:N201)+1,"")</f>
        <v/>
      </c>
      <c r="O202" s="442">
        <f t="shared" ca="1" si="47"/>
        <v>29</v>
      </c>
      <c r="P202" s="98"/>
      <c r="Q202" s="98"/>
      <c r="R202" s="98"/>
      <c r="S202" s="98"/>
      <c r="T202" s="98"/>
      <c r="U202" s="98"/>
      <c r="V202" s="98"/>
      <c r="W202" s="99"/>
      <c r="X202" s="89"/>
      <c r="Y202" s="89"/>
      <c r="Z202" s="89"/>
      <c r="AA202" s="117"/>
      <c r="AB202" s="102"/>
      <c r="AC202" s="102"/>
      <c r="AD202" s="102"/>
      <c r="AE202" s="102"/>
      <c r="AF202" s="102"/>
      <c r="AG202" s="102"/>
      <c r="AH202" s="102"/>
      <c r="AI202" s="102"/>
      <c r="AJ202" s="102"/>
      <c r="AK202" s="102"/>
      <c r="AL202" s="104"/>
      <c r="AM202" s="98"/>
      <c r="AN202" s="152"/>
      <c r="AO202" s="153"/>
      <c r="AP202" s="154" t="str">
        <f t="array" aca="1" ref="AP202" ca="1">IF(SUM(--ISNUMBER(FIND(AP$2,AN$2:AN$201)))&lt;ROW()-2,"",INDEX(AN$1:AN$201,SMALL(IF(ISNUMBER(FIND(AP$2,AN$2:AN$201)),ROW($2:$201)),ROW()-2)))</f>
        <v/>
      </c>
      <c r="AQ202" s="151" t="str">
        <f t="array" aca="1" ref="AQ202" ca="1">IF(SUM(--ISNUMBER(FIND(AQ$2,AN$2:AN$201)))&lt;ROW()-2,"",INDEX(AN$1:AN$201,SMALL(IF(ISNUMBER(FIND(AQ$2,AN$2:AN$201)),ROW($2:$201)),ROW()-2)))</f>
        <v/>
      </c>
    </row>
    <row r="203" spans="1:43" s="97" customFormat="1" ht="27.95" customHeight="1" thickTop="1">
      <c r="A203" s="120" t="str">
        <f t="shared" ca="1" si="44"/>
        <v/>
      </c>
      <c r="B203" s="422" t="str">
        <f ca="1">IF(A203="","",IF(INDIRECT("C"&amp;ROW())="","",TEXT(MATCH(INDIRECT("C"&amp;ROW()),TestCategories,0),"000")&amp;"-"&amp;TEXT(COUNTIF(C$3:INDIRECT("C"&amp;ROW()),INDIRECT("C"&amp;ROW())),"00")))</f>
        <v/>
      </c>
      <c r="C203" s="423" t="str">
        <f t="shared" ca="1" si="45"/>
        <v>IRTF CUSTOMIZATION FUNCTION CHECK</v>
      </c>
      <c r="D203" s="424"/>
      <c r="E203" s="425"/>
      <c r="F203" s="425"/>
      <c r="G203" s="425"/>
      <c r="H203" s="427"/>
      <c r="I203" s="427"/>
      <c r="J203" s="427"/>
      <c r="K203" s="425"/>
      <c r="L203" s="425"/>
      <c r="M203" s="429" t="str">
        <f t="shared" ca="1" si="46"/>
        <v/>
      </c>
      <c r="N203" s="282" t="str">
        <f ca="1">IF(M203&lt;&gt;"",MAX(N$3:N202)+1,"")</f>
        <v/>
      </c>
      <c r="O203" s="442">
        <f t="shared" ca="1" si="47"/>
        <v>29</v>
      </c>
      <c r="P203" s="98"/>
      <c r="Q203" s="98"/>
      <c r="R203" s="98"/>
      <c r="S203" s="98"/>
      <c r="T203" s="98"/>
      <c r="U203" s="98"/>
      <c r="V203" s="98"/>
      <c r="W203" s="99"/>
      <c r="X203" s="89"/>
      <c r="Y203" s="89"/>
      <c r="Z203" s="89"/>
      <c r="AA203" s="117"/>
      <c r="AB203" s="102"/>
      <c r="AC203" s="102"/>
      <c r="AD203" s="102"/>
      <c r="AE203" s="102"/>
      <c r="AF203" s="102"/>
      <c r="AG203" s="102"/>
      <c r="AH203" s="102"/>
      <c r="AI203" s="102"/>
      <c r="AJ203" s="102"/>
      <c r="AK203" s="102"/>
      <c r="AL203" s="104"/>
      <c r="AM203" s="98"/>
      <c r="AN203" s="155"/>
      <c r="AO203" s="155"/>
      <c r="AP203" s="155" t="str">
        <f t="array" aca="1" ref="AP203" ca="1">IF(SUM(--ISNUMBER(FIND(AP$2,AN$2:AN$201)))&lt;ROW()-2,"",INDEX(AN$1:AN$201,SMALL(IF(ISNUMBER(FIND(AP$2,AN$2:AN$201)),ROW($2:$201)),ROW()-2)))</f>
        <v/>
      </c>
      <c r="AQ203" s="155" t="str">
        <f t="array" aca="1" ref="AQ203" ca="1">IF(SUM(--ISNUMBER(FIND(AQ$2,AO$2:AO$201)))&lt;ROW()-2,"",INDEX(AO$1:AO$201,SMALL(IF(ISNUMBER(FIND(AQ$2,AO$2:AO$201)),ROW($2:$201)),ROW()-2)))</f>
        <v/>
      </c>
    </row>
    <row r="204" spans="1:43" s="97" customFormat="1" ht="27.95" customHeight="1">
      <c r="A204" s="120" t="str">
        <f t="shared" ca="1" si="44"/>
        <v/>
      </c>
      <c r="B204" s="422" t="str">
        <f ca="1">IF(A204="","",IF(INDIRECT("C"&amp;ROW())="","",TEXT(MATCH(INDIRECT("C"&amp;ROW()),TestCategories,0),"000")&amp;"-"&amp;TEXT(COUNTIF(C$3:INDIRECT("C"&amp;ROW()),INDIRECT("C"&amp;ROW())),"00")))</f>
        <v/>
      </c>
      <c r="C204" s="423" t="str">
        <f t="shared" ca="1" si="45"/>
        <v>IRTF CUSTOMIZATION FUNCTION CHECK</v>
      </c>
      <c r="D204" s="424"/>
      <c r="E204" s="425"/>
      <c r="F204" s="425"/>
      <c r="G204" s="425"/>
      <c r="H204" s="427"/>
      <c r="I204" s="427"/>
      <c r="J204" s="427"/>
      <c r="K204" s="425"/>
      <c r="L204" s="425"/>
      <c r="M204" s="429" t="str">
        <f t="shared" ca="1" si="46"/>
        <v/>
      </c>
      <c r="N204" s="282" t="str">
        <f ca="1">IF(M204&lt;&gt;"",MAX(N$3:N203)+1,"")</f>
        <v/>
      </c>
      <c r="O204" s="442">
        <f t="shared" ca="1" si="47"/>
        <v>29</v>
      </c>
      <c r="P204" s="98"/>
      <c r="Q204" s="98"/>
      <c r="R204" s="98"/>
      <c r="S204" s="98"/>
      <c r="T204" s="98"/>
      <c r="U204" s="98"/>
      <c r="V204" s="98"/>
      <c r="W204" s="99"/>
      <c r="X204" s="89"/>
      <c r="Y204" s="89"/>
      <c r="Z204" s="89"/>
      <c r="AA204" s="117"/>
      <c r="AB204" s="102"/>
      <c r="AC204" s="102"/>
      <c r="AD204" s="102"/>
      <c r="AE204" s="102"/>
      <c r="AF204" s="102"/>
      <c r="AG204" s="102"/>
      <c r="AH204" s="102"/>
      <c r="AI204" s="102"/>
      <c r="AJ204" s="102"/>
      <c r="AK204" s="102"/>
      <c r="AL204" s="104"/>
      <c r="AM204" s="98"/>
      <c r="AN204" s="155"/>
      <c r="AO204" s="155"/>
      <c r="AP204" s="155" t="str">
        <f t="array" aca="1" ref="AP204" ca="1">IF(SUM(--ISNUMBER(FIND(AP$2,AN$2:AN$201)))&lt;ROW()-2,"",INDEX(AN$1:AN$201,SMALL(IF(ISNUMBER(FIND(AP$2,AN$2:AN$201)),ROW($2:$201)),ROW()-2)))</f>
        <v/>
      </c>
      <c r="AQ204" s="155" t="str">
        <f t="array" aca="1" ref="AQ204" ca="1">IF(SUM(--ISNUMBER(FIND(AQ$2,AO$2:AO$201)))&lt;ROW()-2,"",INDEX(AO$1:AO$201,SMALL(IF(ISNUMBER(FIND(AQ$2,AO$2:AO$201)),ROW($2:$201)),ROW()-2)))</f>
        <v/>
      </c>
    </row>
    <row r="205" spans="1:43" s="97" customFormat="1" ht="27.95" customHeight="1">
      <c r="A205" s="120" t="str">
        <f t="shared" ca="1" si="44"/>
        <v/>
      </c>
      <c r="B205" s="422" t="str">
        <f ca="1">IF(A205="","",IF(INDIRECT("C"&amp;ROW())="","",TEXT(MATCH(INDIRECT("C"&amp;ROW()),TestCategories,0),"000")&amp;"-"&amp;TEXT(COUNTIF(C$3:INDIRECT("C"&amp;ROW()),INDIRECT("C"&amp;ROW())),"00")))</f>
        <v/>
      </c>
      <c r="C205" s="423" t="str">
        <f t="shared" ca="1" si="45"/>
        <v>IRTF CUSTOMIZATION FUNCTION CHECK</v>
      </c>
      <c r="D205" s="424"/>
      <c r="E205" s="431"/>
      <c r="F205" s="431"/>
      <c r="G205" s="431"/>
      <c r="H205" s="432"/>
      <c r="I205" s="427"/>
      <c r="J205" s="432"/>
      <c r="K205" s="431"/>
      <c r="L205" s="431"/>
      <c r="M205" s="429" t="str">
        <f t="shared" ca="1" si="46"/>
        <v/>
      </c>
      <c r="N205" s="282" t="str">
        <f ca="1">IF(M205&lt;&gt;"",MAX(N$3:N204)+1,"")</f>
        <v/>
      </c>
      <c r="O205" s="442">
        <f t="shared" ca="1" si="47"/>
        <v>29</v>
      </c>
      <c r="P205" s="98"/>
      <c r="Q205" s="98"/>
      <c r="R205" s="98"/>
      <c r="S205" s="98"/>
      <c r="T205" s="98"/>
      <c r="U205" s="98"/>
      <c r="V205" s="98"/>
      <c r="W205" s="99"/>
      <c r="X205" s="89"/>
      <c r="Y205" s="89"/>
      <c r="Z205" s="89"/>
      <c r="AA205" s="117"/>
      <c r="AB205" s="102"/>
      <c r="AC205" s="102"/>
      <c r="AD205" s="102"/>
      <c r="AE205" s="102"/>
      <c r="AF205" s="102"/>
      <c r="AG205" s="102"/>
      <c r="AH205" s="102"/>
      <c r="AI205" s="102"/>
      <c r="AJ205" s="102"/>
      <c r="AK205" s="102"/>
      <c r="AL205" s="104"/>
      <c r="AM205" s="98"/>
      <c r="AN205" s="155"/>
      <c r="AO205" s="155"/>
      <c r="AP205" s="155" t="str">
        <f t="array" aca="1" ref="AP205" ca="1">IF(SUM(--ISNUMBER(FIND(AP$2,AN$2:AN$201)))&lt;ROW()-2,"",INDEX(AN$1:AN$201,SMALL(IF(ISNUMBER(FIND(AP$2,AN$2:AN$201)),ROW($2:$201)),ROW()-2)))</f>
        <v/>
      </c>
      <c r="AQ205" s="155" t="str">
        <f t="array" aca="1" ref="AQ205" ca="1">IF(SUM(--ISNUMBER(FIND(AQ$2,AO$2:AO$201)))&lt;ROW()-2,"",INDEX(AO$1:AO$201,SMALL(IF(ISNUMBER(FIND(AQ$2,AO$2:AO$201)),ROW($2:$201)),ROW()-2)))</f>
        <v/>
      </c>
    </row>
    <row r="206" spans="1:43" s="97" customFormat="1" ht="27.95" customHeight="1">
      <c r="A206" s="120" t="str">
        <f t="shared" ca="1" si="44"/>
        <v/>
      </c>
      <c r="B206" s="422" t="str">
        <f ca="1">IF(A206="","",IF(INDIRECT("C"&amp;ROW())="","",TEXT(MATCH(INDIRECT("C"&amp;ROW()),TestCategories,0),"000")&amp;"-"&amp;TEXT(COUNTIF(C$3:INDIRECT("C"&amp;ROW()),INDIRECT("C"&amp;ROW())),"00")))</f>
        <v/>
      </c>
      <c r="C206" s="423" t="str">
        <f t="shared" ca="1" si="45"/>
        <v>IRTF CUSTOMIZATION FUNCTION CHECK</v>
      </c>
      <c r="D206" s="424"/>
      <c r="E206" s="431"/>
      <c r="F206" s="431"/>
      <c r="G206" s="431"/>
      <c r="H206" s="432"/>
      <c r="I206" s="427"/>
      <c r="J206" s="432"/>
      <c r="K206" s="431"/>
      <c r="L206" s="431"/>
      <c r="M206" s="429" t="str">
        <f t="shared" ca="1" si="46"/>
        <v/>
      </c>
      <c r="N206" s="282" t="str">
        <f ca="1">IF(M206&lt;&gt;"",MAX(N$3:N205)+1,"")</f>
        <v/>
      </c>
      <c r="O206" s="442">
        <f t="shared" ca="1" si="47"/>
        <v>29</v>
      </c>
      <c r="P206" s="98"/>
      <c r="Q206" s="98"/>
      <c r="R206" s="98"/>
      <c r="S206" s="98"/>
      <c r="T206" s="98"/>
      <c r="U206" s="98"/>
      <c r="V206" s="98"/>
      <c r="W206" s="99"/>
      <c r="X206" s="89"/>
      <c r="Y206" s="89"/>
      <c r="Z206" s="89"/>
      <c r="AA206" s="117"/>
      <c r="AB206" s="102"/>
      <c r="AC206" s="102"/>
      <c r="AD206" s="102"/>
      <c r="AE206" s="102"/>
      <c r="AF206" s="102"/>
      <c r="AG206" s="102"/>
      <c r="AH206" s="102"/>
      <c r="AI206" s="102"/>
      <c r="AJ206" s="102"/>
      <c r="AK206" s="102"/>
      <c r="AL206" s="104"/>
      <c r="AM206" s="98"/>
      <c r="AN206" s="155"/>
      <c r="AO206" s="155"/>
      <c r="AP206" s="155" t="str">
        <f t="array" aca="1" ref="AP206" ca="1">IF(SUM(--ISNUMBER(FIND(AP$2,AN$2:AN$201)))&lt;ROW()-2,"",INDEX(AN$1:AN$201,SMALL(IF(ISNUMBER(FIND(AP$2,AN$2:AN$201)),ROW($2:$201)),ROW()-2)))</f>
        <v/>
      </c>
      <c r="AQ206" s="155" t="str">
        <f t="array" aca="1" ref="AQ206" ca="1">IF(SUM(--ISNUMBER(FIND(AQ$2,AO$2:AO$201)))&lt;ROW()-2,"",INDEX(AO$1:AO$201,SMALL(IF(ISNUMBER(FIND(AQ$2,AO$2:AO$201)),ROW($2:$201)),ROW()-2)))</f>
        <v/>
      </c>
    </row>
    <row r="207" spans="1:43" s="97" customFormat="1" ht="27.95" customHeight="1">
      <c r="A207" s="120" t="str">
        <f t="shared" ca="1" si="44"/>
        <v/>
      </c>
      <c r="B207" s="422" t="str">
        <f ca="1">IF(A207="","",IF(INDIRECT("C"&amp;ROW())="","",TEXT(MATCH(INDIRECT("C"&amp;ROW()),TestCategories,0),"000")&amp;"-"&amp;TEXT(COUNTIF(C$3:INDIRECT("C"&amp;ROW()),INDIRECT("C"&amp;ROW())),"00")))</f>
        <v/>
      </c>
      <c r="C207" s="423" t="str">
        <f t="shared" ca="1" si="45"/>
        <v>IRTF CUSTOMIZATION FUNCTION CHECK</v>
      </c>
      <c r="D207" s="424"/>
      <c r="E207" s="431"/>
      <c r="F207" s="431"/>
      <c r="G207" s="431"/>
      <c r="H207" s="432"/>
      <c r="I207" s="427"/>
      <c r="J207" s="432"/>
      <c r="K207" s="431"/>
      <c r="L207" s="431"/>
      <c r="M207" s="429" t="str">
        <f t="shared" ca="1" si="46"/>
        <v/>
      </c>
      <c r="N207" s="282" t="str">
        <f ca="1">IF(M207&lt;&gt;"",MAX(N$3:N206)+1,"")</f>
        <v/>
      </c>
      <c r="O207" s="442">
        <f t="shared" ca="1" si="47"/>
        <v>29</v>
      </c>
      <c r="P207" s="98"/>
      <c r="Q207" s="98"/>
      <c r="R207" s="98"/>
      <c r="S207" s="98"/>
      <c r="T207" s="98"/>
      <c r="U207" s="98"/>
      <c r="V207" s="98"/>
      <c r="W207" s="99"/>
      <c r="X207" s="89"/>
      <c r="Y207" s="89"/>
      <c r="Z207" s="89"/>
      <c r="AA207" s="117"/>
      <c r="AB207" s="102"/>
      <c r="AC207" s="102"/>
      <c r="AD207" s="102"/>
      <c r="AE207" s="102"/>
      <c r="AF207" s="102"/>
      <c r="AG207" s="102"/>
      <c r="AH207" s="102"/>
      <c r="AI207" s="102"/>
      <c r="AJ207" s="102"/>
      <c r="AK207" s="102"/>
      <c r="AL207" s="104"/>
      <c r="AM207" s="98"/>
      <c r="AN207" s="155"/>
      <c r="AO207" s="155"/>
      <c r="AP207" s="155" t="str">
        <f t="array" aca="1" ref="AP207" ca="1">IF(SUM(--ISNUMBER(FIND(AP$2,AN$2:AN$201)))&lt;ROW()-2,"",INDEX(AN$1:AN$201,SMALL(IF(ISNUMBER(FIND(AP$2,AN$2:AN$201)),ROW($2:$201)),ROW()-2)))</f>
        <v/>
      </c>
      <c r="AQ207" s="155" t="str">
        <f t="array" aca="1" ref="AQ207" ca="1">IF(SUM(--ISNUMBER(FIND(AQ$2,AO$2:AO$201)))&lt;ROW()-2,"",INDEX(AO$1:AO$201,SMALL(IF(ISNUMBER(FIND(AQ$2,AO$2:AO$201)),ROW($2:$201)),ROW()-2)))</f>
        <v/>
      </c>
    </row>
    <row r="208" spans="1:43" s="97" customFormat="1" ht="27.95" customHeight="1">
      <c r="A208" s="120" t="str">
        <f t="shared" ca="1" si="44"/>
        <v/>
      </c>
      <c r="B208" s="422" t="str">
        <f ca="1">IF(A208="","",IF(INDIRECT("C"&amp;ROW())="","",TEXT(MATCH(INDIRECT("C"&amp;ROW()),TestCategories,0),"000")&amp;"-"&amp;TEXT(COUNTIF(C$3:INDIRECT("C"&amp;ROW()),INDIRECT("C"&amp;ROW())),"00")))</f>
        <v/>
      </c>
      <c r="C208" s="423" t="str">
        <f t="shared" ca="1" si="45"/>
        <v>IRTF CUSTOMIZATION FUNCTION CHECK</v>
      </c>
      <c r="D208" s="424"/>
      <c r="E208" s="431"/>
      <c r="F208" s="431"/>
      <c r="G208" s="431"/>
      <c r="H208" s="432"/>
      <c r="I208" s="427"/>
      <c r="J208" s="432"/>
      <c r="K208" s="431"/>
      <c r="L208" s="431"/>
      <c r="M208" s="429" t="str">
        <f t="shared" ca="1" si="46"/>
        <v/>
      </c>
      <c r="N208" s="282" t="str">
        <f ca="1">IF(M208&lt;&gt;"",MAX(N$3:N207)+1,"")</f>
        <v/>
      </c>
      <c r="O208" s="442">
        <f t="shared" ca="1" si="47"/>
        <v>29</v>
      </c>
      <c r="P208" s="98"/>
      <c r="Q208" s="98"/>
      <c r="R208" s="98"/>
      <c r="S208" s="98"/>
      <c r="T208" s="98"/>
      <c r="U208" s="98"/>
      <c r="V208" s="98"/>
      <c r="W208" s="99"/>
      <c r="X208" s="89"/>
      <c r="Y208" s="89"/>
      <c r="Z208" s="89"/>
      <c r="AA208" s="117"/>
      <c r="AB208" s="102"/>
      <c r="AC208" s="102"/>
      <c r="AD208" s="102"/>
      <c r="AE208" s="102"/>
      <c r="AF208" s="102"/>
      <c r="AG208" s="102"/>
      <c r="AH208" s="102"/>
      <c r="AI208" s="102"/>
      <c r="AJ208" s="102"/>
      <c r="AK208" s="102"/>
      <c r="AL208" s="104"/>
      <c r="AM208" s="98"/>
      <c r="AN208" s="155"/>
      <c r="AO208" s="155"/>
      <c r="AP208" s="155" t="str">
        <f t="array" aca="1" ref="AP208" ca="1">IF(SUM(--ISNUMBER(FIND(AP$2,AN$2:AN$201)))&lt;ROW()-2,"",INDEX(AN$1:AN$201,SMALL(IF(ISNUMBER(FIND(AP$2,AN$2:AN$201)),ROW($2:$201)),ROW()-2)))</f>
        <v/>
      </c>
      <c r="AQ208" s="155" t="str">
        <f t="array" aca="1" ref="AQ208" ca="1">IF(SUM(--ISNUMBER(FIND(AQ$2,AO$2:AO$201)))&lt;ROW()-2,"",INDEX(AO$1:AO$201,SMALL(IF(ISNUMBER(FIND(AQ$2,AO$2:AO$201)),ROW($2:$201)),ROW()-2)))</f>
        <v/>
      </c>
    </row>
    <row r="209" spans="1:43" s="97" customFormat="1" ht="27.95" customHeight="1">
      <c r="A209" s="120" t="str">
        <f t="shared" ca="1" si="44"/>
        <v/>
      </c>
      <c r="B209" s="422" t="str">
        <f ca="1">IF(A209="","",IF(INDIRECT("C"&amp;ROW())="","",TEXT(MATCH(INDIRECT("C"&amp;ROW()),TestCategories,0),"000")&amp;"-"&amp;TEXT(COUNTIF(C$3:INDIRECT("C"&amp;ROW()),INDIRECT("C"&amp;ROW())),"00")))</f>
        <v/>
      </c>
      <c r="C209" s="423" t="str">
        <f t="shared" ca="1" si="45"/>
        <v>IRTF CUSTOMIZATION FUNCTION CHECK</v>
      </c>
      <c r="D209" s="424"/>
      <c r="E209" s="431"/>
      <c r="F209" s="431"/>
      <c r="G209" s="431"/>
      <c r="H209" s="432"/>
      <c r="I209" s="427"/>
      <c r="J209" s="432"/>
      <c r="K209" s="431"/>
      <c r="L209" s="431"/>
      <c r="M209" s="429" t="str">
        <f t="shared" ca="1" si="46"/>
        <v/>
      </c>
      <c r="N209" s="282" t="str">
        <f ca="1">IF(M209&lt;&gt;"",MAX(N$3:N208)+1,"")</f>
        <v/>
      </c>
      <c r="O209" s="442">
        <f t="shared" ca="1" si="47"/>
        <v>29</v>
      </c>
      <c r="P209" s="98"/>
      <c r="Q209" s="98"/>
      <c r="R209" s="98"/>
      <c r="S209" s="98"/>
      <c r="T209" s="98"/>
      <c r="U209" s="98"/>
      <c r="V209" s="98"/>
      <c r="W209" s="99"/>
      <c r="X209" s="89"/>
      <c r="Y209" s="89"/>
      <c r="Z209" s="89"/>
      <c r="AA209" s="117"/>
      <c r="AB209" s="102"/>
      <c r="AC209" s="102"/>
      <c r="AD209" s="102"/>
      <c r="AE209" s="102"/>
      <c r="AF209" s="102"/>
      <c r="AG209" s="102"/>
      <c r="AH209" s="102"/>
      <c r="AI209" s="102"/>
      <c r="AJ209" s="102"/>
      <c r="AK209" s="102"/>
      <c r="AL209" s="104"/>
      <c r="AM209" s="98"/>
      <c r="AN209" s="155"/>
      <c r="AO209" s="155"/>
      <c r="AP209" s="155" t="str">
        <f t="array" aca="1" ref="AP209" ca="1">IF(SUM(--ISNUMBER(FIND(AP$2,AN$2:AN$201)))&lt;ROW()-2,"",INDEX(AN$1:AN$201,SMALL(IF(ISNUMBER(FIND(AP$2,AN$2:AN$201)),ROW($2:$201)),ROW()-2)))</f>
        <v/>
      </c>
      <c r="AQ209" s="155" t="str">
        <f t="array" aca="1" ref="AQ209" ca="1">IF(SUM(--ISNUMBER(FIND(AQ$2,AO$2:AO$201)))&lt;ROW()-2,"",INDEX(AO$1:AO$201,SMALL(IF(ISNUMBER(FIND(AQ$2,AO$2:AO$201)),ROW($2:$201)),ROW()-2)))</f>
        <v/>
      </c>
    </row>
    <row r="210" spans="1:43" s="97" customFormat="1" ht="27.95" customHeight="1">
      <c r="A210" s="120" t="str">
        <f t="shared" ca="1" si="44"/>
        <v/>
      </c>
      <c r="B210" s="422" t="str">
        <f ca="1">IF(A210="","",IF(INDIRECT("C"&amp;ROW())="","",TEXT(MATCH(INDIRECT("C"&amp;ROW()),TestCategories,0),"000")&amp;"-"&amp;TEXT(COUNTIF(C$3:INDIRECT("C"&amp;ROW()),INDIRECT("C"&amp;ROW())),"00")))</f>
        <v/>
      </c>
      <c r="C210" s="423" t="str">
        <f t="shared" ca="1" si="45"/>
        <v>IRTF CUSTOMIZATION FUNCTION CHECK</v>
      </c>
      <c r="D210" s="424"/>
      <c r="E210" s="431"/>
      <c r="F210" s="431"/>
      <c r="G210" s="431"/>
      <c r="H210" s="432"/>
      <c r="I210" s="427"/>
      <c r="J210" s="432"/>
      <c r="K210" s="431"/>
      <c r="L210" s="431"/>
      <c r="M210" s="429" t="str">
        <f t="shared" ca="1" si="46"/>
        <v/>
      </c>
      <c r="N210" s="282" t="str">
        <f ca="1">IF(M210&lt;&gt;"",MAX(N$3:N209)+1,"")</f>
        <v/>
      </c>
      <c r="O210" s="442">
        <f t="shared" ca="1" si="47"/>
        <v>29</v>
      </c>
      <c r="P210" s="98"/>
      <c r="Q210" s="98"/>
      <c r="R210" s="98"/>
      <c r="S210" s="98"/>
      <c r="T210" s="98"/>
      <c r="U210" s="98"/>
      <c r="V210" s="98"/>
      <c r="W210" s="99"/>
      <c r="X210" s="89"/>
      <c r="Y210" s="89"/>
      <c r="Z210" s="89"/>
      <c r="AA210" s="117"/>
      <c r="AB210" s="102"/>
      <c r="AC210" s="102"/>
      <c r="AD210" s="102"/>
      <c r="AE210" s="102"/>
      <c r="AF210" s="102"/>
      <c r="AG210" s="102"/>
      <c r="AH210" s="102"/>
      <c r="AI210" s="102"/>
      <c r="AJ210" s="102"/>
      <c r="AK210" s="102"/>
      <c r="AL210" s="104"/>
      <c r="AM210" s="98"/>
      <c r="AN210" s="155"/>
      <c r="AO210" s="155"/>
      <c r="AP210" s="155" t="str">
        <f t="array" aca="1" ref="AP210" ca="1">IF(SUM(--ISNUMBER(FIND(AP$2,AN$2:AN$201)))&lt;ROW()-2,"",INDEX(AN$1:AN$201,SMALL(IF(ISNUMBER(FIND(AP$2,AN$2:AN$201)),ROW($2:$201)),ROW()-2)))</f>
        <v/>
      </c>
      <c r="AQ210" s="155" t="str">
        <f t="array" aca="1" ref="AQ210" ca="1">IF(SUM(--ISNUMBER(FIND(AQ$2,AO$2:AO$201)))&lt;ROW()-2,"",INDEX(AO$1:AO$201,SMALL(IF(ISNUMBER(FIND(AQ$2,AO$2:AO$201)),ROW($2:$201)),ROW()-2)))</f>
        <v/>
      </c>
    </row>
    <row r="211" spans="1:43" s="97" customFormat="1" ht="27.95" customHeight="1">
      <c r="A211" s="120" t="str">
        <f t="shared" ca="1" si="44"/>
        <v/>
      </c>
      <c r="B211" s="422" t="str">
        <f ca="1">IF(A211="","",IF(INDIRECT("C"&amp;ROW())="","",TEXT(MATCH(INDIRECT("C"&amp;ROW()),TestCategories,0),"000")&amp;"-"&amp;TEXT(COUNTIF(C$3:INDIRECT("C"&amp;ROW()),INDIRECT("C"&amp;ROW())),"00")))</f>
        <v/>
      </c>
      <c r="C211" s="423" t="str">
        <f t="shared" ca="1" si="45"/>
        <v>IRTF CUSTOMIZATION FUNCTION CHECK</v>
      </c>
      <c r="D211" s="424"/>
      <c r="E211" s="431"/>
      <c r="F211" s="431"/>
      <c r="G211" s="431"/>
      <c r="H211" s="432"/>
      <c r="I211" s="427"/>
      <c r="J211" s="432"/>
      <c r="K211" s="431"/>
      <c r="L211" s="431"/>
      <c r="M211" s="429" t="str">
        <f t="shared" ca="1" si="46"/>
        <v/>
      </c>
      <c r="N211" s="282" t="str">
        <f ca="1">IF(M211&lt;&gt;"",MAX(N$3:N210)+1,"")</f>
        <v/>
      </c>
      <c r="O211" s="442">
        <f t="shared" ca="1" si="47"/>
        <v>29</v>
      </c>
      <c r="P211" s="98"/>
      <c r="Q211" s="98"/>
      <c r="R211" s="98"/>
      <c r="S211" s="98"/>
      <c r="T211" s="98"/>
      <c r="U211" s="98"/>
      <c r="V211" s="98"/>
      <c r="W211" s="99"/>
      <c r="X211" s="89"/>
      <c r="Y211" s="89"/>
      <c r="Z211" s="89"/>
      <c r="AA211" s="117"/>
      <c r="AB211" s="102"/>
      <c r="AC211" s="102"/>
      <c r="AD211" s="102"/>
      <c r="AE211" s="102"/>
      <c r="AF211" s="102"/>
      <c r="AG211" s="102"/>
      <c r="AH211" s="102"/>
      <c r="AI211" s="102"/>
      <c r="AJ211" s="102"/>
      <c r="AK211" s="102"/>
      <c r="AL211" s="104"/>
      <c r="AM211" s="98"/>
      <c r="AN211" s="155"/>
      <c r="AO211" s="155"/>
      <c r="AP211" s="155" t="str">
        <f t="array" aca="1" ref="AP211" ca="1">IF(SUM(--ISNUMBER(FIND(AP$2,AN$2:AN$201)))&lt;ROW()-2,"",INDEX(AN$1:AN$201,SMALL(IF(ISNUMBER(FIND(AP$2,AN$2:AN$201)),ROW($2:$201)),ROW()-2)))</f>
        <v/>
      </c>
      <c r="AQ211" s="155" t="str">
        <f t="array" aca="1" ref="AQ211" ca="1">IF(SUM(--ISNUMBER(FIND(AQ$2,AO$2:AO$201)))&lt;ROW()-2,"",INDEX(AO$1:AO$201,SMALL(IF(ISNUMBER(FIND(AQ$2,AO$2:AO$201)),ROW($2:$201)),ROW()-2)))</f>
        <v/>
      </c>
    </row>
    <row r="212" spans="1:43" s="97" customFormat="1" ht="27.95" customHeight="1">
      <c r="A212" s="120" t="str">
        <f t="shared" ca="1" si="44"/>
        <v/>
      </c>
      <c r="B212" s="422" t="str">
        <f ca="1">IF(A212="","",IF(INDIRECT("C"&amp;ROW())="","",TEXT(MATCH(INDIRECT("C"&amp;ROW()),TestCategories,0),"000")&amp;"-"&amp;TEXT(COUNTIF(C$3:INDIRECT("C"&amp;ROW()),INDIRECT("C"&amp;ROW())),"00")))</f>
        <v/>
      </c>
      <c r="C212" s="423" t="str">
        <f t="shared" ca="1" si="45"/>
        <v>IRTF CUSTOMIZATION FUNCTION CHECK</v>
      </c>
      <c r="D212" s="424"/>
      <c r="E212" s="431"/>
      <c r="F212" s="431"/>
      <c r="G212" s="431"/>
      <c r="H212" s="432"/>
      <c r="I212" s="427"/>
      <c r="J212" s="432"/>
      <c r="K212" s="431"/>
      <c r="L212" s="431"/>
      <c r="M212" s="429" t="str">
        <f t="shared" ca="1" si="46"/>
        <v/>
      </c>
      <c r="N212" s="282" t="str">
        <f ca="1">IF(M212&lt;&gt;"",MAX(N$3:N211)+1,"")</f>
        <v/>
      </c>
      <c r="O212" s="442">
        <f t="shared" ca="1" si="47"/>
        <v>29</v>
      </c>
      <c r="P212" s="98"/>
      <c r="Q212" s="98"/>
      <c r="R212" s="98"/>
      <c r="S212" s="98"/>
      <c r="T212" s="98"/>
      <c r="U212" s="98"/>
      <c r="V212" s="98"/>
      <c r="W212" s="99"/>
      <c r="X212" s="89"/>
      <c r="Y212" s="89"/>
      <c r="Z212" s="89"/>
      <c r="AA212" s="117"/>
      <c r="AB212" s="102"/>
      <c r="AC212" s="102"/>
      <c r="AD212" s="102"/>
      <c r="AE212" s="102"/>
      <c r="AF212" s="102"/>
      <c r="AG212" s="102"/>
      <c r="AH212" s="102"/>
      <c r="AI212" s="102"/>
      <c r="AJ212" s="102"/>
      <c r="AK212" s="102"/>
      <c r="AL212" s="104"/>
      <c r="AM212" s="98"/>
      <c r="AN212" s="155"/>
      <c r="AO212" s="155"/>
      <c r="AP212" s="155" t="str">
        <f t="array" aca="1" ref="AP212" ca="1">IF(SUM(--ISNUMBER(FIND(AP$2,AN$2:AN$201)))&lt;ROW()-2,"",INDEX(AN$1:AN$201,SMALL(IF(ISNUMBER(FIND(AP$2,AN$2:AN$201)),ROW($2:$201)),ROW()-2)))</f>
        <v/>
      </c>
      <c r="AQ212" s="155" t="str">
        <f t="array" aca="1" ref="AQ212" ca="1">IF(SUM(--ISNUMBER(FIND(AQ$2,AO$2:AO$201)))&lt;ROW()-2,"",INDEX(AO$1:AO$201,SMALL(IF(ISNUMBER(FIND(AQ$2,AO$2:AO$201)),ROW($2:$201)),ROW()-2)))</f>
        <v/>
      </c>
    </row>
    <row r="213" spans="1:43" s="97" customFormat="1" ht="27.95" customHeight="1">
      <c r="A213" s="120" t="str">
        <f t="shared" ca="1" si="44"/>
        <v/>
      </c>
      <c r="B213" s="422" t="str">
        <f ca="1">IF(A213="","",IF(INDIRECT("C"&amp;ROW())="","",TEXT(MATCH(INDIRECT("C"&amp;ROW()),TestCategories,0),"000")&amp;"-"&amp;TEXT(COUNTIF(C$3:INDIRECT("C"&amp;ROW()),INDIRECT("C"&amp;ROW())),"00")))</f>
        <v/>
      </c>
      <c r="C213" s="423" t="str">
        <f t="shared" ca="1" si="45"/>
        <v>IRTF CUSTOMIZATION FUNCTION CHECK</v>
      </c>
      <c r="D213" s="424"/>
      <c r="E213" s="431"/>
      <c r="F213" s="431"/>
      <c r="G213" s="431"/>
      <c r="H213" s="432"/>
      <c r="I213" s="427"/>
      <c r="J213" s="432"/>
      <c r="K213" s="431"/>
      <c r="L213" s="431"/>
      <c r="M213" s="429" t="str">
        <f t="shared" ca="1" si="46"/>
        <v/>
      </c>
      <c r="N213" s="282" t="str">
        <f ca="1">IF(M213&lt;&gt;"",MAX(N$3:N212)+1,"")</f>
        <v/>
      </c>
      <c r="O213" s="442">
        <f t="shared" ca="1" si="47"/>
        <v>29</v>
      </c>
      <c r="P213" s="98"/>
      <c r="Q213" s="98"/>
      <c r="R213" s="98"/>
      <c r="S213" s="98"/>
      <c r="T213" s="98"/>
      <c r="U213" s="98"/>
      <c r="V213" s="98"/>
      <c r="W213" s="99"/>
      <c r="X213" s="89"/>
      <c r="Y213" s="89"/>
      <c r="Z213" s="89"/>
      <c r="AA213" s="117"/>
      <c r="AB213" s="102"/>
      <c r="AC213" s="102"/>
      <c r="AD213" s="102"/>
      <c r="AE213" s="102"/>
      <c r="AF213" s="102"/>
      <c r="AG213" s="102"/>
      <c r="AH213" s="102"/>
      <c r="AI213" s="102"/>
      <c r="AJ213" s="102"/>
      <c r="AK213" s="102"/>
      <c r="AL213" s="104"/>
      <c r="AM213" s="98"/>
      <c r="AN213" s="155"/>
      <c r="AO213" s="155"/>
      <c r="AP213" s="155" t="str">
        <f t="array" aca="1" ref="AP213" ca="1">IF(SUM(--ISNUMBER(FIND(AP$2,AN$2:AN$201)))&lt;ROW()-2,"",INDEX(AN$1:AN$201,SMALL(IF(ISNUMBER(FIND(AP$2,AN$2:AN$201)),ROW($2:$201)),ROW()-2)))</f>
        <v/>
      </c>
      <c r="AQ213" s="155" t="str">
        <f t="array" aca="1" ref="AQ213" ca="1">IF(SUM(--ISNUMBER(FIND(AQ$2,AO$2:AO$201)))&lt;ROW()-2,"",INDEX(AO$1:AO$201,SMALL(IF(ISNUMBER(FIND(AQ$2,AO$2:AO$201)),ROW($2:$201)),ROW()-2)))</f>
        <v/>
      </c>
    </row>
    <row r="214" spans="1:43" s="97" customFormat="1" ht="27.95" customHeight="1">
      <c r="A214" s="120" t="str">
        <f t="shared" ca="1" si="44"/>
        <v/>
      </c>
      <c r="B214" s="422" t="str">
        <f ca="1">IF(A214="","",IF(INDIRECT("C"&amp;ROW())="","",TEXT(MATCH(INDIRECT("C"&amp;ROW()),TestCategories,0),"000")&amp;"-"&amp;TEXT(COUNTIF(C$3:INDIRECT("C"&amp;ROW()),INDIRECT("C"&amp;ROW())),"00")))</f>
        <v/>
      </c>
      <c r="C214" s="423" t="str">
        <f t="shared" ca="1" si="45"/>
        <v>IRTF CUSTOMIZATION FUNCTION CHECK</v>
      </c>
      <c r="D214" s="424"/>
      <c r="E214" s="431"/>
      <c r="F214" s="431"/>
      <c r="G214" s="431"/>
      <c r="H214" s="432"/>
      <c r="I214" s="427"/>
      <c r="J214" s="432"/>
      <c r="K214" s="431"/>
      <c r="L214" s="431"/>
      <c r="M214" s="429" t="str">
        <f t="shared" ca="1" si="46"/>
        <v/>
      </c>
      <c r="N214" s="282" t="str">
        <f ca="1">IF(M214&lt;&gt;"",MAX(N$3:N213)+1,"")</f>
        <v/>
      </c>
      <c r="O214" s="442">
        <f t="shared" ca="1" si="47"/>
        <v>29</v>
      </c>
      <c r="P214" s="98"/>
      <c r="Q214" s="98"/>
      <c r="R214" s="98"/>
      <c r="S214" s="98"/>
      <c r="T214" s="98"/>
      <c r="U214" s="98"/>
      <c r="V214" s="98"/>
      <c r="W214" s="99"/>
      <c r="X214" s="89"/>
      <c r="Y214" s="89"/>
      <c r="Z214" s="89"/>
      <c r="AA214" s="117"/>
      <c r="AB214" s="102"/>
      <c r="AC214" s="102"/>
      <c r="AD214" s="102"/>
      <c r="AE214" s="102"/>
      <c r="AF214" s="102"/>
      <c r="AG214" s="102"/>
      <c r="AH214" s="102"/>
      <c r="AI214" s="102"/>
      <c r="AJ214" s="102"/>
      <c r="AK214" s="102"/>
      <c r="AL214" s="104"/>
      <c r="AM214" s="98"/>
      <c r="AN214" s="155"/>
      <c r="AO214" s="155"/>
      <c r="AP214" s="155"/>
      <c r="AQ214" s="155"/>
    </row>
    <row r="215" spans="1:43" s="97" customFormat="1" ht="27.95" customHeight="1">
      <c r="A215" s="120" t="str">
        <f t="shared" ca="1" si="44"/>
        <v/>
      </c>
      <c r="B215" s="422" t="str">
        <f ca="1">IF(A215="","",IF(INDIRECT("C"&amp;ROW())="","",TEXT(MATCH(INDIRECT("C"&amp;ROW()),TestCategories,0),"000")&amp;"-"&amp;TEXT(COUNTIF(C$3:INDIRECT("C"&amp;ROW()),INDIRECT("C"&amp;ROW())),"00")))</f>
        <v/>
      </c>
      <c r="C215" s="423" t="str">
        <f t="shared" ca="1" si="45"/>
        <v>IRTF CUSTOMIZATION FUNCTION CHECK</v>
      </c>
      <c r="D215" s="424"/>
      <c r="E215" s="431"/>
      <c r="F215" s="431"/>
      <c r="G215" s="431"/>
      <c r="H215" s="432"/>
      <c r="I215" s="427"/>
      <c r="J215" s="432"/>
      <c r="K215" s="431"/>
      <c r="L215" s="431"/>
      <c r="M215" s="429" t="str">
        <f t="shared" ca="1" si="46"/>
        <v/>
      </c>
      <c r="N215" s="282" t="str">
        <f ca="1">IF(M215&lt;&gt;"",MAX(N$3:N214)+1,"")</f>
        <v/>
      </c>
      <c r="O215" s="442">
        <f t="shared" ca="1" si="47"/>
        <v>29</v>
      </c>
      <c r="P215" s="98"/>
      <c r="Q215" s="98"/>
      <c r="R215" s="98"/>
      <c r="S215" s="98"/>
      <c r="T215" s="98"/>
      <c r="U215" s="98"/>
      <c r="V215" s="98"/>
      <c r="W215" s="99"/>
      <c r="X215" s="89"/>
      <c r="Y215" s="89"/>
      <c r="Z215" s="89"/>
      <c r="AA215" s="117"/>
      <c r="AB215" s="102"/>
      <c r="AC215" s="102"/>
      <c r="AD215" s="102"/>
      <c r="AE215" s="102"/>
      <c r="AF215" s="102"/>
      <c r="AG215" s="102"/>
      <c r="AH215" s="102"/>
      <c r="AI215" s="102"/>
      <c r="AJ215" s="102"/>
      <c r="AK215" s="102"/>
      <c r="AL215" s="104"/>
      <c r="AM215" s="98"/>
      <c r="AN215" s="155"/>
      <c r="AO215" s="155"/>
      <c r="AP215" s="155"/>
      <c r="AQ215" s="155"/>
    </row>
    <row r="216" spans="1:43" s="97" customFormat="1" ht="27.95" customHeight="1">
      <c r="A216" s="120" t="str">
        <f t="shared" ca="1" si="44"/>
        <v/>
      </c>
      <c r="B216" s="422" t="str">
        <f ca="1">IF(A216="","",IF(INDIRECT("C"&amp;ROW())="","",TEXT(MATCH(INDIRECT("C"&amp;ROW()),TestCategories,0),"000")&amp;"-"&amp;TEXT(COUNTIF(C$3:INDIRECT("C"&amp;ROW()),INDIRECT("C"&amp;ROW())),"00")))</f>
        <v/>
      </c>
      <c r="C216" s="423" t="str">
        <f t="shared" ca="1" si="45"/>
        <v>IRTF CUSTOMIZATION FUNCTION CHECK</v>
      </c>
      <c r="D216" s="424"/>
      <c r="E216" s="431"/>
      <c r="F216" s="431"/>
      <c r="G216" s="431"/>
      <c r="H216" s="432"/>
      <c r="I216" s="427"/>
      <c r="J216" s="432"/>
      <c r="K216" s="431"/>
      <c r="L216" s="431"/>
      <c r="M216" s="429" t="str">
        <f t="shared" ca="1" si="46"/>
        <v/>
      </c>
      <c r="N216" s="282" t="str">
        <f ca="1">IF(M216&lt;&gt;"",MAX(N$3:N215)+1,"")</f>
        <v/>
      </c>
      <c r="O216" s="442">
        <f t="shared" ca="1" si="47"/>
        <v>29</v>
      </c>
      <c r="P216" s="98"/>
      <c r="Q216" s="98"/>
      <c r="R216" s="98"/>
      <c r="S216" s="98"/>
      <c r="T216" s="98"/>
      <c r="U216" s="98"/>
      <c r="V216" s="98"/>
      <c r="W216" s="99"/>
      <c r="X216" s="89"/>
      <c r="Y216" s="89"/>
      <c r="Z216" s="89"/>
      <c r="AA216" s="117"/>
      <c r="AB216" s="102"/>
      <c r="AC216" s="102"/>
      <c r="AD216" s="102"/>
      <c r="AE216" s="102"/>
      <c r="AF216" s="102"/>
      <c r="AG216" s="102"/>
      <c r="AH216" s="102"/>
      <c r="AI216" s="102"/>
      <c r="AJ216" s="102"/>
      <c r="AK216" s="102"/>
      <c r="AL216" s="104"/>
      <c r="AM216" s="98"/>
      <c r="AN216" s="155"/>
      <c r="AO216" s="155"/>
      <c r="AP216" s="155"/>
      <c r="AQ216" s="155"/>
    </row>
    <row r="217" spans="1:43" s="97" customFormat="1" ht="27.95" customHeight="1">
      <c r="A217" s="120" t="str">
        <f t="shared" ca="1" si="44"/>
        <v/>
      </c>
      <c r="B217" s="422" t="str">
        <f ca="1">IF(A217="","",IF(INDIRECT("C"&amp;ROW())="","",TEXT(MATCH(INDIRECT("C"&amp;ROW()),TestCategories,0),"000")&amp;"-"&amp;TEXT(COUNTIF(C$3:INDIRECT("C"&amp;ROW()),INDIRECT("C"&amp;ROW())),"00")))</f>
        <v/>
      </c>
      <c r="C217" s="423" t="str">
        <f t="shared" ca="1" si="45"/>
        <v>IRTF CUSTOMIZATION FUNCTION CHECK</v>
      </c>
      <c r="D217" s="424"/>
      <c r="E217" s="431"/>
      <c r="F217" s="431"/>
      <c r="G217" s="431"/>
      <c r="H217" s="432"/>
      <c r="I217" s="427"/>
      <c r="J217" s="432"/>
      <c r="K217" s="431"/>
      <c r="L217" s="431"/>
      <c r="M217" s="429" t="str">
        <f t="shared" ca="1" si="46"/>
        <v/>
      </c>
      <c r="N217" s="282" t="str">
        <f ca="1">IF(M217&lt;&gt;"",MAX(N$3:N216)+1,"")</f>
        <v/>
      </c>
      <c r="O217" s="442">
        <f t="shared" ca="1" si="47"/>
        <v>29</v>
      </c>
      <c r="P217" s="98"/>
      <c r="Q217" s="98"/>
      <c r="R217" s="98"/>
      <c r="S217" s="98"/>
      <c r="T217" s="98"/>
      <c r="U217" s="98"/>
      <c r="V217" s="98"/>
      <c r="W217" s="99"/>
      <c r="X217" s="89"/>
      <c r="Y217" s="89"/>
      <c r="Z217" s="89"/>
      <c r="AA217" s="117"/>
      <c r="AB217" s="102"/>
      <c r="AC217" s="102"/>
      <c r="AD217" s="102"/>
      <c r="AE217" s="102"/>
      <c r="AF217" s="102"/>
      <c r="AG217" s="102"/>
      <c r="AH217" s="102"/>
      <c r="AI217" s="102"/>
      <c r="AJ217" s="102"/>
      <c r="AK217" s="102"/>
      <c r="AL217" s="104"/>
      <c r="AM217" s="98"/>
      <c r="AN217" s="155"/>
      <c r="AO217" s="155"/>
      <c r="AP217" s="155"/>
      <c r="AQ217" s="155"/>
    </row>
    <row r="218" spans="1:43" s="97" customFormat="1" ht="27.95" customHeight="1">
      <c r="A218" s="120" t="str">
        <f t="shared" ca="1" si="44"/>
        <v/>
      </c>
      <c r="B218" s="422" t="str">
        <f ca="1">IF(A218="","",IF(INDIRECT("C"&amp;ROW())="","",TEXT(MATCH(INDIRECT("C"&amp;ROW()),TestCategories,0),"000")&amp;"-"&amp;TEXT(COUNTIF(C$3:INDIRECT("C"&amp;ROW()),INDIRECT("C"&amp;ROW())),"00")))</f>
        <v/>
      </c>
      <c r="C218" s="423" t="str">
        <f t="shared" ca="1" si="45"/>
        <v>IRTF CUSTOMIZATION FUNCTION CHECK</v>
      </c>
      <c r="D218" s="424"/>
      <c r="E218" s="431"/>
      <c r="F218" s="431"/>
      <c r="G218" s="431"/>
      <c r="H218" s="432"/>
      <c r="I218" s="427"/>
      <c r="J218" s="432"/>
      <c r="K218" s="431"/>
      <c r="L218" s="431"/>
      <c r="M218" s="429" t="str">
        <f t="shared" ca="1" si="46"/>
        <v/>
      </c>
      <c r="N218" s="282" t="str">
        <f ca="1">IF(M218&lt;&gt;"",MAX(N$3:N217)+1,"")</f>
        <v/>
      </c>
      <c r="O218" s="442">
        <f t="shared" ca="1" si="47"/>
        <v>29</v>
      </c>
      <c r="P218" s="98"/>
      <c r="Q218" s="98"/>
      <c r="R218" s="98"/>
      <c r="S218" s="98"/>
      <c r="T218" s="98"/>
      <c r="U218" s="98"/>
      <c r="V218" s="98"/>
      <c r="W218" s="99"/>
      <c r="X218" s="89"/>
      <c r="Y218" s="89"/>
      <c r="Z218" s="89"/>
      <c r="AA218" s="117"/>
      <c r="AB218" s="102"/>
      <c r="AC218" s="102"/>
      <c r="AD218" s="102"/>
      <c r="AE218" s="102"/>
      <c r="AF218" s="102"/>
      <c r="AG218" s="102"/>
      <c r="AH218" s="102"/>
      <c r="AI218" s="102"/>
      <c r="AJ218" s="102"/>
      <c r="AK218" s="102"/>
      <c r="AL218" s="104"/>
      <c r="AM218" s="98"/>
      <c r="AN218" s="155"/>
      <c r="AO218" s="155"/>
      <c r="AP218" s="155"/>
      <c r="AQ218" s="155"/>
    </row>
    <row r="219" spans="1:43" s="97" customFormat="1" ht="27.95" customHeight="1">
      <c r="A219" s="120" t="str">
        <f t="shared" ca="1" si="44"/>
        <v/>
      </c>
      <c r="B219" s="422" t="str">
        <f ca="1">IF(A219="","",IF(INDIRECT("C"&amp;ROW())="","",TEXT(MATCH(INDIRECT("C"&amp;ROW()),TestCategories,0),"000")&amp;"-"&amp;TEXT(COUNTIF(C$3:INDIRECT("C"&amp;ROW()),INDIRECT("C"&amp;ROW())),"00")))</f>
        <v/>
      </c>
      <c r="C219" s="423" t="str">
        <f t="shared" ca="1" si="45"/>
        <v>IRTF CUSTOMIZATION FUNCTION CHECK</v>
      </c>
      <c r="D219" s="424"/>
      <c r="E219" s="431"/>
      <c r="F219" s="431"/>
      <c r="G219" s="431"/>
      <c r="H219" s="432"/>
      <c r="I219" s="427"/>
      <c r="J219" s="432"/>
      <c r="K219" s="431"/>
      <c r="L219" s="431"/>
      <c r="M219" s="429" t="str">
        <f t="shared" ca="1" si="46"/>
        <v/>
      </c>
      <c r="N219" s="282" t="str">
        <f ca="1">IF(M219&lt;&gt;"",MAX(N$3:N218)+1,"")</f>
        <v/>
      </c>
      <c r="O219" s="442">
        <f t="shared" ca="1" si="47"/>
        <v>29</v>
      </c>
      <c r="P219" s="98"/>
      <c r="Q219" s="98"/>
      <c r="R219" s="98"/>
      <c r="S219" s="98"/>
      <c r="T219" s="98"/>
      <c r="U219" s="98"/>
      <c r="V219" s="98"/>
      <c r="W219" s="99"/>
      <c r="X219" s="89"/>
      <c r="Y219" s="89"/>
      <c r="Z219" s="89"/>
      <c r="AA219" s="117"/>
      <c r="AB219" s="102"/>
      <c r="AC219" s="102"/>
      <c r="AD219" s="102"/>
      <c r="AE219" s="102"/>
      <c r="AF219" s="102"/>
      <c r="AG219" s="102"/>
      <c r="AH219" s="102"/>
      <c r="AI219" s="102"/>
      <c r="AJ219" s="102"/>
      <c r="AK219" s="102"/>
      <c r="AL219" s="104"/>
      <c r="AM219" s="98"/>
      <c r="AN219" s="155"/>
      <c r="AO219" s="155"/>
      <c r="AP219" s="155"/>
      <c r="AQ219" s="155"/>
    </row>
    <row r="220" spans="1:43" s="97" customFormat="1" ht="27.95" customHeight="1">
      <c r="A220" s="120" t="str">
        <f t="shared" ca="1" si="44"/>
        <v/>
      </c>
      <c r="B220" s="422" t="str">
        <f ca="1">IF(A220="","",IF(INDIRECT("C"&amp;ROW())="","",TEXT(MATCH(INDIRECT("C"&amp;ROW()),TestCategories,0),"000")&amp;"-"&amp;TEXT(COUNTIF(C$3:INDIRECT("C"&amp;ROW()),INDIRECT("C"&amp;ROW())),"00")))</f>
        <v/>
      </c>
      <c r="C220" s="423" t="str">
        <f t="shared" ca="1" si="45"/>
        <v>IRTF CUSTOMIZATION FUNCTION CHECK</v>
      </c>
      <c r="D220" s="424"/>
      <c r="E220" s="431"/>
      <c r="F220" s="431"/>
      <c r="G220" s="431"/>
      <c r="H220" s="432"/>
      <c r="I220" s="427"/>
      <c r="J220" s="432"/>
      <c r="K220" s="431"/>
      <c r="L220" s="431"/>
      <c r="M220" s="429" t="str">
        <f t="shared" ca="1" si="46"/>
        <v/>
      </c>
      <c r="N220" s="282" t="str">
        <f ca="1">IF(M220&lt;&gt;"",MAX(N$3:N219)+1,"")</f>
        <v/>
      </c>
      <c r="O220" s="442">
        <f t="shared" ca="1" si="47"/>
        <v>29</v>
      </c>
      <c r="P220" s="98"/>
      <c r="Q220" s="98"/>
      <c r="R220" s="98"/>
      <c r="S220" s="98"/>
      <c r="T220" s="98"/>
      <c r="U220" s="98"/>
      <c r="V220" s="98"/>
      <c r="W220" s="99"/>
      <c r="X220" s="89"/>
      <c r="Y220" s="89"/>
      <c r="Z220" s="89"/>
      <c r="AA220" s="117"/>
      <c r="AB220" s="102"/>
      <c r="AC220" s="102"/>
      <c r="AD220" s="102"/>
      <c r="AE220" s="102"/>
      <c r="AF220" s="102"/>
      <c r="AG220" s="102"/>
      <c r="AH220" s="102"/>
      <c r="AI220" s="102"/>
      <c r="AJ220" s="102"/>
      <c r="AK220" s="102"/>
      <c r="AL220" s="104"/>
      <c r="AM220" s="98"/>
      <c r="AN220" s="155"/>
      <c r="AO220" s="155"/>
      <c r="AP220" s="155"/>
      <c r="AQ220" s="155"/>
    </row>
    <row r="221" spans="1:43" s="97" customFormat="1" ht="27.95" customHeight="1">
      <c r="A221" s="120" t="str">
        <f t="shared" ca="1" si="44"/>
        <v/>
      </c>
      <c r="B221" s="422" t="str">
        <f ca="1">IF(A221="","",IF(INDIRECT("C"&amp;ROW())="","",TEXT(MATCH(INDIRECT("C"&amp;ROW()),TestCategories,0),"000")&amp;"-"&amp;TEXT(COUNTIF(C$3:INDIRECT("C"&amp;ROW()),INDIRECT("C"&amp;ROW())),"00")))</f>
        <v/>
      </c>
      <c r="C221" s="423" t="str">
        <f t="shared" ca="1" si="45"/>
        <v>IRTF CUSTOMIZATION FUNCTION CHECK</v>
      </c>
      <c r="D221" s="424"/>
      <c r="E221" s="431"/>
      <c r="F221" s="431"/>
      <c r="G221" s="431"/>
      <c r="H221" s="432"/>
      <c r="I221" s="427"/>
      <c r="J221" s="432"/>
      <c r="K221" s="431"/>
      <c r="L221" s="431"/>
      <c r="M221" s="429" t="str">
        <f t="shared" ca="1" si="46"/>
        <v/>
      </c>
      <c r="N221" s="282" t="str">
        <f ca="1">IF(M221&lt;&gt;"",MAX(N$3:N220)+1,"")</f>
        <v/>
      </c>
      <c r="O221" s="442">
        <f t="shared" ca="1" si="47"/>
        <v>29</v>
      </c>
      <c r="P221" s="98"/>
      <c r="Q221" s="98"/>
      <c r="R221" s="98"/>
      <c r="S221" s="98"/>
      <c r="T221" s="98"/>
      <c r="U221" s="98"/>
      <c r="V221" s="98"/>
      <c r="W221" s="99"/>
      <c r="X221" s="89"/>
      <c r="Y221" s="89"/>
      <c r="Z221" s="89"/>
      <c r="AA221" s="117"/>
      <c r="AB221" s="102"/>
      <c r="AC221" s="102"/>
      <c r="AD221" s="102"/>
      <c r="AE221" s="102"/>
      <c r="AF221" s="102"/>
      <c r="AG221" s="102"/>
      <c r="AH221" s="102"/>
      <c r="AI221" s="102"/>
      <c r="AJ221" s="102"/>
      <c r="AK221" s="102"/>
      <c r="AL221" s="104"/>
      <c r="AM221" s="98"/>
      <c r="AN221" s="155"/>
      <c r="AO221" s="155"/>
      <c r="AP221" s="155"/>
      <c r="AQ221" s="155"/>
    </row>
    <row r="222" spans="1:43" s="97" customFormat="1" ht="27.95" customHeight="1">
      <c r="A222" s="120" t="str">
        <f t="shared" ca="1" si="44"/>
        <v/>
      </c>
      <c r="B222" s="422" t="str">
        <f ca="1">IF(A222="","",IF(INDIRECT("C"&amp;ROW())="","",TEXT(MATCH(INDIRECT("C"&amp;ROW()),TestCategories,0),"000")&amp;"-"&amp;TEXT(COUNTIF(C$3:INDIRECT("C"&amp;ROW()),INDIRECT("C"&amp;ROW())),"00")))</f>
        <v/>
      </c>
      <c r="C222" s="423" t="str">
        <f t="shared" ca="1" si="45"/>
        <v>IRTF CUSTOMIZATION FUNCTION CHECK</v>
      </c>
      <c r="D222" s="424"/>
      <c r="E222" s="431"/>
      <c r="F222" s="431"/>
      <c r="G222" s="431"/>
      <c r="H222" s="432"/>
      <c r="I222" s="427"/>
      <c r="J222" s="432"/>
      <c r="K222" s="431"/>
      <c r="L222" s="431"/>
      <c r="M222" s="429" t="str">
        <f t="shared" ca="1" si="46"/>
        <v/>
      </c>
      <c r="N222" s="282" t="str">
        <f ca="1">IF(M222&lt;&gt;"",MAX(N$3:N221)+1,"")</f>
        <v/>
      </c>
      <c r="O222" s="442">
        <f t="shared" ca="1" si="47"/>
        <v>29</v>
      </c>
      <c r="P222" s="98"/>
      <c r="Q222" s="98"/>
      <c r="R222" s="98"/>
      <c r="S222" s="98"/>
      <c r="T222" s="98"/>
      <c r="U222" s="98"/>
      <c r="V222" s="98"/>
      <c r="W222" s="99"/>
      <c r="X222" s="89"/>
      <c r="Y222" s="89"/>
      <c r="Z222" s="89"/>
      <c r="AA222" s="117"/>
      <c r="AB222" s="102"/>
      <c r="AC222" s="102"/>
      <c r="AD222" s="102"/>
      <c r="AE222" s="102"/>
      <c r="AF222" s="102"/>
      <c r="AG222" s="102"/>
      <c r="AH222" s="102"/>
      <c r="AI222" s="102"/>
      <c r="AJ222" s="102"/>
      <c r="AK222" s="102"/>
      <c r="AL222" s="104"/>
      <c r="AM222" s="98"/>
      <c r="AN222" s="155"/>
      <c r="AO222" s="155"/>
      <c r="AP222" s="155"/>
      <c r="AQ222" s="155"/>
    </row>
    <row r="223" spans="1:43" s="97" customFormat="1" ht="27.95" customHeight="1">
      <c r="A223" s="120" t="str">
        <f t="shared" ca="1" si="44"/>
        <v/>
      </c>
      <c r="B223" s="422" t="str">
        <f ca="1">IF(A223="","",IF(INDIRECT("C"&amp;ROW())="","",TEXT(MATCH(INDIRECT("C"&amp;ROW()),TestCategories,0),"000")&amp;"-"&amp;TEXT(COUNTIF(C$3:INDIRECT("C"&amp;ROW()),INDIRECT("C"&amp;ROW())),"00")))</f>
        <v/>
      </c>
      <c r="C223" s="423" t="str">
        <f t="shared" ca="1" si="45"/>
        <v>IRTF CUSTOMIZATION FUNCTION CHECK</v>
      </c>
      <c r="D223" s="424"/>
      <c r="E223" s="431"/>
      <c r="F223" s="431"/>
      <c r="G223" s="431"/>
      <c r="H223" s="432"/>
      <c r="I223" s="427"/>
      <c r="J223" s="432"/>
      <c r="K223" s="431"/>
      <c r="L223" s="431"/>
      <c r="M223" s="429" t="str">
        <f t="shared" ca="1" si="46"/>
        <v/>
      </c>
      <c r="N223" s="282" t="str">
        <f ca="1">IF(M223&lt;&gt;"",MAX(N$3:N222)+1,"")</f>
        <v/>
      </c>
      <c r="O223" s="442">
        <f t="shared" ca="1" si="47"/>
        <v>29</v>
      </c>
      <c r="P223" s="98"/>
      <c r="Q223" s="98"/>
      <c r="R223" s="98"/>
      <c r="S223" s="98"/>
      <c r="T223" s="98"/>
      <c r="U223" s="98"/>
      <c r="V223" s="98"/>
      <c r="W223" s="99"/>
      <c r="X223" s="89"/>
      <c r="Y223" s="89"/>
      <c r="Z223" s="89"/>
      <c r="AA223" s="117"/>
      <c r="AB223" s="102"/>
      <c r="AC223" s="102"/>
      <c r="AD223" s="102"/>
      <c r="AE223" s="102"/>
      <c r="AF223" s="102"/>
      <c r="AG223" s="102"/>
      <c r="AH223" s="102"/>
      <c r="AI223" s="102"/>
      <c r="AJ223" s="102"/>
      <c r="AK223" s="102"/>
      <c r="AL223" s="104"/>
      <c r="AM223" s="98"/>
      <c r="AN223" s="155"/>
      <c r="AO223" s="155"/>
      <c r="AP223" s="155"/>
      <c r="AQ223" s="155"/>
    </row>
    <row r="224" spans="1:43" s="97" customFormat="1" ht="27.95" customHeight="1">
      <c r="A224" s="120" t="str">
        <f t="shared" ca="1" si="44"/>
        <v/>
      </c>
      <c r="B224" s="422" t="str">
        <f ca="1">IF(A224="","",IF(INDIRECT("C"&amp;ROW())="","",TEXT(MATCH(INDIRECT("C"&amp;ROW()),TestCategories,0),"000")&amp;"-"&amp;TEXT(COUNTIF(C$3:INDIRECT("C"&amp;ROW()),INDIRECT("C"&amp;ROW())),"00")))</f>
        <v/>
      </c>
      <c r="C224" s="423" t="str">
        <f t="shared" ca="1" si="45"/>
        <v>IRTF CUSTOMIZATION FUNCTION CHECK</v>
      </c>
      <c r="D224" s="424"/>
      <c r="E224" s="431"/>
      <c r="F224" s="431"/>
      <c r="G224" s="431"/>
      <c r="H224" s="432"/>
      <c r="I224" s="427"/>
      <c r="J224" s="432"/>
      <c r="K224" s="431"/>
      <c r="L224" s="431"/>
      <c r="M224" s="429" t="str">
        <f t="shared" ca="1" si="46"/>
        <v/>
      </c>
      <c r="N224" s="282" t="str">
        <f ca="1">IF(M224&lt;&gt;"",MAX(N$3:N223)+1,"")</f>
        <v/>
      </c>
      <c r="O224" s="442">
        <f t="shared" ca="1" si="47"/>
        <v>29</v>
      </c>
      <c r="P224" s="98"/>
      <c r="Q224" s="98"/>
      <c r="R224" s="98"/>
      <c r="S224" s="98"/>
      <c r="T224" s="98"/>
      <c r="U224" s="98"/>
      <c r="V224" s="98"/>
      <c r="W224" s="99"/>
      <c r="X224" s="89"/>
      <c r="Y224" s="89"/>
      <c r="Z224" s="89"/>
      <c r="AA224" s="117"/>
      <c r="AB224" s="102"/>
      <c r="AC224" s="102"/>
      <c r="AD224" s="102"/>
      <c r="AE224" s="102"/>
      <c r="AF224" s="102"/>
      <c r="AG224" s="102"/>
      <c r="AH224" s="102"/>
      <c r="AI224" s="102"/>
      <c r="AJ224" s="102"/>
      <c r="AK224" s="102"/>
      <c r="AL224" s="104"/>
      <c r="AM224" s="98"/>
      <c r="AN224" s="155"/>
      <c r="AO224" s="155"/>
      <c r="AP224" s="155"/>
      <c r="AQ224" s="155"/>
    </row>
    <row r="225" spans="1:43" s="97" customFormat="1" ht="27.95" customHeight="1">
      <c r="A225" s="120" t="str">
        <f t="shared" ca="1" si="44"/>
        <v/>
      </c>
      <c r="B225" s="422" t="str">
        <f ca="1">IF(A225="","",IF(INDIRECT("C"&amp;ROW())="","",TEXT(MATCH(INDIRECT("C"&amp;ROW()),TestCategories,0),"000")&amp;"-"&amp;TEXT(COUNTIF(C$3:INDIRECT("C"&amp;ROW()),INDIRECT("C"&amp;ROW())),"00")))</f>
        <v/>
      </c>
      <c r="C225" s="423" t="str">
        <f t="shared" ca="1" si="45"/>
        <v>IRTF CUSTOMIZATION FUNCTION CHECK</v>
      </c>
      <c r="D225" s="424"/>
      <c r="E225" s="431"/>
      <c r="F225" s="431"/>
      <c r="G225" s="431"/>
      <c r="H225" s="432"/>
      <c r="I225" s="427"/>
      <c r="J225" s="432"/>
      <c r="K225" s="431"/>
      <c r="L225" s="431"/>
      <c r="M225" s="429" t="str">
        <f t="shared" ca="1" si="46"/>
        <v/>
      </c>
      <c r="N225" s="282" t="str">
        <f ca="1">IF(M225&lt;&gt;"",MAX(N$3:N224)+1,"")</f>
        <v/>
      </c>
      <c r="O225" s="442">
        <f t="shared" ca="1" si="47"/>
        <v>29</v>
      </c>
      <c r="P225" s="98"/>
      <c r="Q225" s="98"/>
      <c r="R225" s="98"/>
      <c r="S225" s="98"/>
      <c r="T225" s="98"/>
      <c r="U225" s="98"/>
      <c r="V225" s="98"/>
      <c r="W225" s="99"/>
      <c r="X225" s="89"/>
      <c r="Y225" s="89"/>
      <c r="Z225" s="89"/>
      <c r="AA225" s="117"/>
      <c r="AB225" s="102"/>
      <c r="AC225" s="102"/>
      <c r="AD225" s="102"/>
      <c r="AE225" s="102"/>
      <c r="AF225" s="102"/>
      <c r="AG225" s="102"/>
      <c r="AH225" s="102"/>
      <c r="AI225" s="102"/>
      <c r="AJ225" s="102"/>
      <c r="AK225" s="102"/>
      <c r="AL225" s="104"/>
      <c r="AM225" s="98"/>
      <c r="AN225" s="155"/>
      <c r="AO225" s="155"/>
      <c r="AP225" s="155"/>
      <c r="AQ225" s="155"/>
    </row>
    <row r="226" spans="1:43" s="97" customFormat="1" ht="27.95" customHeight="1">
      <c r="A226" s="120" t="str">
        <f t="shared" ca="1" si="44"/>
        <v/>
      </c>
      <c r="B226" s="422" t="str">
        <f ca="1">IF(A226="","",IF(INDIRECT("C"&amp;ROW())="","",TEXT(MATCH(INDIRECT("C"&amp;ROW()),TestCategories,0),"000")&amp;"-"&amp;TEXT(COUNTIF(C$3:INDIRECT("C"&amp;ROW()),INDIRECT("C"&amp;ROW())),"00")))</f>
        <v/>
      </c>
      <c r="C226" s="423" t="str">
        <f t="shared" ca="1" si="45"/>
        <v>IRTF CUSTOMIZATION FUNCTION CHECK</v>
      </c>
      <c r="D226" s="424"/>
      <c r="E226" s="431"/>
      <c r="F226" s="431"/>
      <c r="G226" s="431"/>
      <c r="H226" s="432"/>
      <c r="I226" s="427"/>
      <c r="J226" s="432"/>
      <c r="K226" s="431"/>
      <c r="L226" s="431"/>
      <c r="M226" s="429" t="str">
        <f t="shared" ca="1" si="46"/>
        <v/>
      </c>
      <c r="N226" s="282" t="str">
        <f ca="1">IF(M226&lt;&gt;"",MAX(N$3:N225)+1,"")</f>
        <v/>
      </c>
      <c r="O226" s="442">
        <f t="shared" ca="1" si="47"/>
        <v>29</v>
      </c>
      <c r="P226" s="98"/>
      <c r="Q226" s="98"/>
      <c r="R226" s="98"/>
      <c r="S226" s="98"/>
      <c r="T226" s="98"/>
      <c r="U226" s="98"/>
      <c r="V226" s="98"/>
      <c r="W226" s="99"/>
      <c r="X226" s="89"/>
      <c r="Y226" s="89"/>
      <c r="Z226" s="89"/>
      <c r="AA226" s="117"/>
      <c r="AB226" s="102"/>
      <c r="AC226" s="102"/>
      <c r="AD226" s="102"/>
      <c r="AE226" s="102"/>
      <c r="AF226" s="102"/>
      <c r="AG226" s="102"/>
      <c r="AH226" s="102"/>
      <c r="AI226" s="102"/>
      <c r="AJ226" s="102"/>
      <c r="AK226" s="102"/>
      <c r="AL226" s="104"/>
      <c r="AM226" s="98"/>
      <c r="AN226" s="155"/>
      <c r="AO226" s="155"/>
      <c r="AP226" s="155"/>
      <c r="AQ226" s="155"/>
    </row>
    <row r="227" spans="1:43" s="97" customFormat="1" ht="27.95" customHeight="1">
      <c r="A227" s="120" t="str">
        <f t="shared" ca="1" si="44"/>
        <v/>
      </c>
      <c r="B227" s="422" t="str">
        <f ca="1">IF(A227="","",IF(INDIRECT("C"&amp;ROW())="","",TEXT(MATCH(INDIRECT("C"&amp;ROW()),TestCategories,0),"000")&amp;"-"&amp;TEXT(COUNTIF(C$3:INDIRECT("C"&amp;ROW()),INDIRECT("C"&amp;ROW())),"00")))</f>
        <v/>
      </c>
      <c r="C227" s="423" t="str">
        <f t="shared" ca="1" si="45"/>
        <v>IRTF CUSTOMIZATION FUNCTION CHECK</v>
      </c>
      <c r="D227" s="424"/>
      <c r="E227" s="431"/>
      <c r="F227" s="431"/>
      <c r="G227" s="431"/>
      <c r="H227" s="432"/>
      <c r="I227" s="427"/>
      <c r="J227" s="432"/>
      <c r="K227" s="431"/>
      <c r="L227" s="431"/>
      <c r="M227" s="429" t="str">
        <f t="shared" ca="1" si="46"/>
        <v/>
      </c>
      <c r="N227" s="282" t="str">
        <f ca="1">IF(M227&lt;&gt;"",MAX(N$3:N226)+1,"")</f>
        <v/>
      </c>
      <c r="O227" s="442">
        <f t="shared" ca="1" si="47"/>
        <v>29</v>
      </c>
      <c r="P227" s="98"/>
      <c r="Q227" s="98"/>
      <c r="R227" s="98"/>
      <c r="S227" s="98"/>
      <c r="T227" s="98"/>
      <c r="U227" s="98"/>
      <c r="V227" s="98"/>
      <c r="W227" s="99"/>
      <c r="X227" s="89"/>
      <c r="Y227" s="89"/>
      <c r="Z227" s="89"/>
      <c r="AA227" s="117"/>
      <c r="AB227" s="102"/>
      <c r="AC227" s="102"/>
      <c r="AD227" s="102"/>
      <c r="AE227" s="102"/>
      <c r="AF227" s="102"/>
      <c r="AG227" s="102"/>
      <c r="AH227" s="102"/>
      <c r="AI227" s="102"/>
      <c r="AJ227" s="102"/>
      <c r="AK227" s="102"/>
      <c r="AL227" s="104"/>
      <c r="AM227" s="98"/>
      <c r="AN227" s="155"/>
      <c r="AO227" s="155"/>
      <c r="AP227" s="155"/>
      <c r="AQ227" s="155"/>
    </row>
    <row r="228" spans="1:43" s="97" customFormat="1" ht="27.95" customHeight="1">
      <c r="A228" s="120" t="str">
        <f t="shared" ca="1" si="44"/>
        <v/>
      </c>
      <c r="B228" s="422" t="str">
        <f ca="1">IF(A228="","",IF(INDIRECT("C"&amp;ROW())="","",TEXT(MATCH(INDIRECT("C"&amp;ROW()),TestCategories,0),"000")&amp;"-"&amp;TEXT(COUNTIF(C$3:INDIRECT("C"&amp;ROW()),INDIRECT("C"&amp;ROW())),"00")))</f>
        <v/>
      </c>
      <c r="C228" s="423" t="str">
        <f t="shared" ca="1" si="45"/>
        <v>IRTF CUSTOMIZATION FUNCTION CHECK</v>
      </c>
      <c r="D228" s="424"/>
      <c r="E228" s="431"/>
      <c r="F228" s="431"/>
      <c r="G228" s="431"/>
      <c r="H228" s="432"/>
      <c r="I228" s="427"/>
      <c r="J228" s="432"/>
      <c r="K228" s="431"/>
      <c r="L228" s="431"/>
      <c r="M228" s="429" t="str">
        <f t="shared" ca="1" si="46"/>
        <v/>
      </c>
      <c r="N228" s="282" t="str">
        <f ca="1">IF(M228&lt;&gt;"",MAX(N$3:N227)+1,"")</f>
        <v/>
      </c>
      <c r="O228" s="442">
        <f t="shared" ca="1" si="47"/>
        <v>29</v>
      </c>
      <c r="P228" s="98"/>
      <c r="Q228" s="98"/>
      <c r="R228" s="98"/>
      <c r="S228" s="98"/>
      <c r="T228" s="98"/>
      <c r="U228" s="98"/>
      <c r="V228" s="98"/>
      <c r="W228" s="99"/>
      <c r="X228" s="89"/>
      <c r="Y228" s="89"/>
      <c r="Z228" s="89"/>
      <c r="AA228" s="117"/>
      <c r="AB228" s="102"/>
      <c r="AC228" s="102"/>
      <c r="AD228" s="102"/>
      <c r="AE228" s="102"/>
      <c r="AF228" s="102"/>
      <c r="AG228" s="102"/>
      <c r="AH228" s="102"/>
      <c r="AI228" s="102"/>
      <c r="AJ228" s="102"/>
      <c r="AK228" s="102"/>
      <c r="AL228" s="104"/>
      <c r="AM228" s="98"/>
      <c r="AN228" s="155"/>
      <c r="AO228" s="155"/>
      <c r="AP228" s="155"/>
      <c r="AQ228" s="155"/>
    </row>
    <row r="229" spans="1:43" s="97" customFormat="1" ht="27.95" customHeight="1">
      <c r="A229" s="120" t="str">
        <f t="shared" ca="1" si="44"/>
        <v/>
      </c>
      <c r="B229" s="422" t="str">
        <f ca="1">IF(A229="","",IF(INDIRECT("C"&amp;ROW())="","",TEXT(MATCH(INDIRECT("C"&amp;ROW()),TestCategories,0),"000")&amp;"-"&amp;TEXT(COUNTIF(C$3:INDIRECT("C"&amp;ROW()),INDIRECT("C"&amp;ROW())),"00")))</f>
        <v/>
      </c>
      <c r="C229" s="423" t="str">
        <f t="shared" ca="1" si="45"/>
        <v>IRTF CUSTOMIZATION FUNCTION CHECK</v>
      </c>
      <c r="D229" s="424"/>
      <c r="E229" s="431"/>
      <c r="F229" s="431"/>
      <c r="G229" s="431"/>
      <c r="H229" s="432"/>
      <c r="I229" s="427"/>
      <c r="J229" s="432"/>
      <c r="K229" s="431"/>
      <c r="L229" s="431"/>
      <c r="M229" s="429" t="str">
        <f t="shared" ca="1" si="46"/>
        <v/>
      </c>
      <c r="N229" s="282" t="str">
        <f ca="1">IF(M229&lt;&gt;"",MAX(N$3:N228)+1,"")</f>
        <v/>
      </c>
      <c r="O229" s="442">
        <f t="shared" ca="1" si="47"/>
        <v>29</v>
      </c>
      <c r="P229" s="98"/>
      <c r="Q229" s="98"/>
      <c r="R229" s="98"/>
      <c r="S229" s="98"/>
      <c r="T229" s="98"/>
      <c r="U229" s="98"/>
      <c r="V229" s="98"/>
      <c r="W229" s="99"/>
      <c r="X229" s="89"/>
      <c r="Y229" s="89"/>
      <c r="Z229" s="89"/>
      <c r="AA229" s="117"/>
      <c r="AB229" s="102"/>
      <c r="AC229" s="102"/>
      <c r="AD229" s="102"/>
      <c r="AE229" s="102"/>
      <c r="AF229" s="102"/>
      <c r="AG229" s="102"/>
      <c r="AH229" s="102"/>
      <c r="AI229" s="102"/>
      <c r="AJ229" s="102"/>
      <c r="AK229" s="102"/>
      <c r="AL229" s="104"/>
      <c r="AM229" s="98"/>
      <c r="AN229" s="155"/>
      <c r="AO229" s="155"/>
      <c r="AP229" s="155"/>
      <c r="AQ229" s="155"/>
    </row>
    <row r="230" spans="1:43" s="97" customFormat="1" ht="27.95" customHeight="1">
      <c r="A230" s="120" t="str">
        <f t="shared" ca="1" si="44"/>
        <v/>
      </c>
      <c r="B230" s="422" t="str">
        <f ca="1">IF(A230="","",IF(INDIRECT("C"&amp;ROW())="","",TEXT(MATCH(INDIRECT("C"&amp;ROW()),TestCategories,0),"000")&amp;"-"&amp;TEXT(COUNTIF(C$3:INDIRECT("C"&amp;ROW()),INDIRECT("C"&amp;ROW())),"00")))</f>
        <v/>
      </c>
      <c r="C230" s="423" t="str">
        <f t="shared" ca="1" si="45"/>
        <v>IRTF CUSTOMIZATION FUNCTION CHECK</v>
      </c>
      <c r="D230" s="424"/>
      <c r="E230" s="431"/>
      <c r="F230" s="431"/>
      <c r="G230" s="431"/>
      <c r="H230" s="432"/>
      <c r="I230" s="427"/>
      <c r="J230" s="432"/>
      <c r="K230" s="431"/>
      <c r="L230" s="431"/>
      <c r="M230" s="429" t="str">
        <f t="shared" ca="1" si="46"/>
        <v/>
      </c>
      <c r="N230" s="282" t="str">
        <f ca="1">IF(M230&lt;&gt;"",MAX(N$3:N229)+1,"")</f>
        <v/>
      </c>
      <c r="O230" s="442">
        <f t="shared" ca="1" si="47"/>
        <v>29</v>
      </c>
      <c r="P230" s="98"/>
      <c r="Q230" s="98"/>
      <c r="R230" s="98"/>
      <c r="S230" s="98"/>
      <c r="T230" s="98"/>
      <c r="U230" s="98"/>
      <c r="V230" s="98"/>
      <c r="W230" s="99"/>
      <c r="X230" s="89"/>
      <c r="Y230" s="89"/>
      <c r="Z230" s="89"/>
      <c r="AA230" s="117"/>
      <c r="AB230" s="102"/>
      <c r="AC230" s="102"/>
      <c r="AD230" s="102"/>
      <c r="AE230" s="102"/>
      <c r="AF230" s="102"/>
      <c r="AG230" s="102"/>
      <c r="AH230" s="102"/>
      <c r="AI230" s="102"/>
      <c r="AJ230" s="102"/>
      <c r="AK230" s="102"/>
      <c r="AL230" s="104"/>
      <c r="AM230" s="98"/>
      <c r="AN230" s="155"/>
      <c r="AO230" s="155"/>
      <c r="AP230" s="155"/>
      <c r="AQ230" s="155"/>
    </row>
    <row r="231" spans="1:43" s="97" customFormat="1" ht="27.95" customHeight="1">
      <c r="A231" s="120" t="str">
        <f t="shared" ca="1" si="44"/>
        <v/>
      </c>
      <c r="B231" s="422" t="str">
        <f ca="1">IF(A231="","",IF(INDIRECT("C"&amp;ROW())="","",TEXT(MATCH(INDIRECT("C"&amp;ROW()),TestCategories,0),"000")&amp;"-"&amp;TEXT(COUNTIF(C$3:INDIRECT("C"&amp;ROW()),INDIRECT("C"&amp;ROW())),"00")))</f>
        <v/>
      </c>
      <c r="C231" s="423" t="str">
        <f t="shared" ca="1" si="45"/>
        <v>IRTF CUSTOMIZATION FUNCTION CHECK</v>
      </c>
      <c r="D231" s="424"/>
      <c r="E231" s="431"/>
      <c r="F231" s="431"/>
      <c r="G231" s="431"/>
      <c r="H231" s="432"/>
      <c r="I231" s="427"/>
      <c r="J231" s="432"/>
      <c r="K231" s="431"/>
      <c r="L231" s="431"/>
      <c r="M231" s="429" t="str">
        <f t="shared" ca="1" si="46"/>
        <v/>
      </c>
      <c r="N231" s="282" t="str">
        <f ca="1">IF(M231&lt;&gt;"",MAX(N$3:N230)+1,"")</f>
        <v/>
      </c>
      <c r="O231" s="442">
        <f t="shared" ca="1" si="47"/>
        <v>29</v>
      </c>
      <c r="P231" s="98"/>
      <c r="Q231" s="98"/>
      <c r="R231" s="98"/>
      <c r="S231" s="98"/>
      <c r="T231" s="98"/>
      <c r="U231" s="98"/>
      <c r="V231" s="98"/>
      <c r="W231" s="99"/>
      <c r="X231" s="89"/>
      <c r="Y231" s="89"/>
      <c r="Z231" s="89"/>
      <c r="AA231" s="117"/>
      <c r="AB231" s="102"/>
      <c r="AC231" s="102"/>
      <c r="AD231" s="102"/>
      <c r="AE231" s="102"/>
      <c r="AF231" s="102"/>
      <c r="AG231" s="102"/>
      <c r="AH231" s="102"/>
      <c r="AI231" s="102"/>
      <c r="AJ231" s="102"/>
      <c r="AK231" s="102"/>
      <c r="AL231" s="104"/>
      <c r="AM231" s="98"/>
      <c r="AN231" s="155"/>
      <c r="AO231" s="155"/>
      <c r="AP231" s="155"/>
      <c r="AQ231" s="155"/>
    </row>
    <row r="232" spans="1:43" s="97" customFormat="1" ht="27.95" customHeight="1">
      <c r="A232" s="120" t="str">
        <f t="shared" ca="1" si="44"/>
        <v/>
      </c>
      <c r="B232" s="422" t="str">
        <f ca="1">IF(A232="","",IF(INDIRECT("C"&amp;ROW())="","",TEXT(MATCH(INDIRECT("C"&amp;ROW()),TestCategories,0),"000")&amp;"-"&amp;TEXT(COUNTIF(C$3:INDIRECT("C"&amp;ROW()),INDIRECT("C"&amp;ROW())),"00")))</f>
        <v/>
      </c>
      <c r="C232" s="423" t="str">
        <f t="shared" ca="1" si="45"/>
        <v>IRTF CUSTOMIZATION FUNCTION CHECK</v>
      </c>
      <c r="D232" s="424"/>
      <c r="E232" s="431"/>
      <c r="F232" s="431"/>
      <c r="G232" s="431"/>
      <c r="H232" s="432"/>
      <c r="I232" s="427"/>
      <c r="J232" s="432"/>
      <c r="K232" s="431"/>
      <c r="L232" s="431"/>
      <c r="M232" s="429" t="str">
        <f t="shared" ca="1" si="46"/>
        <v/>
      </c>
      <c r="N232" s="282" t="str">
        <f ca="1">IF(M232&lt;&gt;"",MAX(N$3:N231)+1,"")</f>
        <v/>
      </c>
      <c r="O232" s="442">
        <f t="shared" ca="1" si="47"/>
        <v>29</v>
      </c>
      <c r="P232" s="98"/>
      <c r="Q232" s="98"/>
      <c r="R232" s="98"/>
      <c r="S232" s="98"/>
      <c r="T232" s="98"/>
      <c r="U232" s="98"/>
      <c r="V232" s="98"/>
      <c r="W232" s="99"/>
      <c r="X232" s="89"/>
      <c r="Y232" s="89"/>
      <c r="Z232" s="89"/>
      <c r="AA232" s="117"/>
      <c r="AB232" s="102"/>
      <c r="AC232" s="102"/>
      <c r="AD232" s="102"/>
      <c r="AE232" s="102"/>
      <c r="AF232" s="102"/>
      <c r="AG232" s="102"/>
      <c r="AH232" s="102"/>
      <c r="AI232" s="102"/>
      <c r="AJ232" s="102"/>
      <c r="AK232" s="102"/>
      <c r="AL232" s="104"/>
      <c r="AM232" s="98"/>
      <c r="AN232" s="155"/>
      <c r="AO232" s="155"/>
      <c r="AP232" s="155"/>
      <c r="AQ232" s="155"/>
    </row>
    <row r="233" spans="1:43" s="97" customFormat="1" ht="27.95" customHeight="1">
      <c r="A233" s="120" t="str">
        <f t="shared" ca="1" si="44"/>
        <v/>
      </c>
      <c r="B233" s="422" t="str">
        <f ca="1">IF(A233="","",IF(INDIRECT("C"&amp;ROW())="","",TEXT(MATCH(INDIRECT("C"&amp;ROW()),TestCategories,0),"000")&amp;"-"&amp;TEXT(COUNTIF(C$3:INDIRECT("C"&amp;ROW()),INDIRECT("C"&amp;ROW())),"00")))</f>
        <v/>
      </c>
      <c r="C233" s="423" t="str">
        <f t="shared" ca="1" si="45"/>
        <v>IRTF CUSTOMIZATION FUNCTION CHECK</v>
      </c>
      <c r="D233" s="424"/>
      <c r="E233" s="431"/>
      <c r="F233" s="431"/>
      <c r="G233" s="431"/>
      <c r="H233" s="432"/>
      <c r="I233" s="427"/>
      <c r="J233" s="432"/>
      <c r="K233" s="431"/>
      <c r="L233" s="431"/>
      <c r="M233" s="429" t="str">
        <f t="shared" ca="1" si="46"/>
        <v/>
      </c>
      <c r="N233" s="282" t="str">
        <f ca="1">IF(M233&lt;&gt;"",MAX(N$3:N232)+1,"")</f>
        <v/>
      </c>
      <c r="O233" s="442">
        <f t="shared" ca="1" si="47"/>
        <v>29</v>
      </c>
      <c r="P233" s="98"/>
      <c r="Q233" s="98"/>
      <c r="R233" s="98"/>
      <c r="S233" s="98"/>
      <c r="T233" s="98"/>
      <c r="U233" s="98"/>
      <c r="V233" s="98"/>
      <c r="W233" s="99"/>
      <c r="X233" s="89"/>
      <c r="Y233" s="89"/>
      <c r="Z233" s="89"/>
      <c r="AA233" s="117"/>
      <c r="AB233" s="102"/>
      <c r="AC233" s="102"/>
      <c r="AD233" s="102"/>
      <c r="AE233" s="102"/>
      <c r="AF233" s="102"/>
      <c r="AG233" s="102"/>
      <c r="AH233" s="102"/>
      <c r="AI233" s="102"/>
      <c r="AJ233" s="102"/>
      <c r="AK233" s="102"/>
      <c r="AL233" s="104"/>
      <c r="AM233" s="98"/>
      <c r="AN233" s="155"/>
      <c r="AO233" s="155"/>
      <c r="AP233" s="155"/>
      <c r="AQ233" s="155"/>
    </row>
    <row r="234" spans="1:43" s="97" customFormat="1" ht="27.95" customHeight="1">
      <c r="A234" s="120" t="str">
        <f t="shared" ca="1" si="44"/>
        <v/>
      </c>
      <c r="B234" s="422" t="str">
        <f ca="1">IF(A234="","",IF(INDIRECT("C"&amp;ROW())="","",TEXT(MATCH(INDIRECT("C"&amp;ROW()),TestCategories,0),"000")&amp;"-"&amp;TEXT(COUNTIF(C$3:INDIRECT("C"&amp;ROW()),INDIRECT("C"&amp;ROW())),"00")))</f>
        <v/>
      </c>
      <c r="C234" s="423" t="str">
        <f t="shared" ca="1" si="45"/>
        <v>IRTF CUSTOMIZATION FUNCTION CHECK</v>
      </c>
      <c r="D234" s="424"/>
      <c r="E234" s="431"/>
      <c r="F234" s="431"/>
      <c r="G234" s="431"/>
      <c r="H234" s="432"/>
      <c r="I234" s="427"/>
      <c r="J234" s="432"/>
      <c r="K234" s="431"/>
      <c r="L234" s="431"/>
      <c r="M234" s="429" t="str">
        <f t="shared" ca="1" si="46"/>
        <v/>
      </c>
      <c r="N234" s="282" t="str">
        <f ca="1">IF(M234&lt;&gt;"",MAX(N$3:N233)+1,"")</f>
        <v/>
      </c>
      <c r="O234" s="442">
        <f t="shared" ca="1" si="47"/>
        <v>29</v>
      </c>
      <c r="P234" s="98"/>
      <c r="Q234" s="98"/>
      <c r="R234" s="98"/>
      <c r="S234" s="98"/>
      <c r="T234" s="98"/>
      <c r="U234" s="98"/>
      <c r="V234" s="98"/>
      <c r="W234" s="99"/>
      <c r="X234" s="89"/>
      <c r="Y234" s="89"/>
      <c r="Z234" s="89"/>
      <c r="AA234" s="117"/>
      <c r="AB234" s="102"/>
      <c r="AC234" s="102"/>
      <c r="AD234" s="102"/>
      <c r="AE234" s="102"/>
      <c r="AF234" s="102"/>
      <c r="AG234" s="102"/>
      <c r="AH234" s="102"/>
      <c r="AI234" s="102"/>
      <c r="AJ234" s="102"/>
      <c r="AK234" s="102"/>
      <c r="AL234" s="104"/>
      <c r="AM234" s="98"/>
      <c r="AN234" s="155"/>
      <c r="AO234" s="155"/>
      <c r="AP234" s="155"/>
      <c r="AQ234" s="155"/>
    </row>
    <row r="235" spans="1:43" s="97" customFormat="1" ht="27.95" customHeight="1">
      <c r="A235" s="120" t="str">
        <f t="shared" ca="1" si="44"/>
        <v/>
      </c>
      <c r="B235" s="422" t="str">
        <f ca="1">IF(A235="","",IF(INDIRECT("C"&amp;ROW())="","",TEXT(MATCH(INDIRECT("C"&amp;ROW()),TestCategories,0),"000")&amp;"-"&amp;TEXT(COUNTIF(C$3:INDIRECT("C"&amp;ROW()),INDIRECT("C"&amp;ROW())),"00")))</f>
        <v/>
      </c>
      <c r="C235" s="423" t="str">
        <f t="shared" ca="1" si="45"/>
        <v>IRTF CUSTOMIZATION FUNCTION CHECK</v>
      </c>
      <c r="D235" s="424"/>
      <c r="E235" s="431"/>
      <c r="F235" s="431"/>
      <c r="G235" s="431"/>
      <c r="H235" s="432"/>
      <c r="I235" s="427"/>
      <c r="J235" s="432"/>
      <c r="K235" s="431"/>
      <c r="L235" s="431"/>
      <c r="M235" s="429" t="str">
        <f t="shared" ca="1" si="46"/>
        <v/>
      </c>
      <c r="N235" s="282" t="str">
        <f ca="1">IF(M235&lt;&gt;"",MAX(N$3:N234)+1,"")</f>
        <v/>
      </c>
      <c r="O235" s="442">
        <f t="shared" ca="1" si="47"/>
        <v>29</v>
      </c>
      <c r="P235" s="98"/>
      <c r="Q235" s="98"/>
      <c r="R235" s="98"/>
      <c r="S235" s="98"/>
      <c r="T235" s="98"/>
      <c r="U235" s="98"/>
      <c r="V235" s="98"/>
      <c r="W235" s="99"/>
      <c r="X235" s="89"/>
      <c r="Y235" s="89"/>
      <c r="Z235" s="89"/>
      <c r="AA235" s="117"/>
      <c r="AB235" s="102"/>
      <c r="AC235" s="102"/>
      <c r="AD235" s="102"/>
      <c r="AE235" s="102"/>
      <c r="AF235" s="102"/>
      <c r="AG235" s="102"/>
      <c r="AH235" s="102"/>
      <c r="AI235" s="102"/>
      <c r="AJ235" s="102"/>
      <c r="AK235" s="102"/>
      <c r="AL235" s="104"/>
      <c r="AM235" s="98"/>
      <c r="AN235" s="155"/>
      <c r="AO235" s="155"/>
      <c r="AP235" s="155"/>
      <c r="AQ235" s="155"/>
    </row>
    <row r="236" spans="1:43" s="97" customFormat="1" ht="27.95" customHeight="1">
      <c r="A236" s="120" t="str">
        <f t="shared" ca="1" si="44"/>
        <v/>
      </c>
      <c r="B236" s="422" t="str">
        <f ca="1">IF(A236="","",IF(INDIRECT("C"&amp;ROW())="","",TEXT(MATCH(INDIRECT("C"&amp;ROW()),TestCategories,0),"000")&amp;"-"&amp;TEXT(COUNTIF(C$3:INDIRECT("C"&amp;ROW()),INDIRECT("C"&amp;ROW())),"00")))</f>
        <v/>
      </c>
      <c r="C236" s="423" t="str">
        <f t="shared" ca="1" si="45"/>
        <v>IRTF CUSTOMIZATION FUNCTION CHECK</v>
      </c>
      <c r="D236" s="424"/>
      <c r="E236" s="431"/>
      <c r="F236" s="431"/>
      <c r="G236" s="431"/>
      <c r="H236" s="432"/>
      <c r="I236" s="427"/>
      <c r="J236" s="432"/>
      <c r="K236" s="431"/>
      <c r="L236" s="431"/>
      <c r="M236" s="429" t="str">
        <f t="shared" ca="1" si="46"/>
        <v/>
      </c>
      <c r="N236" s="282" t="str">
        <f ca="1">IF(M236&lt;&gt;"",MAX(N$3:N235)+1,"")</f>
        <v/>
      </c>
      <c r="O236" s="442">
        <f t="shared" ca="1" si="47"/>
        <v>29</v>
      </c>
      <c r="P236" s="98"/>
      <c r="Q236" s="98"/>
      <c r="R236" s="98"/>
      <c r="S236" s="98"/>
      <c r="T236" s="98"/>
      <c r="U236" s="98"/>
      <c r="V236" s="98"/>
      <c r="W236" s="99"/>
      <c r="X236" s="89"/>
      <c r="Y236" s="89"/>
      <c r="Z236" s="89"/>
      <c r="AA236" s="117"/>
      <c r="AB236" s="102"/>
      <c r="AC236" s="102"/>
      <c r="AD236" s="102"/>
      <c r="AE236" s="102"/>
      <c r="AF236" s="102"/>
      <c r="AG236" s="102"/>
      <c r="AH236" s="102"/>
      <c r="AI236" s="102"/>
      <c r="AJ236" s="102"/>
      <c r="AK236" s="102"/>
      <c r="AL236" s="104"/>
      <c r="AM236" s="98"/>
      <c r="AN236" s="155"/>
      <c r="AO236" s="155"/>
      <c r="AP236" s="155"/>
      <c r="AQ236" s="155"/>
    </row>
    <row r="237" spans="1:43" s="97" customFormat="1" ht="27.95" customHeight="1">
      <c r="A237" s="120" t="str">
        <f t="shared" ca="1" si="44"/>
        <v/>
      </c>
      <c r="B237" s="422" t="str">
        <f ca="1">IF(A237="","",IF(INDIRECT("C"&amp;ROW())="","",TEXT(MATCH(INDIRECT("C"&amp;ROW()),TestCategories,0),"000")&amp;"-"&amp;TEXT(COUNTIF(C$3:INDIRECT("C"&amp;ROW()),INDIRECT("C"&amp;ROW())),"00")))</f>
        <v/>
      </c>
      <c r="C237" s="423" t="str">
        <f t="shared" ca="1" si="45"/>
        <v>IRTF CUSTOMIZATION FUNCTION CHECK</v>
      </c>
      <c r="D237" s="424"/>
      <c r="E237" s="431"/>
      <c r="F237" s="431"/>
      <c r="G237" s="431"/>
      <c r="H237" s="432"/>
      <c r="I237" s="427"/>
      <c r="J237" s="432"/>
      <c r="K237" s="431"/>
      <c r="L237" s="431"/>
      <c r="M237" s="429" t="str">
        <f t="shared" ca="1" si="46"/>
        <v/>
      </c>
      <c r="N237" s="282" t="str">
        <f ca="1">IF(M237&lt;&gt;"",MAX(N$3:N236)+1,"")</f>
        <v/>
      </c>
      <c r="O237" s="442">
        <f t="shared" ca="1" si="47"/>
        <v>29</v>
      </c>
      <c r="P237" s="98"/>
      <c r="Q237" s="98"/>
      <c r="R237" s="98"/>
      <c r="S237" s="98"/>
      <c r="T237" s="98"/>
      <c r="U237" s="98"/>
      <c r="V237" s="98"/>
      <c r="W237" s="99"/>
      <c r="X237" s="89"/>
      <c r="Y237" s="89"/>
      <c r="Z237" s="89"/>
      <c r="AA237" s="117"/>
      <c r="AB237" s="102"/>
      <c r="AC237" s="102"/>
      <c r="AD237" s="102"/>
      <c r="AE237" s="102"/>
      <c r="AF237" s="102"/>
      <c r="AG237" s="102"/>
      <c r="AH237" s="102"/>
      <c r="AI237" s="102"/>
      <c r="AJ237" s="102"/>
      <c r="AK237" s="102"/>
      <c r="AL237" s="104"/>
      <c r="AM237" s="98"/>
      <c r="AN237" s="155"/>
      <c r="AO237" s="155"/>
      <c r="AP237" s="155"/>
      <c r="AQ237" s="155"/>
    </row>
    <row r="238" spans="1:43" s="97" customFormat="1" ht="27.95" customHeight="1">
      <c r="A238" s="120" t="str">
        <f t="shared" ca="1" si="44"/>
        <v/>
      </c>
      <c r="B238" s="422" t="str">
        <f ca="1">IF(A238="","",IF(INDIRECT("C"&amp;ROW())="","",TEXT(MATCH(INDIRECT("C"&amp;ROW()),TestCategories,0),"000")&amp;"-"&amp;TEXT(COUNTIF(C$3:INDIRECT("C"&amp;ROW()),INDIRECT("C"&amp;ROW())),"00")))</f>
        <v/>
      </c>
      <c r="C238" s="423" t="str">
        <f t="shared" ca="1" si="45"/>
        <v>IRTF CUSTOMIZATION FUNCTION CHECK</v>
      </c>
      <c r="D238" s="424"/>
      <c r="E238" s="431"/>
      <c r="F238" s="431"/>
      <c r="G238" s="431"/>
      <c r="H238" s="432"/>
      <c r="I238" s="427"/>
      <c r="J238" s="432"/>
      <c r="K238" s="431"/>
      <c r="L238" s="431"/>
      <c r="M238" s="429" t="str">
        <f t="shared" ca="1" si="46"/>
        <v/>
      </c>
      <c r="N238" s="282" t="str">
        <f ca="1">IF(M238&lt;&gt;"",MAX(N$3:N237)+1,"")</f>
        <v/>
      </c>
      <c r="O238" s="442">
        <f t="shared" ca="1" si="47"/>
        <v>29</v>
      </c>
      <c r="P238" s="98"/>
      <c r="Q238" s="98"/>
      <c r="R238" s="98"/>
      <c r="S238" s="98"/>
      <c r="T238" s="98"/>
      <c r="U238" s="98"/>
      <c r="V238" s="98"/>
      <c r="W238" s="99"/>
      <c r="X238" s="89"/>
      <c r="Y238" s="89"/>
      <c r="Z238" s="89"/>
      <c r="AA238" s="117"/>
      <c r="AB238" s="102"/>
      <c r="AC238" s="102"/>
      <c r="AD238" s="102"/>
      <c r="AE238" s="102"/>
      <c r="AF238" s="102"/>
      <c r="AG238" s="102"/>
      <c r="AH238" s="102"/>
      <c r="AI238" s="102"/>
      <c r="AJ238" s="102"/>
      <c r="AK238" s="102"/>
      <c r="AL238" s="104"/>
      <c r="AM238" s="98"/>
      <c r="AN238" s="155"/>
      <c r="AO238" s="155"/>
      <c r="AP238" s="155"/>
      <c r="AQ238" s="155"/>
    </row>
    <row r="239" spans="1:43" s="97" customFormat="1" ht="27.95" customHeight="1">
      <c r="A239" s="120" t="str">
        <f t="shared" ca="1" si="44"/>
        <v/>
      </c>
      <c r="B239" s="422" t="str">
        <f ca="1">IF(A239="","",IF(INDIRECT("C"&amp;ROW())="","",TEXT(MATCH(INDIRECT("C"&amp;ROW()),TestCategories,0),"000")&amp;"-"&amp;TEXT(COUNTIF(C$3:INDIRECT("C"&amp;ROW()),INDIRECT("C"&amp;ROW())),"00")))</f>
        <v/>
      </c>
      <c r="C239" s="423" t="str">
        <f t="shared" ca="1" si="45"/>
        <v>IRTF CUSTOMIZATION FUNCTION CHECK</v>
      </c>
      <c r="D239" s="424"/>
      <c r="E239" s="431"/>
      <c r="F239" s="431"/>
      <c r="G239" s="431"/>
      <c r="H239" s="432"/>
      <c r="I239" s="427"/>
      <c r="J239" s="432"/>
      <c r="K239" s="431"/>
      <c r="L239" s="431"/>
      <c r="M239" s="429" t="str">
        <f t="shared" ca="1" si="46"/>
        <v/>
      </c>
      <c r="N239" s="282" t="str">
        <f ca="1">IF(M239&lt;&gt;"",MAX(N$3:N238)+1,"")</f>
        <v/>
      </c>
      <c r="O239" s="442">
        <f t="shared" ca="1" si="47"/>
        <v>29</v>
      </c>
      <c r="P239" s="98"/>
      <c r="Q239" s="98"/>
      <c r="R239" s="98"/>
      <c r="S239" s="98"/>
      <c r="T239" s="98"/>
      <c r="U239" s="98"/>
      <c r="V239" s="98"/>
      <c r="W239" s="99"/>
      <c r="X239" s="89"/>
      <c r="Y239" s="89"/>
      <c r="Z239" s="89"/>
      <c r="AA239" s="117"/>
      <c r="AB239" s="102"/>
      <c r="AC239" s="102"/>
      <c r="AD239" s="102"/>
      <c r="AE239" s="102"/>
      <c r="AF239" s="102"/>
      <c r="AG239" s="102"/>
      <c r="AH239" s="102"/>
      <c r="AI239" s="102"/>
      <c r="AJ239" s="102"/>
      <c r="AK239" s="102"/>
      <c r="AL239" s="104"/>
      <c r="AM239" s="98"/>
      <c r="AN239" s="155"/>
      <c r="AO239" s="155"/>
      <c r="AP239" s="155"/>
      <c r="AQ239" s="155"/>
    </row>
    <row r="240" spans="1:43" s="97" customFormat="1" ht="27.95" customHeight="1">
      <c r="A240" s="120" t="str">
        <f t="shared" ca="1" si="44"/>
        <v/>
      </c>
      <c r="B240" s="422" t="str">
        <f ca="1">IF(A240="","",IF(INDIRECT("C"&amp;ROW())="","",TEXT(MATCH(INDIRECT("C"&amp;ROW()),TestCategories,0),"000")&amp;"-"&amp;TEXT(COUNTIF(C$3:INDIRECT("C"&amp;ROW()),INDIRECT("C"&amp;ROW())),"00")))</f>
        <v/>
      </c>
      <c r="C240" s="423" t="str">
        <f t="shared" ca="1" si="45"/>
        <v>IRTF CUSTOMIZATION FUNCTION CHECK</v>
      </c>
      <c r="D240" s="424"/>
      <c r="E240" s="431"/>
      <c r="F240" s="431"/>
      <c r="G240" s="431"/>
      <c r="H240" s="432"/>
      <c r="I240" s="427"/>
      <c r="J240" s="432"/>
      <c r="K240" s="431"/>
      <c r="L240" s="431"/>
      <c r="M240" s="429" t="str">
        <f t="shared" ca="1" si="46"/>
        <v/>
      </c>
      <c r="N240" s="282" t="str">
        <f ca="1">IF(M240&lt;&gt;"",MAX(N$3:N239)+1,"")</f>
        <v/>
      </c>
      <c r="O240" s="442">
        <f t="shared" ca="1" si="47"/>
        <v>29</v>
      </c>
      <c r="P240" s="98"/>
      <c r="Q240" s="98"/>
      <c r="R240" s="98"/>
      <c r="S240" s="98"/>
      <c r="T240" s="98"/>
      <c r="U240" s="98"/>
      <c r="V240" s="98"/>
      <c r="W240" s="99"/>
      <c r="X240" s="89"/>
      <c r="Y240" s="89"/>
      <c r="Z240" s="89"/>
      <c r="AA240" s="117"/>
      <c r="AB240" s="102"/>
      <c r="AC240" s="102"/>
      <c r="AD240" s="102"/>
      <c r="AE240" s="102"/>
      <c r="AF240" s="102"/>
      <c r="AG240" s="102"/>
      <c r="AH240" s="102"/>
      <c r="AI240" s="102"/>
      <c r="AJ240" s="102"/>
      <c r="AK240" s="102"/>
      <c r="AL240" s="104"/>
      <c r="AM240" s="98"/>
      <c r="AN240" s="155"/>
      <c r="AO240" s="155"/>
      <c r="AP240" s="155"/>
      <c r="AQ240" s="155"/>
    </row>
    <row r="241" spans="1:43" s="97" customFormat="1" ht="27.95" customHeight="1">
      <c r="A241" s="120" t="str">
        <f t="shared" ca="1" si="44"/>
        <v/>
      </c>
      <c r="B241" s="422" t="str">
        <f ca="1">IF(A241="","",IF(INDIRECT("C"&amp;ROW())="","",TEXT(MATCH(INDIRECT("C"&amp;ROW()),TestCategories,0),"000")&amp;"-"&amp;TEXT(COUNTIF(C$3:INDIRECT("C"&amp;ROW()),INDIRECT("C"&amp;ROW())),"00")))</f>
        <v/>
      </c>
      <c r="C241" s="423" t="str">
        <f t="shared" ca="1" si="45"/>
        <v>IRTF CUSTOMIZATION FUNCTION CHECK</v>
      </c>
      <c r="D241" s="424"/>
      <c r="E241" s="431"/>
      <c r="F241" s="431"/>
      <c r="G241" s="431"/>
      <c r="H241" s="432"/>
      <c r="I241" s="427"/>
      <c r="J241" s="432"/>
      <c r="K241" s="431"/>
      <c r="L241" s="431"/>
      <c r="M241" s="429" t="str">
        <f t="shared" ca="1" si="46"/>
        <v/>
      </c>
      <c r="N241" s="282" t="str">
        <f ca="1">IF(M241&lt;&gt;"",MAX(N$3:N240)+1,"")</f>
        <v/>
      </c>
      <c r="O241" s="442">
        <f t="shared" ca="1" si="47"/>
        <v>29</v>
      </c>
      <c r="P241" s="98"/>
      <c r="Q241" s="98"/>
      <c r="R241" s="98"/>
      <c r="S241" s="98"/>
      <c r="T241" s="98"/>
      <c r="U241" s="98"/>
      <c r="V241" s="98"/>
      <c r="W241" s="99"/>
      <c r="X241" s="89"/>
      <c r="Y241" s="89"/>
      <c r="Z241" s="89"/>
      <c r="AA241" s="117"/>
      <c r="AB241" s="102"/>
      <c r="AC241" s="102"/>
      <c r="AD241" s="102"/>
      <c r="AE241" s="102"/>
      <c r="AF241" s="102"/>
      <c r="AG241" s="102"/>
      <c r="AH241" s="102"/>
      <c r="AI241" s="102"/>
      <c r="AJ241" s="102"/>
      <c r="AK241" s="102"/>
      <c r="AL241" s="104"/>
      <c r="AM241" s="98"/>
      <c r="AN241" s="155"/>
      <c r="AO241" s="155"/>
      <c r="AP241" s="155"/>
      <c r="AQ241" s="155"/>
    </row>
    <row r="242" spans="1:43" s="97" customFormat="1" ht="27.95" customHeight="1">
      <c r="A242" s="120" t="str">
        <f t="shared" ca="1" si="44"/>
        <v/>
      </c>
      <c r="B242" s="422" t="str">
        <f ca="1">IF(A242="","",IF(INDIRECT("C"&amp;ROW())="","",TEXT(MATCH(INDIRECT("C"&amp;ROW()),TestCategories,0),"000")&amp;"-"&amp;TEXT(COUNTIF(C$3:INDIRECT("C"&amp;ROW()),INDIRECT("C"&amp;ROW())),"00")))</f>
        <v/>
      </c>
      <c r="C242" s="423" t="str">
        <f t="shared" ca="1" si="45"/>
        <v>IRTF CUSTOMIZATION FUNCTION CHECK</v>
      </c>
      <c r="D242" s="424"/>
      <c r="E242" s="431"/>
      <c r="F242" s="431"/>
      <c r="G242" s="431"/>
      <c r="H242" s="432"/>
      <c r="I242" s="427"/>
      <c r="J242" s="432"/>
      <c r="K242" s="431"/>
      <c r="L242" s="431"/>
      <c r="M242" s="429" t="str">
        <f t="shared" ca="1" si="46"/>
        <v/>
      </c>
      <c r="N242" s="282" t="str">
        <f ca="1">IF(M242&lt;&gt;"",MAX(N$3:N241)+1,"")</f>
        <v/>
      </c>
      <c r="O242" s="442">
        <f t="shared" ca="1" si="47"/>
        <v>29</v>
      </c>
      <c r="P242" s="98"/>
      <c r="Q242" s="98"/>
      <c r="R242" s="98"/>
      <c r="S242" s="98"/>
      <c r="T242" s="98"/>
      <c r="U242" s="98"/>
      <c r="V242" s="98"/>
      <c r="W242" s="99"/>
      <c r="X242" s="89"/>
      <c r="Y242" s="89"/>
      <c r="Z242" s="89"/>
      <c r="AA242" s="117"/>
      <c r="AB242" s="102"/>
      <c r="AC242" s="102"/>
      <c r="AD242" s="102"/>
      <c r="AE242" s="102"/>
      <c r="AF242" s="102"/>
      <c r="AG242" s="102"/>
      <c r="AH242" s="102"/>
      <c r="AI242" s="102"/>
      <c r="AJ242" s="102"/>
      <c r="AK242" s="102"/>
      <c r="AL242" s="104"/>
      <c r="AM242" s="98"/>
      <c r="AN242" s="155"/>
      <c r="AO242" s="155"/>
      <c r="AP242" s="155"/>
      <c r="AQ242" s="155"/>
    </row>
    <row r="243" spans="1:43" s="97" customFormat="1" ht="27.95" customHeight="1">
      <c r="A243" s="120" t="str">
        <f t="shared" ca="1" si="44"/>
        <v/>
      </c>
      <c r="B243" s="422" t="str">
        <f ca="1">IF(A243="","",IF(INDIRECT("C"&amp;ROW())="","",TEXT(MATCH(INDIRECT("C"&amp;ROW()),TestCategories,0),"000")&amp;"-"&amp;TEXT(COUNTIF(C$3:INDIRECT("C"&amp;ROW()),INDIRECT("C"&amp;ROW())),"00")))</f>
        <v/>
      </c>
      <c r="C243" s="423" t="str">
        <f t="shared" ca="1" si="45"/>
        <v>IRTF CUSTOMIZATION FUNCTION CHECK</v>
      </c>
      <c r="D243" s="424"/>
      <c r="E243" s="431"/>
      <c r="F243" s="431"/>
      <c r="G243" s="431"/>
      <c r="H243" s="432"/>
      <c r="I243" s="427"/>
      <c r="J243" s="432"/>
      <c r="K243" s="431"/>
      <c r="L243" s="431"/>
      <c r="M243" s="429" t="str">
        <f t="shared" ca="1" si="46"/>
        <v/>
      </c>
      <c r="N243" s="282" t="str">
        <f ca="1">IF(M243&lt;&gt;"",MAX(N$3:N242)+1,"")</f>
        <v/>
      </c>
      <c r="O243" s="442">
        <f t="shared" ca="1" si="47"/>
        <v>29</v>
      </c>
      <c r="P243" s="98"/>
      <c r="Q243" s="98"/>
      <c r="R243" s="98"/>
      <c r="S243" s="98"/>
      <c r="T243" s="98"/>
      <c r="U243" s="98"/>
      <c r="V243" s="98"/>
      <c r="W243" s="99"/>
      <c r="X243" s="89"/>
      <c r="Y243" s="89"/>
      <c r="Z243" s="89"/>
      <c r="AA243" s="117"/>
      <c r="AB243" s="102"/>
      <c r="AC243" s="102"/>
      <c r="AD243" s="102"/>
      <c r="AE243" s="102"/>
      <c r="AF243" s="102"/>
      <c r="AG243" s="102"/>
      <c r="AH243" s="102"/>
      <c r="AI243" s="102"/>
      <c r="AJ243" s="102"/>
      <c r="AK243" s="102"/>
      <c r="AL243" s="104"/>
      <c r="AM243" s="98"/>
      <c r="AN243" s="155"/>
      <c r="AO243" s="155"/>
      <c r="AP243" s="155"/>
      <c r="AQ243" s="155"/>
    </row>
    <row r="244" spans="1:43" s="97" customFormat="1" ht="27.95" customHeight="1">
      <c r="A244" s="120" t="str">
        <f t="shared" ca="1" si="44"/>
        <v/>
      </c>
      <c r="B244" s="422" t="str">
        <f ca="1">IF(A244="","",IF(INDIRECT("C"&amp;ROW())="","",TEXT(MATCH(INDIRECT("C"&amp;ROW()),TestCategories,0),"000")&amp;"-"&amp;TEXT(COUNTIF(C$3:INDIRECT("C"&amp;ROW()),INDIRECT("C"&amp;ROW())),"00")))</f>
        <v/>
      </c>
      <c r="C244" s="423" t="str">
        <f t="shared" ca="1" si="45"/>
        <v>IRTF CUSTOMIZATION FUNCTION CHECK</v>
      </c>
      <c r="D244" s="424"/>
      <c r="E244" s="431"/>
      <c r="F244" s="431"/>
      <c r="G244" s="431"/>
      <c r="H244" s="432"/>
      <c r="I244" s="427"/>
      <c r="J244" s="432"/>
      <c r="K244" s="431"/>
      <c r="L244" s="431"/>
      <c r="M244" s="429" t="str">
        <f t="shared" ca="1" si="46"/>
        <v/>
      </c>
      <c r="N244" s="282" t="str">
        <f ca="1">IF(M244&lt;&gt;"",MAX(N$3:N243)+1,"")</f>
        <v/>
      </c>
      <c r="O244" s="442">
        <f t="shared" ca="1" si="47"/>
        <v>29</v>
      </c>
      <c r="P244" s="98"/>
      <c r="Q244" s="98"/>
      <c r="R244" s="98"/>
      <c r="S244" s="98"/>
      <c r="T244" s="98"/>
      <c r="U244" s="98"/>
      <c r="V244" s="98"/>
      <c r="W244" s="99"/>
      <c r="X244" s="89"/>
      <c r="Y244" s="89"/>
      <c r="Z244" s="89"/>
      <c r="AA244" s="117"/>
      <c r="AB244" s="102"/>
      <c r="AC244" s="102"/>
      <c r="AD244" s="102"/>
      <c r="AE244" s="102"/>
      <c r="AF244" s="102"/>
      <c r="AG244" s="102"/>
      <c r="AH244" s="102"/>
      <c r="AI244" s="102"/>
      <c r="AJ244" s="102"/>
      <c r="AK244" s="102"/>
      <c r="AL244" s="104"/>
      <c r="AM244" s="98"/>
      <c r="AN244" s="155"/>
      <c r="AO244" s="155"/>
      <c r="AP244" s="155"/>
      <c r="AQ244" s="155"/>
    </row>
    <row r="245" spans="1:43" s="97" customFormat="1" ht="27.95" customHeight="1">
      <c r="A245" s="120" t="str">
        <f t="shared" ca="1" si="44"/>
        <v/>
      </c>
      <c r="B245" s="422" t="str">
        <f ca="1">IF(A245="","",IF(INDIRECT("C"&amp;ROW())="","",TEXT(MATCH(INDIRECT("C"&amp;ROW()),TestCategories,0),"000")&amp;"-"&amp;TEXT(COUNTIF(C$3:INDIRECT("C"&amp;ROW()),INDIRECT("C"&amp;ROW())),"00")))</f>
        <v/>
      </c>
      <c r="C245" s="423" t="str">
        <f t="shared" ca="1" si="45"/>
        <v>IRTF CUSTOMIZATION FUNCTION CHECK</v>
      </c>
      <c r="D245" s="424"/>
      <c r="E245" s="431"/>
      <c r="F245" s="431"/>
      <c r="G245" s="431"/>
      <c r="H245" s="432"/>
      <c r="I245" s="427"/>
      <c r="J245" s="432"/>
      <c r="K245" s="431"/>
      <c r="L245" s="431"/>
      <c r="M245" s="429" t="str">
        <f t="shared" ca="1" si="46"/>
        <v/>
      </c>
      <c r="N245" s="282" t="str">
        <f ca="1">IF(M245&lt;&gt;"",MAX(N$3:N244)+1,"")</f>
        <v/>
      </c>
      <c r="O245" s="442">
        <f t="shared" ca="1" si="47"/>
        <v>29</v>
      </c>
      <c r="P245" s="98"/>
      <c r="Q245" s="98"/>
      <c r="R245" s="98"/>
      <c r="S245" s="98"/>
      <c r="T245" s="98"/>
      <c r="U245" s="98"/>
      <c r="V245" s="98"/>
      <c r="W245" s="99"/>
      <c r="X245" s="89"/>
      <c r="Y245" s="89"/>
      <c r="Z245" s="89"/>
      <c r="AA245" s="117"/>
      <c r="AB245" s="102"/>
      <c r="AC245" s="102"/>
      <c r="AD245" s="102"/>
      <c r="AE245" s="102"/>
      <c r="AF245" s="102"/>
      <c r="AG245" s="102"/>
      <c r="AH245" s="102"/>
      <c r="AI245" s="102"/>
      <c r="AJ245" s="102"/>
      <c r="AK245" s="102"/>
      <c r="AL245" s="104"/>
      <c r="AM245" s="98"/>
      <c r="AN245" s="155"/>
      <c r="AO245" s="155"/>
      <c r="AP245" s="155"/>
      <c r="AQ245" s="155"/>
    </row>
    <row r="246" spans="1:43" s="97" customFormat="1" ht="27.95" customHeight="1">
      <c r="A246" s="120" t="str">
        <f t="shared" ca="1" si="44"/>
        <v/>
      </c>
      <c r="B246" s="422" t="str">
        <f ca="1">IF(A246="","",IF(INDIRECT("C"&amp;ROW())="","",TEXT(MATCH(INDIRECT("C"&amp;ROW()),TestCategories,0),"000")&amp;"-"&amp;TEXT(COUNTIF(C$3:INDIRECT("C"&amp;ROW()),INDIRECT("C"&amp;ROW())),"00")))</f>
        <v/>
      </c>
      <c r="C246" s="423" t="str">
        <f t="shared" ca="1" si="45"/>
        <v>IRTF CUSTOMIZATION FUNCTION CHECK</v>
      </c>
      <c r="D246" s="424"/>
      <c r="E246" s="431"/>
      <c r="F246" s="431"/>
      <c r="G246" s="431"/>
      <c r="H246" s="432"/>
      <c r="I246" s="427"/>
      <c r="J246" s="432"/>
      <c r="K246" s="431"/>
      <c r="L246" s="431"/>
      <c r="M246" s="429" t="str">
        <f t="shared" ca="1" si="46"/>
        <v/>
      </c>
      <c r="N246" s="282" t="str">
        <f ca="1">IF(M246&lt;&gt;"",MAX(N$3:N245)+1,"")</f>
        <v/>
      </c>
      <c r="O246" s="442">
        <f t="shared" ca="1" si="47"/>
        <v>29</v>
      </c>
      <c r="P246" s="98"/>
      <c r="Q246" s="98"/>
      <c r="R246" s="98"/>
      <c r="S246" s="98"/>
      <c r="T246" s="98"/>
      <c r="U246" s="98"/>
      <c r="V246" s="98"/>
      <c r="W246" s="99"/>
      <c r="X246" s="89"/>
      <c r="Y246" s="89"/>
      <c r="Z246" s="89"/>
      <c r="AA246" s="117"/>
      <c r="AB246" s="102"/>
      <c r="AC246" s="102"/>
      <c r="AD246" s="102"/>
      <c r="AE246" s="102"/>
      <c r="AF246" s="102"/>
      <c r="AG246" s="102"/>
      <c r="AH246" s="102"/>
      <c r="AI246" s="102"/>
      <c r="AJ246" s="102"/>
      <c r="AK246" s="102"/>
      <c r="AL246" s="104"/>
      <c r="AM246" s="98"/>
      <c r="AN246" s="155"/>
      <c r="AO246" s="155"/>
      <c r="AP246" s="155"/>
      <c r="AQ246" s="155"/>
    </row>
    <row r="247" spans="1:43" s="97" customFormat="1" ht="27.95" customHeight="1">
      <c r="A247" s="120" t="str">
        <f t="shared" ca="1" si="44"/>
        <v/>
      </c>
      <c r="B247" s="422" t="str">
        <f ca="1">IF(A247="","",IF(INDIRECT("C"&amp;ROW())="","",TEXT(MATCH(INDIRECT("C"&amp;ROW()),TestCategories,0),"000")&amp;"-"&amp;TEXT(COUNTIF(C$3:INDIRECT("C"&amp;ROW()),INDIRECT("C"&amp;ROW())),"00")))</f>
        <v/>
      </c>
      <c r="C247" s="423" t="str">
        <f t="shared" ca="1" si="45"/>
        <v>IRTF CUSTOMIZATION FUNCTION CHECK</v>
      </c>
      <c r="D247" s="424"/>
      <c r="E247" s="431"/>
      <c r="F247" s="431"/>
      <c r="G247" s="431"/>
      <c r="H247" s="432"/>
      <c r="I247" s="427"/>
      <c r="J247" s="432"/>
      <c r="K247" s="431"/>
      <c r="L247" s="431"/>
      <c r="M247" s="429" t="str">
        <f t="shared" ca="1" si="46"/>
        <v/>
      </c>
      <c r="N247" s="282" t="str">
        <f ca="1">IF(M247&lt;&gt;"",MAX(N$3:N246)+1,"")</f>
        <v/>
      </c>
      <c r="O247" s="442">
        <f t="shared" ca="1" si="47"/>
        <v>29</v>
      </c>
      <c r="P247" s="98"/>
      <c r="Q247" s="98"/>
      <c r="R247" s="98"/>
      <c r="S247" s="98"/>
      <c r="T247" s="98"/>
      <c r="U247" s="98"/>
      <c r="V247" s="98"/>
      <c r="W247" s="99"/>
      <c r="X247" s="89"/>
      <c r="Y247" s="89"/>
      <c r="Z247" s="89"/>
      <c r="AA247" s="117"/>
      <c r="AB247" s="102"/>
      <c r="AC247" s="102"/>
      <c r="AD247" s="102"/>
      <c r="AE247" s="102"/>
      <c r="AF247" s="102"/>
      <c r="AG247" s="102"/>
      <c r="AH247" s="102"/>
      <c r="AI247" s="102"/>
      <c r="AJ247" s="102"/>
      <c r="AK247" s="102"/>
      <c r="AL247" s="104"/>
      <c r="AM247" s="98"/>
      <c r="AN247" s="155"/>
      <c r="AO247" s="155"/>
      <c r="AP247" s="155"/>
      <c r="AQ247" s="155"/>
    </row>
    <row r="248" spans="1:43" s="97" customFormat="1" ht="27.95" customHeight="1">
      <c r="A248" s="120" t="str">
        <f t="shared" ca="1" si="44"/>
        <v/>
      </c>
      <c r="B248" s="422" t="str">
        <f ca="1">IF(A248="","",IF(INDIRECT("C"&amp;ROW())="","",TEXT(MATCH(INDIRECT("C"&amp;ROW()),TestCategories,0),"000")&amp;"-"&amp;TEXT(COUNTIF(C$3:INDIRECT("C"&amp;ROW()),INDIRECT("C"&amp;ROW())),"00")))</f>
        <v/>
      </c>
      <c r="C248" s="423" t="str">
        <f t="shared" ca="1" si="45"/>
        <v>IRTF CUSTOMIZATION FUNCTION CHECK</v>
      </c>
      <c r="D248" s="424"/>
      <c r="E248" s="431"/>
      <c r="F248" s="431"/>
      <c r="G248" s="431"/>
      <c r="H248" s="432"/>
      <c r="I248" s="427"/>
      <c r="J248" s="432"/>
      <c r="K248" s="431"/>
      <c r="L248" s="431"/>
      <c r="M248" s="429" t="str">
        <f t="shared" ca="1" si="46"/>
        <v/>
      </c>
      <c r="N248" s="282" t="str">
        <f ca="1">IF(M248&lt;&gt;"",MAX(N$3:N247)+1,"")</f>
        <v/>
      </c>
      <c r="O248" s="442">
        <f t="shared" ca="1" si="47"/>
        <v>29</v>
      </c>
      <c r="P248" s="98"/>
      <c r="Q248" s="98"/>
      <c r="R248" s="98"/>
      <c r="S248" s="98"/>
      <c r="T248" s="98"/>
      <c r="U248" s="98"/>
      <c r="V248" s="98"/>
      <c r="W248" s="99"/>
      <c r="X248" s="89"/>
      <c r="Y248" s="89"/>
      <c r="Z248" s="89"/>
      <c r="AA248" s="117"/>
      <c r="AB248" s="102"/>
      <c r="AC248" s="102"/>
      <c r="AD248" s="102"/>
      <c r="AE248" s="102"/>
      <c r="AF248" s="102"/>
      <c r="AG248" s="102"/>
      <c r="AH248" s="102"/>
      <c r="AI248" s="102"/>
      <c r="AJ248" s="102"/>
      <c r="AK248" s="102"/>
      <c r="AL248" s="104"/>
      <c r="AM248" s="98"/>
      <c r="AN248" s="155"/>
      <c r="AO248" s="155"/>
      <c r="AP248" s="155"/>
      <c r="AQ248" s="155"/>
    </row>
    <row r="249" spans="1:43" s="97" customFormat="1" ht="27.95" customHeight="1">
      <c r="A249" s="120" t="str">
        <f t="shared" ca="1" si="44"/>
        <v/>
      </c>
      <c r="B249" s="422" t="str">
        <f ca="1">IF(A249="","",IF(INDIRECT("C"&amp;ROW())="","",TEXT(MATCH(INDIRECT("C"&amp;ROW()),TestCategories,0),"000")&amp;"-"&amp;TEXT(COUNTIF(C$3:INDIRECT("C"&amp;ROW()),INDIRECT("C"&amp;ROW())),"00")))</f>
        <v/>
      </c>
      <c r="C249" s="423" t="str">
        <f t="shared" ca="1" si="45"/>
        <v>IRTF CUSTOMIZATION FUNCTION CHECK</v>
      </c>
      <c r="D249" s="424"/>
      <c r="E249" s="431"/>
      <c r="F249" s="431"/>
      <c r="G249" s="431"/>
      <c r="H249" s="432"/>
      <c r="I249" s="427"/>
      <c r="J249" s="432"/>
      <c r="K249" s="431"/>
      <c r="L249" s="431"/>
      <c r="M249" s="429" t="str">
        <f t="shared" ca="1" si="46"/>
        <v/>
      </c>
      <c r="N249" s="282" t="str">
        <f ca="1">IF(M249&lt;&gt;"",MAX(N$3:N248)+1,"")</f>
        <v/>
      </c>
      <c r="O249" s="442">
        <f t="shared" ca="1" si="47"/>
        <v>29</v>
      </c>
      <c r="P249" s="98"/>
      <c r="Q249" s="98"/>
      <c r="R249" s="98"/>
      <c r="S249" s="98"/>
      <c r="T249" s="98"/>
      <c r="U249" s="98"/>
      <c r="V249" s="98"/>
      <c r="W249" s="99"/>
      <c r="X249" s="89"/>
      <c r="Y249" s="89"/>
      <c r="Z249" s="89"/>
      <c r="AA249" s="117"/>
      <c r="AB249" s="102"/>
      <c r="AC249" s="102"/>
      <c r="AD249" s="102"/>
      <c r="AE249" s="102"/>
      <c r="AF249" s="102"/>
      <c r="AG249" s="102"/>
      <c r="AH249" s="102"/>
      <c r="AI249" s="102"/>
      <c r="AJ249" s="102"/>
      <c r="AK249" s="102"/>
      <c r="AL249" s="104"/>
      <c r="AM249" s="98"/>
      <c r="AN249" s="155"/>
      <c r="AO249" s="155"/>
      <c r="AP249" s="155"/>
      <c r="AQ249" s="155"/>
    </row>
    <row r="250" spans="1:43" s="97" customFormat="1" ht="27.95" customHeight="1">
      <c r="A250" s="120" t="str">
        <f t="shared" ca="1" si="44"/>
        <v/>
      </c>
      <c r="B250" s="422" t="str">
        <f ca="1">IF(A250="","",IF(INDIRECT("C"&amp;ROW())="","",TEXT(MATCH(INDIRECT("C"&amp;ROW()),TestCategories,0),"000")&amp;"-"&amp;TEXT(COUNTIF(C$3:INDIRECT("C"&amp;ROW()),INDIRECT("C"&amp;ROW())),"00")))</f>
        <v/>
      </c>
      <c r="C250" s="423" t="str">
        <f t="shared" ca="1" si="45"/>
        <v>IRTF CUSTOMIZATION FUNCTION CHECK</v>
      </c>
      <c r="D250" s="424"/>
      <c r="E250" s="431"/>
      <c r="F250" s="431"/>
      <c r="G250" s="431"/>
      <c r="H250" s="432"/>
      <c r="I250" s="427"/>
      <c r="J250" s="432"/>
      <c r="K250" s="431"/>
      <c r="L250" s="431"/>
      <c r="M250" s="429" t="str">
        <f t="shared" ca="1" si="46"/>
        <v/>
      </c>
      <c r="N250" s="282" t="str">
        <f ca="1">IF(M250&lt;&gt;"",MAX(N$3:N249)+1,"")</f>
        <v/>
      </c>
      <c r="O250" s="442">
        <f t="shared" ca="1" si="47"/>
        <v>29</v>
      </c>
      <c r="P250" s="98"/>
      <c r="Q250" s="98"/>
      <c r="R250" s="98"/>
      <c r="S250" s="98"/>
      <c r="T250" s="98"/>
      <c r="U250" s="98"/>
      <c r="V250" s="98"/>
      <c r="W250" s="99"/>
      <c r="X250" s="89"/>
      <c r="Y250" s="89"/>
      <c r="Z250" s="89"/>
      <c r="AA250" s="117"/>
      <c r="AB250" s="102"/>
      <c r="AC250" s="102"/>
      <c r="AD250" s="102"/>
      <c r="AE250" s="102"/>
      <c r="AF250" s="102"/>
      <c r="AG250" s="102"/>
      <c r="AH250" s="102"/>
      <c r="AI250" s="102"/>
      <c r="AJ250" s="102"/>
      <c r="AK250" s="102"/>
      <c r="AL250" s="104"/>
      <c r="AM250" s="98"/>
      <c r="AN250" s="155"/>
      <c r="AO250" s="155"/>
      <c r="AP250" s="155"/>
      <c r="AQ250" s="155"/>
    </row>
    <row r="251" spans="1:43" s="97" customFormat="1" ht="27.95" customHeight="1">
      <c r="A251" s="120" t="str">
        <f t="shared" ca="1" si="44"/>
        <v/>
      </c>
      <c r="B251" s="422" t="str">
        <f ca="1">IF(A251="","",IF(INDIRECT("C"&amp;ROW())="","",TEXT(MATCH(INDIRECT("C"&amp;ROW()),TestCategories,0),"000")&amp;"-"&amp;TEXT(COUNTIF(C$3:INDIRECT("C"&amp;ROW()),INDIRECT("C"&amp;ROW())),"00")))</f>
        <v/>
      </c>
      <c r="C251" s="423" t="str">
        <f t="shared" ca="1" si="45"/>
        <v>IRTF CUSTOMIZATION FUNCTION CHECK</v>
      </c>
      <c r="D251" s="424"/>
      <c r="E251" s="431"/>
      <c r="F251" s="431"/>
      <c r="G251" s="431"/>
      <c r="H251" s="432"/>
      <c r="I251" s="427"/>
      <c r="J251" s="432"/>
      <c r="K251" s="431"/>
      <c r="L251" s="431"/>
      <c r="M251" s="429" t="str">
        <f t="shared" ca="1" si="46"/>
        <v/>
      </c>
      <c r="N251" s="282" t="str">
        <f ca="1">IF(M251&lt;&gt;"",MAX(N$3:N250)+1,"")</f>
        <v/>
      </c>
      <c r="O251" s="442">
        <f t="shared" ca="1" si="47"/>
        <v>29</v>
      </c>
      <c r="P251" s="98"/>
      <c r="Q251" s="98"/>
      <c r="R251" s="98"/>
      <c r="S251" s="98"/>
      <c r="T251" s="98"/>
      <c r="U251" s="98"/>
      <c r="V251" s="98"/>
      <c r="W251" s="99"/>
      <c r="X251" s="89"/>
      <c r="Y251" s="89"/>
      <c r="Z251" s="89"/>
      <c r="AA251" s="117"/>
      <c r="AB251" s="102"/>
      <c r="AC251" s="102"/>
      <c r="AD251" s="102"/>
      <c r="AE251" s="102"/>
      <c r="AF251" s="102"/>
      <c r="AG251" s="102"/>
      <c r="AH251" s="102"/>
      <c r="AI251" s="102"/>
      <c r="AJ251" s="102"/>
      <c r="AK251" s="102"/>
      <c r="AL251" s="104"/>
      <c r="AM251" s="98"/>
      <c r="AN251" s="155"/>
      <c r="AO251" s="155"/>
      <c r="AP251" s="155"/>
      <c r="AQ251" s="155"/>
    </row>
    <row r="252" spans="1:43" s="97" customFormat="1" ht="27.95" customHeight="1">
      <c r="A252" s="120" t="str">
        <f t="shared" ca="1" si="44"/>
        <v/>
      </c>
      <c r="B252" s="422" t="str">
        <f ca="1">IF(A252="","",IF(INDIRECT("C"&amp;ROW())="","",TEXT(MATCH(INDIRECT("C"&amp;ROW()),TestCategories,0),"000")&amp;"-"&amp;TEXT(COUNTIF(C$3:INDIRECT("C"&amp;ROW()),INDIRECT("C"&amp;ROW())),"00")))</f>
        <v/>
      </c>
      <c r="C252" s="423" t="str">
        <f t="shared" ca="1" si="45"/>
        <v>IRTF CUSTOMIZATION FUNCTION CHECK</v>
      </c>
      <c r="D252" s="424"/>
      <c r="E252" s="431"/>
      <c r="F252" s="431"/>
      <c r="G252" s="431"/>
      <c r="H252" s="432"/>
      <c r="I252" s="427"/>
      <c r="J252" s="432"/>
      <c r="K252" s="431"/>
      <c r="L252" s="431"/>
      <c r="M252" s="429" t="str">
        <f t="shared" ca="1" si="46"/>
        <v/>
      </c>
      <c r="N252" s="282" t="str">
        <f ca="1">IF(M252&lt;&gt;"",MAX(N$3:N251)+1,"")</f>
        <v/>
      </c>
      <c r="O252" s="442">
        <f t="shared" ca="1" si="47"/>
        <v>29</v>
      </c>
      <c r="P252" s="98"/>
      <c r="Q252" s="98"/>
      <c r="R252" s="98"/>
      <c r="S252" s="98"/>
      <c r="T252" s="98"/>
      <c r="U252" s="98"/>
      <c r="V252" s="98"/>
      <c r="W252" s="99"/>
      <c r="X252" s="89"/>
      <c r="Y252" s="89"/>
      <c r="Z252" s="89"/>
      <c r="AA252" s="117"/>
      <c r="AB252" s="102"/>
      <c r="AC252" s="102"/>
      <c r="AD252" s="102"/>
      <c r="AE252" s="102"/>
      <c r="AF252" s="102"/>
      <c r="AG252" s="102"/>
      <c r="AH252" s="102"/>
      <c r="AI252" s="102"/>
      <c r="AJ252" s="102"/>
      <c r="AK252" s="102"/>
      <c r="AL252" s="104"/>
      <c r="AM252" s="98"/>
      <c r="AN252" s="155"/>
      <c r="AO252" s="155"/>
      <c r="AP252" s="155"/>
      <c r="AQ252" s="155"/>
    </row>
    <row r="253" spans="1:43" s="97" customFormat="1" ht="27.95" customHeight="1">
      <c r="A253" s="120" t="str">
        <f t="shared" ca="1" si="44"/>
        <v/>
      </c>
      <c r="B253" s="422" t="str">
        <f ca="1">IF(A253="","",IF(INDIRECT("C"&amp;ROW())="","",TEXT(MATCH(INDIRECT("C"&amp;ROW()),TestCategories,0),"000")&amp;"-"&amp;TEXT(COUNTIF(C$3:INDIRECT("C"&amp;ROW()),INDIRECT("C"&amp;ROW())),"00")))</f>
        <v/>
      </c>
      <c r="C253" s="423" t="str">
        <f t="shared" ca="1" si="45"/>
        <v>IRTF CUSTOMIZATION FUNCTION CHECK</v>
      </c>
      <c r="D253" s="424"/>
      <c r="E253" s="431"/>
      <c r="F253" s="431"/>
      <c r="G253" s="431"/>
      <c r="H253" s="432"/>
      <c r="I253" s="427"/>
      <c r="J253" s="432"/>
      <c r="K253" s="431"/>
      <c r="L253" s="431"/>
      <c r="M253" s="429" t="str">
        <f t="shared" ca="1" si="46"/>
        <v/>
      </c>
      <c r="N253" s="282" t="str">
        <f ca="1">IF(M253&lt;&gt;"",MAX(N$3:N252)+1,"")</f>
        <v/>
      </c>
      <c r="O253" s="442">
        <f t="shared" ca="1" si="47"/>
        <v>29</v>
      </c>
      <c r="P253" s="98"/>
      <c r="Q253" s="98"/>
      <c r="R253" s="98"/>
      <c r="S253" s="98"/>
      <c r="T253" s="98"/>
      <c r="U253" s="98"/>
      <c r="V253" s="98"/>
      <c r="W253" s="99"/>
      <c r="X253" s="89"/>
      <c r="Y253" s="118"/>
      <c r="Z253" s="89"/>
      <c r="AA253" s="117"/>
      <c r="AB253" s="102"/>
      <c r="AC253" s="102"/>
      <c r="AD253" s="102"/>
      <c r="AE253" s="102"/>
      <c r="AF253" s="102"/>
      <c r="AG253" s="102"/>
      <c r="AH253" s="102"/>
      <c r="AI253" s="102"/>
      <c r="AJ253" s="102"/>
      <c r="AK253" s="102"/>
      <c r="AL253" s="104"/>
      <c r="AM253" s="98"/>
      <c r="AN253" s="155"/>
      <c r="AO253" s="155"/>
      <c r="AP253" s="155"/>
      <c r="AQ253" s="155"/>
    </row>
    <row r="254" spans="1:43" s="97" customFormat="1" ht="27.95" customHeight="1">
      <c r="A254" s="120" t="str">
        <f t="shared" ca="1" si="44"/>
        <v/>
      </c>
      <c r="B254" s="422" t="str">
        <f ca="1">IF(A254="","",IF(INDIRECT("C"&amp;ROW())="","",TEXT(MATCH(INDIRECT("C"&amp;ROW()),TestCategories,0),"000")&amp;"-"&amp;TEXT(COUNTIF(C$3:INDIRECT("C"&amp;ROW()),INDIRECT("C"&amp;ROW())),"00")))</f>
        <v/>
      </c>
      <c r="C254" s="423" t="str">
        <f t="shared" ca="1" si="45"/>
        <v>IRTF CUSTOMIZATION FUNCTION CHECK</v>
      </c>
      <c r="D254" s="424"/>
      <c r="E254" s="431"/>
      <c r="F254" s="431"/>
      <c r="G254" s="431"/>
      <c r="H254" s="432"/>
      <c r="I254" s="427"/>
      <c r="J254" s="432"/>
      <c r="K254" s="431"/>
      <c r="L254" s="431"/>
      <c r="M254" s="429" t="str">
        <f t="shared" ca="1" si="46"/>
        <v/>
      </c>
      <c r="N254" s="282"/>
      <c r="O254" s="442">
        <f t="shared" ca="1" si="47"/>
        <v>29</v>
      </c>
      <c r="P254" s="98"/>
      <c r="Q254" s="98"/>
      <c r="R254" s="98"/>
      <c r="S254" s="98"/>
      <c r="T254" s="98"/>
      <c r="U254" s="98"/>
      <c r="V254" s="98"/>
      <c r="W254" s="99"/>
      <c r="X254" s="89"/>
      <c r="Y254" s="89"/>
      <c r="Z254" s="89"/>
      <c r="AA254" s="89"/>
      <c r="AB254" s="102"/>
      <c r="AC254" s="102"/>
      <c r="AD254" s="102"/>
      <c r="AE254" s="102"/>
      <c r="AF254" s="102"/>
      <c r="AG254" s="102"/>
      <c r="AH254" s="102"/>
      <c r="AI254" s="102"/>
      <c r="AJ254" s="102"/>
      <c r="AK254" s="102"/>
      <c r="AL254" s="104"/>
      <c r="AM254" s="98"/>
      <c r="AN254" s="155"/>
      <c r="AO254" s="155"/>
      <c r="AP254" s="155"/>
      <c r="AQ254" s="155"/>
    </row>
    <row r="255" spans="1:43" s="97" customFormat="1" ht="27.95" customHeight="1">
      <c r="A255" s="120" t="str">
        <f t="shared" ca="1" si="44"/>
        <v/>
      </c>
      <c r="B255" s="422" t="str">
        <f ca="1">IF(A255="","",IF(INDIRECT("C"&amp;ROW())="","",TEXT(MATCH(INDIRECT("C"&amp;ROW()),TestCategories,0),"000")&amp;"-"&amp;TEXT(COUNTIF(C$3:INDIRECT("C"&amp;ROW()),INDIRECT("C"&amp;ROW())),"00")))</f>
        <v/>
      </c>
      <c r="C255" s="423" t="str">
        <f t="shared" ca="1" si="45"/>
        <v>IRTF CUSTOMIZATION FUNCTION CHECK</v>
      </c>
      <c r="D255" s="424"/>
      <c r="E255" s="431"/>
      <c r="F255" s="431"/>
      <c r="G255" s="431"/>
      <c r="H255" s="432"/>
      <c r="I255" s="427"/>
      <c r="J255" s="432"/>
      <c r="K255" s="431"/>
      <c r="L255" s="431"/>
      <c r="M255" s="429" t="str">
        <f t="shared" ca="1" si="46"/>
        <v/>
      </c>
      <c r="N255" s="282"/>
      <c r="O255" s="442">
        <f t="shared" ca="1" si="47"/>
        <v>29</v>
      </c>
      <c r="P255" s="98"/>
      <c r="Q255" s="98"/>
      <c r="R255" s="98"/>
      <c r="S255" s="98"/>
      <c r="T255" s="98"/>
      <c r="U255" s="98"/>
      <c r="V255" s="98"/>
      <c r="W255" s="99"/>
      <c r="X255" s="89"/>
      <c r="Y255" s="89"/>
      <c r="Z255" s="89"/>
      <c r="AA255" s="89"/>
      <c r="AB255" s="102"/>
      <c r="AC255" s="102"/>
      <c r="AD255" s="102"/>
      <c r="AE255" s="102"/>
      <c r="AF255" s="102"/>
      <c r="AG255" s="102"/>
      <c r="AH255" s="102"/>
      <c r="AI255" s="102"/>
      <c r="AJ255" s="102"/>
      <c r="AK255" s="102"/>
      <c r="AL255" s="104"/>
      <c r="AM255" s="98"/>
      <c r="AN255" s="155"/>
      <c r="AO255" s="155"/>
      <c r="AP255" s="155"/>
      <c r="AQ255" s="155"/>
    </row>
    <row r="256" spans="1:43" s="97" customFormat="1" ht="27.95" customHeight="1">
      <c r="A256" s="120" t="str">
        <f t="shared" ca="1" si="44"/>
        <v/>
      </c>
      <c r="B256" s="422" t="str">
        <f ca="1">IF(A256="","",IF(INDIRECT("C"&amp;ROW())="","",TEXT(MATCH(INDIRECT("C"&amp;ROW()),TestCategories,0),"000")&amp;"-"&amp;TEXT(COUNTIF(C$3:INDIRECT("C"&amp;ROW()),INDIRECT("C"&amp;ROW())),"00")))</f>
        <v/>
      </c>
      <c r="C256" s="423" t="str">
        <f t="shared" ca="1" si="45"/>
        <v>IRTF CUSTOMIZATION FUNCTION CHECK</v>
      </c>
      <c r="D256" s="424"/>
      <c r="E256" s="431"/>
      <c r="F256" s="431"/>
      <c r="G256" s="431"/>
      <c r="H256" s="432"/>
      <c r="I256" s="427"/>
      <c r="J256" s="432"/>
      <c r="K256" s="431"/>
      <c r="L256" s="431"/>
      <c r="M256" s="429" t="str">
        <f t="shared" ca="1" si="46"/>
        <v/>
      </c>
      <c r="N256" s="282"/>
      <c r="O256" s="442">
        <f t="shared" ca="1" si="47"/>
        <v>29</v>
      </c>
      <c r="P256" s="98"/>
      <c r="Q256" s="98"/>
      <c r="R256" s="98"/>
      <c r="S256" s="98"/>
      <c r="T256" s="98"/>
      <c r="U256" s="98"/>
      <c r="V256" s="98"/>
      <c r="W256" s="99"/>
      <c r="X256" s="89"/>
      <c r="Y256" s="89"/>
      <c r="Z256" s="89"/>
      <c r="AA256" s="89"/>
      <c r="AB256" s="102"/>
      <c r="AC256" s="102"/>
      <c r="AD256" s="102"/>
      <c r="AE256" s="102"/>
      <c r="AF256" s="102"/>
      <c r="AG256" s="102"/>
      <c r="AH256" s="102"/>
      <c r="AI256" s="102"/>
      <c r="AJ256" s="102"/>
      <c r="AK256" s="102"/>
      <c r="AL256" s="104"/>
      <c r="AM256" s="98"/>
      <c r="AN256" s="155"/>
      <c r="AO256" s="155"/>
      <c r="AP256" s="155"/>
      <c r="AQ256" s="155"/>
    </row>
    <row r="257" spans="1:43" s="101" customFormat="1" ht="27.95" customHeight="1">
      <c r="A257" s="120" t="str">
        <f t="shared" ca="1" si="44"/>
        <v/>
      </c>
      <c r="B257" s="422" t="str">
        <f ca="1">IF(A257="","",IF(INDIRECT("C"&amp;ROW())="","",TEXT(MATCH(INDIRECT("C"&amp;ROW()),TestCategories,0),"000")&amp;"-"&amp;TEXT(COUNTIF(C$3:INDIRECT("C"&amp;ROW()),INDIRECT("C"&amp;ROW())),"00")))</f>
        <v/>
      </c>
      <c r="C257" s="423" t="str">
        <f t="shared" ca="1" si="45"/>
        <v>IRTF CUSTOMIZATION FUNCTION CHECK</v>
      </c>
      <c r="D257" s="424"/>
      <c r="E257" s="431"/>
      <c r="F257" s="431"/>
      <c r="G257" s="431"/>
      <c r="H257" s="432"/>
      <c r="I257" s="427"/>
      <c r="J257" s="432"/>
      <c r="K257" s="431"/>
      <c r="L257" s="431"/>
      <c r="M257" s="429" t="str">
        <f t="shared" ca="1" si="46"/>
        <v/>
      </c>
      <c r="N257" s="282"/>
      <c r="O257" s="442">
        <f t="shared" ca="1" si="47"/>
        <v>29</v>
      </c>
      <c r="P257" s="98"/>
      <c r="Q257" s="98"/>
      <c r="R257" s="98"/>
      <c r="S257" s="98"/>
      <c r="T257" s="98"/>
      <c r="U257" s="98"/>
      <c r="V257" s="98"/>
      <c r="W257" s="99"/>
      <c r="X257" s="89"/>
      <c r="Y257" s="89"/>
      <c r="Z257" s="89"/>
      <c r="AA257" s="89"/>
      <c r="AB257" s="102"/>
      <c r="AC257" s="102"/>
      <c r="AD257" s="102"/>
      <c r="AE257" s="102"/>
      <c r="AF257" s="102"/>
      <c r="AG257" s="102"/>
      <c r="AH257" s="102"/>
      <c r="AI257" s="102"/>
      <c r="AJ257" s="102"/>
      <c r="AK257" s="102"/>
      <c r="AL257" s="104"/>
      <c r="AM257" s="98"/>
      <c r="AN257" s="155"/>
      <c r="AO257" s="155"/>
      <c r="AP257" s="155"/>
      <c r="AQ257" s="155"/>
    </row>
    <row r="258" spans="1:43" s="101" customFormat="1" ht="27.95" customHeight="1">
      <c r="A258" s="120" t="str">
        <f t="shared" ca="1" si="44"/>
        <v/>
      </c>
      <c r="B258" s="422" t="str">
        <f ca="1">IF(A258="","",IF(INDIRECT("C"&amp;ROW())="","",TEXT(MATCH(INDIRECT("C"&amp;ROW()),TestCategories,0),"000")&amp;"-"&amp;TEXT(COUNTIF(C$3:INDIRECT("C"&amp;ROW()),INDIRECT("C"&amp;ROW())),"00")))</f>
        <v/>
      </c>
      <c r="C258" s="423" t="str">
        <f t="shared" ca="1" si="45"/>
        <v>IRTF CUSTOMIZATION FUNCTION CHECK</v>
      </c>
      <c r="D258" s="424"/>
      <c r="E258" s="431"/>
      <c r="F258" s="431"/>
      <c r="G258" s="431"/>
      <c r="H258" s="432"/>
      <c r="I258" s="427"/>
      <c r="J258" s="432"/>
      <c r="K258" s="431"/>
      <c r="L258" s="431"/>
      <c r="M258" s="429" t="str">
        <f t="shared" ca="1" si="46"/>
        <v/>
      </c>
      <c r="N258" s="282"/>
      <c r="O258" s="442">
        <f t="shared" ca="1" si="47"/>
        <v>29</v>
      </c>
      <c r="P258" s="98"/>
      <c r="Q258" s="98"/>
      <c r="R258" s="98"/>
      <c r="S258" s="98"/>
      <c r="T258" s="98"/>
      <c r="U258" s="98"/>
      <c r="V258" s="98"/>
      <c r="W258" s="99"/>
      <c r="X258" s="89"/>
      <c r="Y258" s="89"/>
      <c r="Z258" s="89"/>
      <c r="AA258" s="89"/>
      <c r="AB258" s="102"/>
      <c r="AC258" s="102"/>
      <c r="AD258" s="102"/>
      <c r="AE258" s="102"/>
      <c r="AF258" s="102"/>
      <c r="AG258" s="102"/>
      <c r="AH258" s="102"/>
      <c r="AI258" s="102"/>
      <c r="AJ258" s="102"/>
      <c r="AK258" s="102"/>
      <c r="AL258" s="104"/>
      <c r="AM258" s="98"/>
      <c r="AN258" s="155"/>
      <c r="AO258" s="155"/>
      <c r="AP258" s="155"/>
      <c r="AQ258" s="155"/>
    </row>
    <row r="259" spans="1:43" s="101" customFormat="1" ht="27.95" customHeight="1">
      <c r="A259" s="120" t="str">
        <f t="shared" ca="1" si="44"/>
        <v/>
      </c>
      <c r="B259" s="422" t="str">
        <f ca="1">IF(A259="","",IF(INDIRECT("C"&amp;ROW())="","",TEXT(MATCH(INDIRECT("C"&amp;ROW()),TestCategories,0),"000")&amp;"-"&amp;TEXT(COUNTIF(C$3:INDIRECT("C"&amp;ROW()),INDIRECT("C"&amp;ROW())),"00")))</f>
        <v/>
      </c>
      <c r="C259" s="423" t="str">
        <f t="shared" ca="1" si="45"/>
        <v>IRTF CUSTOMIZATION FUNCTION CHECK</v>
      </c>
      <c r="D259" s="424"/>
      <c r="E259" s="431"/>
      <c r="F259" s="431"/>
      <c r="G259" s="431"/>
      <c r="H259" s="432"/>
      <c r="I259" s="427"/>
      <c r="J259" s="432"/>
      <c r="K259" s="431"/>
      <c r="L259" s="431"/>
      <c r="M259" s="429" t="str">
        <f t="shared" ca="1" si="46"/>
        <v/>
      </c>
      <c r="N259" s="282"/>
      <c r="O259" s="442">
        <f t="shared" ca="1" si="47"/>
        <v>29</v>
      </c>
      <c r="P259" s="98"/>
      <c r="Q259" s="98"/>
      <c r="R259" s="98"/>
      <c r="S259" s="98"/>
      <c r="T259" s="98"/>
      <c r="U259" s="98"/>
      <c r="V259" s="98"/>
      <c r="W259" s="99"/>
      <c r="X259" s="89"/>
      <c r="Y259" s="89"/>
      <c r="Z259" s="89"/>
      <c r="AA259" s="89"/>
      <c r="AB259" s="102"/>
      <c r="AC259" s="102"/>
      <c r="AD259" s="102"/>
      <c r="AE259" s="102"/>
      <c r="AF259" s="102"/>
      <c r="AG259" s="102"/>
      <c r="AH259" s="102"/>
      <c r="AI259" s="102"/>
      <c r="AJ259" s="102"/>
      <c r="AK259" s="102"/>
      <c r="AL259" s="104"/>
      <c r="AM259" s="98"/>
      <c r="AN259" s="155"/>
      <c r="AO259" s="155"/>
      <c r="AP259" s="155"/>
      <c r="AQ259" s="155"/>
    </row>
    <row r="260" spans="1:43" s="101" customFormat="1" ht="27.95" customHeight="1">
      <c r="A260" s="120" t="str">
        <f t="shared" ca="1" si="44"/>
        <v/>
      </c>
      <c r="B260" s="422" t="str">
        <f ca="1">IF(A260="","",IF(INDIRECT("C"&amp;ROW())="","",TEXT(MATCH(INDIRECT("C"&amp;ROW()),TestCategories,0),"000")&amp;"-"&amp;TEXT(COUNTIF(C$3:INDIRECT("C"&amp;ROW()),INDIRECT("C"&amp;ROW())),"00")))</f>
        <v/>
      </c>
      <c r="C260" s="423" t="str">
        <f t="shared" ca="1" si="45"/>
        <v>IRTF CUSTOMIZATION FUNCTION CHECK</v>
      </c>
      <c r="D260" s="424"/>
      <c r="E260" s="431"/>
      <c r="F260" s="431"/>
      <c r="G260" s="431"/>
      <c r="H260" s="432"/>
      <c r="I260" s="427"/>
      <c r="J260" s="432"/>
      <c r="K260" s="431"/>
      <c r="L260" s="431"/>
      <c r="M260" s="429" t="str">
        <f t="shared" ca="1" si="46"/>
        <v/>
      </c>
      <c r="N260" s="282"/>
      <c r="O260" s="442">
        <f t="shared" ca="1" si="47"/>
        <v>29</v>
      </c>
      <c r="P260" s="98"/>
      <c r="Q260" s="98"/>
      <c r="R260" s="98"/>
      <c r="S260" s="98"/>
      <c r="T260" s="98"/>
      <c r="U260" s="98"/>
      <c r="V260" s="98"/>
      <c r="W260" s="99"/>
      <c r="X260" s="89"/>
      <c r="Y260" s="89"/>
      <c r="Z260" s="89"/>
      <c r="AA260" s="89"/>
      <c r="AB260" s="102"/>
      <c r="AC260" s="102"/>
      <c r="AD260" s="102"/>
      <c r="AE260" s="102"/>
      <c r="AF260" s="102"/>
      <c r="AG260" s="102"/>
      <c r="AH260" s="102"/>
      <c r="AI260" s="102"/>
      <c r="AJ260" s="102"/>
      <c r="AK260" s="102"/>
      <c r="AL260" s="104"/>
      <c r="AM260" s="98"/>
      <c r="AN260" s="155"/>
      <c r="AO260" s="155"/>
      <c r="AP260" s="155"/>
      <c r="AQ260" s="155"/>
    </row>
    <row r="261" spans="1:43" s="101" customFormat="1" ht="27.95" customHeight="1">
      <c r="A261" s="120" t="str">
        <f t="shared" ref="A261:A324" ca="1" si="48">IF(LEN(INDIRECT("D"&amp;ROW()) &amp; INDIRECT("D"&amp;ROW()) &amp;INDIRECT("E"&amp;ROW()) &amp; INDIRECT("F"&amp;ROW()) &amp; INDIRECT("G"&amp;ROW()) &amp; INDIRECT("H"&amp;ROW()) &amp; INDIRECT("I"&amp;ROW()) &amp; INDIRECT("J"&amp;ROW()) &amp; INDIRECT("K"&amp;ROW()))&gt;0,ROW()-ROW($A$3),"")</f>
        <v/>
      </c>
      <c r="B261" s="422" t="str">
        <f ca="1">IF(A261="","",IF(INDIRECT("C"&amp;ROW())="","",TEXT(MATCH(INDIRECT("C"&amp;ROW()),TestCategories,0),"000")&amp;"-"&amp;TEXT(COUNTIF(C$3:INDIRECT("C"&amp;ROW()),INDIRECT("C"&amp;ROW())),"00")))</f>
        <v/>
      </c>
      <c r="C261" s="423" t="str">
        <f t="shared" ref="C261:C324" ca="1" si="49">IF(LEN(INDIRECT("D"&amp;ROW()))=0,INDIRECT("C"&amp;ROW()-1),INDIRECT("D"&amp;ROW()))</f>
        <v>IRTF CUSTOMIZATION FUNCTION CHECK</v>
      </c>
      <c r="D261" s="424"/>
      <c r="E261" s="431"/>
      <c r="F261" s="431"/>
      <c r="G261" s="431"/>
      <c r="H261" s="432"/>
      <c r="I261" s="427"/>
      <c r="J261" s="432"/>
      <c r="K261" s="431"/>
      <c r="L261" s="431"/>
      <c r="M261" s="429" t="str">
        <f t="shared" ref="M261:M324" ca="1" si="50">IF(M$1=TRUE,IF(ISNUMBER(INDIRECT($L$2&amp;ROW())),HYPERLINK("http://mbt.cmedia.com.tw/mantisbt/view.php?id="&amp;INDIRECT($L$2&amp;ROW()),"Mantis :: "&amp;INDIRECT($L$2&amp;ROW())),""),"")</f>
        <v/>
      </c>
      <c r="N261" s="282"/>
      <c r="O261" s="442">
        <f t="shared" ref="O261:O324" ca="1" si="51">IF(C261&lt;&gt;C260,O260+1,O260)</f>
        <v>29</v>
      </c>
      <c r="P261" s="98"/>
      <c r="Q261" s="98"/>
      <c r="R261" s="98"/>
      <c r="S261" s="98"/>
      <c r="T261" s="98"/>
      <c r="U261" s="98"/>
      <c r="V261" s="98"/>
      <c r="W261" s="99"/>
      <c r="X261" s="89"/>
      <c r="Y261" s="89"/>
      <c r="Z261" s="89"/>
      <c r="AA261" s="89"/>
      <c r="AB261" s="102"/>
      <c r="AC261" s="102"/>
      <c r="AD261" s="102"/>
      <c r="AE261" s="102"/>
      <c r="AF261" s="102"/>
      <c r="AG261" s="102"/>
      <c r="AH261" s="102"/>
      <c r="AI261" s="102"/>
      <c r="AJ261" s="102"/>
      <c r="AK261" s="102"/>
      <c r="AL261" s="104"/>
      <c r="AM261" s="98"/>
      <c r="AN261" s="155"/>
      <c r="AO261" s="155"/>
      <c r="AP261" s="155"/>
      <c r="AQ261" s="155"/>
    </row>
    <row r="262" spans="1:43" s="101" customFormat="1" ht="27.95" customHeight="1">
      <c r="A262" s="120" t="str">
        <f t="shared" ca="1" si="48"/>
        <v/>
      </c>
      <c r="B262" s="422" t="str">
        <f ca="1">IF(A262="","",IF(INDIRECT("C"&amp;ROW())="","",TEXT(MATCH(INDIRECT("C"&amp;ROW()),TestCategories,0),"000")&amp;"-"&amp;TEXT(COUNTIF(C$3:INDIRECT("C"&amp;ROW()),INDIRECT("C"&amp;ROW())),"00")))</f>
        <v/>
      </c>
      <c r="C262" s="423" t="str">
        <f t="shared" ca="1" si="49"/>
        <v>IRTF CUSTOMIZATION FUNCTION CHECK</v>
      </c>
      <c r="D262" s="424"/>
      <c r="E262" s="431"/>
      <c r="F262" s="431"/>
      <c r="G262" s="431"/>
      <c r="H262" s="432"/>
      <c r="I262" s="427"/>
      <c r="J262" s="432"/>
      <c r="K262" s="431"/>
      <c r="L262" s="431"/>
      <c r="M262" s="429" t="str">
        <f t="shared" ca="1" si="50"/>
        <v/>
      </c>
      <c r="N262" s="282"/>
      <c r="O262" s="442">
        <f t="shared" ca="1" si="51"/>
        <v>29</v>
      </c>
      <c r="P262" s="98"/>
      <c r="Q262" s="98"/>
      <c r="R262" s="98"/>
      <c r="S262" s="98"/>
      <c r="T262" s="98"/>
      <c r="U262" s="98"/>
      <c r="V262" s="98"/>
      <c r="W262" s="99"/>
      <c r="X262" s="89"/>
      <c r="Y262" s="89"/>
      <c r="Z262" s="89"/>
      <c r="AA262" s="89"/>
      <c r="AB262" s="102"/>
      <c r="AC262" s="102"/>
      <c r="AD262" s="102"/>
      <c r="AE262" s="102"/>
      <c r="AF262" s="102"/>
      <c r="AG262" s="102"/>
      <c r="AH262" s="102"/>
      <c r="AI262" s="102"/>
      <c r="AJ262" s="102"/>
      <c r="AK262" s="102"/>
      <c r="AL262" s="104"/>
      <c r="AM262" s="98"/>
      <c r="AN262" s="155"/>
      <c r="AO262" s="155"/>
      <c r="AP262" s="155"/>
      <c r="AQ262" s="155"/>
    </row>
    <row r="263" spans="1:43" s="101" customFormat="1" ht="27.95" customHeight="1">
      <c r="A263" s="120" t="str">
        <f t="shared" ca="1" si="48"/>
        <v/>
      </c>
      <c r="B263" s="422" t="str">
        <f ca="1">IF(A263="","",IF(INDIRECT("C"&amp;ROW())="","",TEXT(MATCH(INDIRECT("C"&amp;ROW()),TestCategories,0),"000")&amp;"-"&amp;TEXT(COUNTIF(C$3:INDIRECT("C"&amp;ROW()),INDIRECT("C"&amp;ROW())),"00")))</f>
        <v/>
      </c>
      <c r="C263" s="423" t="str">
        <f t="shared" ca="1" si="49"/>
        <v>IRTF CUSTOMIZATION FUNCTION CHECK</v>
      </c>
      <c r="D263" s="424"/>
      <c r="E263" s="431"/>
      <c r="F263" s="431"/>
      <c r="G263" s="431"/>
      <c r="H263" s="432"/>
      <c r="I263" s="427"/>
      <c r="J263" s="432"/>
      <c r="K263" s="431"/>
      <c r="L263" s="431"/>
      <c r="M263" s="429" t="str">
        <f t="shared" ca="1" si="50"/>
        <v/>
      </c>
      <c r="N263" s="282"/>
      <c r="O263" s="442">
        <f t="shared" ca="1" si="51"/>
        <v>29</v>
      </c>
      <c r="P263" s="98"/>
      <c r="Q263" s="98"/>
      <c r="R263" s="98"/>
      <c r="S263" s="98"/>
      <c r="T263" s="98"/>
      <c r="U263" s="98"/>
      <c r="V263" s="98"/>
      <c r="W263" s="99"/>
      <c r="X263" s="89"/>
      <c r="Y263" s="89"/>
      <c r="Z263" s="89"/>
      <c r="AA263" s="89"/>
      <c r="AB263" s="102"/>
      <c r="AC263" s="102"/>
      <c r="AD263" s="102"/>
      <c r="AE263" s="102"/>
      <c r="AF263" s="102"/>
      <c r="AG263" s="102"/>
      <c r="AH263" s="102"/>
      <c r="AI263" s="102"/>
      <c r="AJ263" s="102"/>
      <c r="AK263" s="102"/>
      <c r="AL263" s="104"/>
      <c r="AM263" s="98"/>
      <c r="AN263" s="155"/>
      <c r="AO263" s="155"/>
      <c r="AP263" s="155"/>
      <c r="AQ263" s="155"/>
    </row>
    <row r="264" spans="1:43" s="101" customFormat="1" ht="27.95" customHeight="1">
      <c r="A264" s="120" t="str">
        <f t="shared" ca="1" si="48"/>
        <v/>
      </c>
      <c r="B264" s="422" t="str">
        <f ca="1">IF(A264="","",IF(INDIRECT("C"&amp;ROW())="","",TEXT(MATCH(INDIRECT("C"&amp;ROW()),TestCategories,0),"000")&amp;"-"&amp;TEXT(COUNTIF(C$3:INDIRECT("C"&amp;ROW()),INDIRECT("C"&amp;ROW())),"00")))</f>
        <v/>
      </c>
      <c r="C264" s="423" t="str">
        <f t="shared" ca="1" si="49"/>
        <v>IRTF CUSTOMIZATION FUNCTION CHECK</v>
      </c>
      <c r="D264" s="424"/>
      <c r="E264" s="431"/>
      <c r="F264" s="431"/>
      <c r="G264" s="431"/>
      <c r="H264" s="432"/>
      <c r="I264" s="427"/>
      <c r="J264" s="432"/>
      <c r="K264" s="431"/>
      <c r="L264" s="431"/>
      <c r="M264" s="429" t="str">
        <f t="shared" ca="1" si="50"/>
        <v/>
      </c>
      <c r="N264" s="282"/>
      <c r="O264" s="442">
        <f t="shared" ca="1" si="51"/>
        <v>29</v>
      </c>
      <c r="P264" s="98"/>
      <c r="Q264" s="98"/>
      <c r="R264" s="98"/>
      <c r="S264" s="98"/>
      <c r="T264" s="98"/>
      <c r="U264" s="98"/>
      <c r="V264" s="98"/>
      <c r="W264" s="99"/>
      <c r="X264" s="89"/>
      <c r="Y264" s="89"/>
      <c r="Z264" s="89"/>
      <c r="AA264" s="89"/>
      <c r="AB264" s="102"/>
      <c r="AC264" s="102"/>
      <c r="AD264" s="102"/>
      <c r="AE264" s="102"/>
      <c r="AF264" s="102"/>
      <c r="AG264" s="102"/>
      <c r="AH264" s="102"/>
      <c r="AI264" s="102"/>
      <c r="AJ264" s="102"/>
      <c r="AK264" s="102"/>
      <c r="AL264" s="104"/>
      <c r="AM264" s="98"/>
      <c r="AN264" s="155"/>
      <c r="AO264" s="155"/>
      <c r="AP264" s="155"/>
      <c r="AQ264" s="155"/>
    </row>
    <row r="265" spans="1:43" s="101" customFormat="1" ht="27.95" customHeight="1">
      <c r="A265" s="120" t="str">
        <f t="shared" ca="1" si="48"/>
        <v/>
      </c>
      <c r="B265" s="422" t="str">
        <f ca="1">IF(A265="","",IF(INDIRECT("C"&amp;ROW())="","",TEXT(MATCH(INDIRECT("C"&amp;ROW()),TestCategories,0),"000")&amp;"-"&amp;TEXT(COUNTIF(C$3:INDIRECT("C"&amp;ROW()),INDIRECT("C"&amp;ROW())),"00")))</f>
        <v/>
      </c>
      <c r="C265" s="423" t="str">
        <f t="shared" ca="1" si="49"/>
        <v>IRTF CUSTOMIZATION FUNCTION CHECK</v>
      </c>
      <c r="D265" s="424"/>
      <c r="E265" s="431"/>
      <c r="F265" s="431"/>
      <c r="G265" s="431"/>
      <c r="H265" s="432"/>
      <c r="I265" s="427"/>
      <c r="J265" s="432"/>
      <c r="K265" s="431"/>
      <c r="L265" s="431"/>
      <c r="M265" s="429" t="str">
        <f t="shared" ca="1" si="50"/>
        <v/>
      </c>
      <c r="N265" s="282"/>
      <c r="O265" s="442">
        <f t="shared" ca="1" si="51"/>
        <v>29</v>
      </c>
      <c r="P265" s="98"/>
      <c r="Q265" s="98"/>
      <c r="R265" s="98"/>
      <c r="S265" s="98"/>
      <c r="T265" s="98"/>
      <c r="U265" s="98"/>
      <c r="V265" s="98"/>
      <c r="W265" s="99"/>
      <c r="X265" s="89"/>
      <c r="Y265" s="89"/>
      <c r="Z265" s="89"/>
      <c r="AA265" s="89"/>
      <c r="AB265" s="102"/>
      <c r="AC265" s="102"/>
      <c r="AD265" s="102"/>
      <c r="AE265" s="102"/>
      <c r="AF265" s="102"/>
      <c r="AG265" s="102"/>
      <c r="AH265" s="102"/>
      <c r="AI265" s="102"/>
      <c r="AJ265" s="102"/>
      <c r="AK265" s="102"/>
      <c r="AL265" s="104"/>
      <c r="AM265" s="98"/>
      <c r="AN265" s="155"/>
      <c r="AO265" s="155"/>
      <c r="AP265" s="155"/>
      <c r="AQ265" s="155"/>
    </row>
    <row r="266" spans="1:43" s="101" customFormat="1" ht="27.95" customHeight="1">
      <c r="A266" s="120" t="str">
        <f t="shared" ca="1" si="48"/>
        <v/>
      </c>
      <c r="B266" s="422" t="str">
        <f ca="1">IF(A266="","",IF(INDIRECT("C"&amp;ROW())="","",TEXT(MATCH(INDIRECT("C"&amp;ROW()),TestCategories,0),"000")&amp;"-"&amp;TEXT(COUNTIF(C$3:INDIRECT("C"&amp;ROW()),INDIRECT("C"&amp;ROW())),"00")))</f>
        <v/>
      </c>
      <c r="C266" s="423" t="str">
        <f t="shared" ca="1" si="49"/>
        <v>IRTF CUSTOMIZATION FUNCTION CHECK</v>
      </c>
      <c r="D266" s="424"/>
      <c r="E266" s="431"/>
      <c r="F266" s="431"/>
      <c r="G266" s="431"/>
      <c r="H266" s="432"/>
      <c r="I266" s="427"/>
      <c r="J266" s="432"/>
      <c r="K266" s="431"/>
      <c r="L266" s="431"/>
      <c r="M266" s="429" t="str">
        <f t="shared" ca="1" si="50"/>
        <v/>
      </c>
      <c r="N266" s="282"/>
      <c r="O266" s="442">
        <f t="shared" ca="1" si="51"/>
        <v>29</v>
      </c>
      <c r="P266" s="98"/>
      <c r="Q266" s="98"/>
      <c r="R266" s="98"/>
      <c r="S266" s="98"/>
      <c r="T266" s="98"/>
      <c r="U266" s="98"/>
      <c r="V266" s="98"/>
      <c r="W266" s="99"/>
      <c r="X266" s="89"/>
      <c r="Y266" s="89"/>
      <c r="Z266" s="89"/>
      <c r="AA266" s="89"/>
      <c r="AB266" s="102"/>
      <c r="AC266" s="102"/>
      <c r="AD266" s="102"/>
      <c r="AE266" s="102"/>
      <c r="AF266" s="102"/>
      <c r="AG266" s="102"/>
      <c r="AH266" s="102"/>
      <c r="AI266" s="102"/>
      <c r="AJ266" s="102"/>
      <c r="AK266" s="102"/>
      <c r="AL266" s="104"/>
      <c r="AM266" s="98"/>
      <c r="AN266" s="155"/>
      <c r="AO266" s="155"/>
      <c r="AP266" s="155"/>
      <c r="AQ266" s="155"/>
    </row>
    <row r="267" spans="1:43" s="101" customFormat="1" ht="27.95" customHeight="1">
      <c r="A267" s="120" t="str">
        <f t="shared" ca="1" si="48"/>
        <v/>
      </c>
      <c r="B267" s="422" t="str">
        <f ca="1">IF(A267="","",IF(INDIRECT("C"&amp;ROW())="","",TEXT(MATCH(INDIRECT("C"&amp;ROW()),TestCategories,0),"000")&amp;"-"&amp;TEXT(COUNTIF(C$3:INDIRECT("C"&amp;ROW()),INDIRECT("C"&amp;ROW())),"00")))</f>
        <v/>
      </c>
      <c r="C267" s="423" t="str">
        <f t="shared" ca="1" si="49"/>
        <v>IRTF CUSTOMIZATION FUNCTION CHECK</v>
      </c>
      <c r="D267" s="424"/>
      <c r="E267" s="431"/>
      <c r="F267" s="431"/>
      <c r="G267" s="431"/>
      <c r="H267" s="432"/>
      <c r="I267" s="427"/>
      <c r="J267" s="432"/>
      <c r="K267" s="431"/>
      <c r="L267" s="431"/>
      <c r="M267" s="429" t="str">
        <f t="shared" ca="1" si="50"/>
        <v/>
      </c>
      <c r="N267" s="282"/>
      <c r="O267" s="442">
        <f t="shared" ca="1" si="51"/>
        <v>29</v>
      </c>
      <c r="P267" s="98"/>
      <c r="Q267" s="98"/>
      <c r="R267" s="98"/>
      <c r="S267" s="98"/>
      <c r="T267" s="98"/>
      <c r="U267" s="98"/>
      <c r="V267" s="98"/>
      <c r="W267" s="99"/>
      <c r="X267" s="89"/>
      <c r="Y267" s="89"/>
      <c r="Z267" s="89"/>
      <c r="AA267" s="89"/>
      <c r="AB267" s="102"/>
      <c r="AC267" s="102"/>
      <c r="AD267" s="102"/>
      <c r="AE267" s="102"/>
      <c r="AF267" s="102"/>
      <c r="AG267" s="102"/>
      <c r="AH267" s="102"/>
      <c r="AI267" s="102"/>
      <c r="AJ267" s="102"/>
      <c r="AK267" s="102"/>
      <c r="AL267" s="104"/>
      <c r="AM267" s="98"/>
      <c r="AN267" s="155"/>
      <c r="AO267" s="155"/>
      <c r="AP267" s="155"/>
      <c r="AQ267" s="155"/>
    </row>
    <row r="268" spans="1:43" s="101" customFormat="1" ht="27.95" customHeight="1">
      <c r="A268" s="120" t="str">
        <f t="shared" ca="1" si="48"/>
        <v/>
      </c>
      <c r="B268" s="422" t="str">
        <f ca="1">IF(A268="","",IF(INDIRECT("C"&amp;ROW())="","",TEXT(MATCH(INDIRECT("C"&amp;ROW()),TestCategories,0),"000")&amp;"-"&amp;TEXT(COUNTIF(C$3:INDIRECT("C"&amp;ROW()),INDIRECT("C"&amp;ROW())),"00")))</f>
        <v/>
      </c>
      <c r="C268" s="423" t="str">
        <f t="shared" ca="1" si="49"/>
        <v>IRTF CUSTOMIZATION FUNCTION CHECK</v>
      </c>
      <c r="D268" s="424"/>
      <c r="E268" s="431"/>
      <c r="F268" s="431"/>
      <c r="G268" s="431"/>
      <c r="H268" s="432"/>
      <c r="I268" s="427"/>
      <c r="J268" s="432"/>
      <c r="K268" s="431"/>
      <c r="L268" s="431"/>
      <c r="M268" s="429" t="str">
        <f t="shared" ca="1" si="50"/>
        <v/>
      </c>
      <c r="N268" s="282"/>
      <c r="O268" s="442">
        <f t="shared" ca="1" si="51"/>
        <v>29</v>
      </c>
      <c r="P268" s="98"/>
      <c r="Q268" s="98"/>
      <c r="R268" s="98"/>
      <c r="S268" s="98"/>
      <c r="T268" s="98"/>
      <c r="U268" s="98"/>
      <c r="V268" s="98"/>
      <c r="W268" s="99"/>
      <c r="X268" s="89"/>
      <c r="Y268" s="89"/>
      <c r="Z268" s="89"/>
      <c r="AA268" s="89"/>
      <c r="AB268" s="102"/>
      <c r="AC268" s="102"/>
      <c r="AD268" s="102"/>
      <c r="AE268" s="102"/>
      <c r="AF268" s="102"/>
      <c r="AG268" s="102"/>
      <c r="AH268" s="102"/>
      <c r="AI268" s="102"/>
      <c r="AJ268" s="102"/>
      <c r="AK268" s="102"/>
      <c r="AL268" s="104"/>
      <c r="AM268" s="98"/>
      <c r="AN268" s="155"/>
      <c r="AO268" s="155"/>
      <c r="AP268" s="155"/>
      <c r="AQ268" s="155"/>
    </row>
    <row r="269" spans="1:43" s="101" customFormat="1" ht="27.95" customHeight="1">
      <c r="A269" s="120" t="str">
        <f t="shared" ca="1" si="48"/>
        <v/>
      </c>
      <c r="B269" s="422" t="str">
        <f ca="1">IF(A269="","",IF(INDIRECT("C"&amp;ROW())="","",TEXT(MATCH(INDIRECT("C"&amp;ROW()),TestCategories,0),"000")&amp;"-"&amp;TEXT(COUNTIF(C$3:INDIRECT("C"&amp;ROW()),INDIRECT("C"&amp;ROW())),"00")))</f>
        <v/>
      </c>
      <c r="C269" s="423" t="str">
        <f t="shared" ca="1" si="49"/>
        <v>IRTF CUSTOMIZATION FUNCTION CHECK</v>
      </c>
      <c r="D269" s="424"/>
      <c r="E269" s="431"/>
      <c r="F269" s="431"/>
      <c r="G269" s="431"/>
      <c r="H269" s="432"/>
      <c r="I269" s="427"/>
      <c r="J269" s="432"/>
      <c r="K269" s="431"/>
      <c r="L269" s="431"/>
      <c r="M269" s="429" t="str">
        <f t="shared" ca="1" si="50"/>
        <v/>
      </c>
      <c r="N269" s="282"/>
      <c r="O269" s="442">
        <f t="shared" ca="1" si="51"/>
        <v>29</v>
      </c>
      <c r="P269" s="98"/>
      <c r="Q269" s="98"/>
      <c r="R269" s="98"/>
      <c r="S269" s="98"/>
      <c r="T269" s="98"/>
      <c r="U269" s="98"/>
      <c r="V269" s="98"/>
      <c r="W269" s="99"/>
      <c r="X269" s="89"/>
      <c r="Y269" s="89"/>
      <c r="Z269" s="89"/>
      <c r="AA269" s="89"/>
      <c r="AB269" s="102"/>
      <c r="AC269" s="102"/>
      <c r="AD269" s="102"/>
      <c r="AE269" s="102"/>
      <c r="AF269" s="102"/>
      <c r="AG269" s="102"/>
      <c r="AH269" s="102"/>
      <c r="AI269" s="102"/>
      <c r="AJ269" s="102"/>
      <c r="AK269" s="102"/>
      <c r="AL269" s="104"/>
      <c r="AM269" s="98"/>
      <c r="AN269" s="155"/>
      <c r="AO269" s="155"/>
      <c r="AP269" s="155"/>
      <c r="AQ269" s="155"/>
    </row>
    <row r="270" spans="1:43" s="101" customFormat="1" ht="27.95" customHeight="1">
      <c r="A270" s="120" t="str">
        <f t="shared" ca="1" si="48"/>
        <v/>
      </c>
      <c r="B270" s="422" t="str">
        <f ca="1">IF(A270="","",IF(INDIRECT("C"&amp;ROW())="","",TEXT(MATCH(INDIRECT("C"&amp;ROW()),TestCategories,0),"000")&amp;"-"&amp;TEXT(COUNTIF(C$3:INDIRECT("C"&amp;ROW()),INDIRECT("C"&amp;ROW())),"00")))</f>
        <v/>
      </c>
      <c r="C270" s="423" t="str">
        <f t="shared" ca="1" si="49"/>
        <v>IRTF CUSTOMIZATION FUNCTION CHECK</v>
      </c>
      <c r="D270" s="424"/>
      <c r="E270" s="431"/>
      <c r="F270" s="431"/>
      <c r="G270" s="431"/>
      <c r="H270" s="432"/>
      <c r="I270" s="427"/>
      <c r="J270" s="432"/>
      <c r="K270" s="431"/>
      <c r="L270" s="431"/>
      <c r="M270" s="429" t="str">
        <f t="shared" ca="1" si="50"/>
        <v/>
      </c>
      <c r="N270" s="282"/>
      <c r="O270" s="442">
        <f t="shared" ca="1" si="51"/>
        <v>29</v>
      </c>
      <c r="P270" s="98"/>
      <c r="Q270" s="98"/>
      <c r="R270" s="98"/>
      <c r="S270" s="98"/>
      <c r="T270" s="98"/>
      <c r="U270" s="98"/>
      <c r="V270" s="98"/>
      <c r="W270" s="99"/>
      <c r="X270" s="89"/>
      <c r="Y270" s="89"/>
      <c r="Z270" s="89"/>
      <c r="AA270" s="89"/>
      <c r="AB270" s="102"/>
      <c r="AC270" s="102"/>
      <c r="AD270" s="102"/>
      <c r="AE270" s="102"/>
      <c r="AF270" s="102"/>
      <c r="AG270" s="102"/>
      <c r="AH270" s="102"/>
      <c r="AI270" s="102"/>
      <c r="AJ270" s="102"/>
      <c r="AK270" s="102"/>
      <c r="AL270" s="104"/>
      <c r="AM270" s="98"/>
      <c r="AN270" s="155"/>
      <c r="AO270" s="155"/>
      <c r="AP270" s="155"/>
      <c r="AQ270" s="155"/>
    </row>
    <row r="271" spans="1:43" s="101" customFormat="1" ht="27.95" customHeight="1">
      <c r="A271" s="120" t="str">
        <f t="shared" ca="1" si="48"/>
        <v/>
      </c>
      <c r="B271" s="422" t="str">
        <f ca="1">IF(A271="","",IF(INDIRECT("C"&amp;ROW())="","",TEXT(MATCH(INDIRECT("C"&amp;ROW()),TestCategories,0),"000")&amp;"-"&amp;TEXT(COUNTIF(C$3:INDIRECT("C"&amp;ROW()),INDIRECT("C"&amp;ROW())),"00")))</f>
        <v/>
      </c>
      <c r="C271" s="423" t="str">
        <f t="shared" ca="1" si="49"/>
        <v>IRTF CUSTOMIZATION FUNCTION CHECK</v>
      </c>
      <c r="D271" s="424"/>
      <c r="E271" s="431"/>
      <c r="F271" s="431"/>
      <c r="G271" s="431"/>
      <c r="H271" s="432"/>
      <c r="I271" s="427"/>
      <c r="J271" s="432"/>
      <c r="K271" s="431"/>
      <c r="L271" s="431"/>
      <c r="M271" s="429" t="str">
        <f t="shared" ca="1" si="50"/>
        <v/>
      </c>
      <c r="N271" s="282"/>
      <c r="O271" s="442">
        <f t="shared" ca="1" si="51"/>
        <v>29</v>
      </c>
      <c r="P271" s="98"/>
      <c r="Q271" s="98"/>
      <c r="R271" s="98"/>
      <c r="S271" s="98"/>
      <c r="T271" s="98"/>
      <c r="U271" s="98"/>
      <c r="V271" s="98"/>
      <c r="W271" s="99"/>
      <c r="X271" s="89"/>
      <c r="Y271" s="89"/>
      <c r="Z271" s="89"/>
      <c r="AA271" s="89"/>
      <c r="AB271" s="102"/>
      <c r="AC271" s="102"/>
      <c r="AD271" s="102"/>
      <c r="AE271" s="102"/>
      <c r="AF271" s="102"/>
      <c r="AG271" s="102"/>
      <c r="AH271" s="102"/>
      <c r="AI271" s="102"/>
      <c r="AJ271" s="102"/>
      <c r="AK271" s="102"/>
      <c r="AL271" s="104"/>
      <c r="AM271" s="98"/>
      <c r="AN271" s="155"/>
      <c r="AO271" s="155"/>
      <c r="AP271" s="155"/>
      <c r="AQ271" s="155"/>
    </row>
    <row r="272" spans="1:43" s="101" customFormat="1" ht="27.95" customHeight="1">
      <c r="A272" s="120" t="str">
        <f t="shared" ca="1" si="48"/>
        <v/>
      </c>
      <c r="B272" s="422" t="str">
        <f ca="1">IF(A272="","",IF(INDIRECT("C"&amp;ROW())="","",TEXT(MATCH(INDIRECT("C"&amp;ROW()),TestCategories,0),"000")&amp;"-"&amp;TEXT(COUNTIF(C$3:INDIRECT("C"&amp;ROW()),INDIRECT("C"&amp;ROW())),"00")))</f>
        <v/>
      </c>
      <c r="C272" s="423" t="str">
        <f t="shared" ca="1" si="49"/>
        <v>IRTF CUSTOMIZATION FUNCTION CHECK</v>
      </c>
      <c r="D272" s="424"/>
      <c r="E272" s="431"/>
      <c r="F272" s="431"/>
      <c r="G272" s="431"/>
      <c r="H272" s="432"/>
      <c r="I272" s="427"/>
      <c r="J272" s="432"/>
      <c r="K272" s="431"/>
      <c r="L272" s="431"/>
      <c r="M272" s="429" t="str">
        <f t="shared" ca="1" si="50"/>
        <v/>
      </c>
      <c r="N272" s="282"/>
      <c r="O272" s="442">
        <f t="shared" ca="1" si="51"/>
        <v>29</v>
      </c>
      <c r="P272" s="98"/>
      <c r="Q272" s="98"/>
      <c r="R272" s="98"/>
      <c r="S272" s="98"/>
      <c r="T272" s="98"/>
      <c r="U272" s="98"/>
      <c r="V272" s="98"/>
      <c r="W272" s="99"/>
      <c r="X272" s="89"/>
      <c r="Y272" s="89"/>
      <c r="Z272" s="89"/>
      <c r="AA272" s="89"/>
      <c r="AB272" s="102"/>
      <c r="AC272" s="102"/>
      <c r="AD272" s="102"/>
      <c r="AE272" s="102"/>
      <c r="AF272" s="102"/>
      <c r="AG272" s="102"/>
      <c r="AH272" s="102"/>
      <c r="AI272" s="102"/>
      <c r="AJ272" s="102"/>
      <c r="AK272" s="102"/>
      <c r="AL272" s="104"/>
      <c r="AM272" s="98"/>
      <c r="AN272" s="155"/>
      <c r="AO272" s="155"/>
      <c r="AP272" s="155"/>
      <c r="AQ272" s="155"/>
    </row>
    <row r="273" spans="1:43" s="101" customFormat="1" ht="27.95" customHeight="1">
      <c r="A273" s="120" t="str">
        <f t="shared" ca="1" si="48"/>
        <v/>
      </c>
      <c r="B273" s="422" t="str">
        <f ca="1">IF(A273="","",IF(INDIRECT("C"&amp;ROW())="","",TEXT(MATCH(INDIRECT("C"&amp;ROW()),TestCategories,0),"000")&amp;"-"&amp;TEXT(COUNTIF(C$3:INDIRECT("C"&amp;ROW()),INDIRECT("C"&amp;ROW())),"00")))</f>
        <v/>
      </c>
      <c r="C273" s="423" t="str">
        <f t="shared" ca="1" si="49"/>
        <v>IRTF CUSTOMIZATION FUNCTION CHECK</v>
      </c>
      <c r="D273" s="424"/>
      <c r="E273" s="431"/>
      <c r="F273" s="431"/>
      <c r="G273" s="431"/>
      <c r="H273" s="432"/>
      <c r="I273" s="427"/>
      <c r="J273" s="432"/>
      <c r="K273" s="431"/>
      <c r="L273" s="431"/>
      <c r="M273" s="429" t="str">
        <f t="shared" ca="1" si="50"/>
        <v/>
      </c>
      <c r="N273" s="282"/>
      <c r="O273" s="442">
        <f t="shared" ca="1" si="51"/>
        <v>29</v>
      </c>
      <c r="P273" s="98"/>
      <c r="Q273" s="98"/>
      <c r="R273" s="98"/>
      <c r="S273" s="98"/>
      <c r="T273" s="98"/>
      <c r="U273" s="98"/>
      <c r="V273" s="98"/>
      <c r="W273" s="99"/>
      <c r="X273" s="89"/>
      <c r="Y273" s="89"/>
      <c r="Z273" s="89"/>
      <c r="AA273" s="89"/>
      <c r="AB273" s="102"/>
      <c r="AC273" s="102"/>
      <c r="AD273" s="102"/>
      <c r="AE273" s="102"/>
      <c r="AF273" s="102"/>
      <c r="AG273" s="102"/>
      <c r="AH273" s="102"/>
      <c r="AI273" s="102"/>
      <c r="AJ273" s="102"/>
      <c r="AK273" s="102"/>
      <c r="AL273" s="104"/>
      <c r="AM273" s="98"/>
      <c r="AN273" s="155"/>
      <c r="AO273" s="155"/>
      <c r="AP273" s="155"/>
      <c r="AQ273" s="155"/>
    </row>
    <row r="274" spans="1:43" s="101" customFormat="1" ht="27.95" customHeight="1">
      <c r="A274" s="120" t="str">
        <f t="shared" ca="1" si="48"/>
        <v/>
      </c>
      <c r="B274" s="422" t="str">
        <f ca="1">IF(A274="","",IF(INDIRECT("C"&amp;ROW())="","",TEXT(MATCH(INDIRECT("C"&amp;ROW()),TestCategories,0),"000")&amp;"-"&amp;TEXT(COUNTIF(C$3:INDIRECT("C"&amp;ROW()),INDIRECT("C"&amp;ROW())),"00")))</f>
        <v/>
      </c>
      <c r="C274" s="423" t="str">
        <f t="shared" ca="1" si="49"/>
        <v>IRTF CUSTOMIZATION FUNCTION CHECK</v>
      </c>
      <c r="D274" s="424"/>
      <c r="E274" s="431"/>
      <c r="F274" s="431"/>
      <c r="G274" s="431"/>
      <c r="H274" s="432"/>
      <c r="I274" s="427"/>
      <c r="J274" s="432"/>
      <c r="K274" s="431"/>
      <c r="L274" s="431"/>
      <c r="M274" s="429" t="str">
        <f t="shared" ca="1" si="50"/>
        <v/>
      </c>
      <c r="N274" s="282"/>
      <c r="O274" s="442">
        <f t="shared" ca="1" si="51"/>
        <v>29</v>
      </c>
      <c r="P274" s="98"/>
      <c r="Q274" s="98"/>
      <c r="R274" s="98"/>
      <c r="S274" s="98"/>
      <c r="T274" s="98"/>
      <c r="U274" s="98"/>
      <c r="V274" s="98"/>
      <c r="W274" s="99"/>
      <c r="X274" s="89"/>
      <c r="Y274" s="89"/>
      <c r="Z274" s="89"/>
      <c r="AA274" s="89"/>
      <c r="AB274" s="102"/>
      <c r="AC274" s="102"/>
      <c r="AD274" s="102"/>
      <c r="AE274" s="102"/>
      <c r="AF274" s="102"/>
      <c r="AG274" s="102"/>
      <c r="AH274" s="102"/>
      <c r="AI274" s="102"/>
      <c r="AJ274" s="102"/>
      <c r="AK274" s="102"/>
      <c r="AL274" s="104"/>
      <c r="AM274" s="98"/>
      <c r="AN274" s="155"/>
      <c r="AO274" s="155"/>
      <c r="AP274" s="155"/>
      <c r="AQ274" s="155"/>
    </row>
    <row r="275" spans="1:43" s="101" customFormat="1" ht="27.95" customHeight="1">
      <c r="A275" s="120" t="str">
        <f t="shared" ca="1" si="48"/>
        <v/>
      </c>
      <c r="B275" s="422" t="str">
        <f ca="1">IF(A275="","",IF(INDIRECT("C"&amp;ROW())="","",TEXT(MATCH(INDIRECT("C"&amp;ROW()),TestCategories,0),"000")&amp;"-"&amp;TEXT(COUNTIF(C$3:INDIRECT("C"&amp;ROW()),INDIRECT("C"&amp;ROW())),"00")))</f>
        <v/>
      </c>
      <c r="C275" s="423" t="str">
        <f t="shared" ca="1" si="49"/>
        <v>IRTF CUSTOMIZATION FUNCTION CHECK</v>
      </c>
      <c r="D275" s="424"/>
      <c r="E275" s="431"/>
      <c r="F275" s="431"/>
      <c r="G275" s="431"/>
      <c r="H275" s="432"/>
      <c r="I275" s="427"/>
      <c r="J275" s="432"/>
      <c r="K275" s="431"/>
      <c r="L275" s="431"/>
      <c r="M275" s="429" t="str">
        <f t="shared" ca="1" si="50"/>
        <v/>
      </c>
      <c r="N275" s="282"/>
      <c r="O275" s="442">
        <f t="shared" ca="1" si="51"/>
        <v>29</v>
      </c>
      <c r="P275" s="98"/>
      <c r="Q275" s="98"/>
      <c r="R275" s="98"/>
      <c r="S275" s="98"/>
      <c r="T275" s="98"/>
      <c r="U275" s="98"/>
      <c r="V275" s="98"/>
      <c r="W275" s="99"/>
      <c r="X275" s="89"/>
      <c r="Y275" s="89"/>
      <c r="Z275" s="89"/>
      <c r="AA275" s="89"/>
      <c r="AB275" s="102"/>
      <c r="AC275" s="102"/>
      <c r="AD275" s="102"/>
      <c r="AE275" s="102"/>
      <c r="AF275" s="102"/>
      <c r="AG275" s="102"/>
      <c r="AH275" s="102"/>
      <c r="AI275" s="102"/>
      <c r="AJ275" s="102"/>
      <c r="AK275" s="102"/>
      <c r="AL275" s="104"/>
      <c r="AM275" s="98"/>
      <c r="AN275" s="155"/>
      <c r="AO275" s="155"/>
      <c r="AP275" s="155"/>
      <c r="AQ275" s="155"/>
    </row>
    <row r="276" spans="1:43" s="101" customFormat="1" ht="27.95" customHeight="1">
      <c r="A276" s="120" t="str">
        <f t="shared" ca="1" si="48"/>
        <v/>
      </c>
      <c r="B276" s="422" t="str">
        <f ca="1">IF(A276="","",IF(INDIRECT("C"&amp;ROW())="","",TEXT(MATCH(INDIRECT("C"&amp;ROW()),TestCategories,0),"000")&amp;"-"&amp;TEXT(COUNTIF(C$3:INDIRECT("C"&amp;ROW()),INDIRECT("C"&amp;ROW())),"00")))</f>
        <v/>
      </c>
      <c r="C276" s="423" t="str">
        <f t="shared" ca="1" si="49"/>
        <v>IRTF CUSTOMIZATION FUNCTION CHECK</v>
      </c>
      <c r="D276" s="424"/>
      <c r="E276" s="431"/>
      <c r="F276" s="431"/>
      <c r="G276" s="431"/>
      <c r="H276" s="432"/>
      <c r="I276" s="427"/>
      <c r="J276" s="432"/>
      <c r="K276" s="431"/>
      <c r="L276" s="431"/>
      <c r="M276" s="429" t="str">
        <f t="shared" ca="1" si="50"/>
        <v/>
      </c>
      <c r="N276" s="282"/>
      <c r="O276" s="442">
        <f t="shared" ca="1" si="51"/>
        <v>29</v>
      </c>
      <c r="P276" s="98"/>
      <c r="Q276" s="98"/>
      <c r="R276" s="98"/>
      <c r="S276" s="98"/>
      <c r="T276" s="98"/>
      <c r="U276" s="98"/>
      <c r="V276" s="98"/>
      <c r="W276" s="99"/>
      <c r="X276" s="89"/>
      <c r="Y276" s="89"/>
      <c r="Z276" s="89"/>
      <c r="AA276" s="89"/>
      <c r="AB276" s="102"/>
      <c r="AC276" s="102"/>
      <c r="AD276" s="102"/>
      <c r="AE276" s="102"/>
      <c r="AF276" s="102"/>
      <c r="AG276" s="102"/>
      <c r="AH276" s="102"/>
      <c r="AI276" s="102"/>
      <c r="AJ276" s="102"/>
      <c r="AK276" s="102"/>
      <c r="AL276" s="104"/>
      <c r="AM276" s="98"/>
      <c r="AN276" s="155"/>
      <c r="AO276" s="155"/>
      <c r="AP276" s="155"/>
      <c r="AQ276" s="155"/>
    </row>
    <row r="277" spans="1:43" s="101" customFormat="1" ht="27.95" customHeight="1">
      <c r="A277" s="120" t="str">
        <f t="shared" ca="1" si="48"/>
        <v/>
      </c>
      <c r="B277" s="422" t="str">
        <f ca="1">IF(A277="","",IF(INDIRECT("C"&amp;ROW())="","",TEXT(MATCH(INDIRECT("C"&amp;ROW()),TestCategories,0),"000")&amp;"-"&amp;TEXT(COUNTIF(C$3:INDIRECT("C"&amp;ROW()),INDIRECT("C"&amp;ROW())),"00")))</f>
        <v/>
      </c>
      <c r="C277" s="423" t="str">
        <f t="shared" ca="1" si="49"/>
        <v>IRTF CUSTOMIZATION FUNCTION CHECK</v>
      </c>
      <c r="D277" s="424"/>
      <c r="E277" s="431"/>
      <c r="F277" s="431"/>
      <c r="G277" s="431"/>
      <c r="H277" s="432"/>
      <c r="I277" s="427"/>
      <c r="J277" s="432"/>
      <c r="K277" s="431"/>
      <c r="L277" s="431"/>
      <c r="M277" s="429" t="str">
        <f t="shared" ca="1" si="50"/>
        <v/>
      </c>
      <c r="N277" s="282"/>
      <c r="O277" s="442">
        <f t="shared" ca="1" si="51"/>
        <v>29</v>
      </c>
      <c r="P277" s="98"/>
      <c r="Q277" s="98"/>
      <c r="R277" s="98"/>
      <c r="S277" s="98"/>
      <c r="T277" s="98"/>
      <c r="U277" s="98"/>
      <c r="V277" s="98"/>
      <c r="W277" s="99"/>
      <c r="X277" s="89"/>
      <c r="Y277" s="89"/>
      <c r="Z277" s="89"/>
      <c r="AA277" s="89"/>
      <c r="AB277" s="102"/>
      <c r="AC277" s="102"/>
      <c r="AD277" s="102"/>
      <c r="AE277" s="102"/>
      <c r="AF277" s="102"/>
      <c r="AG277" s="102"/>
      <c r="AH277" s="102"/>
      <c r="AI277" s="102"/>
      <c r="AJ277" s="102"/>
      <c r="AK277" s="102"/>
      <c r="AL277" s="104"/>
      <c r="AM277" s="98"/>
      <c r="AN277" s="155"/>
      <c r="AO277" s="155"/>
      <c r="AP277" s="155"/>
      <c r="AQ277" s="155"/>
    </row>
    <row r="278" spans="1:43" s="101" customFormat="1" ht="27.95" customHeight="1">
      <c r="A278" s="120" t="str">
        <f t="shared" ca="1" si="48"/>
        <v/>
      </c>
      <c r="B278" s="422" t="str">
        <f ca="1">IF(A278="","",IF(INDIRECT("C"&amp;ROW())="","",TEXT(MATCH(INDIRECT("C"&amp;ROW()),TestCategories,0),"000")&amp;"-"&amp;TEXT(COUNTIF(C$3:INDIRECT("C"&amp;ROW()),INDIRECT("C"&amp;ROW())),"00")))</f>
        <v/>
      </c>
      <c r="C278" s="423" t="str">
        <f t="shared" ca="1" si="49"/>
        <v>IRTF CUSTOMIZATION FUNCTION CHECK</v>
      </c>
      <c r="D278" s="424"/>
      <c r="E278" s="431"/>
      <c r="F278" s="431"/>
      <c r="G278" s="431"/>
      <c r="H278" s="432"/>
      <c r="I278" s="427"/>
      <c r="J278" s="432"/>
      <c r="K278" s="431"/>
      <c r="L278" s="431"/>
      <c r="M278" s="429" t="str">
        <f t="shared" ca="1" si="50"/>
        <v/>
      </c>
      <c r="N278" s="282"/>
      <c r="O278" s="442">
        <f t="shared" ca="1" si="51"/>
        <v>29</v>
      </c>
      <c r="P278" s="98"/>
      <c r="Q278" s="98"/>
      <c r="R278" s="98"/>
      <c r="S278" s="98"/>
      <c r="T278" s="98"/>
      <c r="U278" s="98"/>
      <c r="V278" s="98"/>
      <c r="W278" s="99"/>
      <c r="X278" s="89"/>
      <c r="Y278" s="89"/>
      <c r="Z278" s="89"/>
      <c r="AA278" s="89"/>
      <c r="AB278" s="102"/>
      <c r="AC278" s="102"/>
      <c r="AD278" s="102"/>
      <c r="AE278" s="102"/>
      <c r="AF278" s="102"/>
      <c r="AG278" s="102"/>
      <c r="AH278" s="102"/>
      <c r="AI278" s="102"/>
      <c r="AJ278" s="102"/>
      <c r="AK278" s="102"/>
      <c r="AL278" s="104"/>
      <c r="AM278" s="98"/>
      <c r="AN278" s="155"/>
      <c r="AO278" s="155"/>
      <c r="AP278" s="155"/>
      <c r="AQ278" s="155"/>
    </row>
    <row r="279" spans="1:43" s="101" customFormat="1" ht="27.95" customHeight="1">
      <c r="A279" s="120" t="str">
        <f t="shared" ca="1" si="48"/>
        <v/>
      </c>
      <c r="B279" s="422" t="str">
        <f ca="1">IF(A279="","",IF(INDIRECT("C"&amp;ROW())="","",TEXT(MATCH(INDIRECT("C"&amp;ROW()),TestCategories,0),"000")&amp;"-"&amp;TEXT(COUNTIF(C$3:INDIRECT("C"&amp;ROW()),INDIRECT("C"&amp;ROW())),"00")))</f>
        <v/>
      </c>
      <c r="C279" s="423" t="str">
        <f t="shared" ca="1" si="49"/>
        <v>IRTF CUSTOMIZATION FUNCTION CHECK</v>
      </c>
      <c r="D279" s="424"/>
      <c r="E279" s="431"/>
      <c r="F279" s="431"/>
      <c r="G279" s="431"/>
      <c r="H279" s="432"/>
      <c r="I279" s="427"/>
      <c r="J279" s="432"/>
      <c r="K279" s="431"/>
      <c r="L279" s="431"/>
      <c r="M279" s="429" t="str">
        <f t="shared" ca="1" si="50"/>
        <v/>
      </c>
      <c r="N279" s="282"/>
      <c r="O279" s="442">
        <f t="shared" ca="1" si="51"/>
        <v>29</v>
      </c>
      <c r="P279" s="98"/>
      <c r="Q279" s="98"/>
      <c r="R279" s="98"/>
      <c r="S279" s="98"/>
      <c r="T279" s="98"/>
      <c r="U279" s="98"/>
      <c r="V279" s="98"/>
      <c r="W279" s="99"/>
      <c r="X279" s="89"/>
      <c r="Y279" s="89"/>
      <c r="Z279" s="89"/>
      <c r="AA279" s="89"/>
      <c r="AB279" s="102"/>
      <c r="AC279" s="102"/>
      <c r="AD279" s="102"/>
      <c r="AE279" s="102"/>
      <c r="AF279" s="102"/>
      <c r="AG279" s="102"/>
      <c r="AH279" s="102"/>
      <c r="AI279" s="102"/>
      <c r="AJ279" s="102"/>
      <c r="AK279" s="102"/>
      <c r="AL279" s="104"/>
      <c r="AM279" s="98"/>
      <c r="AN279" s="155"/>
      <c r="AO279" s="155"/>
      <c r="AP279" s="155"/>
      <c r="AQ279" s="155"/>
    </row>
    <row r="280" spans="1:43" s="101" customFormat="1" ht="27.95" customHeight="1">
      <c r="A280" s="120" t="str">
        <f t="shared" ca="1" si="48"/>
        <v/>
      </c>
      <c r="B280" s="422" t="str">
        <f ca="1">IF(A280="","",IF(INDIRECT("C"&amp;ROW())="","",TEXT(MATCH(INDIRECT("C"&amp;ROW()),TestCategories,0),"000")&amp;"-"&amp;TEXT(COUNTIF(C$3:INDIRECT("C"&amp;ROW()),INDIRECT("C"&amp;ROW())),"00")))</f>
        <v/>
      </c>
      <c r="C280" s="423" t="str">
        <f t="shared" ca="1" si="49"/>
        <v>IRTF CUSTOMIZATION FUNCTION CHECK</v>
      </c>
      <c r="D280" s="424"/>
      <c r="E280" s="431"/>
      <c r="F280" s="431"/>
      <c r="G280" s="431"/>
      <c r="H280" s="432"/>
      <c r="I280" s="427"/>
      <c r="J280" s="432"/>
      <c r="K280" s="431"/>
      <c r="L280" s="431"/>
      <c r="M280" s="429" t="str">
        <f t="shared" ca="1" si="50"/>
        <v/>
      </c>
      <c r="N280" s="282"/>
      <c r="O280" s="442">
        <f t="shared" ca="1" si="51"/>
        <v>29</v>
      </c>
      <c r="P280" s="98"/>
      <c r="Q280" s="98"/>
      <c r="R280" s="98"/>
      <c r="S280" s="98"/>
      <c r="T280" s="98"/>
      <c r="U280" s="98"/>
      <c r="V280" s="98"/>
      <c r="W280" s="99"/>
      <c r="X280" s="89"/>
      <c r="Y280" s="89"/>
      <c r="Z280" s="89"/>
      <c r="AA280" s="89"/>
      <c r="AB280" s="102"/>
      <c r="AC280" s="102"/>
      <c r="AD280" s="102"/>
      <c r="AE280" s="102"/>
      <c r="AF280" s="102"/>
      <c r="AG280" s="102"/>
      <c r="AH280" s="102"/>
      <c r="AI280" s="102"/>
      <c r="AJ280" s="102"/>
      <c r="AK280" s="102"/>
      <c r="AL280" s="104"/>
      <c r="AM280" s="98"/>
      <c r="AN280" s="155"/>
      <c r="AO280" s="155"/>
      <c r="AP280" s="155"/>
      <c r="AQ280" s="155"/>
    </row>
    <row r="281" spans="1:43" s="101" customFormat="1" ht="27.95" customHeight="1">
      <c r="A281" s="120" t="str">
        <f t="shared" ca="1" si="48"/>
        <v/>
      </c>
      <c r="B281" s="422" t="str">
        <f ca="1">IF(A281="","",IF(INDIRECT("C"&amp;ROW())="","",TEXT(MATCH(INDIRECT("C"&amp;ROW()),TestCategories,0),"000")&amp;"-"&amp;TEXT(COUNTIF(C$3:INDIRECT("C"&amp;ROW()),INDIRECT("C"&amp;ROW())),"00")))</f>
        <v/>
      </c>
      <c r="C281" s="423" t="str">
        <f t="shared" ca="1" si="49"/>
        <v>IRTF CUSTOMIZATION FUNCTION CHECK</v>
      </c>
      <c r="D281" s="424"/>
      <c r="E281" s="431"/>
      <c r="F281" s="431"/>
      <c r="G281" s="431"/>
      <c r="H281" s="432"/>
      <c r="I281" s="427"/>
      <c r="J281" s="432"/>
      <c r="K281" s="431"/>
      <c r="L281" s="431"/>
      <c r="M281" s="429" t="str">
        <f t="shared" ca="1" si="50"/>
        <v/>
      </c>
      <c r="N281" s="282"/>
      <c r="O281" s="442">
        <f t="shared" ca="1" si="51"/>
        <v>29</v>
      </c>
      <c r="P281" s="98"/>
      <c r="Q281" s="98"/>
      <c r="R281" s="98"/>
      <c r="S281" s="98"/>
      <c r="T281" s="98"/>
      <c r="U281" s="98"/>
      <c r="V281" s="98"/>
      <c r="W281" s="99"/>
      <c r="X281" s="89"/>
      <c r="Y281" s="89"/>
      <c r="Z281" s="89"/>
      <c r="AA281" s="89"/>
      <c r="AB281" s="102"/>
      <c r="AC281" s="102"/>
      <c r="AD281" s="102"/>
      <c r="AE281" s="102"/>
      <c r="AF281" s="102"/>
      <c r="AG281" s="102"/>
      <c r="AH281" s="102"/>
      <c r="AI281" s="102"/>
      <c r="AJ281" s="102"/>
      <c r="AK281" s="102"/>
      <c r="AL281" s="104"/>
      <c r="AM281" s="98"/>
      <c r="AN281" s="155"/>
      <c r="AO281" s="155"/>
      <c r="AP281" s="155"/>
      <c r="AQ281" s="155"/>
    </row>
    <row r="282" spans="1:43" s="101" customFormat="1" ht="27.95" customHeight="1">
      <c r="A282" s="120" t="str">
        <f t="shared" ca="1" si="48"/>
        <v/>
      </c>
      <c r="B282" s="422" t="str">
        <f ca="1">IF(A282="","",IF(INDIRECT("C"&amp;ROW())="","",TEXT(MATCH(INDIRECT("C"&amp;ROW()),TestCategories,0),"000")&amp;"-"&amp;TEXT(COUNTIF(C$3:INDIRECT("C"&amp;ROW()),INDIRECT("C"&amp;ROW())),"00")))</f>
        <v/>
      </c>
      <c r="C282" s="423" t="str">
        <f t="shared" ca="1" si="49"/>
        <v>IRTF CUSTOMIZATION FUNCTION CHECK</v>
      </c>
      <c r="D282" s="424"/>
      <c r="E282" s="431"/>
      <c r="F282" s="431"/>
      <c r="G282" s="431"/>
      <c r="H282" s="432"/>
      <c r="I282" s="427"/>
      <c r="J282" s="432"/>
      <c r="K282" s="431"/>
      <c r="L282" s="431"/>
      <c r="M282" s="429" t="str">
        <f t="shared" ca="1" si="50"/>
        <v/>
      </c>
      <c r="N282" s="282"/>
      <c r="O282" s="442">
        <f t="shared" ca="1" si="51"/>
        <v>29</v>
      </c>
      <c r="P282" s="98"/>
      <c r="Q282" s="98"/>
      <c r="R282" s="98"/>
      <c r="S282" s="98"/>
      <c r="T282" s="98"/>
      <c r="U282" s="98"/>
      <c r="V282" s="98"/>
      <c r="W282" s="99"/>
      <c r="X282" s="89"/>
      <c r="Y282" s="89"/>
      <c r="Z282" s="89"/>
      <c r="AA282" s="89"/>
      <c r="AB282" s="102"/>
      <c r="AC282" s="102"/>
      <c r="AD282" s="102"/>
      <c r="AE282" s="102"/>
      <c r="AF282" s="102"/>
      <c r="AG282" s="102"/>
      <c r="AH282" s="102"/>
      <c r="AI282" s="102"/>
      <c r="AJ282" s="102"/>
      <c r="AK282" s="102"/>
      <c r="AL282" s="104"/>
      <c r="AM282" s="98"/>
      <c r="AN282" s="155"/>
      <c r="AO282" s="155"/>
      <c r="AP282" s="155"/>
      <c r="AQ282" s="155"/>
    </row>
    <row r="283" spans="1:43" s="101" customFormat="1" ht="27.95" customHeight="1">
      <c r="A283" s="120" t="str">
        <f t="shared" ca="1" si="48"/>
        <v/>
      </c>
      <c r="B283" s="422" t="str">
        <f ca="1">IF(A283="","",IF(INDIRECT("C"&amp;ROW())="","",TEXT(MATCH(INDIRECT("C"&amp;ROW()),TestCategories,0),"000")&amp;"-"&amp;TEXT(COUNTIF(C$3:INDIRECT("C"&amp;ROW()),INDIRECT("C"&amp;ROW())),"00")))</f>
        <v/>
      </c>
      <c r="C283" s="423" t="str">
        <f t="shared" ca="1" si="49"/>
        <v>IRTF CUSTOMIZATION FUNCTION CHECK</v>
      </c>
      <c r="D283" s="424"/>
      <c r="E283" s="431"/>
      <c r="F283" s="431"/>
      <c r="G283" s="431"/>
      <c r="H283" s="432"/>
      <c r="I283" s="427"/>
      <c r="J283" s="432"/>
      <c r="K283" s="431"/>
      <c r="L283" s="431"/>
      <c r="M283" s="429" t="str">
        <f t="shared" ca="1" si="50"/>
        <v/>
      </c>
      <c r="N283" s="282"/>
      <c r="O283" s="442">
        <f t="shared" ca="1" si="51"/>
        <v>29</v>
      </c>
      <c r="P283" s="98"/>
      <c r="Q283" s="98"/>
      <c r="R283" s="98"/>
      <c r="S283" s="98"/>
      <c r="T283" s="98"/>
      <c r="U283" s="98"/>
      <c r="V283" s="98"/>
      <c r="W283" s="99"/>
      <c r="X283" s="89"/>
      <c r="Y283" s="89"/>
      <c r="Z283" s="89"/>
      <c r="AA283" s="89"/>
      <c r="AB283" s="102"/>
      <c r="AC283" s="102"/>
      <c r="AD283" s="102"/>
      <c r="AE283" s="102"/>
      <c r="AF283" s="102"/>
      <c r="AG283" s="102"/>
      <c r="AH283" s="102"/>
      <c r="AI283" s="102"/>
      <c r="AJ283" s="102"/>
      <c r="AK283" s="102"/>
      <c r="AL283" s="104"/>
      <c r="AM283" s="98"/>
      <c r="AN283" s="155"/>
      <c r="AO283" s="155"/>
      <c r="AP283" s="155"/>
      <c r="AQ283" s="155"/>
    </row>
    <row r="284" spans="1:43" s="101" customFormat="1" ht="27.95" customHeight="1">
      <c r="A284" s="120" t="str">
        <f t="shared" ca="1" si="48"/>
        <v/>
      </c>
      <c r="B284" s="422" t="str">
        <f ca="1">IF(A284="","",IF(INDIRECT("C"&amp;ROW())="","",TEXT(MATCH(INDIRECT("C"&amp;ROW()),TestCategories,0),"000")&amp;"-"&amp;TEXT(COUNTIF(C$3:INDIRECT("C"&amp;ROW()),INDIRECT("C"&amp;ROW())),"00")))</f>
        <v/>
      </c>
      <c r="C284" s="423" t="str">
        <f t="shared" ca="1" si="49"/>
        <v>IRTF CUSTOMIZATION FUNCTION CHECK</v>
      </c>
      <c r="D284" s="424"/>
      <c r="E284" s="431"/>
      <c r="F284" s="431"/>
      <c r="G284" s="431"/>
      <c r="H284" s="432"/>
      <c r="I284" s="427"/>
      <c r="J284" s="432"/>
      <c r="K284" s="431"/>
      <c r="L284" s="431"/>
      <c r="M284" s="429" t="str">
        <f t="shared" ca="1" si="50"/>
        <v/>
      </c>
      <c r="N284" s="282"/>
      <c r="O284" s="442">
        <f t="shared" ca="1" si="51"/>
        <v>29</v>
      </c>
      <c r="P284" s="98"/>
      <c r="Q284" s="98"/>
      <c r="R284" s="98"/>
      <c r="S284" s="98"/>
      <c r="T284" s="98"/>
      <c r="U284" s="98"/>
      <c r="V284" s="98"/>
      <c r="W284" s="99"/>
      <c r="X284" s="89"/>
      <c r="Y284" s="89"/>
      <c r="Z284" s="89"/>
      <c r="AA284" s="89"/>
      <c r="AB284" s="102"/>
      <c r="AC284" s="102"/>
      <c r="AD284" s="102"/>
      <c r="AE284" s="102"/>
      <c r="AF284" s="102"/>
      <c r="AG284" s="102"/>
      <c r="AH284" s="102"/>
      <c r="AI284" s="102"/>
      <c r="AJ284" s="102"/>
      <c r="AK284" s="102"/>
      <c r="AL284" s="104"/>
      <c r="AM284" s="98"/>
      <c r="AN284" s="155"/>
      <c r="AO284" s="155"/>
      <c r="AP284" s="155"/>
      <c r="AQ284" s="155"/>
    </row>
    <row r="285" spans="1:43" s="101" customFormat="1" ht="27.95" customHeight="1">
      <c r="A285" s="120" t="str">
        <f t="shared" ca="1" si="48"/>
        <v/>
      </c>
      <c r="B285" s="422" t="str">
        <f ca="1">IF(A285="","",IF(INDIRECT("C"&amp;ROW())="","",TEXT(MATCH(INDIRECT("C"&amp;ROW()),TestCategories,0),"000")&amp;"-"&amp;TEXT(COUNTIF(C$3:INDIRECT("C"&amp;ROW()),INDIRECT("C"&amp;ROW())),"00")))</f>
        <v/>
      </c>
      <c r="C285" s="423" t="str">
        <f t="shared" ca="1" si="49"/>
        <v>IRTF CUSTOMIZATION FUNCTION CHECK</v>
      </c>
      <c r="D285" s="424"/>
      <c r="E285" s="431"/>
      <c r="F285" s="431"/>
      <c r="G285" s="431"/>
      <c r="H285" s="432"/>
      <c r="I285" s="427"/>
      <c r="J285" s="432"/>
      <c r="K285" s="431"/>
      <c r="L285" s="431"/>
      <c r="M285" s="429" t="str">
        <f t="shared" ca="1" si="50"/>
        <v/>
      </c>
      <c r="N285" s="282"/>
      <c r="O285" s="442">
        <f t="shared" ca="1" si="51"/>
        <v>29</v>
      </c>
      <c r="P285" s="98"/>
      <c r="Q285" s="98"/>
      <c r="R285" s="98"/>
      <c r="S285" s="98"/>
      <c r="T285" s="98"/>
      <c r="U285" s="98"/>
      <c r="V285" s="98"/>
      <c r="W285" s="99"/>
      <c r="X285" s="89"/>
      <c r="Y285" s="89"/>
      <c r="Z285" s="89"/>
      <c r="AA285" s="89"/>
      <c r="AB285" s="102"/>
      <c r="AC285" s="102"/>
      <c r="AD285" s="102"/>
      <c r="AE285" s="102"/>
      <c r="AF285" s="102"/>
      <c r="AG285" s="102"/>
      <c r="AH285" s="102"/>
      <c r="AI285" s="102"/>
      <c r="AJ285" s="102"/>
      <c r="AK285" s="102"/>
      <c r="AL285" s="104"/>
      <c r="AM285" s="98"/>
      <c r="AN285" s="155"/>
      <c r="AO285" s="155"/>
      <c r="AP285" s="155"/>
      <c r="AQ285" s="155"/>
    </row>
    <row r="286" spans="1:43" s="101" customFormat="1" ht="27.95" customHeight="1">
      <c r="A286" s="120" t="str">
        <f t="shared" ca="1" si="48"/>
        <v/>
      </c>
      <c r="B286" s="422" t="str">
        <f ca="1">IF(A286="","",IF(INDIRECT("C"&amp;ROW())="","",TEXT(MATCH(INDIRECT("C"&amp;ROW()),TestCategories,0),"000")&amp;"-"&amp;TEXT(COUNTIF(C$3:INDIRECT("C"&amp;ROW()),INDIRECT("C"&amp;ROW())),"00")))</f>
        <v/>
      </c>
      <c r="C286" s="423" t="str">
        <f t="shared" ca="1" si="49"/>
        <v>IRTF CUSTOMIZATION FUNCTION CHECK</v>
      </c>
      <c r="D286" s="424"/>
      <c r="E286" s="431"/>
      <c r="F286" s="431"/>
      <c r="G286" s="431"/>
      <c r="H286" s="432"/>
      <c r="I286" s="427"/>
      <c r="J286" s="432"/>
      <c r="K286" s="431"/>
      <c r="L286" s="431"/>
      <c r="M286" s="429" t="str">
        <f t="shared" ca="1" si="50"/>
        <v/>
      </c>
      <c r="N286" s="282"/>
      <c r="O286" s="442">
        <f t="shared" ca="1" si="51"/>
        <v>29</v>
      </c>
      <c r="P286" s="98"/>
      <c r="Q286" s="98"/>
      <c r="R286" s="98"/>
      <c r="S286" s="98"/>
      <c r="T286" s="98"/>
      <c r="U286" s="98"/>
      <c r="V286" s="98"/>
      <c r="W286" s="99"/>
      <c r="X286" s="89"/>
      <c r="Y286" s="89"/>
      <c r="Z286" s="89"/>
      <c r="AA286" s="89"/>
      <c r="AB286" s="102"/>
      <c r="AC286" s="102"/>
      <c r="AD286" s="102"/>
      <c r="AE286" s="102"/>
      <c r="AF286" s="102"/>
      <c r="AG286" s="102"/>
      <c r="AH286" s="102"/>
      <c r="AI286" s="102"/>
      <c r="AJ286" s="102"/>
      <c r="AK286" s="102"/>
      <c r="AL286" s="104"/>
      <c r="AM286" s="98"/>
      <c r="AN286" s="155"/>
      <c r="AO286" s="155"/>
      <c r="AP286" s="155"/>
      <c r="AQ286" s="155"/>
    </row>
    <row r="287" spans="1:43" s="101" customFormat="1" ht="27.95" customHeight="1">
      <c r="A287" s="120" t="str">
        <f t="shared" ca="1" si="48"/>
        <v/>
      </c>
      <c r="B287" s="422" t="str">
        <f ca="1">IF(A287="","",IF(INDIRECT("C"&amp;ROW())="","",TEXT(MATCH(INDIRECT("C"&amp;ROW()),TestCategories,0),"000")&amp;"-"&amp;TEXT(COUNTIF(C$3:INDIRECT("C"&amp;ROW()),INDIRECT("C"&amp;ROW())),"00")))</f>
        <v/>
      </c>
      <c r="C287" s="423" t="str">
        <f t="shared" ca="1" si="49"/>
        <v>IRTF CUSTOMIZATION FUNCTION CHECK</v>
      </c>
      <c r="D287" s="424"/>
      <c r="E287" s="431"/>
      <c r="F287" s="431"/>
      <c r="G287" s="431"/>
      <c r="H287" s="432"/>
      <c r="I287" s="427"/>
      <c r="J287" s="432"/>
      <c r="K287" s="431"/>
      <c r="L287" s="431"/>
      <c r="M287" s="429" t="str">
        <f t="shared" ca="1" si="50"/>
        <v/>
      </c>
      <c r="N287" s="282"/>
      <c r="O287" s="442">
        <f t="shared" ca="1" si="51"/>
        <v>29</v>
      </c>
      <c r="P287" s="98"/>
      <c r="Q287" s="98"/>
      <c r="R287" s="98"/>
      <c r="S287" s="98"/>
      <c r="T287" s="98"/>
      <c r="U287" s="98"/>
      <c r="V287" s="98"/>
      <c r="W287" s="99"/>
      <c r="X287" s="89"/>
      <c r="Y287" s="89"/>
      <c r="Z287" s="89"/>
      <c r="AA287" s="89"/>
      <c r="AB287" s="102"/>
      <c r="AC287" s="102"/>
      <c r="AD287" s="102"/>
      <c r="AE287" s="102"/>
      <c r="AF287" s="102"/>
      <c r="AG287" s="102"/>
      <c r="AH287" s="102"/>
      <c r="AI287" s="102"/>
      <c r="AJ287" s="102"/>
      <c r="AK287" s="102"/>
      <c r="AL287" s="104"/>
      <c r="AM287" s="98"/>
      <c r="AN287" s="155"/>
      <c r="AO287" s="155"/>
      <c r="AP287" s="155"/>
      <c r="AQ287" s="155"/>
    </row>
    <row r="288" spans="1:43" s="101" customFormat="1" ht="27.95" customHeight="1">
      <c r="A288" s="120" t="str">
        <f t="shared" ca="1" si="48"/>
        <v/>
      </c>
      <c r="B288" s="422" t="str">
        <f ca="1">IF(A288="","",IF(INDIRECT("C"&amp;ROW())="","",TEXT(MATCH(INDIRECT("C"&amp;ROW()),TestCategories,0),"000")&amp;"-"&amp;TEXT(COUNTIF(C$3:INDIRECT("C"&amp;ROW()),INDIRECT("C"&amp;ROW())),"00")))</f>
        <v/>
      </c>
      <c r="C288" s="423" t="str">
        <f t="shared" ca="1" si="49"/>
        <v>IRTF CUSTOMIZATION FUNCTION CHECK</v>
      </c>
      <c r="D288" s="424"/>
      <c r="E288" s="431"/>
      <c r="F288" s="431"/>
      <c r="G288" s="431"/>
      <c r="H288" s="432"/>
      <c r="I288" s="427"/>
      <c r="J288" s="432"/>
      <c r="K288" s="431"/>
      <c r="L288" s="431"/>
      <c r="M288" s="429" t="str">
        <f t="shared" ca="1" si="50"/>
        <v/>
      </c>
      <c r="N288" s="282"/>
      <c r="O288" s="442">
        <f t="shared" ca="1" si="51"/>
        <v>29</v>
      </c>
      <c r="P288" s="98"/>
      <c r="Q288" s="98"/>
      <c r="R288" s="98"/>
      <c r="S288" s="98"/>
      <c r="T288" s="98"/>
      <c r="U288" s="98"/>
      <c r="V288" s="98"/>
      <c r="W288" s="99"/>
      <c r="X288" s="89"/>
      <c r="Y288" s="89"/>
      <c r="Z288" s="89"/>
      <c r="AA288" s="89"/>
      <c r="AB288" s="102"/>
      <c r="AC288" s="102"/>
      <c r="AD288" s="102"/>
      <c r="AE288" s="102"/>
      <c r="AF288" s="102"/>
      <c r="AG288" s="102"/>
      <c r="AH288" s="102"/>
      <c r="AI288" s="102"/>
      <c r="AJ288" s="102"/>
      <c r="AK288" s="102"/>
      <c r="AL288" s="104"/>
      <c r="AM288" s="98"/>
      <c r="AN288" s="155"/>
      <c r="AO288" s="155"/>
      <c r="AP288" s="155"/>
      <c r="AQ288" s="155"/>
    </row>
    <row r="289" spans="1:43" s="101" customFormat="1" ht="27.95" customHeight="1">
      <c r="A289" s="120" t="str">
        <f t="shared" ca="1" si="48"/>
        <v/>
      </c>
      <c r="B289" s="422" t="str">
        <f ca="1">IF(A289="","",IF(INDIRECT("C"&amp;ROW())="","",TEXT(MATCH(INDIRECT("C"&amp;ROW()),TestCategories,0),"000")&amp;"-"&amp;TEXT(COUNTIF(C$3:INDIRECT("C"&amp;ROW()),INDIRECT("C"&amp;ROW())),"00")))</f>
        <v/>
      </c>
      <c r="C289" s="423" t="str">
        <f t="shared" ca="1" si="49"/>
        <v>IRTF CUSTOMIZATION FUNCTION CHECK</v>
      </c>
      <c r="D289" s="424"/>
      <c r="E289" s="431"/>
      <c r="F289" s="431"/>
      <c r="G289" s="431"/>
      <c r="H289" s="432"/>
      <c r="I289" s="427"/>
      <c r="J289" s="432"/>
      <c r="K289" s="431"/>
      <c r="L289" s="431"/>
      <c r="M289" s="429" t="str">
        <f t="shared" ca="1" si="50"/>
        <v/>
      </c>
      <c r="N289" s="282"/>
      <c r="O289" s="442">
        <f t="shared" ca="1" si="51"/>
        <v>29</v>
      </c>
      <c r="P289" s="98"/>
      <c r="Q289" s="98"/>
      <c r="R289" s="98"/>
      <c r="S289" s="98"/>
      <c r="T289" s="98"/>
      <c r="U289" s="98"/>
      <c r="V289" s="98"/>
      <c r="W289" s="99"/>
      <c r="X289" s="89"/>
      <c r="Y289" s="89"/>
      <c r="Z289" s="89"/>
      <c r="AA289" s="89"/>
      <c r="AB289" s="102"/>
      <c r="AC289" s="102"/>
      <c r="AD289" s="102"/>
      <c r="AE289" s="102"/>
      <c r="AF289" s="102"/>
      <c r="AG289" s="102"/>
      <c r="AH289" s="102"/>
      <c r="AI289" s="102"/>
      <c r="AJ289" s="102"/>
      <c r="AK289" s="102"/>
      <c r="AL289" s="104"/>
      <c r="AM289" s="98"/>
      <c r="AN289" s="155"/>
      <c r="AO289" s="155"/>
      <c r="AP289" s="155"/>
      <c r="AQ289" s="155"/>
    </row>
    <row r="290" spans="1:43" s="101" customFormat="1" ht="27.95" customHeight="1">
      <c r="A290" s="120" t="str">
        <f t="shared" ca="1" si="48"/>
        <v/>
      </c>
      <c r="B290" s="422" t="str">
        <f ca="1">IF(A290="","",IF(INDIRECT("C"&amp;ROW())="","",TEXT(MATCH(INDIRECT("C"&amp;ROW()),TestCategories,0),"000")&amp;"-"&amp;TEXT(COUNTIF(C$3:INDIRECT("C"&amp;ROW()),INDIRECT("C"&amp;ROW())),"00")))</f>
        <v/>
      </c>
      <c r="C290" s="423" t="str">
        <f t="shared" ca="1" si="49"/>
        <v>IRTF CUSTOMIZATION FUNCTION CHECK</v>
      </c>
      <c r="D290" s="424"/>
      <c r="E290" s="431"/>
      <c r="F290" s="431"/>
      <c r="G290" s="431"/>
      <c r="H290" s="432"/>
      <c r="I290" s="427"/>
      <c r="J290" s="432"/>
      <c r="K290" s="431"/>
      <c r="L290" s="431"/>
      <c r="M290" s="429" t="str">
        <f t="shared" ca="1" si="50"/>
        <v/>
      </c>
      <c r="N290" s="282"/>
      <c r="O290" s="442">
        <f t="shared" ca="1" si="51"/>
        <v>29</v>
      </c>
      <c r="P290" s="98"/>
      <c r="Q290" s="98"/>
      <c r="R290" s="98"/>
      <c r="S290" s="98"/>
      <c r="T290" s="98"/>
      <c r="U290" s="98"/>
      <c r="V290" s="98"/>
      <c r="W290" s="99"/>
      <c r="X290" s="89"/>
      <c r="Y290" s="89"/>
      <c r="Z290" s="89"/>
      <c r="AA290" s="89"/>
      <c r="AB290" s="102"/>
      <c r="AC290" s="102"/>
      <c r="AD290" s="102"/>
      <c r="AE290" s="102"/>
      <c r="AF290" s="102"/>
      <c r="AG290" s="102"/>
      <c r="AH290" s="102"/>
      <c r="AI290" s="102"/>
      <c r="AJ290" s="102"/>
      <c r="AK290" s="102"/>
      <c r="AL290" s="104"/>
      <c r="AM290" s="98"/>
      <c r="AN290" s="155"/>
      <c r="AO290" s="155"/>
      <c r="AP290" s="155"/>
      <c r="AQ290" s="155"/>
    </row>
    <row r="291" spans="1:43" s="101" customFormat="1" ht="27.95" customHeight="1">
      <c r="A291" s="120" t="str">
        <f t="shared" ca="1" si="48"/>
        <v/>
      </c>
      <c r="B291" s="422" t="str">
        <f ca="1">IF(A291="","",IF(INDIRECT("C"&amp;ROW())="","",TEXT(MATCH(INDIRECT("C"&amp;ROW()),TestCategories,0),"000")&amp;"-"&amp;TEXT(COUNTIF(C$3:INDIRECT("C"&amp;ROW()),INDIRECT("C"&amp;ROW())),"00")))</f>
        <v/>
      </c>
      <c r="C291" s="423" t="str">
        <f t="shared" ca="1" si="49"/>
        <v>IRTF CUSTOMIZATION FUNCTION CHECK</v>
      </c>
      <c r="D291" s="424"/>
      <c r="E291" s="431"/>
      <c r="F291" s="431"/>
      <c r="G291" s="431"/>
      <c r="H291" s="432"/>
      <c r="I291" s="427"/>
      <c r="J291" s="432"/>
      <c r="K291" s="431"/>
      <c r="L291" s="431"/>
      <c r="M291" s="429" t="str">
        <f t="shared" ca="1" si="50"/>
        <v/>
      </c>
      <c r="N291" s="282"/>
      <c r="O291" s="442">
        <f t="shared" ca="1" si="51"/>
        <v>29</v>
      </c>
      <c r="P291" s="98"/>
      <c r="Q291" s="98"/>
      <c r="R291" s="98"/>
      <c r="S291" s="98"/>
      <c r="T291" s="98"/>
      <c r="U291" s="98"/>
      <c r="V291" s="98"/>
      <c r="W291" s="99"/>
      <c r="X291" s="89"/>
      <c r="Y291" s="89"/>
      <c r="Z291" s="89"/>
      <c r="AA291" s="89"/>
      <c r="AB291" s="102"/>
      <c r="AC291" s="102"/>
      <c r="AD291" s="102"/>
      <c r="AE291" s="102"/>
      <c r="AF291" s="102"/>
      <c r="AG291" s="102"/>
      <c r="AH291" s="102"/>
      <c r="AI291" s="102"/>
      <c r="AJ291" s="102"/>
      <c r="AK291" s="102"/>
      <c r="AL291" s="104"/>
      <c r="AM291" s="98"/>
      <c r="AN291" s="155"/>
      <c r="AO291" s="155"/>
      <c r="AP291" s="155"/>
      <c r="AQ291" s="155"/>
    </row>
    <row r="292" spans="1:43" s="101" customFormat="1" ht="27.95" customHeight="1">
      <c r="A292" s="120" t="str">
        <f t="shared" ca="1" si="48"/>
        <v/>
      </c>
      <c r="B292" s="422" t="str">
        <f ca="1">IF(A292="","",IF(INDIRECT("C"&amp;ROW())="","",TEXT(MATCH(INDIRECT("C"&amp;ROW()),TestCategories,0),"000")&amp;"-"&amp;TEXT(COUNTIF(C$3:INDIRECT("C"&amp;ROW()),INDIRECT("C"&amp;ROW())),"00")))</f>
        <v/>
      </c>
      <c r="C292" s="423" t="str">
        <f t="shared" ca="1" si="49"/>
        <v>IRTF CUSTOMIZATION FUNCTION CHECK</v>
      </c>
      <c r="D292" s="424"/>
      <c r="E292" s="431"/>
      <c r="F292" s="431"/>
      <c r="G292" s="431"/>
      <c r="H292" s="432"/>
      <c r="I292" s="427"/>
      <c r="J292" s="432"/>
      <c r="K292" s="431"/>
      <c r="L292" s="431"/>
      <c r="M292" s="429" t="str">
        <f t="shared" ca="1" si="50"/>
        <v/>
      </c>
      <c r="N292" s="282"/>
      <c r="O292" s="442">
        <f t="shared" ca="1" si="51"/>
        <v>29</v>
      </c>
      <c r="P292" s="98"/>
      <c r="Q292" s="98"/>
      <c r="R292" s="98"/>
      <c r="S292" s="98"/>
      <c r="T292" s="98"/>
      <c r="U292" s="98"/>
      <c r="V292" s="98"/>
      <c r="W292" s="99"/>
      <c r="X292" s="89"/>
      <c r="Y292" s="89"/>
      <c r="Z292" s="89"/>
      <c r="AA292" s="89"/>
      <c r="AB292" s="102"/>
      <c r="AC292" s="102"/>
      <c r="AD292" s="102"/>
      <c r="AE292" s="102"/>
      <c r="AF292" s="102"/>
      <c r="AG292" s="102"/>
      <c r="AH292" s="102"/>
      <c r="AI292" s="102"/>
      <c r="AJ292" s="102"/>
      <c r="AK292" s="102"/>
      <c r="AL292" s="104"/>
      <c r="AM292" s="98"/>
      <c r="AN292" s="155"/>
      <c r="AO292" s="155"/>
      <c r="AP292" s="155"/>
      <c r="AQ292" s="155"/>
    </row>
    <row r="293" spans="1:43" s="101" customFormat="1" ht="27.95" customHeight="1">
      <c r="A293" s="120" t="str">
        <f t="shared" ca="1" si="48"/>
        <v/>
      </c>
      <c r="B293" s="422" t="str">
        <f ca="1">IF(A293="","",IF(INDIRECT("C"&amp;ROW())="","",TEXT(MATCH(INDIRECT("C"&amp;ROW()),TestCategories,0),"000")&amp;"-"&amp;TEXT(COUNTIF(C$3:INDIRECT("C"&amp;ROW()),INDIRECT("C"&amp;ROW())),"00")))</f>
        <v/>
      </c>
      <c r="C293" s="423" t="str">
        <f t="shared" ca="1" si="49"/>
        <v>IRTF CUSTOMIZATION FUNCTION CHECK</v>
      </c>
      <c r="D293" s="424"/>
      <c r="E293" s="431"/>
      <c r="F293" s="431"/>
      <c r="G293" s="431"/>
      <c r="H293" s="432"/>
      <c r="I293" s="427"/>
      <c r="J293" s="432"/>
      <c r="K293" s="431"/>
      <c r="L293" s="431"/>
      <c r="M293" s="429" t="str">
        <f t="shared" ca="1" si="50"/>
        <v/>
      </c>
      <c r="N293" s="282"/>
      <c r="O293" s="442">
        <f t="shared" ca="1" si="51"/>
        <v>29</v>
      </c>
      <c r="P293" s="98"/>
      <c r="Q293" s="98"/>
      <c r="R293" s="98"/>
      <c r="S293" s="98"/>
      <c r="T293" s="98"/>
      <c r="U293" s="98"/>
      <c r="V293" s="98"/>
      <c r="W293" s="99"/>
      <c r="X293" s="89"/>
      <c r="Y293" s="89"/>
      <c r="Z293" s="89"/>
      <c r="AA293" s="89"/>
      <c r="AB293" s="102"/>
      <c r="AC293" s="102"/>
      <c r="AD293" s="102"/>
      <c r="AE293" s="102"/>
      <c r="AF293" s="102"/>
      <c r="AG293" s="102"/>
      <c r="AH293" s="102"/>
      <c r="AI293" s="102"/>
      <c r="AJ293" s="102"/>
      <c r="AK293" s="102"/>
      <c r="AL293" s="104"/>
      <c r="AM293" s="98"/>
      <c r="AN293" s="155"/>
      <c r="AO293" s="155"/>
      <c r="AP293" s="155"/>
      <c r="AQ293" s="155"/>
    </row>
    <row r="294" spans="1:43" s="101" customFormat="1" ht="27.95" customHeight="1">
      <c r="A294" s="120" t="str">
        <f t="shared" ca="1" si="48"/>
        <v/>
      </c>
      <c r="B294" s="422" t="str">
        <f ca="1">IF(A294="","",IF(INDIRECT("C"&amp;ROW())="","",TEXT(MATCH(INDIRECT("C"&amp;ROW()),TestCategories,0),"000")&amp;"-"&amp;TEXT(COUNTIF(C$3:INDIRECT("C"&amp;ROW()),INDIRECT("C"&amp;ROW())),"00")))</f>
        <v/>
      </c>
      <c r="C294" s="423" t="str">
        <f t="shared" ca="1" si="49"/>
        <v>IRTF CUSTOMIZATION FUNCTION CHECK</v>
      </c>
      <c r="D294" s="424"/>
      <c r="E294" s="431"/>
      <c r="F294" s="431"/>
      <c r="G294" s="431"/>
      <c r="H294" s="432"/>
      <c r="I294" s="427"/>
      <c r="J294" s="432"/>
      <c r="K294" s="431"/>
      <c r="L294" s="431"/>
      <c r="M294" s="429" t="str">
        <f t="shared" ca="1" si="50"/>
        <v/>
      </c>
      <c r="N294" s="282"/>
      <c r="O294" s="442">
        <f t="shared" ca="1" si="51"/>
        <v>29</v>
      </c>
      <c r="P294" s="98"/>
      <c r="Q294" s="98"/>
      <c r="R294" s="98"/>
      <c r="S294" s="98"/>
      <c r="T294" s="98"/>
      <c r="U294" s="98"/>
      <c r="V294" s="98"/>
      <c r="W294" s="99"/>
      <c r="X294" s="89"/>
      <c r="Y294" s="89"/>
      <c r="Z294" s="89"/>
      <c r="AA294" s="89"/>
      <c r="AB294" s="102"/>
      <c r="AC294" s="102"/>
      <c r="AD294" s="102"/>
      <c r="AE294" s="102"/>
      <c r="AF294" s="102"/>
      <c r="AG294" s="102"/>
      <c r="AH294" s="102"/>
      <c r="AI294" s="102"/>
      <c r="AJ294" s="102"/>
      <c r="AK294" s="102"/>
      <c r="AL294" s="104"/>
      <c r="AM294" s="98"/>
      <c r="AN294" s="155"/>
      <c r="AO294" s="155"/>
      <c r="AP294" s="155"/>
      <c r="AQ294" s="155"/>
    </row>
    <row r="295" spans="1:43" s="101" customFormat="1" ht="27.95" customHeight="1">
      <c r="A295" s="120" t="str">
        <f t="shared" ca="1" si="48"/>
        <v/>
      </c>
      <c r="B295" s="422" t="str">
        <f ca="1">IF(A295="","",IF(INDIRECT("C"&amp;ROW())="","",TEXT(MATCH(INDIRECT("C"&amp;ROW()),TestCategories,0),"000")&amp;"-"&amp;TEXT(COUNTIF(C$3:INDIRECT("C"&amp;ROW()),INDIRECT("C"&amp;ROW())),"00")))</f>
        <v/>
      </c>
      <c r="C295" s="423" t="str">
        <f t="shared" ca="1" si="49"/>
        <v>IRTF CUSTOMIZATION FUNCTION CHECK</v>
      </c>
      <c r="D295" s="424"/>
      <c r="E295" s="431"/>
      <c r="F295" s="431"/>
      <c r="G295" s="431"/>
      <c r="H295" s="432"/>
      <c r="I295" s="427"/>
      <c r="J295" s="432"/>
      <c r="K295" s="431"/>
      <c r="L295" s="431"/>
      <c r="M295" s="429" t="str">
        <f t="shared" ca="1" si="50"/>
        <v/>
      </c>
      <c r="N295" s="282"/>
      <c r="O295" s="442">
        <f t="shared" ca="1" si="51"/>
        <v>29</v>
      </c>
      <c r="P295" s="98"/>
      <c r="Q295" s="98"/>
      <c r="R295" s="98"/>
      <c r="S295" s="98"/>
      <c r="T295" s="98"/>
      <c r="U295" s="98"/>
      <c r="V295" s="98"/>
      <c r="W295" s="99"/>
      <c r="X295" s="89"/>
      <c r="Y295" s="89"/>
      <c r="Z295" s="89"/>
      <c r="AA295" s="89"/>
      <c r="AB295" s="102"/>
      <c r="AC295" s="102"/>
      <c r="AD295" s="102"/>
      <c r="AE295" s="102"/>
      <c r="AF295" s="102"/>
      <c r="AG295" s="102"/>
      <c r="AH295" s="102"/>
      <c r="AI295" s="102"/>
      <c r="AJ295" s="102"/>
      <c r="AK295" s="102"/>
      <c r="AL295" s="104"/>
      <c r="AM295" s="98"/>
      <c r="AN295" s="155"/>
      <c r="AO295" s="155"/>
      <c r="AP295" s="155"/>
      <c r="AQ295" s="155"/>
    </row>
    <row r="296" spans="1:43" s="101" customFormat="1" ht="27.95" customHeight="1">
      <c r="A296" s="120" t="str">
        <f t="shared" ca="1" si="48"/>
        <v/>
      </c>
      <c r="B296" s="422" t="str">
        <f ca="1">IF(A296="","",IF(INDIRECT("C"&amp;ROW())="","",TEXT(MATCH(INDIRECT("C"&amp;ROW()),TestCategories,0),"000")&amp;"-"&amp;TEXT(COUNTIF(C$3:INDIRECT("C"&amp;ROW()),INDIRECT("C"&amp;ROW())),"00")))</f>
        <v/>
      </c>
      <c r="C296" s="423" t="str">
        <f t="shared" ca="1" si="49"/>
        <v>IRTF CUSTOMIZATION FUNCTION CHECK</v>
      </c>
      <c r="D296" s="424"/>
      <c r="E296" s="431"/>
      <c r="F296" s="431"/>
      <c r="G296" s="431"/>
      <c r="H296" s="432"/>
      <c r="I296" s="427"/>
      <c r="J296" s="432"/>
      <c r="K296" s="431"/>
      <c r="L296" s="431"/>
      <c r="M296" s="429" t="str">
        <f t="shared" ca="1" si="50"/>
        <v/>
      </c>
      <c r="N296" s="282"/>
      <c r="O296" s="442">
        <f t="shared" ca="1" si="51"/>
        <v>29</v>
      </c>
      <c r="P296" s="98"/>
      <c r="Q296" s="98"/>
      <c r="R296" s="98"/>
      <c r="S296" s="98"/>
      <c r="T296" s="98"/>
      <c r="U296" s="98"/>
      <c r="V296" s="98"/>
      <c r="W296" s="99"/>
      <c r="X296" s="89"/>
      <c r="Y296" s="89"/>
      <c r="Z296" s="89"/>
      <c r="AA296" s="89"/>
      <c r="AB296" s="102"/>
      <c r="AC296" s="102"/>
      <c r="AD296" s="102"/>
      <c r="AE296" s="102"/>
      <c r="AF296" s="102"/>
      <c r="AG296" s="102"/>
      <c r="AH296" s="102"/>
      <c r="AI296" s="102"/>
      <c r="AJ296" s="102"/>
      <c r="AK296" s="102"/>
      <c r="AL296" s="104"/>
      <c r="AM296" s="98"/>
      <c r="AN296" s="155"/>
      <c r="AO296" s="155"/>
      <c r="AP296" s="155"/>
      <c r="AQ296" s="155"/>
    </row>
    <row r="297" spans="1:43" s="101" customFormat="1" ht="27.95" customHeight="1">
      <c r="A297" s="120" t="str">
        <f t="shared" ca="1" si="48"/>
        <v/>
      </c>
      <c r="B297" s="422" t="str">
        <f ca="1">IF(A297="","",IF(INDIRECT("C"&amp;ROW())="","",TEXT(MATCH(INDIRECT("C"&amp;ROW()),TestCategories,0),"000")&amp;"-"&amp;TEXT(COUNTIF(C$3:INDIRECT("C"&amp;ROW()),INDIRECT("C"&amp;ROW())),"00")))</f>
        <v/>
      </c>
      <c r="C297" s="423" t="str">
        <f t="shared" ca="1" si="49"/>
        <v>IRTF CUSTOMIZATION FUNCTION CHECK</v>
      </c>
      <c r="D297" s="424"/>
      <c r="E297" s="431"/>
      <c r="F297" s="431"/>
      <c r="G297" s="431"/>
      <c r="H297" s="432"/>
      <c r="I297" s="427"/>
      <c r="J297" s="432"/>
      <c r="K297" s="431"/>
      <c r="L297" s="431"/>
      <c r="M297" s="429" t="str">
        <f t="shared" ca="1" si="50"/>
        <v/>
      </c>
      <c r="N297" s="282"/>
      <c r="O297" s="442">
        <f t="shared" ca="1" si="51"/>
        <v>29</v>
      </c>
      <c r="P297" s="98"/>
      <c r="Q297" s="98"/>
      <c r="R297" s="98"/>
      <c r="S297" s="98"/>
      <c r="T297" s="98"/>
      <c r="U297" s="98"/>
      <c r="V297" s="98"/>
      <c r="W297" s="99"/>
      <c r="X297" s="89"/>
      <c r="Y297" s="89"/>
      <c r="Z297" s="89"/>
      <c r="AA297" s="89"/>
      <c r="AB297" s="102"/>
      <c r="AC297" s="102"/>
      <c r="AD297" s="102"/>
      <c r="AE297" s="102"/>
      <c r="AF297" s="102"/>
      <c r="AG297" s="102"/>
      <c r="AH297" s="102"/>
      <c r="AI297" s="102"/>
      <c r="AJ297" s="102"/>
      <c r="AK297" s="102"/>
      <c r="AL297" s="104"/>
      <c r="AM297" s="98"/>
      <c r="AN297" s="155"/>
      <c r="AO297" s="155"/>
      <c r="AP297" s="155"/>
      <c r="AQ297" s="155"/>
    </row>
    <row r="298" spans="1:43" s="101" customFormat="1" ht="27.95" customHeight="1">
      <c r="A298" s="120" t="str">
        <f t="shared" ca="1" si="48"/>
        <v/>
      </c>
      <c r="B298" s="422" t="str">
        <f ca="1">IF(A298="","",IF(INDIRECT("C"&amp;ROW())="","",TEXT(MATCH(INDIRECT("C"&amp;ROW()),TestCategories,0),"000")&amp;"-"&amp;TEXT(COUNTIF(C$3:INDIRECT("C"&amp;ROW()),INDIRECT("C"&amp;ROW())),"00")))</f>
        <v/>
      </c>
      <c r="C298" s="423" t="str">
        <f t="shared" ca="1" si="49"/>
        <v>IRTF CUSTOMIZATION FUNCTION CHECK</v>
      </c>
      <c r="D298" s="424"/>
      <c r="E298" s="431"/>
      <c r="F298" s="431"/>
      <c r="G298" s="431"/>
      <c r="H298" s="432"/>
      <c r="I298" s="427"/>
      <c r="J298" s="432"/>
      <c r="K298" s="431"/>
      <c r="L298" s="431"/>
      <c r="M298" s="429" t="str">
        <f t="shared" ca="1" si="50"/>
        <v/>
      </c>
      <c r="N298" s="282"/>
      <c r="O298" s="442">
        <f t="shared" ca="1" si="51"/>
        <v>29</v>
      </c>
      <c r="P298" s="98"/>
      <c r="Q298" s="98"/>
      <c r="R298" s="98"/>
      <c r="S298" s="98"/>
      <c r="T298" s="98"/>
      <c r="U298" s="98"/>
      <c r="V298" s="98"/>
      <c r="W298" s="99"/>
      <c r="X298" s="89"/>
      <c r="Y298" s="89"/>
      <c r="Z298" s="89"/>
      <c r="AA298" s="89"/>
      <c r="AB298" s="102"/>
      <c r="AC298" s="102"/>
      <c r="AD298" s="102"/>
      <c r="AE298" s="102"/>
      <c r="AF298" s="102"/>
      <c r="AG298" s="102"/>
      <c r="AH298" s="102"/>
      <c r="AI298" s="102"/>
      <c r="AJ298" s="102"/>
      <c r="AK298" s="102"/>
      <c r="AL298" s="104"/>
      <c r="AM298" s="98"/>
      <c r="AN298" s="155"/>
      <c r="AO298" s="155"/>
      <c r="AP298" s="155"/>
      <c r="AQ298" s="155"/>
    </row>
    <row r="299" spans="1:43" s="101" customFormat="1" ht="27.95" customHeight="1">
      <c r="A299" s="120" t="str">
        <f t="shared" ca="1" si="48"/>
        <v/>
      </c>
      <c r="B299" s="422" t="str">
        <f ca="1">IF(A299="","",IF(INDIRECT("C"&amp;ROW())="","",TEXT(MATCH(INDIRECT("C"&amp;ROW()),TestCategories,0),"000")&amp;"-"&amp;TEXT(COUNTIF(C$3:INDIRECT("C"&amp;ROW()),INDIRECT("C"&amp;ROW())),"00")))</f>
        <v/>
      </c>
      <c r="C299" s="423" t="str">
        <f t="shared" ca="1" si="49"/>
        <v>IRTF CUSTOMIZATION FUNCTION CHECK</v>
      </c>
      <c r="D299" s="424"/>
      <c r="E299" s="431"/>
      <c r="F299" s="431"/>
      <c r="G299" s="431"/>
      <c r="H299" s="432"/>
      <c r="I299" s="427"/>
      <c r="J299" s="432"/>
      <c r="K299" s="431"/>
      <c r="L299" s="431"/>
      <c r="M299" s="429" t="str">
        <f t="shared" ca="1" si="50"/>
        <v/>
      </c>
      <c r="N299" s="282"/>
      <c r="O299" s="442">
        <f t="shared" ca="1" si="51"/>
        <v>29</v>
      </c>
      <c r="P299" s="98"/>
      <c r="Q299" s="98"/>
      <c r="R299" s="98"/>
      <c r="S299" s="98"/>
      <c r="T299" s="98"/>
      <c r="U299" s="98"/>
      <c r="V299" s="98"/>
      <c r="W299" s="99"/>
      <c r="X299" s="89"/>
      <c r="Y299" s="89"/>
      <c r="Z299" s="89"/>
      <c r="AA299" s="89"/>
      <c r="AB299" s="102"/>
      <c r="AC299" s="102"/>
      <c r="AD299" s="102"/>
      <c r="AE299" s="102"/>
      <c r="AF299" s="102"/>
      <c r="AG299" s="102"/>
      <c r="AH299" s="102"/>
      <c r="AI299" s="102"/>
      <c r="AJ299" s="102"/>
      <c r="AK299" s="102"/>
      <c r="AL299" s="104"/>
      <c r="AM299" s="98"/>
      <c r="AN299" s="155"/>
      <c r="AO299" s="155"/>
      <c r="AP299" s="155"/>
      <c r="AQ299" s="155"/>
    </row>
    <row r="300" spans="1:43" s="101" customFormat="1" ht="27.95" customHeight="1">
      <c r="A300" s="120" t="str">
        <f t="shared" ca="1" si="48"/>
        <v/>
      </c>
      <c r="B300" s="422" t="str">
        <f ca="1">IF(A300="","",IF(INDIRECT("C"&amp;ROW())="","",TEXT(MATCH(INDIRECT("C"&amp;ROW()),TestCategories,0),"000")&amp;"-"&amp;TEXT(COUNTIF(C$3:INDIRECT("C"&amp;ROW()),INDIRECT("C"&amp;ROW())),"00")))</f>
        <v/>
      </c>
      <c r="C300" s="423" t="str">
        <f t="shared" ca="1" si="49"/>
        <v>IRTF CUSTOMIZATION FUNCTION CHECK</v>
      </c>
      <c r="D300" s="424"/>
      <c r="E300" s="431"/>
      <c r="F300" s="431"/>
      <c r="G300" s="431"/>
      <c r="H300" s="432"/>
      <c r="I300" s="427"/>
      <c r="J300" s="432"/>
      <c r="K300" s="431"/>
      <c r="L300" s="431"/>
      <c r="M300" s="429" t="str">
        <f t="shared" ca="1" si="50"/>
        <v/>
      </c>
      <c r="N300" s="282"/>
      <c r="O300" s="442">
        <f t="shared" ca="1" si="51"/>
        <v>29</v>
      </c>
      <c r="P300" s="98"/>
      <c r="Q300" s="98"/>
      <c r="R300" s="98"/>
      <c r="S300" s="98"/>
      <c r="T300" s="98"/>
      <c r="U300" s="98"/>
      <c r="V300" s="98"/>
      <c r="W300" s="99"/>
      <c r="X300" s="89"/>
      <c r="Y300" s="89"/>
      <c r="Z300" s="89"/>
      <c r="AA300" s="89"/>
      <c r="AB300" s="102"/>
      <c r="AC300" s="102"/>
      <c r="AD300" s="102"/>
      <c r="AE300" s="102"/>
      <c r="AF300" s="102"/>
      <c r="AG300" s="102"/>
      <c r="AH300" s="102"/>
      <c r="AI300" s="102"/>
      <c r="AJ300" s="102"/>
      <c r="AK300" s="102"/>
      <c r="AL300" s="104"/>
      <c r="AM300" s="98"/>
      <c r="AN300" s="155"/>
      <c r="AO300" s="155"/>
      <c r="AP300" s="155"/>
      <c r="AQ300" s="155"/>
    </row>
    <row r="301" spans="1:43" s="101" customFormat="1" ht="27.95" customHeight="1">
      <c r="A301" s="120" t="str">
        <f t="shared" ca="1" si="48"/>
        <v/>
      </c>
      <c r="B301" s="422" t="str">
        <f ca="1">IF(A301="","",IF(INDIRECT("C"&amp;ROW())="","",TEXT(MATCH(INDIRECT("C"&amp;ROW()),TestCategories,0),"000")&amp;"-"&amp;TEXT(COUNTIF(C$3:INDIRECT("C"&amp;ROW()),INDIRECT("C"&amp;ROW())),"00")))</f>
        <v/>
      </c>
      <c r="C301" s="423" t="str">
        <f t="shared" ca="1" si="49"/>
        <v>IRTF CUSTOMIZATION FUNCTION CHECK</v>
      </c>
      <c r="D301" s="424"/>
      <c r="E301" s="431"/>
      <c r="F301" s="431"/>
      <c r="G301" s="431"/>
      <c r="H301" s="432"/>
      <c r="I301" s="427"/>
      <c r="J301" s="432"/>
      <c r="K301" s="431"/>
      <c r="L301" s="431"/>
      <c r="M301" s="429" t="str">
        <f t="shared" ca="1" si="50"/>
        <v/>
      </c>
      <c r="N301" s="282"/>
      <c r="O301" s="442">
        <f t="shared" ca="1" si="51"/>
        <v>29</v>
      </c>
      <c r="P301" s="98"/>
      <c r="Q301" s="98"/>
      <c r="R301" s="98"/>
      <c r="S301" s="98"/>
      <c r="T301" s="98"/>
      <c r="U301" s="98"/>
      <c r="V301" s="98"/>
      <c r="W301" s="99"/>
      <c r="X301" s="89"/>
      <c r="Y301" s="89"/>
      <c r="Z301" s="89"/>
      <c r="AA301" s="89"/>
      <c r="AB301" s="102"/>
      <c r="AC301" s="102"/>
      <c r="AD301" s="102"/>
      <c r="AE301" s="102"/>
      <c r="AF301" s="102"/>
      <c r="AG301" s="102"/>
      <c r="AH301" s="102"/>
      <c r="AI301" s="102"/>
      <c r="AJ301" s="102"/>
      <c r="AK301" s="102"/>
      <c r="AL301" s="104"/>
      <c r="AM301" s="98"/>
      <c r="AN301" s="155"/>
      <c r="AO301" s="155"/>
      <c r="AP301" s="155"/>
      <c r="AQ301" s="155"/>
    </row>
    <row r="302" spans="1:43" s="101" customFormat="1" ht="27.95" customHeight="1">
      <c r="A302" s="120" t="str">
        <f t="shared" ca="1" si="48"/>
        <v/>
      </c>
      <c r="B302" s="422" t="str">
        <f ca="1">IF(A302="","",IF(INDIRECT("C"&amp;ROW())="","",TEXT(MATCH(INDIRECT("C"&amp;ROW()),TestCategories,0),"000")&amp;"-"&amp;TEXT(COUNTIF(C$3:INDIRECT("C"&amp;ROW()),INDIRECT("C"&amp;ROW())),"00")))</f>
        <v/>
      </c>
      <c r="C302" s="423" t="str">
        <f t="shared" ca="1" si="49"/>
        <v>IRTF CUSTOMIZATION FUNCTION CHECK</v>
      </c>
      <c r="D302" s="424"/>
      <c r="E302" s="431"/>
      <c r="F302" s="431"/>
      <c r="G302" s="431"/>
      <c r="H302" s="432"/>
      <c r="I302" s="427"/>
      <c r="J302" s="432"/>
      <c r="K302" s="431"/>
      <c r="L302" s="431"/>
      <c r="M302" s="429" t="str">
        <f t="shared" ca="1" si="50"/>
        <v/>
      </c>
      <c r="N302" s="282"/>
      <c r="O302" s="442">
        <f t="shared" ca="1" si="51"/>
        <v>29</v>
      </c>
      <c r="P302" s="98"/>
      <c r="Q302" s="98"/>
      <c r="R302" s="98"/>
      <c r="S302" s="98"/>
      <c r="T302" s="98"/>
      <c r="U302" s="98"/>
      <c r="V302" s="98"/>
      <c r="W302" s="99"/>
      <c r="X302" s="89"/>
      <c r="Y302" s="89"/>
      <c r="Z302" s="89"/>
      <c r="AA302" s="89"/>
      <c r="AB302" s="102"/>
      <c r="AC302" s="102"/>
      <c r="AD302" s="102"/>
      <c r="AE302" s="102"/>
      <c r="AF302" s="102"/>
      <c r="AG302" s="102"/>
      <c r="AH302" s="102"/>
      <c r="AI302" s="102"/>
      <c r="AJ302" s="102"/>
      <c r="AK302" s="102"/>
      <c r="AL302" s="104"/>
      <c r="AM302" s="98"/>
      <c r="AN302" s="155"/>
      <c r="AO302" s="155"/>
      <c r="AP302" s="155"/>
      <c r="AQ302" s="155"/>
    </row>
    <row r="303" spans="1:43" s="101" customFormat="1" ht="27.95" customHeight="1">
      <c r="A303" s="120" t="str">
        <f t="shared" ca="1" si="48"/>
        <v/>
      </c>
      <c r="B303" s="422" t="str">
        <f ca="1">IF(A303="","",IF(INDIRECT("C"&amp;ROW())="","",TEXT(MATCH(INDIRECT("C"&amp;ROW()),TestCategories,0),"000")&amp;"-"&amp;TEXT(COUNTIF(C$3:INDIRECT("C"&amp;ROW()),INDIRECT("C"&amp;ROW())),"00")))</f>
        <v/>
      </c>
      <c r="C303" s="423" t="str">
        <f t="shared" ca="1" si="49"/>
        <v>IRTF CUSTOMIZATION FUNCTION CHECK</v>
      </c>
      <c r="D303" s="424"/>
      <c r="E303" s="431"/>
      <c r="F303" s="431"/>
      <c r="G303" s="431"/>
      <c r="H303" s="432"/>
      <c r="I303" s="427"/>
      <c r="J303" s="432"/>
      <c r="K303" s="431"/>
      <c r="L303" s="431"/>
      <c r="M303" s="429" t="str">
        <f t="shared" ca="1" si="50"/>
        <v/>
      </c>
      <c r="N303" s="282"/>
      <c r="O303" s="442">
        <f t="shared" ca="1" si="51"/>
        <v>29</v>
      </c>
      <c r="P303" s="98"/>
      <c r="Q303" s="98"/>
      <c r="R303" s="98"/>
      <c r="S303" s="98"/>
      <c r="T303" s="98"/>
      <c r="U303" s="98"/>
      <c r="V303" s="98"/>
      <c r="W303" s="99"/>
      <c r="X303" s="89"/>
      <c r="Y303" s="89"/>
      <c r="Z303" s="89"/>
      <c r="AA303" s="89"/>
      <c r="AB303" s="102"/>
      <c r="AC303" s="102"/>
      <c r="AD303" s="102"/>
      <c r="AE303" s="102"/>
      <c r="AF303" s="102"/>
      <c r="AG303" s="102"/>
      <c r="AH303" s="102"/>
      <c r="AI303" s="102"/>
      <c r="AJ303" s="102"/>
      <c r="AK303" s="102"/>
      <c r="AL303" s="104"/>
      <c r="AM303" s="98"/>
      <c r="AN303" s="155"/>
      <c r="AO303" s="155"/>
      <c r="AP303" s="155"/>
      <c r="AQ303" s="155"/>
    </row>
    <row r="304" spans="1:43" s="101" customFormat="1" ht="27.95" customHeight="1">
      <c r="A304" s="120" t="str">
        <f t="shared" ca="1" si="48"/>
        <v/>
      </c>
      <c r="B304" s="422" t="str">
        <f ca="1">IF(A304="","",IF(INDIRECT("C"&amp;ROW())="","",TEXT(MATCH(INDIRECT("C"&amp;ROW()),TestCategories,0),"000")&amp;"-"&amp;TEXT(COUNTIF(C$3:INDIRECT("C"&amp;ROW()),INDIRECT("C"&amp;ROW())),"00")))</f>
        <v/>
      </c>
      <c r="C304" s="423" t="str">
        <f t="shared" ca="1" si="49"/>
        <v>IRTF CUSTOMIZATION FUNCTION CHECK</v>
      </c>
      <c r="D304" s="424"/>
      <c r="E304" s="431"/>
      <c r="F304" s="431"/>
      <c r="G304" s="431"/>
      <c r="H304" s="432"/>
      <c r="I304" s="427"/>
      <c r="J304" s="432"/>
      <c r="K304" s="431"/>
      <c r="L304" s="431"/>
      <c r="M304" s="429" t="str">
        <f t="shared" ca="1" si="50"/>
        <v/>
      </c>
      <c r="N304" s="282"/>
      <c r="O304" s="442">
        <f t="shared" ca="1" si="51"/>
        <v>29</v>
      </c>
      <c r="P304" s="98"/>
      <c r="Q304" s="98"/>
      <c r="R304" s="98"/>
      <c r="S304" s="98"/>
      <c r="T304" s="98"/>
      <c r="U304" s="98"/>
      <c r="V304" s="98"/>
      <c r="W304" s="99"/>
      <c r="X304" s="89"/>
      <c r="Y304" s="89"/>
      <c r="Z304" s="89"/>
      <c r="AA304" s="89"/>
      <c r="AB304" s="102"/>
      <c r="AC304" s="102"/>
      <c r="AD304" s="102"/>
      <c r="AE304" s="102"/>
      <c r="AF304" s="102"/>
      <c r="AG304" s="102"/>
      <c r="AH304" s="102"/>
      <c r="AI304" s="102"/>
      <c r="AJ304" s="102"/>
      <c r="AK304" s="102"/>
      <c r="AL304" s="104"/>
      <c r="AM304" s="98"/>
      <c r="AN304" s="155"/>
      <c r="AO304" s="155"/>
      <c r="AP304" s="155"/>
      <c r="AQ304" s="155"/>
    </row>
    <row r="305" spans="1:43" s="101" customFormat="1" ht="27.95" customHeight="1">
      <c r="A305" s="120" t="str">
        <f t="shared" ca="1" si="48"/>
        <v/>
      </c>
      <c r="B305" s="422" t="str">
        <f ca="1">IF(A305="","",IF(INDIRECT("C"&amp;ROW())="","",TEXT(MATCH(INDIRECT("C"&amp;ROW()),TestCategories,0),"000")&amp;"-"&amp;TEXT(COUNTIF(C$3:INDIRECT("C"&amp;ROW()),INDIRECT("C"&amp;ROW())),"00")))</f>
        <v/>
      </c>
      <c r="C305" s="423" t="str">
        <f t="shared" ca="1" si="49"/>
        <v>IRTF CUSTOMIZATION FUNCTION CHECK</v>
      </c>
      <c r="D305" s="424"/>
      <c r="E305" s="431"/>
      <c r="F305" s="431"/>
      <c r="G305" s="431"/>
      <c r="H305" s="432"/>
      <c r="I305" s="427"/>
      <c r="J305" s="432"/>
      <c r="K305" s="431"/>
      <c r="L305" s="431"/>
      <c r="M305" s="429" t="str">
        <f t="shared" ca="1" si="50"/>
        <v/>
      </c>
      <c r="N305" s="282"/>
      <c r="O305" s="442">
        <f t="shared" ca="1" si="51"/>
        <v>29</v>
      </c>
      <c r="P305" s="98"/>
      <c r="Q305" s="98"/>
      <c r="R305" s="98"/>
      <c r="S305" s="98"/>
      <c r="T305" s="98"/>
      <c r="U305" s="98"/>
      <c r="V305" s="98"/>
      <c r="W305" s="99"/>
      <c r="X305" s="89"/>
      <c r="Y305" s="89"/>
      <c r="Z305" s="89"/>
      <c r="AA305" s="89"/>
      <c r="AB305" s="102"/>
      <c r="AC305" s="102"/>
      <c r="AD305" s="102"/>
      <c r="AE305" s="102"/>
      <c r="AF305" s="102"/>
      <c r="AG305" s="102"/>
      <c r="AH305" s="102"/>
      <c r="AI305" s="102"/>
      <c r="AJ305" s="102"/>
      <c r="AK305" s="102"/>
      <c r="AL305" s="104"/>
      <c r="AM305" s="98"/>
      <c r="AN305" s="155"/>
      <c r="AO305" s="155"/>
      <c r="AP305" s="155"/>
      <c r="AQ305" s="155"/>
    </row>
    <row r="306" spans="1:43" s="101" customFormat="1" ht="27.95" customHeight="1">
      <c r="A306" s="120" t="str">
        <f t="shared" ca="1" si="48"/>
        <v/>
      </c>
      <c r="B306" s="422" t="str">
        <f ca="1">IF(A306="","",IF(INDIRECT("C"&amp;ROW())="","",TEXT(MATCH(INDIRECT("C"&amp;ROW()),TestCategories,0),"000")&amp;"-"&amp;TEXT(COUNTIF(C$3:INDIRECT("C"&amp;ROW()),INDIRECT("C"&amp;ROW())),"00")))</f>
        <v/>
      </c>
      <c r="C306" s="423" t="str">
        <f t="shared" ca="1" si="49"/>
        <v>IRTF CUSTOMIZATION FUNCTION CHECK</v>
      </c>
      <c r="D306" s="424"/>
      <c r="E306" s="431"/>
      <c r="F306" s="431"/>
      <c r="G306" s="431"/>
      <c r="H306" s="432"/>
      <c r="I306" s="427"/>
      <c r="J306" s="432"/>
      <c r="K306" s="431"/>
      <c r="L306" s="431"/>
      <c r="M306" s="429" t="str">
        <f t="shared" ca="1" si="50"/>
        <v/>
      </c>
      <c r="N306" s="282"/>
      <c r="O306" s="442">
        <f t="shared" ca="1" si="51"/>
        <v>29</v>
      </c>
      <c r="P306" s="98"/>
      <c r="Q306" s="98"/>
      <c r="R306" s="98"/>
      <c r="S306" s="98"/>
      <c r="T306" s="98"/>
      <c r="U306" s="98"/>
      <c r="V306" s="98"/>
      <c r="W306" s="99"/>
      <c r="X306" s="89"/>
      <c r="Y306" s="89"/>
      <c r="Z306" s="89"/>
      <c r="AA306" s="89"/>
      <c r="AB306" s="102"/>
      <c r="AC306" s="102"/>
      <c r="AD306" s="102"/>
      <c r="AE306" s="102"/>
      <c r="AF306" s="102"/>
      <c r="AG306" s="102"/>
      <c r="AH306" s="102"/>
      <c r="AI306" s="102"/>
      <c r="AJ306" s="102"/>
      <c r="AK306" s="102"/>
      <c r="AL306" s="104"/>
      <c r="AM306" s="98"/>
      <c r="AN306" s="155"/>
      <c r="AO306" s="155"/>
      <c r="AP306" s="155"/>
      <c r="AQ306" s="155"/>
    </row>
    <row r="307" spans="1:43" s="101" customFormat="1" ht="27.95" customHeight="1">
      <c r="A307" s="120" t="str">
        <f t="shared" ca="1" si="48"/>
        <v/>
      </c>
      <c r="B307" s="422" t="str">
        <f ca="1">IF(A307="","",IF(INDIRECT("C"&amp;ROW())="","",TEXT(MATCH(INDIRECT("C"&amp;ROW()),TestCategories,0),"000")&amp;"-"&amp;TEXT(COUNTIF(C$3:INDIRECT("C"&amp;ROW()),INDIRECT("C"&amp;ROW())),"00")))</f>
        <v/>
      </c>
      <c r="C307" s="423" t="str">
        <f t="shared" ca="1" si="49"/>
        <v>IRTF CUSTOMIZATION FUNCTION CHECK</v>
      </c>
      <c r="D307" s="424"/>
      <c r="E307" s="431"/>
      <c r="F307" s="431"/>
      <c r="G307" s="431"/>
      <c r="H307" s="432"/>
      <c r="I307" s="427"/>
      <c r="J307" s="432"/>
      <c r="K307" s="431"/>
      <c r="L307" s="431"/>
      <c r="M307" s="429" t="str">
        <f t="shared" ca="1" si="50"/>
        <v/>
      </c>
      <c r="N307" s="282"/>
      <c r="O307" s="442">
        <f t="shared" ca="1" si="51"/>
        <v>29</v>
      </c>
      <c r="P307" s="98"/>
      <c r="Q307" s="98"/>
      <c r="R307" s="98"/>
      <c r="S307" s="98"/>
      <c r="T307" s="98"/>
      <c r="U307" s="98"/>
      <c r="V307" s="98"/>
      <c r="W307" s="99"/>
      <c r="X307" s="89"/>
      <c r="Y307" s="89"/>
      <c r="Z307" s="89"/>
      <c r="AA307" s="89"/>
      <c r="AB307" s="102"/>
      <c r="AC307" s="102"/>
      <c r="AD307" s="102"/>
      <c r="AE307" s="102"/>
      <c r="AF307" s="102"/>
      <c r="AG307" s="102"/>
      <c r="AH307" s="102"/>
      <c r="AI307" s="102"/>
      <c r="AJ307" s="102"/>
      <c r="AK307" s="102"/>
      <c r="AL307" s="104"/>
      <c r="AM307" s="98"/>
      <c r="AN307" s="155"/>
      <c r="AO307" s="155"/>
      <c r="AP307" s="155"/>
      <c r="AQ307" s="155"/>
    </row>
    <row r="308" spans="1:43" s="101" customFormat="1" ht="27.95" customHeight="1">
      <c r="A308" s="120" t="str">
        <f t="shared" ca="1" si="48"/>
        <v/>
      </c>
      <c r="B308" s="422" t="str">
        <f ca="1">IF(A308="","",IF(INDIRECT("C"&amp;ROW())="","",TEXT(MATCH(INDIRECT("C"&amp;ROW()),TestCategories,0),"000")&amp;"-"&amp;TEXT(COUNTIF(C$3:INDIRECT("C"&amp;ROW()),INDIRECT("C"&amp;ROW())),"00")))</f>
        <v/>
      </c>
      <c r="C308" s="423" t="str">
        <f t="shared" ca="1" si="49"/>
        <v>IRTF CUSTOMIZATION FUNCTION CHECK</v>
      </c>
      <c r="D308" s="424"/>
      <c r="E308" s="431"/>
      <c r="F308" s="431"/>
      <c r="G308" s="431"/>
      <c r="H308" s="432"/>
      <c r="I308" s="427"/>
      <c r="J308" s="432"/>
      <c r="K308" s="431"/>
      <c r="L308" s="431"/>
      <c r="M308" s="429" t="str">
        <f t="shared" ca="1" si="50"/>
        <v/>
      </c>
      <c r="N308" s="282"/>
      <c r="O308" s="442">
        <f t="shared" ca="1" si="51"/>
        <v>29</v>
      </c>
      <c r="P308" s="98"/>
      <c r="Q308" s="98"/>
      <c r="R308" s="98"/>
      <c r="S308" s="98"/>
      <c r="T308" s="98"/>
      <c r="U308" s="98"/>
      <c r="V308" s="98"/>
      <c r="W308" s="99"/>
      <c r="X308" s="89"/>
      <c r="Y308" s="89"/>
      <c r="Z308" s="89"/>
      <c r="AA308" s="89"/>
      <c r="AB308" s="102"/>
      <c r="AC308" s="102"/>
      <c r="AD308" s="102"/>
      <c r="AE308" s="102"/>
      <c r="AF308" s="102"/>
      <c r="AG308" s="102"/>
      <c r="AH308" s="102"/>
      <c r="AI308" s="102"/>
      <c r="AJ308" s="102"/>
      <c r="AK308" s="102"/>
      <c r="AL308" s="104"/>
      <c r="AM308" s="98"/>
      <c r="AN308" s="155"/>
      <c r="AO308" s="155"/>
      <c r="AP308" s="155"/>
      <c r="AQ308" s="155"/>
    </row>
    <row r="309" spans="1:43" s="101" customFormat="1" ht="27.95" customHeight="1">
      <c r="A309" s="120" t="str">
        <f t="shared" ca="1" si="48"/>
        <v/>
      </c>
      <c r="B309" s="422" t="str">
        <f ca="1">IF(A309="","",IF(INDIRECT("C"&amp;ROW())="","",TEXT(MATCH(INDIRECT("C"&amp;ROW()),TestCategories,0),"000")&amp;"-"&amp;TEXT(COUNTIF(C$3:INDIRECT("C"&amp;ROW()),INDIRECT("C"&amp;ROW())),"00")))</f>
        <v/>
      </c>
      <c r="C309" s="423" t="str">
        <f t="shared" ca="1" si="49"/>
        <v>IRTF CUSTOMIZATION FUNCTION CHECK</v>
      </c>
      <c r="D309" s="424"/>
      <c r="E309" s="431"/>
      <c r="F309" s="431"/>
      <c r="G309" s="431"/>
      <c r="H309" s="432"/>
      <c r="I309" s="427"/>
      <c r="J309" s="432"/>
      <c r="K309" s="431"/>
      <c r="L309" s="431"/>
      <c r="M309" s="429" t="str">
        <f t="shared" ca="1" si="50"/>
        <v/>
      </c>
      <c r="N309" s="282"/>
      <c r="O309" s="442">
        <f t="shared" ca="1" si="51"/>
        <v>29</v>
      </c>
      <c r="P309" s="98"/>
      <c r="Q309" s="98"/>
      <c r="R309" s="98"/>
      <c r="S309" s="98"/>
      <c r="T309" s="98"/>
      <c r="U309" s="98"/>
      <c r="V309" s="98"/>
      <c r="W309" s="99"/>
      <c r="X309" s="89"/>
      <c r="Y309" s="89"/>
      <c r="Z309" s="89"/>
      <c r="AA309" s="89"/>
      <c r="AB309" s="102"/>
      <c r="AC309" s="102"/>
      <c r="AD309" s="102"/>
      <c r="AE309" s="102"/>
      <c r="AF309" s="102"/>
      <c r="AG309" s="102"/>
      <c r="AH309" s="102"/>
      <c r="AI309" s="102"/>
      <c r="AJ309" s="102"/>
      <c r="AK309" s="102"/>
      <c r="AL309" s="104"/>
      <c r="AM309" s="98"/>
      <c r="AN309" s="155"/>
      <c r="AO309" s="155"/>
      <c r="AP309" s="155"/>
      <c r="AQ309" s="155"/>
    </row>
    <row r="310" spans="1:43" s="101" customFormat="1" ht="27.95" customHeight="1">
      <c r="A310" s="120" t="str">
        <f t="shared" ca="1" si="48"/>
        <v/>
      </c>
      <c r="B310" s="422" t="str">
        <f ca="1">IF(A310="","",IF(INDIRECT("C"&amp;ROW())="","",TEXT(MATCH(INDIRECT("C"&amp;ROW()),TestCategories,0),"000")&amp;"-"&amp;TEXT(COUNTIF(C$3:INDIRECT("C"&amp;ROW()),INDIRECT("C"&amp;ROW())),"00")))</f>
        <v/>
      </c>
      <c r="C310" s="423" t="str">
        <f t="shared" ca="1" si="49"/>
        <v>IRTF CUSTOMIZATION FUNCTION CHECK</v>
      </c>
      <c r="D310" s="424"/>
      <c r="E310" s="431"/>
      <c r="F310" s="431"/>
      <c r="G310" s="431"/>
      <c r="H310" s="432"/>
      <c r="I310" s="427"/>
      <c r="J310" s="432"/>
      <c r="K310" s="431"/>
      <c r="L310" s="431"/>
      <c r="M310" s="429" t="str">
        <f t="shared" ca="1" si="50"/>
        <v/>
      </c>
      <c r="N310" s="282"/>
      <c r="O310" s="442">
        <f t="shared" ca="1" si="51"/>
        <v>29</v>
      </c>
      <c r="P310" s="98"/>
      <c r="Q310" s="98"/>
      <c r="R310" s="98"/>
      <c r="S310" s="98"/>
      <c r="T310" s="98"/>
      <c r="U310" s="98"/>
      <c r="V310" s="98"/>
      <c r="W310" s="99"/>
      <c r="X310" s="89"/>
      <c r="Y310" s="89"/>
      <c r="Z310" s="89"/>
      <c r="AA310" s="89"/>
      <c r="AB310" s="102"/>
      <c r="AC310" s="102"/>
      <c r="AD310" s="102"/>
      <c r="AE310" s="102"/>
      <c r="AF310" s="102"/>
      <c r="AG310" s="102"/>
      <c r="AH310" s="102"/>
      <c r="AI310" s="102"/>
      <c r="AJ310" s="102"/>
      <c r="AK310" s="102"/>
      <c r="AL310" s="104"/>
      <c r="AM310" s="98"/>
      <c r="AN310" s="155"/>
      <c r="AO310" s="155"/>
      <c r="AP310" s="155"/>
      <c r="AQ310" s="155"/>
    </row>
    <row r="311" spans="1:43" s="101" customFormat="1" ht="27.95" customHeight="1">
      <c r="A311" s="120" t="str">
        <f t="shared" ca="1" si="48"/>
        <v/>
      </c>
      <c r="B311" s="422" t="str">
        <f ca="1">IF(A311="","",IF(INDIRECT("C"&amp;ROW())="","",TEXT(MATCH(INDIRECT("C"&amp;ROW()),TestCategories,0),"000")&amp;"-"&amp;TEXT(COUNTIF(C$3:INDIRECT("C"&amp;ROW()),INDIRECT("C"&amp;ROW())),"00")))</f>
        <v/>
      </c>
      <c r="C311" s="423" t="str">
        <f t="shared" ca="1" si="49"/>
        <v>IRTF CUSTOMIZATION FUNCTION CHECK</v>
      </c>
      <c r="D311" s="424"/>
      <c r="E311" s="431"/>
      <c r="F311" s="431"/>
      <c r="G311" s="431"/>
      <c r="H311" s="432"/>
      <c r="I311" s="427"/>
      <c r="J311" s="432"/>
      <c r="K311" s="431"/>
      <c r="L311" s="431"/>
      <c r="M311" s="429" t="str">
        <f t="shared" ca="1" si="50"/>
        <v/>
      </c>
      <c r="N311" s="282"/>
      <c r="O311" s="442">
        <f t="shared" ca="1" si="51"/>
        <v>29</v>
      </c>
      <c r="P311" s="98"/>
      <c r="Q311" s="98"/>
      <c r="R311" s="98"/>
      <c r="S311" s="98"/>
      <c r="T311" s="98"/>
      <c r="U311" s="98"/>
      <c r="V311" s="98"/>
      <c r="W311" s="99"/>
      <c r="X311" s="89"/>
      <c r="Y311" s="89"/>
      <c r="Z311" s="89"/>
      <c r="AA311" s="89"/>
      <c r="AB311" s="102"/>
      <c r="AC311" s="102"/>
      <c r="AD311" s="102"/>
      <c r="AE311" s="102"/>
      <c r="AF311" s="102"/>
      <c r="AG311" s="102"/>
      <c r="AH311" s="102"/>
      <c r="AI311" s="102"/>
      <c r="AJ311" s="102"/>
      <c r="AK311" s="102"/>
      <c r="AL311" s="104"/>
      <c r="AM311" s="98"/>
      <c r="AN311" s="155"/>
      <c r="AO311" s="155"/>
      <c r="AP311" s="155"/>
      <c r="AQ311" s="155"/>
    </row>
    <row r="312" spans="1:43" s="101" customFormat="1" ht="27.95" customHeight="1">
      <c r="A312" s="120" t="str">
        <f t="shared" ca="1" si="48"/>
        <v/>
      </c>
      <c r="B312" s="422" t="str">
        <f ca="1">IF(A312="","",IF(INDIRECT("C"&amp;ROW())="","",TEXT(MATCH(INDIRECT("C"&amp;ROW()),TestCategories,0),"000")&amp;"-"&amp;TEXT(COUNTIF(C$3:INDIRECT("C"&amp;ROW()),INDIRECT("C"&amp;ROW())),"00")))</f>
        <v/>
      </c>
      <c r="C312" s="423" t="str">
        <f t="shared" ca="1" si="49"/>
        <v>IRTF CUSTOMIZATION FUNCTION CHECK</v>
      </c>
      <c r="D312" s="424"/>
      <c r="E312" s="431"/>
      <c r="F312" s="431"/>
      <c r="G312" s="431"/>
      <c r="H312" s="432"/>
      <c r="I312" s="427"/>
      <c r="J312" s="432"/>
      <c r="K312" s="431"/>
      <c r="L312" s="431"/>
      <c r="M312" s="429" t="str">
        <f t="shared" ca="1" si="50"/>
        <v/>
      </c>
      <c r="N312" s="282"/>
      <c r="O312" s="442">
        <f t="shared" ca="1" si="51"/>
        <v>29</v>
      </c>
      <c r="P312" s="98"/>
      <c r="Q312" s="98"/>
      <c r="R312" s="98"/>
      <c r="S312" s="98"/>
      <c r="T312" s="98"/>
      <c r="U312" s="98"/>
      <c r="V312" s="98"/>
      <c r="W312" s="99"/>
      <c r="X312" s="89"/>
      <c r="Y312" s="89"/>
      <c r="Z312" s="89"/>
      <c r="AA312" s="89"/>
      <c r="AB312" s="102"/>
      <c r="AC312" s="102"/>
      <c r="AD312" s="102"/>
      <c r="AE312" s="102"/>
      <c r="AF312" s="102"/>
      <c r="AG312" s="102"/>
      <c r="AH312" s="102"/>
      <c r="AI312" s="102"/>
      <c r="AJ312" s="102"/>
      <c r="AK312" s="102"/>
      <c r="AL312" s="104"/>
      <c r="AM312" s="98"/>
      <c r="AN312" s="155"/>
      <c r="AO312" s="155"/>
      <c r="AP312" s="155"/>
      <c r="AQ312" s="155"/>
    </row>
    <row r="313" spans="1:43" s="101" customFormat="1" ht="27.95" customHeight="1">
      <c r="A313" s="120" t="str">
        <f t="shared" ca="1" si="48"/>
        <v/>
      </c>
      <c r="B313" s="422" t="str">
        <f ca="1">IF(A313="","",IF(INDIRECT("C"&amp;ROW())="","",TEXT(MATCH(INDIRECT("C"&amp;ROW()),TestCategories,0),"000")&amp;"-"&amp;TEXT(COUNTIF(C$3:INDIRECT("C"&amp;ROW()),INDIRECT("C"&amp;ROW())),"00")))</f>
        <v/>
      </c>
      <c r="C313" s="423" t="str">
        <f t="shared" ca="1" si="49"/>
        <v>IRTF CUSTOMIZATION FUNCTION CHECK</v>
      </c>
      <c r="D313" s="424"/>
      <c r="E313" s="431"/>
      <c r="F313" s="431"/>
      <c r="G313" s="431"/>
      <c r="H313" s="432"/>
      <c r="I313" s="427"/>
      <c r="J313" s="432"/>
      <c r="K313" s="431"/>
      <c r="L313" s="431"/>
      <c r="M313" s="429" t="str">
        <f t="shared" ca="1" si="50"/>
        <v/>
      </c>
      <c r="N313" s="282"/>
      <c r="O313" s="442">
        <f t="shared" ca="1" si="51"/>
        <v>29</v>
      </c>
      <c r="P313" s="98"/>
      <c r="Q313" s="98"/>
      <c r="R313" s="98"/>
      <c r="S313" s="98"/>
      <c r="T313" s="98"/>
      <c r="U313" s="98"/>
      <c r="V313" s="98"/>
      <c r="W313" s="99"/>
      <c r="X313" s="89"/>
      <c r="Y313" s="89"/>
      <c r="Z313" s="89"/>
      <c r="AA313" s="89"/>
      <c r="AB313" s="102"/>
      <c r="AC313" s="102"/>
      <c r="AD313" s="102"/>
      <c r="AE313" s="102"/>
      <c r="AF313" s="102"/>
      <c r="AG313" s="102"/>
      <c r="AH313" s="102"/>
      <c r="AI313" s="102"/>
      <c r="AJ313" s="102"/>
      <c r="AK313" s="102"/>
      <c r="AL313" s="104"/>
      <c r="AM313" s="98"/>
      <c r="AN313" s="155"/>
      <c r="AO313" s="155"/>
      <c r="AP313" s="155"/>
      <c r="AQ313" s="155"/>
    </row>
    <row r="314" spans="1:43" s="101" customFormat="1" ht="27.95" customHeight="1">
      <c r="A314" s="120" t="str">
        <f t="shared" ca="1" si="48"/>
        <v/>
      </c>
      <c r="B314" s="422" t="str">
        <f ca="1">IF(A314="","",IF(INDIRECT("C"&amp;ROW())="","",TEXT(MATCH(INDIRECT("C"&amp;ROW()),TestCategories,0),"000")&amp;"-"&amp;TEXT(COUNTIF(C$3:INDIRECT("C"&amp;ROW()),INDIRECT("C"&amp;ROW())),"00")))</f>
        <v/>
      </c>
      <c r="C314" s="423" t="str">
        <f t="shared" ca="1" si="49"/>
        <v>IRTF CUSTOMIZATION FUNCTION CHECK</v>
      </c>
      <c r="D314" s="424"/>
      <c r="E314" s="431"/>
      <c r="F314" s="431"/>
      <c r="G314" s="431"/>
      <c r="H314" s="432"/>
      <c r="I314" s="427"/>
      <c r="J314" s="432"/>
      <c r="K314" s="431"/>
      <c r="L314" s="431"/>
      <c r="M314" s="429" t="str">
        <f t="shared" ca="1" si="50"/>
        <v/>
      </c>
      <c r="N314" s="282"/>
      <c r="O314" s="442">
        <f t="shared" ca="1" si="51"/>
        <v>29</v>
      </c>
      <c r="P314" s="98"/>
      <c r="Q314" s="98"/>
      <c r="R314" s="98"/>
      <c r="S314" s="98"/>
      <c r="T314" s="98"/>
      <c r="U314" s="98"/>
      <c r="V314" s="98"/>
      <c r="W314" s="99"/>
      <c r="X314" s="89"/>
      <c r="Y314" s="89"/>
      <c r="Z314" s="89"/>
      <c r="AA314" s="89"/>
      <c r="AB314" s="102"/>
      <c r="AC314" s="102"/>
      <c r="AD314" s="102"/>
      <c r="AE314" s="102"/>
      <c r="AF314" s="102"/>
      <c r="AG314" s="102"/>
      <c r="AH314" s="102"/>
      <c r="AI314" s="102"/>
      <c r="AJ314" s="102"/>
      <c r="AK314" s="102"/>
      <c r="AL314" s="104"/>
      <c r="AM314" s="98"/>
      <c r="AN314" s="155"/>
      <c r="AO314" s="155"/>
      <c r="AP314" s="155"/>
      <c r="AQ314" s="155"/>
    </row>
    <row r="315" spans="1:43" s="101" customFormat="1" ht="27.95" customHeight="1">
      <c r="A315" s="120" t="str">
        <f t="shared" ca="1" si="48"/>
        <v/>
      </c>
      <c r="B315" s="422" t="str">
        <f ca="1">IF(A315="","",IF(INDIRECT("C"&amp;ROW())="","",TEXT(MATCH(INDIRECT("C"&amp;ROW()),TestCategories,0),"000")&amp;"-"&amp;TEXT(COUNTIF(C$3:INDIRECT("C"&amp;ROW()),INDIRECT("C"&amp;ROW())),"00")))</f>
        <v/>
      </c>
      <c r="C315" s="423" t="str">
        <f t="shared" ca="1" si="49"/>
        <v>IRTF CUSTOMIZATION FUNCTION CHECK</v>
      </c>
      <c r="D315" s="424"/>
      <c r="E315" s="431"/>
      <c r="F315" s="431"/>
      <c r="G315" s="431"/>
      <c r="H315" s="432"/>
      <c r="I315" s="427"/>
      <c r="J315" s="432"/>
      <c r="K315" s="431"/>
      <c r="L315" s="431"/>
      <c r="M315" s="429" t="str">
        <f t="shared" ca="1" si="50"/>
        <v/>
      </c>
      <c r="N315" s="282"/>
      <c r="O315" s="442">
        <f t="shared" ca="1" si="51"/>
        <v>29</v>
      </c>
      <c r="P315" s="98"/>
      <c r="Q315" s="98"/>
      <c r="R315" s="98"/>
      <c r="S315" s="98"/>
      <c r="T315" s="98"/>
      <c r="U315" s="98"/>
      <c r="V315" s="98"/>
      <c r="W315" s="99"/>
      <c r="X315" s="89"/>
      <c r="Y315" s="89"/>
      <c r="Z315" s="89"/>
      <c r="AA315" s="89"/>
      <c r="AB315" s="102"/>
      <c r="AC315" s="102"/>
      <c r="AD315" s="102"/>
      <c r="AE315" s="102"/>
      <c r="AF315" s="102"/>
      <c r="AG315" s="102"/>
      <c r="AH315" s="102"/>
      <c r="AI315" s="102"/>
      <c r="AJ315" s="102"/>
      <c r="AK315" s="102"/>
      <c r="AL315" s="104"/>
      <c r="AM315" s="98"/>
      <c r="AN315" s="155"/>
      <c r="AO315" s="155"/>
      <c r="AP315" s="155"/>
      <c r="AQ315" s="155"/>
    </row>
    <row r="316" spans="1:43" s="101" customFormat="1" ht="27.95" customHeight="1">
      <c r="A316" s="120" t="str">
        <f t="shared" ca="1" si="48"/>
        <v/>
      </c>
      <c r="B316" s="422" t="str">
        <f ca="1">IF(A316="","",IF(INDIRECT("C"&amp;ROW())="","",TEXT(MATCH(INDIRECT("C"&amp;ROW()),TestCategories,0),"000")&amp;"-"&amp;TEXT(COUNTIF(C$3:INDIRECT("C"&amp;ROW()),INDIRECT("C"&amp;ROW())),"00")))</f>
        <v/>
      </c>
      <c r="C316" s="423" t="str">
        <f t="shared" ca="1" si="49"/>
        <v>IRTF CUSTOMIZATION FUNCTION CHECK</v>
      </c>
      <c r="D316" s="424"/>
      <c r="E316" s="431"/>
      <c r="F316" s="431"/>
      <c r="G316" s="431"/>
      <c r="H316" s="432"/>
      <c r="I316" s="427"/>
      <c r="J316" s="432"/>
      <c r="K316" s="431"/>
      <c r="L316" s="431"/>
      <c r="M316" s="429" t="str">
        <f t="shared" ca="1" si="50"/>
        <v/>
      </c>
      <c r="N316" s="282"/>
      <c r="O316" s="442">
        <f t="shared" ca="1" si="51"/>
        <v>29</v>
      </c>
      <c r="P316" s="98"/>
      <c r="Q316" s="98"/>
      <c r="R316" s="98"/>
      <c r="S316" s="98"/>
      <c r="T316" s="98"/>
      <c r="U316" s="98"/>
      <c r="V316" s="98"/>
      <c r="W316" s="99"/>
      <c r="X316" s="89"/>
      <c r="Y316" s="89"/>
      <c r="Z316" s="89"/>
      <c r="AA316" s="89"/>
      <c r="AB316" s="102"/>
      <c r="AC316" s="102"/>
      <c r="AD316" s="102"/>
      <c r="AE316" s="102"/>
      <c r="AF316" s="102"/>
      <c r="AG316" s="102"/>
      <c r="AH316" s="102"/>
      <c r="AI316" s="102"/>
      <c r="AJ316" s="102"/>
      <c r="AK316" s="102"/>
      <c r="AL316" s="104"/>
      <c r="AM316" s="98"/>
      <c r="AN316" s="155"/>
      <c r="AO316" s="155"/>
      <c r="AP316" s="155"/>
      <c r="AQ316" s="155"/>
    </row>
    <row r="317" spans="1:43" s="101" customFormat="1" ht="27.95" customHeight="1">
      <c r="A317" s="120" t="str">
        <f t="shared" ca="1" si="48"/>
        <v/>
      </c>
      <c r="B317" s="422" t="str">
        <f ca="1">IF(A317="","",IF(INDIRECT("C"&amp;ROW())="","",TEXT(MATCH(INDIRECT("C"&amp;ROW()),TestCategories,0),"000")&amp;"-"&amp;TEXT(COUNTIF(C$3:INDIRECT("C"&amp;ROW()),INDIRECT("C"&amp;ROW())),"00")))</f>
        <v/>
      </c>
      <c r="C317" s="423" t="str">
        <f t="shared" ca="1" si="49"/>
        <v>IRTF CUSTOMIZATION FUNCTION CHECK</v>
      </c>
      <c r="D317" s="424"/>
      <c r="E317" s="431"/>
      <c r="F317" s="431"/>
      <c r="G317" s="431"/>
      <c r="H317" s="432"/>
      <c r="I317" s="427"/>
      <c r="J317" s="432"/>
      <c r="K317" s="431"/>
      <c r="L317" s="431"/>
      <c r="M317" s="429" t="str">
        <f t="shared" ca="1" si="50"/>
        <v/>
      </c>
      <c r="N317" s="282"/>
      <c r="O317" s="442">
        <f t="shared" ca="1" si="51"/>
        <v>29</v>
      </c>
      <c r="P317" s="98"/>
      <c r="Q317" s="98"/>
      <c r="R317" s="98"/>
      <c r="S317" s="98"/>
      <c r="T317" s="98"/>
      <c r="U317" s="98"/>
      <c r="V317" s="98"/>
      <c r="W317" s="99"/>
      <c r="X317" s="89"/>
      <c r="Y317" s="89"/>
      <c r="Z317" s="89"/>
      <c r="AA317" s="89"/>
      <c r="AB317" s="102"/>
      <c r="AC317" s="102"/>
      <c r="AD317" s="102"/>
      <c r="AE317" s="102"/>
      <c r="AF317" s="102"/>
      <c r="AG317" s="102"/>
      <c r="AH317" s="102"/>
      <c r="AI317" s="102"/>
      <c r="AJ317" s="102"/>
      <c r="AK317" s="102"/>
      <c r="AL317" s="104"/>
      <c r="AM317" s="98"/>
      <c r="AN317" s="155"/>
      <c r="AO317" s="155"/>
      <c r="AP317" s="155"/>
      <c r="AQ317" s="155"/>
    </row>
    <row r="318" spans="1:43" s="101" customFormat="1" ht="27.95" customHeight="1">
      <c r="A318" s="120" t="str">
        <f t="shared" ca="1" si="48"/>
        <v/>
      </c>
      <c r="B318" s="422" t="str">
        <f ca="1">IF(A318="","",IF(INDIRECT("C"&amp;ROW())="","",TEXT(MATCH(INDIRECT("C"&amp;ROW()),TestCategories,0),"000")&amp;"-"&amp;TEXT(COUNTIF(C$3:INDIRECT("C"&amp;ROW()),INDIRECT("C"&amp;ROW())),"00")))</f>
        <v/>
      </c>
      <c r="C318" s="423" t="str">
        <f t="shared" ca="1" si="49"/>
        <v>IRTF CUSTOMIZATION FUNCTION CHECK</v>
      </c>
      <c r="D318" s="424"/>
      <c r="E318" s="431"/>
      <c r="F318" s="431"/>
      <c r="G318" s="431"/>
      <c r="H318" s="432"/>
      <c r="I318" s="427"/>
      <c r="J318" s="432"/>
      <c r="K318" s="431"/>
      <c r="L318" s="431"/>
      <c r="M318" s="429" t="str">
        <f t="shared" ca="1" si="50"/>
        <v/>
      </c>
      <c r="N318" s="282"/>
      <c r="O318" s="442">
        <f t="shared" ca="1" si="51"/>
        <v>29</v>
      </c>
      <c r="P318" s="98"/>
      <c r="Q318" s="98"/>
      <c r="R318" s="98"/>
      <c r="S318" s="98"/>
      <c r="T318" s="98"/>
      <c r="U318" s="98"/>
      <c r="V318" s="98"/>
      <c r="W318" s="99"/>
      <c r="X318" s="89"/>
      <c r="Y318" s="89"/>
      <c r="Z318" s="89"/>
      <c r="AA318" s="89"/>
      <c r="AB318" s="102"/>
      <c r="AC318" s="102"/>
      <c r="AD318" s="102"/>
      <c r="AE318" s="102"/>
      <c r="AF318" s="102"/>
      <c r="AG318" s="102"/>
      <c r="AH318" s="102"/>
      <c r="AI318" s="102"/>
      <c r="AJ318" s="102"/>
      <c r="AK318" s="102"/>
      <c r="AL318" s="104"/>
      <c r="AM318" s="98"/>
      <c r="AN318" s="155"/>
      <c r="AO318" s="155"/>
      <c r="AP318" s="155"/>
      <c r="AQ318" s="155"/>
    </row>
    <row r="319" spans="1:43" s="101" customFormat="1" ht="27.95" customHeight="1">
      <c r="A319" s="120" t="str">
        <f t="shared" ca="1" si="48"/>
        <v/>
      </c>
      <c r="B319" s="422" t="str">
        <f ca="1">IF(A319="","",IF(INDIRECT("C"&amp;ROW())="","",TEXT(MATCH(INDIRECT("C"&amp;ROW()),TestCategories,0),"000")&amp;"-"&amp;TEXT(COUNTIF(C$3:INDIRECT("C"&amp;ROW()),INDIRECT("C"&amp;ROW())),"00")))</f>
        <v/>
      </c>
      <c r="C319" s="423" t="str">
        <f t="shared" ca="1" si="49"/>
        <v>IRTF CUSTOMIZATION FUNCTION CHECK</v>
      </c>
      <c r="D319" s="424"/>
      <c r="E319" s="431"/>
      <c r="F319" s="431"/>
      <c r="G319" s="431"/>
      <c r="H319" s="432"/>
      <c r="I319" s="427"/>
      <c r="J319" s="432"/>
      <c r="K319" s="431"/>
      <c r="L319" s="431"/>
      <c r="M319" s="429" t="str">
        <f t="shared" ca="1" si="50"/>
        <v/>
      </c>
      <c r="N319" s="282"/>
      <c r="O319" s="442">
        <f t="shared" ca="1" si="51"/>
        <v>29</v>
      </c>
      <c r="P319" s="98"/>
      <c r="Q319" s="98"/>
      <c r="R319" s="98"/>
      <c r="S319" s="98"/>
      <c r="T319" s="98"/>
      <c r="U319" s="98"/>
      <c r="V319" s="98"/>
      <c r="W319" s="99"/>
      <c r="X319" s="89"/>
      <c r="Y319" s="89"/>
      <c r="Z319" s="89"/>
      <c r="AA319" s="89"/>
      <c r="AB319" s="102"/>
      <c r="AC319" s="102"/>
      <c r="AD319" s="102"/>
      <c r="AE319" s="102"/>
      <c r="AF319" s="102"/>
      <c r="AG319" s="102"/>
      <c r="AH319" s="102"/>
      <c r="AI319" s="102"/>
      <c r="AJ319" s="102"/>
      <c r="AK319" s="102"/>
      <c r="AL319" s="104"/>
      <c r="AM319" s="98"/>
      <c r="AN319" s="155"/>
      <c r="AO319" s="155"/>
      <c r="AP319" s="155"/>
      <c r="AQ319" s="155"/>
    </row>
    <row r="320" spans="1:43" s="101" customFormat="1" ht="27.95" customHeight="1">
      <c r="A320" s="120" t="str">
        <f t="shared" ca="1" si="48"/>
        <v/>
      </c>
      <c r="B320" s="422" t="str">
        <f ca="1">IF(A320="","",IF(INDIRECT("C"&amp;ROW())="","",TEXT(MATCH(INDIRECT("C"&amp;ROW()),TestCategories,0),"000")&amp;"-"&amp;TEXT(COUNTIF(C$3:INDIRECT("C"&amp;ROW()),INDIRECT("C"&amp;ROW())),"00")))</f>
        <v/>
      </c>
      <c r="C320" s="423" t="str">
        <f t="shared" ca="1" si="49"/>
        <v>IRTF CUSTOMIZATION FUNCTION CHECK</v>
      </c>
      <c r="D320" s="424"/>
      <c r="E320" s="431"/>
      <c r="F320" s="431"/>
      <c r="G320" s="431"/>
      <c r="H320" s="432"/>
      <c r="I320" s="427"/>
      <c r="J320" s="432"/>
      <c r="K320" s="431"/>
      <c r="L320" s="431"/>
      <c r="M320" s="429" t="str">
        <f t="shared" ca="1" si="50"/>
        <v/>
      </c>
      <c r="N320" s="282"/>
      <c r="O320" s="442">
        <f t="shared" ca="1" si="51"/>
        <v>29</v>
      </c>
      <c r="P320" s="98"/>
      <c r="Q320" s="98"/>
      <c r="R320" s="98"/>
      <c r="S320" s="98"/>
      <c r="T320" s="98"/>
      <c r="U320" s="98"/>
      <c r="V320" s="98"/>
      <c r="W320" s="99"/>
      <c r="X320" s="89"/>
      <c r="Y320" s="89"/>
      <c r="Z320" s="89"/>
      <c r="AA320" s="89"/>
      <c r="AB320" s="102"/>
      <c r="AC320" s="102"/>
      <c r="AD320" s="102"/>
      <c r="AE320" s="102"/>
      <c r="AF320" s="102"/>
      <c r="AG320" s="102"/>
      <c r="AH320" s="102"/>
      <c r="AI320" s="102"/>
      <c r="AJ320" s="102"/>
      <c r="AK320" s="102"/>
      <c r="AL320" s="104"/>
      <c r="AM320" s="98"/>
      <c r="AN320" s="155"/>
      <c r="AO320" s="155"/>
      <c r="AP320" s="155"/>
      <c r="AQ320" s="155"/>
    </row>
    <row r="321" spans="1:43" s="101" customFormat="1" ht="27.95" customHeight="1">
      <c r="A321" s="120" t="str">
        <f t="shared" ca="1" si="48"/>
        <v/>
      </c>
      <c r="B321" s="422" t="str">
        <f ca="1">IF(A321="","",IF(INDIRECT("C"&amp;ROW())="","",TEXT(MATCH(INDIRECT("C"&amp;ROW()),TestCategories,0),"000")&amp;"-"&amp;TEXT(COUNTIF(C$3:INDIRECT("C"&amp;ROW()),INDIRECT("C"&amp;ROW())),"00")))</f>
        <v/>
      </c>
      <c r="C321" s="423" t="str">
        <f t="shared" ca="1" si="49"/>
        <v>IRTF CUSTOMIZATION FUNCTION CHECK</v>
      </c>
      <c r="D321" s="424"/>
      <c r="E321" s="431"/>
      <c r="F321" s="431"/>
      <c r="G321" s="431"/>
      <c r="H321" s="432"/>
      <c r="I321" s="427"/>
      <c r="J321" s="432"/>
      <c r="K321" s="431"/>
      <c r="L321" s="431"/>
      <c r="M321" s="429" t="str">
        <f t="shared" ca="1" si="50"/>
        <v/>
      </c>
      <c r="N321" s="282"/>
      <c r="O321" s="442">
        <f t="shared" ca="1" si="51"/>
        <v>29</v>
      </c>
      <c r="P321" s="98"/>
      <c r="Q321" s="98"/>
      <c r="R321" s="98"/>
      <c r="S321" s="98"/>
      <c r="T321" s="98"/>
      <c r="U321" s="98"/>
      <c r="V321" s="98"/>
      <c r="W321" s="99"/>
      <c r="X321" s="89"/>
      <c r="Y321" s="89"/>
      <c r="Z321" s="89"/>
      <c r="AA321" s="89"/>
      <c r="AB321" s="102"/>
      <c r="AC321" s="102"/>
      <c r="AD321" s="102"/>
      <c r="AE321" s="102"/>
      <c r="AF321" s="102"/>
      <c r="AG321" s="102"/>
      <c r="AH321" s="102"/>
      <c r="AI321" s="102"/>
      <c r="AJ321" s="102"/>
      <c r="AK321" s="102"/>
      <c r="AL321" s="104"/>
      <c r="AM321" s="98"/>
      <c r="AN321" s="155"/>
      <c r="AO321" s="155"/>
      <c r="AP321" s="155"/>
      <c r="AQ321" s="155"/>
    </row>
    <row r="322" spans="1:43" s="101" customFormat="1" ht="27.95" customHeight="1">
      <c r="A322" s="120" t="str">
        <f t="shared" ca="1" si="48"/>
        <v/>
      </c>
      <c r="B322" s="422" t="str">
        <f ca="1">IF(A322="","",IF(INDIRECT("C"&amp;ROW())="","",TEXT(MATCH(INDIRECT("C"&amp;ROW()),TestCategories,0),"000")&amp;"-"&amp;TEXT(COUNTIF(C$3:INDIRECT("C"&amp;ROW()),INDIRECT("C"&amp;ROW())),"00")))</f>
        <v/>
      </c>
      <c r="C322" s="423" t="str">
        <f t="shared" ca="1" si="49"/>
        <v>IRTF CUSTOMIZATION FUNCTION CHECK</v>
      </c>
      <c r="D322" s="424"/>
      <c r="E322" s="431"/>
      <c r="F322" s="431"/>
      <c r="G322" s="431"/>
      <c r="H322" s="432"/>
      <c r="I322" s="427"/>
      <c r="J322" s="432"/>
      <c r="K322" s="431"/>
      <c r="L322" s="431"/>
      <c r="M322" s="429" t="str">
        <f t="shared" ca="1" si="50"/>
        <v/>
      </c>
      <c r="N322" s="282"/>
      <c r="O322" s="442">
        <f t="shared" ca="1" si="51"/>
        <v>29</v>
      </c>
      <c r="P322" s="98"/>
      <c r="Q322" s="98"/>
      <c r="R322" s="98"/>
      <c r="S322" s="98"/>
      <c r="T322" s="98"/>
      <c r="U322" s="98"/>
      <c r="V322" s="98"/>
      <c r="W322" s="99"/>
      <c r="X322" s="89"/>
      <c r="Y322" s="89"/>
      <c r="Z322" s="89"/>
      <c r="AA322" s="89"/>
      <c r="AB322" s="102"/>
      <c r="AC322" s="102"/>
      <c r="AD322" s="102"/>
      <c r="AE322" s="102"/>
      <c r="AF322" s="102"/>
      <c r="AG322" s="102"/>
      <c r="AH322" s="102"/>
      <c r="AI322" s="102"/>
      <c r="AJ322" s="102"/>
      <c r="AK322" s="102"/>
      <c r="AL322" s="104"/>
      <c r="AM322" s="98"/>
      <c r="AN322" s="155"/>
      <c r="AO322" s="155"/>
      <c r="AP322" s="155"/>
      <c r="AQ322" s="155"/>
    </row>
    <row r="323" spans="1:43" s="101" customFormat="1" ht="27.95" customHeight="1">
      <c r="A323" s="120" t="str">
        <f t="shared" ca="1" si="48"/>
        <v/>
      </c>
      <c r="B323" s="422" t="str">
        <f ca="1">IF(A323="","",IF(INDIRECT("C"&amp;ROW())="","",TEXT(MATCH(INDIRECT("C"&amp;ROW()),TestCategories,0),"000")&amp;"-"&amp;TEXT(COUNTIF(C$3:INDIRECT("C"&amp;ROW()),INDIRECT("C"&amp;ROW())),"00")))</f>
        <v/>
      </c>
      <c r="C323" s="423" t="str">
        <f t="shared" ca="1" si="49"/>
        <v>IRTF CUSTOMIZATION FUNCTION CHECK</v>
      </c>
      <c r="D323" s="424"/>
      <c r="E323" s="431"/>
      <c r="F323" s="431"/>
      <c r="G323" s="431"/>
      <c r="H323" s="432"/>
      <c r="I323" s="427"/>
      <c r="J323" s="432"/>
      <c r="K323" s="431"/>
      <c r="L323" s="431"/>
      <c r="M323" s="429" t="str">
        <f t="shared" ca="1" si="50"/>
        <v/>
      </c>
      <c r="N323" s="282"/>
      <c r="O323" s="442">
        <f t="shared" ca="1" si="51"/>
        <v>29</v>
      </c>
      <c r="P323" s="98"/>
      <c r="Q323" s="98"/>
      <c r="R323" s="98"/>
      <c r="S323" s="98"/>
      <c r="T323" s="98"/>
      <c r="U323" s="98"/>
      <c r="V323" s="98"/>
      <c r="W323" s="99"/>
      <c r="X323" s="89"/>
      <c r="Y323" s="89"/>
      <c r="Z323" s="89"/>
      <c r="AA323" s="89"/>
      <c r="AB323" s="102"/>
      <c r="AC323" s="102"/>
      <c r="AD323" s="102"/>
      <c r="AE323" s="102"/>
      <c r="AF323" s="102"/>
      <c r="AG323" s="102"/>
      <c r="AH323" s="102"/>
      <c r="AI323" s="102"/>
      <c r="AJ323" s="102"/>
      <c r="AK323" s="102"/>
      <c r="AL323" s="104"/>
      <c r="AM323" s="98"/>
      <c r="AN323" s="155"/>
      <c r="AO323" s="155"/>
      <c r="AP323" s="155"/>
      <c r="AQ323" s="155"/>
    </row>
    <row r="324" spans="1:43" s="101" customFormat="1" ht="27.95" customHeight="1">
      <c r="A324" s="120" t="str">
        <f t="shared" ca="1" si="48"/>
        <v/>
      </c>
      <c r="B324" s="422" t="str">
        <f ca="1">IF(A324="","",IF(INDIRECT("C"&amp;ROW())="","",TEXT(MATCH(INDIRECT("C"&amp;ROW()),TestCategories,0),"000")&amp;"-"&amp;TEXT(COUNTIF(C$3:INDIRECT("C"&amp;ROW()),INDIRECT("C"&amp;ROW())),"00")))</f>
        <v/>
      </c>
      <c r="C324" s="423" t="str">
        <f t="shared" ca="1" si="49"/>
        <v>IRTF CUSTOMIZATION FUNCTION CHECK</v>
      </c>
      <c r="D324" s="424"/>
      <c r="E324" s="431"/>
      <c r="F324" s="431"/>
      <c r="G324" s="431"/>
      <c r="H324" s="432"/>
      <c r="I324" s="427"/>
      <c r="J324" s="432"/>
      <c r="K324" s="431"/>
      <c r="L324" s="431"/>
      <c r="M324" s="429" t="str">
        <f t="shared" ca="1" si="50"/>
        <v/>
      </c>
      <c r="N324" s="282"/>
      <c r="O324" s="442">
        <f t="shared" ca="1" si="51"/>
        <v>29</v>
      </c>
      <c r="P324" s="98"/>
      <c r="Q324" s="98"/>
      <c r="R324" s="98"/>
      <c r="S324" s="98"/>
      <c r="T324" s="98"/>
      <c r="U324" s="98"/>
      <c r="V324" s="98"/>
      <c r="W324" s="99"/>
      <c r="X324" s="89"/>
      <c r="Y324" s="89"/>
      <c r="Z324" s="89"/>
      <c r="AA324" s="89"/>
      <c r="AB324" s="102"/>
      <c r="AC324" s="102"/>
      <c r="AD324" s="102"/>
      <c r="AE324" s="102"/>
      <c r="AF324" s="102"/>
      <c r="AG324" s="102"/>
      <c r="AH324" s="102"/>
      <c r="AI324" s="102"/>
      <c r="AJ324" s="102"/>
      <c r="AK324" s="102"/>
      <c r="AL324" s="104"/>
      <c r="AM324" s="98"/>
      <c r="AN324" s="155"/>
      <c r="AO324" s="155"/>
      <c r="AP324" s="155"/>
      <c r="AQ324" s="155"/>
    </row>
    <row r="325" spans="1:43" s="101" customFormat="1" ht="27.95" customHeight="1">
      <c r="A325" s="120" t="str">
        <f t="shared" ref="A325:A388" ca="1" si="52">IF(LEN(INDIRECT("D"&amp;ROW()) &amp; INDIRECT("D"&amp;ROW()) &amp;INDIRECT("E"&amp;ROW()) &amp; INDIRECT("F"&amp;ROW()) &amp; INDIRECT("G"&amp;ROW()) &amp; INDIRECT("H"&amp;ROW()) &amp; INDIRECT("I"&amp;ROW()) &amp; INDIRECT("J"&amp;ROW()) &amp; INDIRECT("K"&amp;ROW()))&gt;0,ROW()-ROW($A$3),"")</f>
        <v/>
      </c>
      <c r="B325" s="422" t="str">
        <f ca="1">IF(A325="","",IF(INDIRECT("C"&amp;ROW())="","",TEXT(MATCH(INDIRECT("C"&amp;ROW()),TestCategories,0),"000")&amp;"-"&amp;TEXT(COUNTIF(C$3:INDIRECT("C"&amp;ROW()),INDIRECT("C"&amp;ROW())),"00")))</f>
        <v/>
      </c>
      <c r="C325" s="423" t="str">
        <f t="shared" ref="C325:C388" ca="1" si="53">IF(LEN(INDIRECT("D"&amp;ROW()))=0,INDIRECT("C"&amp;ROW()-1),INDIRECT("D"&amp;ROW()))</f>
        <v>IRTF CUSTOMIZATION FUNCTION CHECK</v>
      </c>
      <c r="D325" s="424"/>
      <c r="E325" s="431"/>
      <c r="F325" s="431"/>
      <c r="G325" s="431"/>
      <c r="H325" s="432"/>
      <c r="I325" s="427"/>
      <c r="J325" s="432"/>
      <c r="K325" s="431"/>
      <c r="L325" s="431"/>
      <c r="M325" s="429" t="str">
        <f t="shared" ref="M325:M388" ca="1" si="54">IF(M$1=TRUE,IF(ISNUMBER(INDIRECT($L$2&amp;ROW())),HYPERLINK("http://mbt.cmedia.com.tw/mantisbt/view.php?id="&amp;INDIRECT($L$2&amp;ROW()),"Mantis :: "&amp;INDIRECT($L$2&amp;ROW())),""),"")</f>
        <v/>
      </c>
      <c r="N325" s="282"/>
      <c r="O325" s="442">
        <f t="shared" ref="O325:O388" ca="1" si="55">IF(C325&lt;&gt;C324,O324+1,O324)</f>
        <v>29</v>
      </c>
      <c r="P325" s="98"/>
      <c r="Q325" s="98"/>
      <c r="R325" s="98"/>
      <c r="S325" s="98"/>
      <c r="T325" s="98"/>
      <c r="U325" s="98"/>
      <c r="V325" s="98"/>
      <c r="W325" s="99"/>
      <c r="X325" s="89"/>
      <c r="Y325" s="89"/>
      <c r="Z325" s="89"/>
      <c r="AA325" s="89"/>
      <c r="AB325" s="102"/>
      <c r="AC325" s="102"/>
      <c r="AD325" s="102"/>
      <c r="AE325" s="102"/>
      <c r="AF325" s="102"/>
      <c r="AG325" s="102"/>
      <c r="AH325" s="102"/>
      <c r="AI325" s="102"/>
      <c r="AJ325" s="102"/>
      <c r="AK325" s="102"/>
      <c r="AL325" s="104"/>
      <c r="AM325" s="98"/>
      <c r="AN325" s="155"/>
      <c r="AO325" s="155"/>
      <c r="AP325" s="155"/>
      <c r="AQ325" s="155"/>
    </row>
    <row r="326" spans="1:43" s="101" customFormat="1" ht="27.95" customHeight="1">
      <c r="A326" s="120" t="str">
        <f t="shared" ca="1" si="52"/>
        <v/>
      </c>
      <c r="B326" s="422" t="str">
        <f ca="1">IF(A326="","",IF(INDIRECT("C"&amp;ROW())="","",TEXT(MATCH(INDIRECT("C"&amp;ROW()),TestCategories,0),"000")&amp;"-"&amp;TEXT(COUNTIF(C$3:INDIRECT("C"&amp;ROW()),INDIRECT("C"&amp;ROW())),"00")))</f>
        <v/>
      </c>
      <c r="C326" s="423" t="str">
        <f t="shared" ca="1" si="53"/>
        <v>IRTF CUSTOMIZATION FUNCTION CHECK</v>
      </c>
      <c r="D326" s="424"/>
      <c r="E326" s="431"/>
      <c r="F326" s="431"/>
      <c r="G326" s="431"/>
      <c r="H326" s="432"/>
      <c r="I326" s="427"/>
      <c r="J326" s="432"/>
      <c r="K326" s="431"/>
      <c r="L326" s="431"/>
      <c r="M326" s="429" t="str">
        <f t="shared" ca="1" si="54"/>
        <v/>
      </c>
      <c r="N326" s="282"/>
      <c r="O326" s="442">
        <f t="shared" ca="1" si="55"/>
        <v>29</v>
      </c>
      <c r="P326" s="98"/>
      <c r="Q326" s="98"/>
      <c r="R326" s="98"/>
      <c r="S326" s="98"/>
      <c r="T326" s="98"/>
      <c r="U326" s="98"/>
      <c r="V326" s="98"/>
      <c r="W326" s="99"/>
      <c r="X326" s="89"/>
      <c r="Y326" s="89"/>
      <c r="Z326" s="89"/>
      <c r="AA326" s="89"/>
      <c r="AB326" s="102"/>
      <c r="AC326" s="102"/>
      <c r="AD326" s="102"/>
      <c r="AE326" s="102"/>
      <c r="AF326" s="102"/>
      <c r="AG326" s="102"/>
      <c r="AH326" s="102"/>
      <c r="AI326" s="102"/>
      <c r="AJ326" s="102"/>
      <c r="AK326" s="102"/>
      <c r="AL326" s="104"/>
      <c r="AM326" s="98"/>
      <c r="AN326" s="155"/>
      <c r="AO326" s="155"/>
      <c r="AP326" s="155"/>
      <c r="AQ326" s="155"/>
    </row>
    <row r="327" spans="1:43" s="101" customFormat="1" ht="27.95" customHeight="1">
      <c r="A327" s="120" t="str">
        <f t="shared" ca="1" si="52"/>
        <v/>
      </c>
      <c r="B327" s="422" t="str">
        <f ca="1">IF(A327="","",IF(INDIRECT("C"&amp;ROW())="","",TEXT(MATCH(INDIRECT("C"&amp;ROW()),TestCategories,0),"000")&amp;"-"&amp;TEXT(COUNTIF(C$3:INDIRECT("C"&amp;ROW()),INDIRECT("C"&amp;ROW())),"00")))</f>
        <v/>
      </c>
      <c r="C327" s="423" t="str">
        <f t="shared" ca="1" si="53"/>
        <v>IRTF CUSTOMIZATION FUNCTION CHECK</v>
      </c>
      <c r="D327" s="424"/>
      <c r="E327" s="431"/>
      <c r="F327" s="431"/>
      <c r="G327" s="431"/>
      <c r="H327" s="432"/>
      <c r="I327" s="427"/>
      <c r="J327" s="432"/>
      <c r="K327" s="431"/>
      <c r="L327" s="431"/>
      <c r="M327" s="429" t="str">
        <f t="shared" ca="1" si="54"/>
        <v/>
      </c>
      <c r="N327" s="282"/>
      <c r="O327" s="442">
        <f t="shared" ca="1" si="55"/>
        <v>29</v>
      </c>
      <c r="P327" s="98"/>
      <c r="Q327" s="98"/>
      <c r="R327" s="98"/>
      <c r="S327" s="98"/>
      <c r="T327" s="98"/>
      <c r="U327" s="98"/>
      <c r="V327" s="98"/>
      <c r="W327" s="99"/>
      <c r="X327" s="89"/>
      <c r="Y327" s="89"/>
      <c r="Z327" s="89"/>
      <c r="AA327" s="89"/>
      <c r="AB327" s="102"/>
      <c r="AC327" s="102"/>
      <c r="AD327" s="102"/>
      <c r="AE327" s="102"/>
      <c r="AF327" s="102"/>
      <c r="AG327" s="102"/>
      <c r="AH327" s="102"/>
      <c r="AI327" s="102"/>
      <c r="AJ327" s="102"/>
      <c r="AK327" s="102"/>
      <c r="AL327" s="104"/>
      <c r="AM327" s="98"/>
      <c r="AN327" s="155"/>
      <c r="AO327" s="155"/>
      <c r="AP327" s="155"/>
      <c r="AQ327" s="155"/>
    </row>
    <row r="328" spans="1:43" s="101" customFormat="1" ht="27.95" customHeight="1">
      <c r="A328" s="120" t="str">
        <f t="shared" ca="1" si="52"/>
        <v/>
      </c>
      <c r="B328" s="422" t="str">
        <f ca="1">IF(A328="","",IF(INDIRECT("C"&amp;ROW())="","",TEXT(MATCH(INDIRECT("C"&amp;ROW()),TestCategories,0),"000")&amp;"-"&amp;TEXT(COUNTIF(C$3:INDIRECT("C"&amp;ROW()),INDIRECT("C"&amp;ROW())),"00")))</f>
        <v/>
      </c>
      <c r="C328" s="423" t="str">
        <f t="shared" ca="1" si="53"/>
        <v>IRTF CUSTOMIZATION FUNCTION CHECK</v>
      </c>
      <c r="D328" s="424"/>
      <c r="E328" s="431"/>
      <c r="F328" s="431"/>
      <c r="G328" s="431"/>
      <c r="H328" s="432"/>
      <c r="I328" s="427"/>
      <c r="J328" s="432"/>
      <c r="K328" s="431"/>
      <c r="L328" s="431"/>
      <c r="M328" s="429" t="str">
        <f t="shared" ca="1" si="54"/>
        <v/>
      </c>
      <c r="N328" s="282"/>
      <c r="O328" s="442">
        <f t="shared" ca="1" si="55"/>
        <v>29</v>
      </c>
      <c r="P328" s="98"/>
      <c r="Q328" s="98"/>
      <c r="R328" s="98"/>
      <c r="S328" s="98"/>
      <c r="T328" s="98"/>
      <c r="U328" s="98"/>
      <c r="V328" s="98"/>
      <c r="W328" s="99"/>
      <c r="X328" s="89"/>
      <c r="Y328" s="89"/>
      <c r="Z328" s="89"/>
      <c r="AA328" s="89"/>
      <c r="AB328" s="102"/>
      <c r="AC328" s="102"/>
      <c r="AD328" s="102"/>
      <c r="AE328" s="102"/>
      <c r="AF328" s="102"/>
      <c r="AG328" s="102"/>
      <c r="AH328" s="102"/>
      <c r="AI328" s="102"/>
      <c r="AJ328" s="102"/>
      <c r="AK328" s="102"/>
      <c r="AL328" s="104"/>
      <c r="AM328" s="98"/>
      <c r="AN328" s="155"/>
      <c r="AO328" s="155"/>
      <c r="AP328" s="155"/>
      <c r="AQ328" s="155"/>
    </row>
    <row r="329" spans="1:43" s="101" customFormat="1" ht="27.95" customHeight="1">
      <c r="A329" s="120" t="str">
        <f t="shared" ca="1" si="52"/>
        <v/>
      </c>
      <c r="B329" s="422" t="str">
        <f ca="1">IF(A329="","",IF(INDIRECT("C"&amp;ROW())="","",TEXT(MATCH(INDIRECT("C"&amp;ROW()),TestCategories,0),"000")&amp;"-"&amp;TEXT(COUNTIF(C$3:INDIRECT("C"&amp;ROW()),INDIRECT("C"&amp;ROW())),"00")))</f>
        <v/>
      </c>
      <c r="C329" s="423" t="str">
        <f t="shared" ca="1" si="53"/>
        <v>IRTF CUSTOMIZATION FUNCTION CHECK</v>
      </c>
      <c r="D329" s="424"/>
      <c r="E329" s="431"/>
      <c r="F329" s="431"/>
      <c r="G329" s="431"/>
      <c r="H329" s="432"/>
      <c r="I329" s="427"/>
      <c r="J329" s="432"/>
      <c r="K329" s="431"/>
      <c r="L329" s="431"/>
      <c r="M329" s="429" t="str">
        <f t="shared" ca="1" si="54"/>
        <v/>
      </c>
      <c r="N329" s="282"/>
      <c r="O329" s="442">
        <f t="shared" ca="1" si="55"/>
        <v>29</v>
      </c>
      <c r="P329" s="98"/>
      <c r="Q329" s="98"/>
      <c r="R329" s="98"/>
      <c r="S329" s="98"/>
      <c r="T329" s="98"/>
      <c r="U329" s="98"/>
      <c r="V329" s="98"/>
      <c r="W329" s="99"/>
      <c r="X329" s="89"/>
      <c r="Y329" s="89"/>
      <c r="Z329" s="89"/>
      <c r="AA329" s="89"/>
      <c r="AB329" s="102"/>
      <c r="AC329" s="102"/>
      <c r="AD329" s="102"/>
      <c r="AE329" s="102"/>
      <c r="AF329" s="102"/>
      <c r="AG329" s="102"/>
      <c r="AH329" s="102"/>
      <c r="AI329" s="102"/>
      <c r="AJ329" s="102"/>
      <c r="AK329" s="102"/>
      <c r="AL329" s="104"/>
      <c r="AM329" s="98"/>
      <c r="AN329" s="155"/>
      <c r="AO329" s="155"/>
      <c r="AP329" s="155"/>
      <c r="AQ329" s="155"/>
    </row>
    <row r="330" spans="1:43" s="101" customFormat="1" ht="27.95" customHeight="1">
      <c r="A330" s="120" t="str">
        <f t="shared" ca="1" si="52"/>
        <v/>
      </c>
      <c r="B330" s="422" t="str">
        <f ca="1">IF(A330="","",IF(INDIRECT("C"&amp;ROW())="","",TEXT(MATCH(INDIRECT("C"&amp;ROW()),TestCategories,0),"000")&amp;"-"&amp;TEXT(COUNTIF(C$3:INDIRECT("C"&amp;ROW()),INDIRECT("C"&amp;ROW())),"00")))</f>
        <v/>
      </c>
      <c r="C330" s="423" t="str">
        <f t="shared" ca="1" si="53"/>
        <v>IRTF CUSTOMIZATION FUNCTION CHECK</v>
      </c>
      <c r="D330" s="424"/>
      <c r="E330" s="431"/>
      <c r="F330" s="431"/>
      <c r="G330" s="431"/>
      <c r="H330" s="432"/>
      <c r="I330" s="427"/>
      <c r="J330" s="432"/>
      <c r="K330" s="431"/>
      <c r="L330" s="431"/>
      <c r="M330" s="429" t="str">
        <f t="shared" ca="1" si="54"/>
        <v/>
      </c>
      <c r="N330" s="282"/>
      <c r="O330" s="442">
        <f t="shared" ca="1" si="55"/>
        <v>29</v>
      </c>
      <c r="P330" s="98"/>
      <c r="Q330" s="98"/>
      <c r="R330" s="98"/>
      <c r="S330" s="98"/>
      <c r="T330" s="98"/>
      <c r="U330" s="98"/>
      <c r="V330" s="98"/>
      <c r="W330" s="99"/>
      <c r="X330" s="89"/>
      <c r="Y330" s="89"/>
      <c r="Z330" s="89"/>
      <c r="AA330" s="89"/>
      <c r="AB330" s="102"/>
      <c r="AC330" s="102"/>
      <c r="AD330" s="102"/>
      <c r="AE330" s="102"/>
      <c r="AF330" s="102"/>
      <c r="AG330" s="102"/>
      <c r="AH330" s="102"/>
      <c r="AI330" s="102"/>
      <c r="AJ330" s="102"/>
      <c r="AK330" s="102"/>
      <c r="AL330" s="104"/>
      <c r="AM330" s="98"/>
      <c r="AN330" s="155"/>
      <c r="AO330" s="155"/>
      <c r="AP330" s="155"/>
      <c r="AQ330" s="155"/>
    </row>
    <row r="331" spans="1:43" s="101" customFormat="1" ht="27.95" customHeight="1">
      <c r="A331" s="120" t="str">
        <f t="shared" ca="1" si="52"/>
        <v/>
      </c>
      <c r="B331" s="422" t="str">
        <f ca="1">IF(A331="","",IF(INDIRECT("C"&amp;ROW())="","",TEXT(MATCH(INDIRECT("C"&amp;ROW()),TestCategories,0),"000")&amp;"-"&amp;TEXT(COUNTIF(C$3:INDIRECT("C"&amp;ROW()),INDIRECT("C"&amp;ROW())),"00")))</f>
        <v/>
      </c>
      <c r="C331" s="423" t="str">
        <f t="shared" ca="1" si="53"/>
        <v>IRTF CUSTOMIZATION FUNCTION CHECK</v>
      </c>
      <c r="D331" s="424"/>
      <c r="E331" s="431"/>
      <c r="F331" s="431"/>
      <c r="G331" s="431"/>
      <c r="H331" s="432"/>
      <c r="I331" s="427"/>
      <c r="J331" s="432"/>
      <c r="K331" s="431"/>
      <c r="L331" s="431"/>
      <c r="M331" s="429" t="str">
        <f t="shared" ca="1" si="54"/>
        <v/>
      </c>
      <c r="N331" s="282"/>
      <c r="O331" s="442">
        <f t="shared" ca="1" si="55"/>
        <v>29</v>
      </c>
      <c r="P331" s="98"/>
      <c r="Q331" s="98"/>
      <c r="R331" s="98"/>
      <c r="S331" s="98"/>
      <c r="T331" s="98"/>
      <c r="U331" s="98"/>
      <c r="V331" s="98"/>
      <c r="W331" s="99"/>
      <c r="X331" s="89"/>
      <c r="Y331" s="89"/>
      <c r="Z331" s="89"/>
      <c r="AA331" s="89"/>
      <c r="AB331" s="102"/>
      <c r="AC331" s="102"/>
      <c r="AD331" s="102"/>
      <c r="AE331" s="102"/>
      <c r="AF331" s="102"/>
      <c r="AG331" s="102"/>
      <c r="AH331" s="102"/>
      <c r="AI331" s="102"/>
      <c r="AJ331" s="102"/>
      <c r="AK331" s="102"/>
      <c r="AL331" s="104"/>
      <c r="AM331" s="98"/>
      <c r="AN331" s="155"/>
      <c r="AO331" s="155"/>
      <c r="AP331" s="155"/>
      <c r="AQ331" s="155"/>
    </row>
    <row r="332" spans="1:43" s="101" customFormat="1" ht="27.95" customHeight="1">
      <c r="A332" s="120" t="str">
        <f t="shared" ca="1" si="52"/>
        <v/>
      </c>
      <c r="B332" s="422" t="str">
        <f ca="1">IF(A332="","",IF(INDIRECT("C"&amp;ROW())="","",TEXT(MATCH(INDIRECT("C"&amp;ROW()),TestCategories,0),"000")&amp;"-"&amp;TEXT(COUNTIF(C$3:INDIRECT("C"&amp;ROW()),INDIRECT("C"&amp;ROW())),"00")))</f>
        <v/>
      </c>
      <c r="C332" s="423" t="str">
        <f t="shared" ca="1" si="53"/>
        <v>IRTF CUSTOMIZATION FUNCTION CHECK</v>
      </c>
      <c r="D332" s="424"/>
      <c r="E332" s="431"/>
      <c r="F332" s="431"/>
      <c r="G332" s="431"/>
      <c r="H332" s="432"/>
      <c r="I332" s="427"/>
      <c r="J332" s="432"/>
      <c r="K332" s="431"/>
      <c r="L332" s="431"/>
      <c r="M332" s="429" t="str">
        <f t="shared" ca="1" si="54"/>
        <v/>
      </c>
      <c r="N332" s="282"/>
      <c r="O332" s="442">
        <f t="shared" ca="1" si="55"/>
        <v>29</v>
      </c>
      <c r="P332" s="98"/>
      <c r="Q332" s="98"/>
      <c r="R332" s="98"/>
      <c r="S332" s="98"/>
      <c r="T332" s="98"/>
      <c r="U332" s="98"/>
      <c r="V332" s="98"/>
      <c r="W332" s="99"/>
      <c r="X332" s="89"/>
      <c r="Y332" s="89"/>
      <c r="Z332" s="89"/>
      <c r="AA332" s="89"/>
      <c r="AB332" s="102"/>
      <c r="AC332" s="102"/>
      <c r="AD332" s="102"/>
      <c r="AE332" s="102"/>
      <c r="AF332" s="102"/>
      <c r="AG332" s="102"/>
      <c r="AH332" s="102"/>
      <c r="AI332" s="102"/>
      <c r="AJ332" s="102"/>
      <c r="AK332" s="102"/>
      <c r="AL332" s="104"/>
      <c r="AM332" s="98"/>
      <c r="AN332" s="155"/>
      <c r="AO332" s="155"/>
      <c r="AP332" s="155"/>
      <c r="AQ332" s="155"/>
    </row>
    <row r="333" spans="1:43" s="101" customFormat="1" ht="27.95" customHeight="1">
      <c r="A333" s="120" t="str">
        <f t="shared" ca="1" si="52"/>
        <v/>
      </c>
      <c r="B333" s="422" t="str">
        <f ca="1">IF(A333="","",IF(INDIRECT("C"&amp;ROW())="","",TEXT(MATCH(INDIRECT("C"&amp;ROW()),TestCategories,0),"000")&amp;"-"&amp;TEXT(COUNTIF(C$3:INDIRECT("C"&amp;ROW()),INDIRECT("C"&amp;ROW())),"00")))</f>
        <v/>
      </c>
      <c r="C333" s="423" t="str">
        <f t="shared" ca="1" si="53"/>
        <v>IRTF CUSTOMIZATION FUNCTION CHECK</v>
      </c>
      <c r="D333" s="424"/>
      <c r="E333" s="431"/>
      <c r="F333" s="431"/>
      <c r="G333" s="431"/>
      <c r="H333" s="432"/>
      <c r="I333" s="427"/>
      <c r="J333" s="432"/>
      <c r="K333" s="431"/>
      <c r="L333" s="431"/>
      <c r="M333" s="429" t="str">
        <f t="shared" ca="1" si="54"/>
        <v/>
      </c>
      <c r="N333" s="282"/>
      <c r="O333" s="442">
        <f t="shared" ca="1" si="55"/>
        <v>29</v>
      </c>
      <c r="P333" s="98"/>
      <c r="Q333" s="98"/>
      <c r="R333" s="98"/>
      <c r="S333" s="98"/>
      <c r="T333" s="98"/>
      <c r="U333" s="98"/>
      <c r="V333" s="98"/>
      <c r="W333" s="99"/>
      <c r="X333" s="89"/>
      <c r="Y333" s="89"/>
      <c r="Z333" s="89"/>
      <c r="AA333" s="89"/>
      <c r="AB333" s="102"/>
      <c r="AC333" s="102"/>
      <c r="AD333" s="102"/>
      <c r="AE333" s="102"/>
      <c r="AF333" s="102"/>
      <c r="AG333" s="102"/>
      <c r="AH333" s="102"/>
      <c r="AI333" s="102"/>
      <c r="AJ333" s="102"/>
      <c r="AK333" s="102"/>
      <c r="AL333" s="104"/>
      <c r="AM333" s="98"/>
      <c r="AN333" s="155"/>
      <c r="AO333" s="155"/>
      <c r="AP333" s="155"/>
      <c r="AQ333" s="155"/>
    </row>
    <row r="334" spans="1:43" s="101" customFormat="1" ht="27.95" customHeight="1">
      <c r="A334" s="120" t="str">
        <f t="shared" ca="1" si="52"/>
        <v/>
      </c>
      <c r="B334" s="422" t="str">
        <f ca="1">IF(A334="","",IF(INDIRECT("C"&amp;ROW())="","",TEXT(MATCH(INDIRECT("C"&amp;ROW()),TestCategories,0),"000")&amp;"-"&amp;TEXT(COUNTIF(C$3:INDIRECT("C"&amp;ROW()),INDIRECT("C"&amp;ROW())),"00")))</f>
        <v/>
      </c>
      <c r="C334" s="423" t="str">
        <f t="shared" ca="1" si="53"/>
        <v>IRTF CUSTOMIZATION FUNCTION CHECK</v>
      </c>
      <c r="D334" s="424"/>
      <c r="E334" s="431"/>
      <c r="F334" s="431"/>
      <c r="G334" s="431"/>
      <c r="H334" s="432"/>
      <c r="I334" s="427"/>
      <c r="J334" s="432"/>
      <c r="K334" s="431"/>
      <c r="L334" s="431"/>
      <c r="M334" s="429" t="str">
        <f t="shared" ca="1" si="54"/>
        <v/>
      </c>
      <c r="N334" s="282"/>
      <c r="O334" s="442">
        <f t="shared" ca="1" si="55"/>
        <v>29</v>
      </c>
      <c r="P334" s="98"/>
      <c r="Q334" s="98"/>
      <c r="R334" s="98"/>
      <c r="S334" s="98"/>
      <c r="T334" s="98"/>
      <c r="U334" s="98"/>
      <c r="V334" s="98"/>
      <c r="W334" s="99"/>
      <c r="X334" s="89"/>
      <c r="Y334" s="89"/>
      <c r="Z334" s="89"/>
      <c r="AA334" s="89"/>
      <c r="AB334" s="102"/>
      <c r="AC334" s="102"/>
      <c r="AD334" s="102"/>
      <c r="AE334" s="102"/>
      <c r="AF334" s="102"/>
      <c r="AG334" s="102"/>
      <c r="AH334" s="102"/>
      <c r="AI334" s="102"/>
      <c r="AJ334" s="102"/>
      <c r="AK334" s="102"/>
      <c r="AL334" s="104"/>
      <c r="AM334" s="98"/>
      <c r="AN334" s="155"/>
      <c r="AO334" s="155"/>
      <c r="AP334" s="155"/>
      <c r="AQ334" s="155"/>
    </row>
    <row r="335" spans="1:43" s="101" customFormat="1" ht="27.95" customHeight="1">
      <c r="A335" s="120" t="str">
        <f t="shared" ca="1" si="52"/>
        <v/>
      </c>
      <c r="B335" s="422" t="str">
        <f ca="1">IF(A335="","",IF(INDIRECT("C"&amp;ROW())="","",TEXT(MATCH(INDIRECT("C"&amp;ROW()),TestCategories,0),"000")&amp;"-"&amp;TEXT(COUNTIF(C$3:INDIRECT("C"&amp;ROW()),INDIRECT("C"&amp;ROW())),"00")))</f>
        <v/>
      </c>
      <c r="C335" s="423" t="str">
        <f t="shared" ca="1" si="53"/>
        <v>IRTF CUSTOMIZATION FUNCTION CHECK</v>
      </c>
      <c r="D335" s="424"/>
      <c r="E335" s="431"/>
      <c r="F335" s="431"/>
      <c r="G335" s="431"/>
      <c r="H335" s="432"/>
      <c r="I335" s="427"/>
      <c r="J335" s="432"/>
      <c r="K335" s="431"/>
      <c r="L335" s="431"/>
      <c r="M335" s="429" t="str">
        <f t="shared" ca="1" si="54"/>
        <v/>
      </c>
      <c r="N335" s="282"/>
      <c r="O335" s="442">
        <f t="shared" ca="1" si="55"/>
        <v>29</v>
      </c>
      <c r="P335" s="98"/>
      <c r="Q335" s="98"/>
      <c r="R335" s="98"/>
      <c r="S335" s="98"/>
      <c r="T335" s="98"/>
      <c r="U335" s="98"/>
      <c r="V335" s="98"/>
      <c r="W335" s="99"/>
      <c r="X335" s="89"/>
      <c r="Y335" s="89"/>
      <c r="Z335" s="89"/>
      <c r="AA335" s="89"/>
      <c r="AB335" s="102"/>
      <c r="AC335" s="102"/>
      <c r="AD335" s="102"/>
      <c r="AE335" s="102"/>
      <c r="AF335" s="102"/>
      <c r="AG335" s="102"/>
      <c r="AH335" s="102"/>
      <c r="AI335" s="102"/>
      <c r="AJ335" s="102"/>
      <c r="AK335" s="102"/>
      <c r="AL335" s="104"/>
      <c r="AM335" s="98"/>
      <c r="AN335" s="155"/>
      <c r="AO335" s="155"/>
      <c r="AP335" s="155"/>
      <c r="AQ335" s="155"/>
    </row>
    <row r="336" spans="1:43" s="101" customFormat="1" ht="27.95" customHeight="1">
      <c r="A336" s="120" t="str">
        <f t="shared" ca="1" si="52"/>
        <v/>
      </c>
      <c r="B336" s="422" t="str">
        <f ca="1">IF(A336="","",IF(INDIRECT("C"&amp;ROW())="","",TEXT(MATCH(INDIRECT("C"&amp;ROW()),TestCategories,0),"000")&amp;"-"&amp;TEXT(COUNTIF(C$3:INDIRECT("C"&amp;ROW()),INDIRECT("C"&amp;ROW())),"00")))</f>
        <v/>
      </c>
      <c r="C336" s="423" t="str">
        <f t="shared" ca="1" si="53"/>
        <v>IRTF CUSTOMIZATION FUNCTION CHECK</v>
      </c>
      <c r="D336" s="424"/>
      <c r="E336" s="431"/>
      <c r="F336" s="431"/>
      <c r="G336" s="431"/>
      <c r="H336" s="432"/>
      <c r="I336" s="427"/>
      <c r="J336" s="432"/>
      <c r="K336" s="431"/>
      <c r="L336" s="431"/>
      <c r="M336" s="429" t="str">
        <f t="shared" ca="1" si="54"/>
        <v/>
      </c>
      <c r="N336" s="282"/>
      <c r="O336" s="442">
        <f t="shared" ca="1" si="55"/>
        <v>29</v>
      </c>
      <c r="P336" s="98"/>
      <c r="Q336" s="98"/>
      <c r="R336" s="98"/>
      <c r="S336" s="98"/>
      <c r="T336" s="98"/>
      <c r="U336" s="98"/>
      <c r="V336" s="98"/>
      <c r="W336" s="99"/>
      <c r="X336" s="89"/>
      <c r="Y336" s="89"/>
      <c r="Z336" s="89"/>
      <c r="AA336" s="89"/>
      <c r="AB336" s="102"/>
      <c r="AC336" s="102"/>
      <c r="AD336" s="102"/>
      <c r="AE336" s="102"/>
      <c r="AF336" s="102"/>
      <c r="AG336" s="102"/>
      <c r="AH336" s="102"/>
      <c r="AI336" s="102"/>
      <c r="AJ336" s="102"/>
      <c r="AK336" s="102"/>
      <c r="AL336" s="104"/>
      <c r="AM336" s="98"/>
      <c r="AN336" s="155"/>
      <c r="AO336" s="155"/>
      <c r="AP336" s="155"/>
      <c r="AQ336" s="155"/>
    </row>
    <row r="337" spans="1:43" s="101" customFormat="1" ht="27.95" customHeight="1">
      <c r="A337" s="120" t="str">
        <f t="shared" ca="1" si="52"/>
        <v/>
      </c>
      <c r="B337" s="422" t="str">
        <f ca="1">IF(A337="","",IF(INDIRECT("C"&amp;ROW())="","",TEXT(MATCH(INDIRECT("C"&amp;ROW()),TestCategories,0),"000")&amp;"-"&amp;TEXT(COUNTIF(C$3:INDIRECT("C"&amp;ROW()),INDIRECT("C"&amp;ROW())),"00")))</f>
        <v/>
      </c>
      <c r="C337" s="423" t="str">
        <f t="shared" ca="1" si="53"/>
        <v>IRTF CUSTOMIZATION FUNCTION CHECK</v>
      </c>
      <c r="D337" s="424"/>
      <c r="E337" s="431"/>
      <c r="F337" s="431"/>
      <c r="G337" s="431"/>
      <c r="H337" s="432"/>
      <c r="I337" s="427"/>
      <c r="J337" s="432"/>
      <c r="K337" s="431"/>
      <c r="L337" s="431"/>
      <c r="M337" s="429" t="str">
        <f t="shared" ca="1" si="54"/>
        <v/>
      </c>
      <c r="N337" s="282"/>
      <c r="O337" s="442">
        <f t="shared" ca="1" si="55"/>
        <v>29</v>
      </c>
      <c r="P337" s="98"/>
      <c r="Q337" s="98"/>
      <c r="R337" s="98"/>
      <c r="S337" s="98"/>
      <c r="T337" s="98"/>
      <c r="U337" s="98"/>
      <c r="V337" s="98"/>
      <c r="W337" s="99"/>
      <c r="X337" s="89"/>
      <c r="Y337" s="89"/>
      <c r="Z337" s="89"/>
      <c r="AA337" s="89"/>
      <c r="AB337" s="102"/>
      <c r="AC337" s="102"/>
      <c r="AD337" s="102"/>
      <c r="AE337" s="102"/>
      <c r="AF337" s="102"/>
      <c r="AG337" s="102"/>
      <c r="AH337" s="102"/>
      <c r="AI337" s="102"/>
      <c r="AJ337" s="102"/>
      <c r="AK337" s="102"/>
      <c r="AL337" s="104"/>
      <c r="AM337" s="98"/>
      <c r="AN337" s="155"/>
      <c r="AO337" s="155"/>
      <c r="AP337" s="155"/>
      <c r="AQ337" s="155"/>
    </row>
    <row r="338" spans="1:43" s="101" customFormat="1" ht="27.95" customHeight="1">
      <c r="A338" s="120" t="str">
        <f t="shared" ca="1" si="52"/>
        <v/>
      </c>
      <c r="B338" s="422" t="str">
        <f ca="1">IF(A338="","",IF(INDIRECT("C"&amp;ROW())="","",TEXT(MATCH(INDIRECT("C"&amp;ROW()),TestCategories,0),"000")&amp;"-"&amp;TEXT(COUNTIF(C$3:INDIRECT("C"&amp;ROW()),INDIRECT("C"&amp;ROW())),"00")))</f>
        <v/>
      </c>
      <c r="C338" s="423" t="str">
        <f t="shared" ca="1" si="53"/>
        <v>IRTF CUSTOMIZATION FUNCTION CHECK</v>
      </c>
      <c r="D338" s="424"/>
      <c r="E338" s="431"/>
      <c r="F338" s="431"/>
      <c r="G338" s="431"/>
      <c r="H338" s="432"/>
      <c r="I338" s="427"/>
      <c r="J338" s="432"/>
      <c r="K338" s="431"/>
      <c r="L338" s="431"/>
      <c r="M338" s="429" t="str">
        <f t="shared" ca="1" si="54"/>
        <v/>
      </c>
      <c r="N338" s="282"/>
      <c r="O338" s="442">
        <f t="shared" ca="1" si="55"/>
        <v>29</v>
      </c>
      <c r="P338" s="98"/>
      <c r="Q338" s="98"/>
      <c r="R338" s="98"/>
      <c r="S338" s="98"/>
      <c r="T338" s="98"/>
      <c r="U338" s="98"/>
      <c r="V338" s="98"/>
      <c r="W338" s="99"/>
      <c r="X338" s="89"/>
      <c r="Y338" s="89"/>
      <c r="Z338" s="89"/>
      <c r="AA338" s="89"/>
      <c r="AB338" s="102"/>
      <c r="AC338" s="102"/>
      <c r="AD338" s="102"/>
      <c r="AE338" s="102"/>
      <c r="AF338" s="102"/>
      <c r="AG338" s="102"/>
      <c r="AH338" s="102"/>
      <c r="AI338" s="102"/>
      <c r="AJ338" s="102"/>
      <c r="AK338" s="102"/>
      <c r="AL338" s="104"/>
      <c r="AM338" s="98"/>
      <c r="AN338" s="155"/>
      <c r="AO338" s="155"/>
      <c r="AP338" s="155"/>
      <c r="AQ338" s="155"/>
    </row>
    <row r="339" spans="1:43" s="101" customFormat="1" ht="27.95" customHeight="1">
      <c r="A339" s="120" t="str">
        <f t="shared" ca="1" si="52"/>
        <v/>
      </c>
      <c r="B339" s="422" t="str">
        <f ca="1">IF(A339="","",IF(INDIRECT("C"&amp;ROW())="","",TEXT(MATCH(INDIRECT("C"&amp;ROW()),TestCategories,0),"000")&amp;"-"&amp;TEXT(COUNTIF(C$3:INDIRECT("C"&amp;ROW()),INDIRECT("C"&amp;ROW())),"00")))</f>
        <v/>
      </c>
      <c r="C339" s="423" t="str">
        <f t="shared" ca="1" si="53"/>
        <v>IRTF CUSTOMIZATION FUNCTION CHECK</v>
      </c>
      <c r="D339" s="424"/>
      <c r="E339" s="431"/>
      <c r="F339" s="431"/>
      <c r="G339" s="431"/>
      <c r="H339" s="432"/>
      <c r="I339" s="427"/>
      <c r="J339" s="432"/>
      <c r="K339" s="431"/>
      <c r="L339" s="431"/>
      <c r="M339" s="429" t="str">
        <f t="shared" ca="1" si="54"/>
        <v/>
      </c>
      <c r="N339" s="282"/>
      <c r="O339" s="442">
        <f t="shared" ca="1" si="55"/>
        <v>29</v>
      </c>
      <c r="P339" s="98"/>
      <c r="Q339" s="98"/>
      <c r="R339" s="98"/>
      <c r="S339" s="98"/>
      <c r="T339" s="98"/>
      <c r="U339" s="98"/>
      <c r="V339" s="98"/>
      <c r="W339" s="99"/>
      <c r="X339" s="89"/>
      <c r="Y339" s="89"/>
      <c r="Z339" s="89"/>
      <c r="AA339" s="89"/>
      <c r="AB339" s="102"/>
      <c r="AC339" s="102"/>
      <c r="AD339" s="102"/>
      <c r="AE339" s="102"/>
      <c r="AF339" s="102"/>
      <c r="AG339" s="102"/>
      <c r="AH339" s="102"/>
      <c r="AI339" s="102"/>
      <c r="AJ339" s="102"/>
      <c r="AK339" s="102"/>
      <c r="AL339" s="104"/>
      <c r="AM339" s="98"/>
      <c r="AN339" s="155"/>
      <c r="AO339" s="155"/>
      <c r="AP339" s="155"/>
      <c r="AQ339" s="155"/>
    </row>
    <row r="340" spans="1:43" s="101" customFormat="1" ht="27.95" customHeight="1">
      <c r="A340" s="120" t="str">
        <f t="shared" ca="1" si="52"/>
        <v/>
      </c>
      <c r="B340" s="422" t="str">
        <f ca="1">IF(A340="","",IF(INDIRECT("C"&amp;ROW())="","",TEXT(MATCH(INDIRECT("C"&amp;ROW()),TestCategories,0),"000")&amp;"-"&amp;TEXT(COUNTIF(C$3:INDIRECT("C"&amp;ROW()),INDIRECT("C"&amp;ROW())),"00")))</f>
        <v/>
      </c>
      <c r="C340" s="423" t="str">
        <f t="shared" ca="1" si="53"/>
        <v>IRTF CUSTOMIZATION FUNCTION CHECK</v>
      </c>
      <c r="D340" s="424"/>
      <c r="E340" s="431"/>
      <c r="F340" s="431"/>
      <c r="G340" s="431"/>
      <c r="H340" s="432"/>
      <c r="I340" s="427"/>
      <c r="J340" s="432"/>
      <c r="K340" s="431"/>
      <c r="L340" s="431"/>
      <c r="M340" s="429" t="str">
        <f t="shared" ca="1" si="54"/>
        <v/>
      </c>
      <c r="N340" s="282"/>
      <c r="O340" s="442">
        <f t="shared" ca="1" si="55"/>
        <v>29</v>
      </c>
      <c r="P340" s="98"/>
      <c r="Q340" s="98"/>
      <c r="R340" s="98"/>
      <c r="S340" s="98"/>
      <c r="T340" s="98"/>
      <c r="U340" s="98"/>
      <c r="V340" s="98"/>
      <c r="W340" s="99"/>
      <c r="X340" s="89"/>
      <c r="Y340" s="89"/>
      <c r="Z340" s="89"/>
      <c r="AA340" s="89"/>
      <c r="AB340" s="102"/>
      <c r="AC340" s="102"/>
      <c r="AD340" s="102"/>
      <c r="AE340" s="102"/>
      <c r="AF340" s="102"/>
      <c r="AG340" s="102"/>
      <c r="AH340" s="102"/>
      <c r="AI340" s="102"/>
      <c r="AJ340" s="102"/>
      <c r="AK340" s="102"/>
      <c r="AL340" s="104"/>
      <c r="AM340" s="98"/>
      <c r="AN340" s="155"/>
      <c r="AO340" s="155"/>
      <c r="AP340" s="155"/>
      <c r="AQ340" s="155"/>
    </row>
    <row r="341" spans="1:43" s="101" customFormat="1" ht="27.95" customHeight="1">
      <c r="A341" s="120" t="str">
        <f t="shared" ca="1" si="52"/>
        <v/>
      </c>
      <c r="B341" s="422" t="str">
        <f ca="1">IF(A341="","",IF(INDIRECT("C"&amp;ROW())="","",TEXT(MATCH(INDIRECT("C"&amp;ROW()),TestCategories,0),"000")&amp;"-"&amp;TEXT(COUNTIF(C$3:INDIRECT("C"&amp;ROW()),INDIRECT("C"&amp;ROW())),"00")))</f>
        <v/>
      </c>
      <c r="C341" s="423" t="str">
        <f t="shared" ca="1" si="53"/>
        <v>IRTF CUSTOMIZATION FUNCTION CHECK</v>
      </c>
      <c r="D341" s="424"/>
      <c r="E341" s="431"/>
      <c r="F341" s="431"/>
      <c r="G341" s="431"/>
      <c r="H341" s="432"/>
      <c r="I341" s="427"/>
      <c r="J341" s="432"/>
      <c r="K341" s="431"/>
      <c r="L341" s="431"/>
      <c r="M341" s="429" t="str">
        <f t="shared" ca="1" si="54"/>
        <v/>
      </c>
      <c r="N341" s="282"/>
      <c r="O341" s="442">
        <f t="shared" ca="1" si="55"/>
        <v>29</v>
      </c>
      <c r="P341" s="98"/>
      <c r="Q341" s="98"/>
      <c r="R341" s="98"/>
      <c r="S341" s="98"/>
      <c r="T341" s="98"/>
      <c r="U341" s="98"/>
      <c r="V341" s="98"/>
      <c r="W341" s="99"/>
      <c r="X341" s="89"/>
      <c r="Y341" s="89"/>
      <c r="Z341" s="89"/>
      <c r="AA341" s="89"/>
      <c r="AB341" s="102"/>
      <c r="AC341" s="102"/>
      <c r="AD341" s="102"/>
      <c r="AE341" s="102"/>
      <c r="AF341" s="102"/>
      <c r="AG341" s="102"/>
      <c r="AH341" s="102"/>
      <c r="AI341" s="102"/>
      <c r="AJ341" s="102"/>
      <c r="AK341" s="102"/>
      <c r="AL341" s="104"/>
      <c r="AM341" s="98"/>
      <c r="AN341" s="155"/>
      <c r="AO341" s="155"/>
      <c r="AP341" s="155"/>
      <c r="AQ341" s="155"/>
    </row>
    <row r="342" spans="1:43" s="101" customFormat="1" ht="27.95" customHeight="1">
      <c r="A342" s="120" t="str">
        <f t="shared" ca="1" si="52"/>
        <v/>
      </c>
      <c r="B342" s="422" t="str">
        <f ca="1">IF(A342="","",IF(INDIRECT("C"&amp;ROW())="","",TEXT(MATCH(INDIRECT("C"&amp;ROW()),TestCategories,0),"000")&amp;"-"&amp;TEXT(COUNTIF(C$3:INDIRECT("C"&amp;ROW()),INDIRECT("C"&amp;ROW())),"00")))</f>
        <v/>
      </c>
      <c r="C342" s="423" t="str">
        <f t="shared" ca="1" si="53"/>
        <v>IRTF CUSTOMIZATION FUNCTION CHECK</v>
      </c>
      <c r="D342" s="424"/>
      <c r="E342" s="431"/>
      <c r="F342" s="431"/>
      <c r="G342" s="431"/>
      <c r="H342" s="432"/>
      <c r="I342" s="427"/>
      <c r="J342" s="432"/>
      <c r="K342" s="431"/>
      <c r="L342" s="431"/>
      <c r="M342" s="429" t="str">
        <f t="shared" ca="1" si="54"/>
        <v/>
      </c>
      <c r="N342" s="282"/>
      <c r="O342" s="442">
        <f t="shared" ca="1" si="55"/>
        <v>29</v>
      </c>
      <c r="P342" s="98"/>
      <c r="Q342" s="98"/>
      <c r="R342" s="98"/>
      <c r="S342" s="98"/>
      <c r="T342" s="98"/>
      <c r="U342" s="98"/>
      <c r="V342" s="98"/>
      <c r="W342" s="99"/>
      <c r="X342" s="89"/>
      <c r="Y342" s="89"/>
      <c r="Z342" s="89"/>
      <c r="AA342" s="89"/>
      <c r="AB342" s="102"/>
      <c r="AC342" s="102"/>
      <c r="AD342" s="102"/>
      <c r="AE342" s="102"/>
      <c r="AF342" s="102"/>
      <c r="AG342" s="102"/>
      <c r="AH342" s="102"/>
      <c r="AI342" s="102"/>
      <c r="AJ342" s="102"/>
      <c r="AK342" s="102"/>
      <c r="AL342" s="104"/>
      <c r="AM342" s="98"/>
      <c r="AN342" s="155"/>
      <c r="AO342" s="155"/>
      <c r="AP342" s="155"/>
      <c r="AQ342" s="155"/>
    </row>
    <row r="343" spans="1:43" s="101" customFormat="1" ht="27.95" customHeight="1">
      <c r="A343" s="120" t="str">
        <f t="shared" ca="1" si="52"/>
        <v/>
      </c>
      <c r="B343" s="422" t="str">
        <f ca="1">IF(A343="","",IF(INDIRECT("C"&amp;ROW())="","",TEXT(MATCH(INDIRECT("C"&amp;ROW()),TestCategories,0),"000")&amp;"-"&amp;TEXT(COUNTIF(C$3:INDIRECT("C"&amp;ROW()),INDIRECT("C"&amp;ROW())),"00")))</f>
        <v/>
      </c>
      <c r="C343" s="423" t="str">
        <f t="shared" ca="1" si="53"/>
        <v>IRTF CUSTOMIZATION FUNCTION CHECK</v>
      </c>
      <c r="D343" s="424"/>
      <c r="E343" s="431"/>
      <c r="F343" s="431"/>
      <c r="G343" s="431"/>
      <c r="H343" s="432"/>
      <c r="I343" s="427"/>
      <c r="J343" s="432"/>
      <c r="K343" s="431"/>
      <c r="L343" s="431"/>
      <c r="M343" s="429" t="str">
        <f t="shared" ca="1" si="54"/>
        <v/>
      </c>
      <c r="N343" s="282"/>
      <c r="O343" s="442">
        <f t="shared" ca="1" si="55"/>
        <v>29</v>
      </c>
      <c r="P343" s="98"/>
      <c r="Q343" s="98"/>
      <c r="R343" s="98"/>
      <c r="S343" s="98"/>
      <c r="T343" s="98"/>
      <c r="U343" s="98"/>
      <c r="V343" s="98"/>
      <c r="W343" s="99"/>
      <c r="X343" s="89"/>
      <c r="Y343" s="89"/>
      <c r="Z343" s="89"/>
      <c r="AA343" s="89"/>
      <c r="AB343" s="102"/>
      <c r="AC343" s="102"/>
      <c r="AD343" s="102"/>
      <c r="AE343" s="102"/>
      <c r="AF343" s="102"/>
      <c r="AG343" s="102"/>
      <c r="AH343" s="102"/>
      <c r="AI343" s="102"/>
      <c r="AJ343" s="102"/>
      <c r="AK343" s="102"/>
      <c r="AL343" s="104"/>
      <c r="AM343" s="98"/>
      <c r="AN343" s="155"/>
      <c r="AO343" s="155"/>
      <c r="AP343" s="155"/>
      <c r="AQ343" s="155"/>
    </row>
    <row r="344" spans="1:43" s="101" customFormat="1" ht="27.95" customHeight="1">
      <c r="A344" s="120" t="str">
        <f t="shared" ca="1" si="52"/>
        <v/>
      </c>
      <c r="B344" s="422" t="str">
        <f ca="1">IF(A344="","",IF(INDIRECT("C"&amp;ROW())="","",TEXT(MATCH(INDIRECT("C"&amp;ROW()),TestCategories,0),"000")&amp;"-"&amp;TEXT(COUNTIF(C$3:INDIRECT("C"&amp;ROW()),INDIRECT("C"&amp;ROW())),"00")))</f>
        <v/>
      </c>
      <c r="C344" s="423" t="str">
        <f t="shared" ca="1" si="53"/>
        <v>IRTF CUSTOMIZATION FUNCTION CHECK</v>
      </c>
      <c r="D344" s="424"/>
      <c r="E344" s="431"/>
      <c r="F344" s="431"/>
      <c r="G344" s="431"/>
      <c r="H344" s="432"/>
      <c r="I344" s="427"/>
      <c r="J344" s="432"/>
      <c r="K344" s="431"/>
      <c r="L344" s="431"/>
      <c r="M344" s="429" t="str">
        <f t="shared" ca="1" si="54"/>
        <v/>
      </c>
      <c r="N344" s="282"/>
      <c r="O344" s="442">
        <f t="shared" ca="1" si="55"/>
        <v>29</v>
      </c>
      <c r="P344" s="98"/>
      <c r="Q344" s="98"/>
      <c r="R344" s="98"/>
      <c r="S344" s="98"/>
      <c r="T344" s="98"/>
      <c r="U344" s="98"/>
      <c r="V344" s="98"/>
      <c r="W344" s="99"/>
      <c r="X344" s="89"/>
      <c r="Y344" s="89"/>
      <c r="Z344" s="89"/>
      <c r="AA344" s="89"/>
      <c r="AB344" s="102"/>
      <c r="AC344" s="102"/>
      <c r="AD344" s="102"/>
      <c r="AE344" s="102"/>
      <c r="AF344" s="102"/>
      <c r="AG344" s="102"/>
      <c r="AH344" s="102"/>
      <c r="AI344" s="102"/>
      <c r="AJ344" s="102"/>
      <c r="AK344" s="102"/>
      <c r="AL344" s="104"/>
      <c r="AM344" s="98"/>
      <c r="AN344" s="155"/>
      <c r="AO344" s="155"/>
      <c r="AP344" s="155"/>
      <c r="AQ344" s="155"/>
    </row>
    <row r="345" spans="1:43" s="101" customFormat="1" ht="27.95" customHeight="1">
      <c r="A345" s="120" t="str">
        <f t="shared" ca="1" si="52"/>
        <v/>
      </c>
      <c r="B345" s="422" t="str">
        <f ca="1">IF(A345="","",IF(INDIRECT("C"&amp;ROW())="","",TEXT(MATCH(INDIRECT("C"&amp;ROW()),TestCategories,0),"000")&amp;"-"&amp;TEXT(COUNTIF(C$3:INDIRECT("C"&amp;ROW()),INDIRECT("C"&amp;ROW())),"00")))</f>
        <v/>
      </c>
      <c r="C345" s="423" t="str">
        <f t="shared" ca="1" si="53"/>
        <v>IRTF CUSTOMIZATION FUNCTION CHECK</v>
      </c>
      <c r="D345" s="424"/>
      <c r="E345" s="431"/>
      <c r="F345" s="431"/>
      <c r="G345" s="431"/>
      <c r="H345" s="432"/>
      <c r="I345" s="427"/>
      <c r="J345" s="432"/>
      <c r="K345" s="431"/>
      <c r="L345" s="431"/>
      <c r="M345" s="429" t="str">
        <f t="shared" ca="1" si="54"/>
        <v/>
      </c>
      <c r="N345" s="282"/>
      <c r="O345" s="442">
        <f t="shared" ca="1" si="55"/>
        <v>29</v>
      </c>
      <c r="P345" s="98"/>
      <c r="Q345" s="98"/>
      <c r="R345" s="98"/>
      <c r="S345" s="98"/>
      <c r="T345" s="98"/>
      <c r="U345" s="98"/>
      <c r="V345" s="98"/>
      <c r="W345" s="99"/>
      <c r="X345" s="89"/>
      <c r="Y345" s="89"/>
      <c r="Z345" s="89"/>
      <c r="AA345" s="89"/>
      <c r="AB345" s="102"/>
      <c r="AC345" s="102"/>
      <c r="AD345" s="102"/>
      <c r="AE345" s="102"/>
      <c r="AF345" s="102"/>
      <c r="AG345" s="102"/>
      <c r="AH345" s="102"/>
      <c r="AI345" s="102"/>
      <c r="AJ345" s="102"/>
      <c r="AK345" s="102"/>
      <c r="AL345" s="104"/>
      <c r="AM345" s="98"/>
      <c r="AN345" s="155"/>
      <c r="AO345" s="155"/>
      <c r="AP345" s="155"/>
      <c r="AQ345" s="155"/>
    </row>
    <row r="346" spans="1:43" s="101" customFormat="1" ht="27.95" customHeight="1">
      <c r="A346" s="120" t="str">
        <f t="shared" ca="1" si="52"/>
        <v/>
      </c>
      <c r="B346" s="422" t="str">
        <f ca="1">IF(A346="","",IF(INDIRECT("C"&amp;ROW())="","",TEXT(MATCH(INDIRECT("C"&amp;ROW()),TestCategories,0),"000")&amp;"-"&amp;TEXT(COUNTIF(C$3:INDIRECT("C"&amp;ROW()),INDIRECT("C"&amp;ROW())),"00")))</f>
        <v/>
      </c>
      <c r="C346" s="423" t="str">
        <f t="shared" ca="1" si="53"/>
        <v>IRTF CUSTOMIZATION FUNCTION CHECK</v>
      </c>
      <c r="D346" s="424"/>
      <c r="E346" s="431"/>
      <c r="F346" s="431"/>
      <c r="G346" s="431"/>
      <c r="H346" s="432"/>
      <c r="I346" s="427"/>
      <c r="J346" s="432"/>
      <c r="K346" s="431"/>
      <c r="L346" s="431"/>
      <c r="M346" s="429" t="str">
        <f t="shared" ca="1" si="54"/>
        <v/>
      </c>
      <c r="N346" s="282"/>
      <c r="O346" s="442">
        <f t="shared" ca="1" si="55"/>
        <v>29</v>
      </c>
      <c r="P346" s="98"/>
      <c r="Q346" s="98"/>
      <c r="R346" s="98"/>
      <c r="S346" s="98"/>
      <c r="T346" s="98"/>
      <c r="U346" s="98"/>
      <c r="V346" s="98"/>
      <c r="W346" s="99"/>
      <c r="X346" s="89"/>
      <c r="Y346" s="89"/>
      <c r="Z346" s="89"/>
      <c r="AA346" s="89"/>
      <c r="AB346" s="102"/>
      <c r="AC346" s="102"/>
      <c r="AD346" s="102"/>
      <c r="AE346" s="102"/>
      <c r="AF346" s="102"/>
      <c r="AG346" s="102"/>
      <c r="AH346" s="102"/>
      <c r="AI346" s="102"/>
      <c r="AJ346" s="102"/>
      <c r="AK346" s="102"/>
      <c r="AL346" s="104"/>
      <c r="AM346" s="98"/>
      <c r="AN346" s="155"/>
      <c r="AO346" s="155"/>
      <c r="AP346" s="155"/>
      <c r="AQ346" s="155"/>
    </row>
    <row r="347" spans="1:43" s="101" customFormat="1" ht="27.95" customHeight="1">
      <c r="A347" s="120" t="str">
        <f t="shared" ca="1" si="52"/>
        <v/>
      </c>
      <c r="B347" s="422" t="str">
        <f ca="1">IF(A347="","",IF(INDIRECT("C"&amp;ROW())="","",TEXT(MATCH(INDIRECT("C"&amp;ROW()),TestCategories,0),"000")&amp;"-"&amp;TEXT(COUNTIF(C$3:INDIRECT("C"&amp;ROW()),INDIRECT("C"&amp;ROW())),"00")))</f>
        <v/>
      </c>
      <c r="C347" s="423" t="str">
        <f t="shared" ca="1" si="53"/>
        <v>IRTF CUSTOMIZATION FUNCTION CHECK</v>
      </c>
      <c r="D347" s="424"/>
      <c r="E347" s="431"/>
      <c r="F347" s="431"/>
      <c r="G347" s="431"/>
      <c r="H347" s="432"/>
      <c r="I347" s="427"/>
      <c r="J347" s="432"/>
      <c r="K347" s="431"/>
      <c r="L347" s="431"/>
      <c r="M347" s="429" t="str">
        <f t="shared" ca="1" si="54"/>
        <v/>
      </c>
      <c r="N347" s="282"/>
      <c r="O347" s="442">
        <f t="shared" ca="1" si="55"/>
        <v>29</v>
      </c>
      <c r="P347" s="98"/>
      <c r="Q347" s="98"/>
      <c r="R347" s="98"/>
      <c r="S347" s="98"/>
      <c r="T347" s="98"/>
      <c r="U347" s="98"/>
      <c r="V347" s="98"/>
      <c r="W347" s="99"/>
      <c r="X347" s="89"/>
      <c r="Y347" s="89"/>
      <c r="Z347" s="89"/>
      <c r="AA347" s="89"/>
      <c r="AB347" s="102"/>
      <c r="AC347" s="102"/>
      <c r="AD347" s="102"/>
      <c r="AE347" s="102"/>
      <c r="AF347" s="102"/>
      <c r="AG347" s="102"/>
      <c r="AH347" s="102"/>
      <c r="AI347" s="102"/>
      <c r="AJ347" s="102"/>
      <c r="AK347" s="102"/>
      <c r="AL347" s="104"/>
      <c r="AM347" s="98"/>
      <c r="AN347" s="155"/>
      <c r="AO347" s="155"/>
      <c r="AP347" s="155"/>
      <c r="AQ347" s="155"/>
    </row>
    <row r="348" spans="1:43" s="101" customFormat="1" ht="27.95" customHeight="1">
      <c r="A348" s="120" t="str">
        <f t="shared" ca="1" si="52"/>
        <v/>
      </c>
      <c r="B348" s="422" t="str">
        <f ca="1">IF(A348="","",IF(INDIRECT("C"&amp;ROW())="","",TEXT(MATCH(INDIRECT("C"&amp;ROW()),TestCategories,0),"000")&amp;"-"&amp;TEXT(COUNTIF(C$3:INDIRECT("C"&amp;ROW()),INDIRECT("C"&amp;ROW())),"00")))</f>
        <v/>
      </c>
      <c r="C348" s="423" t="str">
        <f t="shared" ca="1" si="53"/>
        <v>IRTF CUSTOMIZATION FUNCTION CHECK</v>
      </c>
      <c r="D348" s="424"/>
      <c r="E348" s="431"/>
      <c r="F348" s="431"/>
      <c r="G348" s="431"/>
      <c r="H348" s="432"/>
      <c r="I348" s="427"/>
      <c r="J348" s="432"/>
      <c r="K348" s="431"/>
      <c r="L348" s="431"/>
      <c r="M348" s="429" t="str">
        <f t="shared" ca="1" si="54"/>
        <v/>
      </c>
      <c r="N348" s="282"/>
      <c r="O348" s="442">
        <f t="shared" ca="1" si="55"/>
        <v>29</v>
      </c>
      <c r="P348" s="98"/>
      <c r="Q348" s="98"/>
      <c r="R348" s="98"/>
      <c r="S348" s="98"/>
      <c r="T348" s="98"/>
      <c r="U348" s="98"/>
      <c r="V348" s="98"/>
      <c r="W348" s="99"/>
      <c r="X348" s="89"/>
      <c r="Y348" s="89"/>
      <c r="Z348" s="89"/>
      <c r="AA348" s="89"/>
      <c r="AB348" s="102"/>
      <c r="AC348" s="102"/>
      <c r="AD348" s="102"/>
      <c r="AE348" s="102"/>
      <c r="AF348" s="102"/>
      <c r="AG348" s="102"/>
      <c r="AH348" s="102"/>
      <c r="AI348" s="102"/>
      <c r="AJ348" s="102"/>
      <c r="AK348" s="102"/>
      <c r="AL348" s="104"/>
      <c r="AM348" s="98"/>
      <c r="AN348" s="155"/>
      <c r="AO348" s="155"/>
      <c r="AP348" s="155"/>
      <c r="AQ348" s="155"/>
    </row>
    <row r="349" spans="1:43" s="101" customFormat="1" ht="27.95" customHeight="1">
      <c r="A349" s="120" t="str">
        <f t="shared" ca="1" si="52"/>
        <v/>
      </c>
      <c r="B349" s="422" t="str">
        <f ca="1">IF(A349="","",IF(INDIRECT("C"&amp;ROW())="","",TEXT(MATCH(INDIRECT("C"&amp;ROW()),TestCategories,0),"000")&amp;"-"&amp;TEXT(COUNTIF(C$3:INDIRECT("C"&amp;ROW()),INDIRECT("C"&amp;ROW())),"00")))</f>
        <v/>
      </c>
      <c r="C349" s="423" t="str">
        <f t="shared" ca="1" si="53"/>
        <v>IRTF CUSTOMIZATION FUNCTION CHECK</v>
      </c>
      <c r="D349" s="424"/>
      <c r="E349" s="431"/>
      <c r="F349" s="431"/>
      <c r="G349" s="431"/>
      <c r="H349" s="432"/>
      <c r="I349" s="427"/>
      <c r="J349" s="432"/>
      <c r="K349" s="431"/>
      <c r="L349" s="431"/>
      <c r="M349" s="429" t="str">
        <f t="shared" ca="1" si="54"/>
        <v/>
      </c>
      <c r="N349" s="282"/>
      <c r="O349" s="442">
        <f t="shared" ca="1" si="55"/>
        <v>29</v>
      </c>
      <c r="P349" s="98"/>
      <c r="Q349" s="98"/>
      <c r="R349" s="98"/>
      <c r="S349" s="98"/>
      <c r="T349" s="98"/>
      <c r="U349" s="98"/>
      <c r="V349" s="98"/>
      <c r="W349" s="99"/>
      <c r="X349" s="89"/>
      <c r="Y349" s="89"/>
      <c r="Z349" s="89"/>
      <c r="AA349" s="89"/>
      <c r="AB349" s="102"/>
      <c r="AC349" s="102"/>
      <c r="AD349" s="102"/>
      <c r="AE349" s="102"/>
      <c r="AF349" s="102"/>
      <c r="AG349" s="102"/>
      <c r="AH349" s="102"/>
      <c r="AI349" s="102"/>
      <c r="AJ349" s="102"/>
      <c r="AK349" s="102"/>
      <c r="AL349" s="104"/>
      <c r="AM349" s="98"/>
      <c r="AN349" s="155"/>
      <c r="AO349" s="155"/>
      <c r="AP349" s="155"/>
      <c r="AQ349" s="155"/>
    </row>
    <row r="350" spans="1:43" s="101" customFormat="1" ht="27.95" customHeight="1">
      <c r="A350" s="120" t="str">
        <f t="shared" ca="1" si="52"/>
        <v/>
      </c>
      <c r="B350" s="422" t="str">
        <f ca="1">IF(A350="","",IF(INDIRECT("C"&amp;ROW())="","",TEXT(MATCH(INDIRECT("C"&amp;ROW()),TestCategories,0),"000")&amp;"-"&amp;TEXT(COUNTIF(C$3:INDIRECT("C"&amp;ROW()),INDIRECT("C"&amp;ROW())),"00")))</f>
        <v/>
      </c>
      <c r="C350" s="423" t="str">
        <f t="shared" ca="1" si="53"/>
        <v>IRTF CUSTOMIZATION FUNCTION CHECK</v>
      </c>
      <c r="D350" s="424"/>
      <c r="E350" s="431"/>
      <c r="F350" s="431"/>
      <c r="G350" s="431"/>
      <c r="H350" s="432"/>
      <c r="I350" s="427"/>
      <c r="J350" s="432"/>
      <c r="K350" s="431"/>
      <c r="L350" s="431"/>
      <c r="M350" s="429" t="str">
        <f t="shared" ca="1" si="54"/>
        <v/>
      </c>
      <c r="N350" s="282"/>
      <c r="O350" s="442">
        <f t="shared" ca="1" si="55"/>
        <v>29</v>
      </c>
      <c r="P350" s="98"/>
      <c r="Q350" s="98"/>
      <c r="R350" s="98"/>
      <c r="S350" s="98"/>
      <c r="T350" s="98"/>
      <c r="U350" s="98"/>
      <c r="V350" s="98"/>
      <c r="W350" s="99"/>
      <c r="X350" s="89"/>
      <c r="Y350" s="89"/>
      <c r="Z350" s="89"/>
      <c r="AA350" s="89"/>
      <c r="AB350" s="102"/>
      <c r="AC350" s="102"/>
      <c r="AD350" s="102"/>
      <c r="AE350" s="102"/>
      <c r="AF350" s="102"/>
      <c r="AG350" s="102"/>
      <c r="AH350" s="102"/>
      <c r="AI350" s="102"/>
      <c r="AJ350" s="102"/>
      <c r="AK350" s="102"/>
      <c r="AL350" s="104"/>
      <c r="AM350" s="98"/>
      <c r="AN350" s="155"/>
      <c r="AO350" s="155"/>
      <c r="AP350" s="155"/>
      <c r="AQ350" s="155"/>
    </row>
    <row r="351" spans="1:43" s="101" customFormat="1" ht="27.95" customHeight="1">
      <c r="A351" s="120" t="str">
        <f t="shared" ca="1" si="52"/>
        <v/>
      </c>
      <c r="B351" s="422" t="str">
        <f ca="1">IF(A351="","",IF(INDIRECT("C"&amp;ROW())="","",TEXT(MATCH(INDIRECT("C"&amp;ROW()),TestCategories,0),"000")&amp;"-"&amp;TEXT(COUNTIF(C$3:INDIRECT("C"&amp;ROW()),INDIRECT("C"&amp;ROW())),"00")))</f>
        <v/>
      </c>
      <c r="C351" s="423" t="str">
        <f t="shared" ca="1" si="53"/>
        <v>IRTF CUSTOMIZATION FUNCTION CHECK</v>
      </c>
      <c r="D351" s="424"/>
      <c r="E351" s="431"/>
      <c r="F351" s="431"/>
      <c r="G351" s="431"/>
      <c r="H351" s="432"/>
      <c r="I351" s="427"/>
      <c r="J351" s="432"/>
      <c r="K351" s="431"/>
      <c r="L351" s="431"/>
      <c r="M351" s="429" t="str">
        <f t="shared" ca="1" si="54"/>
        <v/>
      </c>
      <c r="N351" s="282"/>
      <c r="O351" s="442">
        <f t="shared" ca="1" si="55"/>
        <v>29</v>
      </c>
      <c r="P351" s="98"/>
      <c r="Q351" s="98"/>
      <c r="R351" s="98"/>
      <c r="S351" s="98"/>
      <c r="T351" s="98"/>
      <c r="U351" s="98"/>
      <c r="V351" s="98"/>
      <c r="W351" s="99"/>
      <c r="X351" s="89"/>
      <c r="Y351" s="89"/>
      <c r="Z351" s="89"/>
      <c r="AA351" s="89"/>
      <c r="AB351" s="102"/>
      <c r="AC351" s="102"/>
      <c r="AD351" s="102"/>
      <c r="AE351" s="102"/>
      <c r="AF351" s="102"/>
      <c r="AG351" s="102"/>
      <c r="AH351" s="102"/>
      <c r="AI351" s="102"/>
      <c r="AJ351" s="102"/>
      <c r="AK351" s="102"/>
      <c r="AL351" s="104"/>
      <c r="AM351" s="98"/>
      <c r="AN351" s="155"/>
      <c r="AO351" s="155"/>
      <c r="AP351" s="155"/>
      <c r="AQ351" s="155"/>
    </row>
    <row r="352" spans="1:43" s="101" customFormat="1" ht="27.95" customHeight="1">
      <c r="A352" s="120" t="str">
        <f t="shared" ca="1" si="52"/>
        <v/>
      </c>
      <c r="B352" s="422" t="str">
        <f ca="1">IF(A352="","",IF(INDIRECT("C"&amp;ROW())="","",TEXT(MATCH(INDIRECT("C"&amp;ROW()),TestCategories,0),"000")&amp;"-"&amp;TEXT(COUNTIF(C$3:INDIRECT("C"&amp;ROW()),INDIRECT("C"&amp;ROW())),"00")))</f>
        <v/>
      </c>
      <c r="C352" s="423" t="str">
        <f t="shared" ca="1" si="53"/>
        <v>IRTF CUSTOMIZATION FUNCTION CHECK</v>
      </c>
      <c r="D352" s="424"/>
      <c r="E352" s="431"/>
      <c r="F352" s="431"/>
      <c r="G352" s="431"/>
      <c r="H352" s="432"/>
      <c r="I352" s="427"/>
      <c r="J352" s="432"/>
      <c r="K352" s="431"/>
      <c r="L352" s="431"/>
      <c r="M352" s="429" t="str">
        <f t="shared" ca="1" si="54"/>
        <v/>
      </c>
      <c r="N352" s="282"/>
      <c r="O352" s="442">
        <f t="shared" ca="1" si="55"/>
        <v>29</v>
      </c>
      <c r="P352" s="98"/>
      <c r="Q352" s="98"/>
      <c r="R352" s="98"/>
      <c r="S352" s="98"/>
      <c r="T352" s="98"/>
      <c r="U352" s="98"/>
      <c r="V352" s="98"/>
      <c r="W352" s="99"/>
      <c r="X352" s="89"/>
      <c r="Y352" s="89"/>
      <c r="Z352" s="89"/>
      <c r="AA352" s="89"/>
      <c r="AB352" s="102"/>
      <c r="AC352" s="102"/>
      <c r="AD352" s="102"/>
      <c r="AE352" s="102"/>
      <c r="AF352" s="102"/>
      <c r="AG352" s="102"/>
      <c r="AH352" s="102"/>
      <c r="AI352" s="102"/>
      <c r="AJ352" s="102"/>
      <c r="AK352" s="102"/>
      <c r="AL352" s="104"/>
      <c r="AM352" s="98"/>
      <c r="AN352" s="155"/>
      <c r="AO352" s="155"/>
      <c r="AP352" s="155"/>
      <c r="AQ352" s="155"/>
    </row>
    <row r="353" spans="1:43" s="101" customFormat="1" ht="27.95" customHeight="1">
      <c r="A353" s="120" t="str">
        <f t="shared" ca="1" si="52"/>
        <v/>
      </c>
      <c r="B353" s="422" t="str">
        <f ca="1">IF(A353="","",IF(INDIRECT("C"&amp;ROW())="","",TEXT(MATCH(INDIRECT("C"&amp;ROW()),TestCategories,0),"000")&amp;"-"&amp;TEXT(COUNTIF(C$3:INDIRECT("C"&amp;ROW()),INDIRECT("C"&amp;ROW())),"00")))</f>
        <v/>
      </c>
      <c r="C353" s="423" t="str">
        <f t="shared" ca="1" si="53"/>
        <v>IRTF CUSTOMIZATION FUNCTION CHECK</v>
      </c>
      <c r="D353" s="424"/>
      <c r="E353" s="431"/>
      <c r="F353" s="431"/>
      <c r="G353" s="431"/>
      <c r="H353" s="432"/>
      <c r="I353" s="427"/>
      <c r="J353" s="432"/>
      <c r="K353" s="431"/>
      <c r="L353" s="431"/>
      <c r="M353" s="429" t="str">
        <f t="shared" ca="1" si="54"/>
        <v/>
      </c>
      <c r="N353" s="282"/>
      <c r="O353" s="442">
        <f t="shared" ca="1" si="55"/>
        <v>29</v>
      </c>
      <c r="P353" s="98"/>
      <c r="Q353" s="98"/>
      <c r="R353" s="98"/>
      <c r="S353" s="98"/>
      <c r="T353" s="98"/>
      <c r="U353" s="98"/>
      <c r="V353" s="98"/>
      <c r="W353" s="99"/>
      <c r="X353" s="89"/>
      <c r="Y353" s="89"/>
      <c r="Z353" s="89"/>
      <c r="AA353" s="89"/>
      <c r="AB353" s="102"/>
      <c r="AC353" s="102"/>
      <c r="AD353" s="102"/>
      <c r="AE353" s="102"/>
      <c r="AF353" s="102"/>
      <c r="AG353" s="102"/>
      <c r="AH353" s="102"/>
      <c r="AI353" s="102"/>
      <c r="AJ353" s="102"/>
      <c r="AK353" s="102"/>
      <c r="AL353" s="104"/>
      <c r="AM353" s="98"/>
      <c r="AN353" s="155"/>
      <c r="AO353" s="155"/>
      <c r="AP353" s="155"/>
      <c r="AQ353" s="155"/>
    </row>
    <row r="354" spans="1:43" s="101" customFormat="1" ht="27.95" customHeight="1">
      <c r="A354" s="120" t="str">
        <f t="shared" ca="1" si="52"/>
        <v/>
      </c>
      <c r="B354" s="422" t="str">
        <f ca="1">IF(A354="","",IF(INDIRECT("C"&amp;ROW())="","",TEXT(MATCH(INDIRECT("C"&amp;ROW()),TestCategories,0),"000")&amp;"-"&amp;TEXT(COUNTIF(C$3:INDIRECT("C"&amp;ROW()),INDIRECT("C"&amp;ROW())),"00")))</f>
        <v/>
      </c>
      <c r="C354" s="423" t="str">
        <f t="shared" ca="1" si="53"/>
        <v>IRTF CUSTOMIZATION FUNCTION CHECK</v>
      </c>
      <c r="D354" s="424"/>
      <c r="E354" s="431"/>
      <c r="F354" s="431"/>
      <c r="G354" s="431"/>
      <c r="H354" s="432"/>
      <c r="I354" s="427"/>
      <c r="J354" s="432"/>
      <c r="K354" s="431"/>
      <c r="L354" s="431"/>
      <c r="M354" s="429" t="str">
        <f t="shared" ca="1" si="54"/>
        <v/>
      </c>
      <c r="N354" s="282"/>
      <c r="O354" s="442">
        <f t="shared" ca="1" si="55"/>
        <v>29</v>
      </c>
      <c r="P354" s="98"/>
      <c r="Q354" s="98"/>
      <c r="R354" s="98"/>
      <c r="S354" s="98"/>
      <c r="T354" s="98"/>
      <c r="U354" s="98"/>
      <c r="V354" s="98"/>
      <c r="W354" s="99"/>
      <c r="X354" s="89"/>
      <c r="Y354" s="89"/>
      <c r="Z354" s="89"/>
      <c r="AA354" s="89"/>
      <c r="AB354" s="102"/>
      <c r="AC354" s="102"/>
      <c r="AD354" s="102"/>
      <c r="AE354" s="102"/>
      <c r="AF354" s="102"/>
      <c r="AG354" s="102"/>
      <c r="AH354" s="102"/>
      <c r="AI354" s="102"/>
      <c r="AJ354" s="102"/>
      <c r="AK354" s="102"/>
      <c r="AL354" s="104"/>
      <c r="AM354" s="98"/>
      <c r="AN354" s="155"/>
      <c r="AO354" s="155"/>
      <c r="AP354" s="155"/>
      <c r="AQ354" s="155"/>
    </row>
    <row r="355" spans="1:43" s="101" customFormat="1" ht="27.95" customHeight="1">
      <c r="A355" s="120" t="str">
        <f t="shared" ca="1" si="52"/>
        <v/>
      </c>
      <c r="B355" s="422" t="str">
        <f ca="1">IF(A355="","",IF(INDIRECT("C"&amp;ROW())="","",TEXT(MATCH(INDIRECT("C"&amp;ROW()),TestCategories,0),"000")&amp;"-"&amp;TEXT(COUNTIF(C$3:INDIRECT("C"&amp;ROW()),INDIRECT("C"&amp;ROW())),"00")))</f>
        <v/>
      </c>
      <c r="C355" s="423" t="str">
        <f t="shared" ca="1" si="53"/>
        <v>IRTF CUSTOMIZATION FUNCTION CHECK</v>
      </c>
      <c r="D355" s="424"/>
      <c r="E355" s="431"/>
      <c r="F355" s="431"/>
      <c r="G355" s="431"/>
      <c r="H355" s="432"/>
      <c r="I355" s="427"/>
      <c r="J355" s="432"/>
      <c r="K355" s="431"/>
      <c r="L355" s="431"/>
      <c r="M355" s="429" t="str">
        <f t="shared" ca="1" si="54"/>
        <v/>
      </c>
      <c r="N355" s="282"/>
      <c r="O355" s="442">
        <f t="shared" ca="1" si="55"/>
        <v>29</v>
      </c>
      <c r="P355" s="98"/>
      <c r="Q355" s="98"/>
      <c r="R355" s="98"/>
      <c r="S355" s="98"/>
      <c r="T355" s="98"/>
      <c r="U355" s="98"/>
      <c r="V355" s="98"/>
      <c r="W355" s="99"/>
      <c r="X355" s="89"/>
      <c r="Y355" s="89"/>
      <c r="Z355" s="89"/>
      <c r="AA355" s="89"/>
      <c r="AB355" s="102"/>
      <c r="AC355" s="102"/>
      <c r="AD355" s="102"/>
      <c r="AE355" s="102"/>
      <c r="AF355" s="102"/>
      <c r="AG355" s="102"/>
      <c r="AH355" s="102"/>
      <c r="AI355" s="102"/>
      <c r="AJ355" s="102"/>
      <c r="AK355" s="102"/>
      <c r="AL355" s="104"/>
      <c r="AM355" s="98"/>
      <c r="AN355" s="155"/>
      <c r="AO355" s="155"/>
      <c r="AP355" s="155"/>
      <c r="AQ355" s="155"/>
    </row>
    <row r="356" spans="1:43" s="101" customFormat="1" ht="27.95" customHeight="1">
      <c r="A356" s="120" t="str">
        <f t="shared" ca="1" si="52"/>
        <v/>
      </c>
      <c r="B356" s="422" t="str">
        <f ca="1">IF(A356="","",IF(INDIRECT("C"&amp;ROW())="","",TEXT(MATCH(INDIRECT("C"&amp;ROW()),TestCategories,0),"000")&amp;"-"&amp;TEXT(COUNTIF(C$3:INDIRECT("C"&amp;ROW()),INDIRECT("C"&amp;ROW())),"00")))</f>
        <v/>
      </c>
      <c r="C356" s="423" t="str">
        <f t="shared" ca="1" si="53"/>
        <v>IRTF CUSTOMIZATION FUNCTION CHECK</v>
      </c>
      <c r="D356" s="424"/>
      <c r="E356" s="431"/>
      <c r="F356" s="431"/>
      <c r="G356" s="431"/>
      <c r="H356" s="432"/>
      <c r="I356" s="427"/>
      <c r="J356" s="432"/>
      <c r="K356" s="431"/>
      <c r="L356" s="431"/>
      <c r="M356" s="429" t="str">
        <f t="shared" ca="1" si="54"/>
        <v/>
      </c>
      <c r="N356" s="282"/>
      <c r="O356" s="442">
        <f t="shared" ca="1" si="55"/>
        <v>29</v>
      </c>
      <c r="P356" s="98"/>
      <c r="Q356" s="98"/>
      <c r="R356" s="98"/>
      <c r="S356" s="98"/>
      <c r="T356" s="98"/>
      <c r="U356" s="98"/>
      <c r="V356" s="98"/>
      <c r="W356" s="99"/>
      <c r="X356" s="89"/>
      <c r="Y356" s="89"/>
      <c r="Z356" s="89"/>
      <c r="AA356" s="89"/>
      <c r="AB356" s="102"/>
      <c r="AC356" s="102"/>
      <c r="AD356" s="102"/>
      <c r="AE356" s="102"/>
      <c r="AF356" s="102"/>
      <c r="AG356" s="102"/>
      <c r="AH356" s="102"/>
      <c r="AI356" s="102"/>
      <c r="AJ356" s="102"/>
      <c r="AK356" s="102"/>
      <c r="AL356" s="104"/>
      <c r="AM356" s="98"/>
      <c r="AN356" s="155"/>
      <c r="AO356" s="155"/>
      <c r="AP356" s="155"/>
      <c r="AQ356" s="155"/>
    </row>
    <row r="357" spans="1:43" s="101" customFormat="1" ht="27.95" customHeight="1">
      <c r="A357" s="120" t="str">
        <f t="shared" ca="1" si="52"/>
        <v/>
      </c>
      <c r="B357" s="422" t="str">
        <f ca="1">IF(A357="","",IF(INDIRECT("C"&amp;ROW())="","",TEXT(MATCH(INDIRECT("C"&amp;ROW()),TestCategories,0),"000")&amp;"-"&amp;TEXT(COUNTIF(C$3:INDIRECT("C"&amp;ROW()),INDIRECT("C"&amp;ROW())),"00")))</f>
        <v/>
      </c>
      <c r="C357" s="423" t="str">
        <f t="shared" ca="1" si="53"/>
        <v>IRTF CUSTOMIZATION FUNCTION CHECK</v>
      </c>
      <c r="D357" s="424"/>
      <c r="E357" s="431"/>
      <c r="F357" s="431"/>
      <c r="G357" s="431"/>
      <c r="H357" s="432"/>
      <c r="I357" s="427"/>
      <c r="J357" s="432"/>
      <c r="K357" s="431"/>
      <c r="L357" s="431"/>
      <c r="M357" s="429" t="str">
        <f t="shared" ca="1" si="54"/>
        <v/>
      </c>
      <c r="N357" s="282"/>
      <c r="O357" s="442">
        <f t="shared" ca="1" si="55"/>
        <v>29</v>
      </c>
      <c r="P357" s="98"/>
      <c r="Q357" s="98"/>
      <c r="R357" s="98"/>
      <c r="S357" s="98"/>
      <c r="T357" s="98"/>
      <c r="U357" s="98"/>
      <c r="V357" s="98"/>
      <c r="W357" s="99"/>
      <c r="X357" s="89"/>
      <c r="Y357" s="89"/>
      <c r="Z357" s="89"/>
      <c r="AA357" s="89"/>
      <c r="AB357" s="102"/>
      <c r="AC357" s="102"/>
      <c r="AD357" s="102"/>
      <c r="AE357" s="102"/>
      <c r="AF357" s="102"/>
      <c r="AG357" s="102"/>
      <c r="AH357" s="102"/>
      <c r="AI357" s="102"/>
      <c r="AJ357" s="102"/>
      <c r="AK357" s="102"/>
      <c r="AL357" s="104"/>
      <c r="AM357" s="98"/>
      <c r="AN357" s="155"/>
      <c r="AO357" s="155"/>
      <c r="AP357" s="155"/>
      <c r="AQ357" s="155"/>
    </row>
    <row r="358" spans="1:43" s="101" customFormat="1" ht="27.95" customHeight="1">
      <c r="A358" s="120" t="str">
        <f t="shared" ca="1" si="52"/>
        <v/>
      </c>
      <c r="B358" s="422" t="str">
        <f ca="1">IF(A358="","",IF(INDIRECT("C"&amp;ROW())="","",TEXT(MATCH(INDIRECT("C"&amp;ROW()),TestCategories,0),"000")&amp;"-"&amp;TEXT(COUNTIF(C$3:INDIRECT("C"&amp;ROW()),INDIRECT("C"&amp;ROW())),"00")))</f>
        <v/>
      </c>
      <c r="C358" s="423" t="str">
        <f t="shared" ca="1" si="53"/>
        <v>IRTF CUSTOMIZATION FUNCTION CHECK</v>
      </c>
      <c r="D358" s="424"/>
      <c r="E358" s="431"/>
      <c r="F358" s="431"/>
      <c r="G358" s="431"/>
      <c r="H358" s="432"/>
      <c r="I358" s="427"/>
      <c r="J358" s="432"/>
      <c r="K358" s="431"/>
      <c r="L358" s="431"/>
      <c r="M358" s="429" t="str">
        <f t="shared" ca="1" si="54"/>
        <v/>
      </c>
      <c r="N358" s="282"/>
      <c r="O358" s="442">
        <f t="shared" ca="1" si="55"/>
        <v>29</v>
      </c>
      <c r="P358" s="98"/>
      <c r="Q358" s="98"/>
      <c r="R358" s="98"/>
      <c r="S358" s="98"/>
      <c r="T358" s="98"/>
      <c r="U358" s="98"/>
      <c r="V358" s="98"/>
      <c r="W358" s="99"/>
      <c r="X358" s="89"/>
      <c r="Y358" s="89"/>
      <c r="Z358" s="89"/>
      <c r="AA358" s="89"/>
      <c r="AB358" s="102"/>
      <c r="AC358" s="102"/>
      <c r="AD358" s="102"/>
      <c r="AE358" s="102"/>
      <c r="AF358" s="102"/>
      <c r="AG358" s="102"/>
      <c r="AH358" s="102"/>
      <c r="AI358" s="102"/>
      <c r="AJ358" s="102"/>
      <c r="AK358" s="102"/>
      <c r="AL358" s="104"/>
      <c r="AM358" s="98"/>
      <c r="AN358" s="155"/>
      <c r="AO358" s="155"/>
      <c r="AP358" s="155"/>
      <c r="AQ358" s="155"/>
    </row>
    <row r="359" spans="1:43" s="101" customFormat="1" ht="27.95" customHeight="1">
      <c r="A359" s="120" t="str">
        <f t="shared" ca="1" si="52"/>
        <v/>
      </c>
      <c r="B359" s="422" t="str">
        <f ca="1">IF(A359="","",IF(INDIRECT("C"&amp;ROW())="","",TEXT(MATCH(INDIRECT("C"&amp;ROW()),TestCategories,0),"000")&amp;"-"&amp;TEXT(COUNTIF(C$3:INDIRECT("C"&amp;ROW()),INDIRECT("C"&amp;ROW())),"00")))</f>
        <v/>
      </c>
      <c r="C359" s="423" t="str">
        <f t="shared" ca="1" si="53"/>
        <v>IRTF CUSTOMIZATION FUNCTION CHECK</v>
      </c>
      <c r="D359" s="424"/>
      <c r="E359" s="431"/>
      <c r="F359" s="431"/>
      <c r="G359" s="431"/>
      <c r="H359" s="432"/>
      <c r="I359" s="427"/>
      <c r="J359" s="432"/>
      <c r="K359" s="431"/>
      <c r="L359" s="431"/>
      <c r="M359" s="429" t="str">
        <f t="shared" ca="1" si="54"/>
        <v/>
      </c>
      <c r="N359" s="282"/>
      <c r="O359" s="442">
        <f t="shared" ca="1" si="55"/>
        <v>29</v>
      </c>
      <c r="P359" s="98"/>
      <c r="Q359" s="98"/>
      <c r="R359" s="98"/>
      <c r="S359" s="98"/>
      <c r="T359" s="98"/>
      <c r="U359" s="98"/>
      <c r="V359" s="98"/>
      <c r="W359" s="99"/>
      <c r="X359" s="89"/>
      <c r="Y359" s="89"/>
      <c r="Z359" s="89"/>
      <c r="AA359" s="89"/>
      <c r="AB359" s="102"/>
      <c r="AC359" s="102"/>
      <c r="AD359" s="102"/>
      <c r="AE359" s="102"/>
      <c r="AF359" s="102"/>
      <c r="AG359" s="102"/>
      <c r="AH359" s="102"/>
      <c r="AI359" s="102"/>
      <c r="AJ359" s="102"/>
      <c r="AK359" s="102"/>
      <c r="AL359" s="104"/>
      <c r="AM359" s="98"/>
      <c r="AN359" s="155"/>
      <c r="AO359" s="155"/>
      <c r="AP359" s="155"/>
      <c r="AQ359" s="155"/>
    </row>
    <row r="360" spans="1:43" s="101" customFormat="1" ht="27.95" customHeight="1">
      <c r="A360" s="120" t="str">
        <f t="shared" ca="1" si="52"/>
        <v/>
      </c>
      <c r="B360" s="422" t="str">
        <f ca="1">IF(A360="","",IF(INDIRECT("C"&amp;ROW())="","",TEXT(MATCH(INDIRECT("C"&amp;ROW()),TestCategories,0),"000")&amp;"-"&amp;TEXT(COUNTIF(C$3:INDIRECT("C"&amp;ROW()),INDIRECT("C"&amp;ROW())),"00")))</f>
        <v/>
      </c>
      <c r="C360" s="423" t="str">
        <f t="shared" ca="1" si="53"/>
        <v>IRTF CUSTOMIZATION FUNCTION CHECK</v>
      </c>
      <c r="D360" s="424"/>
      <c r="E360" s="431"/>
      <c r="F360" s="431"/>
      <c r="G360" s="431"/>
      <c r="H360" s="432"/>
      <c r="I360" s="427"/>
      <c r="J360" s="432"/>
      <c r="K360" s="431"/>
      <c r="L360" s="431"/>
      <c r="M360" s="429" t="str">
        <f t="shared" ca="1" si="54"/>
        <v/>
      </c>
      <c r="N360" s="282"/>
      <c r="O360" s="442">
        <f t="shared" ca="1" si="55"/>
        <v>29</v>
      </c>
      <c r="P360" s="98"/>
      <c r="Q360" s="98"/>
      <c r="R360" s="98"/>
      <c r="S360" s="98"/>
      <c r="T360" s="98"/>
      <c r="U360" s="98"/>
      <c r="V360" s="98"/>
      <c r="W360" s="99"/>
      <c r="X360" s="89"/>
      <c r="Y360" s="89"/>
      <c r="Z360" s="89"/>
      <c r="AA360" s="89"/>
      <c r="AB360" s="102"/>
      <c r="AC360" s="102"/>
      <c r="AD360" s="102"/>
      <c r="AE360" s="102"/>
      <c r="AF360" s="102"/>
      <c r="AG360" s="102"/>
      <c r="AH360" s="102"/>
      <c r="AI360" s="102"/>
      <c r="AJ360" s="102"/>
      <c r="AK360" s="102"/>
      <c r="AL360" s="104"/>
      <c r="AM360" s="98"/>
      <c r="AN360" s="155"/>
      <c r="AO360" s="155"/>
      <c r="AP360" s="155"/>
      <c r="AQ360" s="155"/>
    </row>
    <row r="361" spans="1:43" s="101" customFormat="1" ht="27.95" customHeight="1">
      <c r="A361" s="120" t="str">
        <f t="shared" ca="1" si="52"/>
        <v/>
      </c>
      <c r="B361" s="422" t="str">
        <f ca="1">IF(A361="","",IF(INDIRECT("C"&amp;ROW())="","",TEXT(MATCH(INDIRECT("C"&amp;ROW()),TestCategories,0),"000")&amp;"-"&amp;TEXT(COUNTIF(C$3:INDIRECT("C"&amp;ROW()),INDIRECT("C"&amp;ROW())),"00")))</f>
        <v/>
      </c>
      <c r="C361" s="423" t="str">
        <f t="shared" ca="1" si="53"/>
        <v>IRTF CUSTOMIZATION FUNCTION CHECK</v>
      </c>
      <c r="D361" s="424"/>
      <c r="E361" s="431"/>
      <c r="F361" s="431"/>
      <c r="G361" s="431"/>
      <c r="H361" s="432"/>
      <c r="I361" s="427"/>
      <c r="J361" s="432"/>
      <c r="K361" s="431"/>
      <c r="L361" s="431"/>
      <c r="M361" s="429" t="str">
        <f t="shared" ca="1" si="54"/>
        <v/>
      </c>
      <c r="N361" s="282"/>
      <c r="O361" s="442">
        <f t="shared" ca="1" si="55"/>
        <v>29</v>
      </c>
      <c r="P361" s="98"/>
      <c r="Q361" s="98"/>
      <c r="R361" s="98"/>
      <c r="S361" s="98"/>
      <c r="T361" s="98"/>
      <c r="U361" s="98"/>
      <c r="V361" s="98"/>
      <c r="W361" s="99"/>
      <c r="X361" s="89"/>
      <c r="Y361" s="89"/>
      <c r="Z361" s="89"/>
      <c r="AA361" s="89"/>
      <c r="AB361" s="102"/>
      <c r="AC361" s="102"/>
      <c r="AD361" s="102"/>
      <c r="AE361" s="102"/>
      <c r="AF361" s="102"/>
      <c r="AG361" s="102"/>
      <c r="AH361" s="102"/>
      <c r="AI361" s="102"/>
      <c r="AJ361" s="102"/>
      <c r="AK361" s="102"/>
      <c r="AL361" s="104"/>
      <c r="AM361" s="98"/>
      <c r="AN361" s="155"/>
      <c r="AO361" s="155"/>
      <c r="AP361" s="155"/>
      <c r="AQ361" s="155"/>
    </row>
    <row r="362" spans="1:43" s="101" customFormat="1" ht="27.95" customHeight="1">
      <c r="A362" s="120" t="str">
        <f t="shared" ca="1" si="52"/>
        <v/>
      </c>
      <c r="B362" s="422" t="str">
        <f ca="1">IF(A362="","",IF(INDIRECT("C"&amp;ROW())="","",TEXT(MATCH(INDIRECT("C"&amp;ROW()),TestCategories,0),"000")&amp;"-"&amp;TEXT(COUNTIF(C$3:INDIRECT("C"&amp;ROW()),INDIRECT("C"&amp;ROW())),"00")))</f>
        <v/>
      </c>
      <c r="C362" s="423" t="str">
        <f t="shared" ca="1" si="53"/>
        <v>IRTF CUSTOMIZATION FUNCTION CHECK</v>
      </c>
      <c r="D362" s="424"/>
      <c r="E362" s="431"/>
      <c r="F362" s="431"/>
      <c r="G362" s="431"/>
      <c r="H362" s="432"/>
      <c r="I362" s="427"/>
      <c r="J362" s="432"/>
      <c r="K362" s="431"/>
      <c r="L362" s="431"/>
      <c r="M362" s="429" t="str">
        <f t="shared" ca="1" si="54"/>
        <v/>
      </c>
      <c r="N362" s="282"/>
      <c r="O362" s="442">
        <f t="shared" ca="1" si="55"/>
        <v>29</v>
      </c>
      <c r="P362" s="98"/>
      <c r="Q362" s="98"/>
      <c r="R362" s="98"/>
      <c r="S362" s="98"/>
      <c r="T362" s="98"/>
      <c r="U362" s="98"/>
      <c r="V362" s="98"/>
      <c r="W362" s="99"/>
      <c r="X362" s="89"/>
      <c r="Y362" s="89"/>
      <c r="Z362" s="89"/>
      <c r="AA362" s="89"/>
      <c r="AB362" s="102"/>
      <c r="AC362" s="102"/>
      <c r="AD362" s="102"/>
      <c r="AE362" s="102"/>
      <c r="AF362" s="102"/>
      <c r="AG362" s="102"/>
      <c r="AH362" s="102"/>
      <c r="AI362" s="102"/>
      <c r="AJ362" s="102"/>
      <c r="AK362" s="102"/>
      <c r="AL362" s="104"/>
      <c r="AM362" s="98"/>
      <c r="AN362" s="155"/>
      <c r="AO362" s="155"/>
      <c r="AP362" s="155"/>
      <c r="AQ362" s="155"/>
    </row>
    <row r="363" spans="1:43" s="101" customFormat="1" ht="27.95" customHeight="1">
      <c r="A363" s="120" t="str">
        <f t="shared" ca="1" si="52"/>
        <v/>
      </c>
      <c r="B363" s="422" t="str">
        <f ca="1">IF(A363="","",IF(INDIRECT("C"&amp;ROW())="","",TEXT(MATCH(INDIRECT("C"&amp;ROW()),TestCategories,0),"000")&amp;"-"&amp;TEXT(COUNTIF(C$3:INDIRECT("C"&amp;ROW()),INDIRECT("C"&amp;ROW())),"00")))</f>
        <v/>
      </c>
      <c r="C363" s="423" t="str">
        <f t="shared" ca="1" si="53"/>
        <v>IRTF CUSTOMIZATION FUNCTION CHECK</v>
      </c>
      <c r="D363" s="424"/>
      <c r="E363" s="431"/>
      <c r="F363" s="431"/>
      <c r="G363" s="431"/>
      <c r="H363" s="432"/>
      <c r="I363" s="427"/>
      <c r="J363" s="432"/>
      <c r="K363" s="431"/>
      <c r="L363" s="431"/>
      <c r="M363" s="429" t="str">
        <f t="shared" ca="1" si="54"/>
        <v/>
      </c>
      <c r="N363" s="282"/>
      <c r="O363" s="442">
        <f t="shared" ca="1" si="55"/>
        <v>29</v>
      </c>
      <c r="P363" s="98"/>
      <c r="Q363" s="98"/>
      <c r="R363" s="98"/>
      <c r="S363" s="98"/>
      <c r="T363" s="98"/>
      <c r="U363" s="98"/>
      <c r="V363" s="98"/>
      <c r="W363" s="99"/>
      <c r="X363" s="89"/>
      <c r="Y363" s="89"/>
      <c r="Z363" s="89"/>
      <c r="AA363" s="89"/>
      <c r="AB363" s="102"/>
      <c r="AC363" s="102"/>
      <c r="AD363" s="102"/>
      <c r="AE363" s="102"/>
      <c r="AF363" s="102"/>
      <c r="AG363" s="102"/>
      <c r="AH363" s="102"/>
      <c r="AI363" s="102"/>
      <c r="AJ363" s="102"/>
      <c r="AK363" s="102"/>
      <c r="AL363" s="104"/>
      <c r="AM363" s="98"/>
      <c r="AN363" s="155"/>
      <c r="AO363" s="155"/>
      <c r="AP363" s="155"/>
      <c r="AQ363" s="155"/>
    </row>
    <row r="364" spans="1:43" s="101" customFormat="1" ht="27.95" customHeight="1">
      <c r="A364" s="120" t="str">
        <f t="shared" ca="1" si="52"/>
        <v/>
      </c>
      <c r="B364" s="422" t="str">
        <f ca="1">IF(A364="","",IF(INDIRECT("C"&amp;ROW())="","",TEXT(MATCH(INDIRECT("C"&amp;ROW()),TestCategories,0),"000")&amp;"-"&amp;TEXT(COUNTIF(C$3:INDIRECT("C"&amp;ROW()),INDIRECT("C"&amp;ROW())),"00")))</f>
        <v/>
      </c>
      <c r="C364" s="423" t="str">
        <f t="shared" ca="1" si="53"/>
        <v>IRTF CUSTOMIZATION FUNCTION CHECK</v>
      </c>
      <c r="D364" s="424"/>
      <c r="E364" s="431"/>
      <c r="F364" s="431"/>
      <c r="G364" s="431"/>
      <c r="H364" s="432"/>
      <c r="I364" s="427"/>
      <c r="J364" s="432"/>
      <c r="K364" s="431"/>
      <c r="L364" s="431"/>
      <c r="M364" s="429" t="str">
        <f t="shared" ca="1" si="54"/>
        <v/>
      </c>
      <c r="N364" s="282"/>
      <c r="O364" s="442">
        <f t="shared" ca="1" si="55"/>
        <v>29</v>
      </c>
      <c r="P364" s="98"/>
      <c r="Q364" s="98"/>
      <c r="R364" s="98"/>
      <c r="S364" s="98"/>
      <c r="T364" s="98"/>
      <c r="U364" s="98"/>
      <c r="V364" s="98"/>
      <c r="W364" s="99"/>
      <c r="X364" s="89"/>
      <c r="Y364" s="89"/>
      <c r="Z364" s="89"/>
      <c r="AA364" s="89"/>
      <c r="AB364" s="102"/>
      <c r="AC364" s="102"/>
      <c r="AD364" s="102"/>
      <c r="AE364" s="102"/>
      <c r="AF364" s="102"/>
      <c r="AG364" s="102"/>
      <c r="AH364" s="102"/>
      <c r="AI364" s="102"/>
      <c r="AJ364" s="102"/>
      <c r="AK364" s="102"/>
      <c r="AL364" s="104"/>
      <c r="AM364" s="98"/>
      <c r="AN364" s="155"/>
      <c r="AO364" s="155"/>
      <c r="AP364" s="155"/>
      <c r="AQ364" s="155"/>
    </row>
    <row r="365" spans="1:43" s="101" customFormat="1" ht="27.95" customHeight="1">
      <c r="A365" s="120" t="str">
        <f t="shared" ca="1" si="52"/>
        <v/>
      </c>
      <c r="B365" s="422" t="str">
        <f ca="1">IF(A365="","",IF(INDIRECT("C"&amp;ROW())="","",TEXT(MATCH(INDIRECT("C"&amp;ROW()),TestCategories,0),"000")&amp;"-"&amp;TEXT(COUNTIF(C$3:INDIRECT("C"&amp;ROW()),INDIRECT("C"&amp;ROW())),"00")))</f>
        <v/>
      </c>
      <c r="C365" s="423" t="str">
        <f t="shared" ca="1" si="53"/>
        <v>IRTF CUSTOMIZATION FUNCTION CHECK</v>
      </c>
      <c r="D365" s="424"/>
      <c r="E365" s="431"/>
      <c r="F365" s="431"/>
      <c r="G365" s="431"/>
      <c r="H365" s="432"/>
      <c r="I365" s="427"/>
      <c r="J365" s="432"/>
      <c r="K365" s="431"/>
      <c r="L365" s="431"/>
      <c r="M365" s="429" t="str">
        <f t="shared" ca="1" si="54"/>
        <v/>
      </c>
      <c r="N365" s="282"/>
      <c r="O365" s="442">
        <f t="shared" ca="1" si="55"/>
        <v>29</v>
      </c>
      <c r="P365" s="98"/>
      <c r="Q365" s="98"/>
      <c r="R365" s="98"/>
      <c r="S365" s="98"/>
      <c r="T365" s="98"/>
      <c r="U365" s="98"/>
      <c r="V365" s="98"/>
      <c r="W365" s="99"/>
      <c r="X365" s="89"/>
      <c r="Y365" s="89"/>
      <c r="Z365" s="89"/>
      <c r="AA365" s="89"/>
      <c r="AB365" s="102"/>
      <c r="AC365" s="102"/>
      <c r="AD365" s="102"/>
      <c r="AE365" s="102"/>
      <c r="AF365" s="102"/>
      <c r="AG365" s="102"/>
      <c r="AH365" s="102"/>
      <c r="AI365" s="102"/>
      <c r="AJ365" s="102"/>
      <c r="AK365" s="102"/>
      <c r="AL365" s="104"/>
      <c r="AM365" s="98"/>
      <c r="AN365" s="155"/>
      <c r="AO365" s="155"/>
      <c r="AP365" s="155"/>
      <c r="AQ365" s="155"/>
    </row>
    <row r="366" spans="1:43" s="101" customFormat="1" ht="27.95" customHeight="1">
      <c r="A366" s="120" t="str">
        <f t="shared" ca="1" si="52"/>
        <v/>
      </c>
      <c r="B366" s="422" t="str">
        <f ca="1">IF(A366="","",IF(INDIRECT("C"&amp;ROW())="","",TEXT(MATCH(INDIRECT("C"&amp;ROW()),TestCategories,0),"000")&amp;"-"&amp;TEXT(COUNTIF(C$3:INDIRECT("C"&amp;ROW()),INDIRECT("C"&amp;ROW())),"00")))</f>
        <v/>
      </c>
      <c r="C366" s="423" t="str">
        <f t="shared" ca="1" si="53"/>
        <v>IRTF CUSTOMIZATION FUNCTION CHECK</v>
      </c>
      <c r="D366" s="424"/>
      <c r="E366" s="431"/>
      <c r="F366" s="431"/>
      <c r="G366" s="431"/>
      <c r="H366" s="432"/>
      <c r="I366" s="427"/>
      <c r="J366" s="432"/>
      <c r="K366" s="431"/>
      <c r="L366" s="431"/>
      <c r="M366" s="429" t="str">
        <f t="shared" ca="1" si="54"/>
        <v/>
      </c>
      <c r="N366" s="282"/>
      <c r="O366" s="442">
        <f t="shared" ca="1" si="55"/>
        <v>29</v>
      </c>
      <c r="P366" s="98"/>
      <c r="Q366" s="98"/>
      <c r="R366" s="98"/>
      <c r="S366" s="98"/>
      <c r="T366" s="98"/>
      <c r="U366" s="98"/>
      <c r="V366" s="98"/>
      <c r="W366" s="99"/>
      <c r="X366" s="89"/>
      <c r="Y366" s="89"/>
      <c r="Z366" s="89"/>
      <c r="AA366" s="89"/>
      <c r="AB366" s="102"/>
      <c r="AC366" s="102"/>
      <c r="AD366" s="102"/>
      <c r="AE366" s="102"/>
      <c r="AF366" s="102"/>
      <c r="AG366" s="102"/>
      <c r="AH366" s="102"/>
      <c r="AI366" s="102"/>
      <c r="AJ366" s="102"/>
      <c r="AK366" s="102"/>
      <c r="AL366" s="104"/>
      <c r="AM366" s="98"/>
      <c r="AN366" s="155"/>
      <c r="AO366" s="155"/>
      <c r="AP366" s="155"/>
      <c r="AQ366" s="155"/>
    </row>
    <row r="367" spans="1:43" s="101" customFormat="1" ht="27.95" customHeight="1">
      <c r="A367" s="120" t="str">
        <f t="shared" ca="1" si="52"/>
        <v/>
      </c>
      <c r="B367" s="422" t="str">
        <f ca="1">IF(A367="","",IF(INDIRECT("C"&amp;ROW())="","",TEXT(MATCH(INDIRECT("C"&amp;ROW()),TestCategories,0),"000")&amp;"-"&amp;TEXT(COUNTIF(C$3:INDIRECT("C"&amp;ROW()),INDIRECT("C"&amp;ROW())),"00")))</f>
        <v/>
      </c>
      <c r="C367" s="423" t="str">
        <f t="shared" ca="1" si="53"/>
        <v>IRTF CUSTOMIZATION FUNCTION CHECK</v>
      </c>
      <c r="D367" s="424"/>
      <c r="E367" s="431"/>
      <c r="F367" s="431"/>
      <c r="G367" s="431"/>
      <c r="H367" s="432"/>
      <c r="I367" s="427"/>
      <c r="J367" s="432"/>
      <c r="K367" s="431"/>
      <c r="L367" s="431"/>
      <c r="M367" s="429" t="str">
        <f t="shared" ca="1" si="54"/>
        <v/>
      </c>
      <c r="N367" s="282"/>
      <c r="O367" s="442">
        <f t="shared" ca="1" si="55"/>
        <v>29</v>
      </c>
      <c r="P367" s="98"/>
      <c r="Q367" s="98"/>
      <c r="R367" s="98"/>
      <c r="S367" s="98"/>
      <c r="T367" s="98"/>
      <c r="U367" s="98"/>
      <c r="V367" s="98"/>
      <c r="W367" s="99"/>
      <c r="X367" s="89"/>
      <c r="Y367" s="89"/>
      <c r="Z367" s="89"/>
      <c r="AA367" s="89"/>
      <c r="AB367" s="102"/>
      <c r="AC367" s="102"/>
      <c r="AD367" s="102"/>
      <c r="AE367" s="102"/>
      <c r="AF367" s="102"/>
      <c r="AG367" s="102"/>
      <c r="AH367" s="102"/>
      <c r="AI367" s="102"/>
      <c r="AJ367" s="102"/>
      <c r="AK367" s="102"/>
      <c r="AL367" s="104"/>
      <c r="AM367" s="98"/>
      <c r="AN367" s="155"/>
      <c r="AO367" s="155"/>
      <c r="AP367" s="155"/>
      <c r="AQ367" s="155"/>
    </row>
    <row r="368" spans="1:43" s="101" customFormat="1" ht="27.95" customHeight="1">
      <c r="A368" s="120" t="str">
        <f t="shared" ca="1" si="52"/>
        <v/>
      </c>
      <c r="B368" s="422" t="str">
        <f ca="1">IF(A368="","",IF(INDIRECT("C"&amp;ROW())="","",TEXT(MATCH(INDIRECT("C"&amp;ROW()),TestCategories,0),"000")&amp;"-"&amp;TEXT(COUNTIF(C$3:INDIRECT("C"&amp;ROW()),INDIRECT("C"&amp;ROW())),"00")))</f>
        <v/>
      </c>
      <c r="C368" s="423" t="str">
        <f t="shared" ca="1" si="53"/>
        <v>IRTF CUSTOMIZATION FUNCTION CHECK</v>
      </c>
      <c r="D368" s="424"/>
      <c r="E368" s="431"/>
      <c r="F368" s="431"/>
      <c r="G368" s="431"/>
      <c r="H368" s="432"/>
      <c r="I368" s="427"/>
      <c r="J368" s="432"/>
      <c r="K368" s="431"/>
      <c r="L368" s="431"/>
      <c r="M368" s="429" t="str">
        <f t="shared" ca="1" si="54"/>
        <v/>
      </c>
      <c r="N368" s="282"/>
      <c r="O368" s="442">
        <f t="shared" ca="1" si="55"/>
        <v>29</v>
      </c>
      <c r="P368" s="98"/>
      <c r="Q368" s="98"/>
      <c r="R368" s="98"/>
      <c r="S368" s="98"/>
      <c r="T368" s="98"/>
      <c r="U368" s="98"/>
      <c r="V368" s="98"/>
      <c r="W368" s="99"/>
      <c r="X368" s="89"/>
      <c r="Y368" s="89"/>
      <c r="Z368" s="89"/>
      <c r="AA368" s="89"/>
      <c r="AB368" s="102"/>
      <c r="AC368" s="102"/>
      <c r="AD368" s="102"/>
      <c r="AE368" s="102"/>
      <c r="AF368" s="102"/>
      <c r="AG368" s="102"/>
      <c r="AH368" s="102"/>
      <c r="AI368" s="102"/>
      <c r="AJ368" s="102"/>
      <c r="AK368" s="102"/>
      <c r="AL368" s="104"/>
      <c r="AM368" s="98"/>
      <c r="AN368" s="155"/>
      <c r="AO368" s="155"/>
      <c r="AP368" s="155"/>
      <c r="AQ368" s="155"/>
    </row>
    <row r="369" spans="1:43" s="101" customFormat="1" ht="27.95" customHeight="1">
      <c r="A369" s="120" t="str">
        <f t="shared" ca="1" si="52"/>
        <v/>
      </c>
      <c r="B369" s="422" t="str">
        <f ca="1">IF(A369="","",IF(INDIRECT("C"&amp;ROW())="","",TEXT(MATCH(INDIRECT("C"&amp;ROW()),TestCategories,0),"000")&amp;"-"&amp;TEXT(COUNTIF(C$3:INDIRECT("C"&amp;ROW()),INDIRECT("C"&amp;ROW())),"00")))</f>
        <v/>
      </c>
      <c r="C369" s="423" t="str">
        <f t="shared" ca="1" si="53"/>
        <v>IRTF CUSTOMIZATION FUNCTION CHECK</v>
      </c>
      <c r="D369" s="424"/>
      <c r="E369" s="431"/>
      <c r="F369" s="431"/>
      <c r="G369" s="431"/>
      <c r="H369" s="432"/>
      <c r="I369" s="427"/>
      <c r="J369" s="432"/>
      <c r="K369" s="431"/>
      <c r="L369" s="431"/>
      <c r="M369" s="429" t="str">
        <f t="shared" ca="1" si="54"/>
        <v/>
      </c>
      <c r="N369" s="282"/>
      <c r="O369" s="442">
        <f t="shared" ca="1" si="55"/>
        <v>29</v>
      </c>
      <c r="P369" s="98"/>
      <c r="Q369" s="98"/>
      <c r="R369" s="98"/>
      <c r="S369" s="98"/>
      <c r="T369" s="98"/>
      <c r="U369" s="98"/>
      <c r="V369" s="98"/>
      <c r="W369" s="99"/>
      <c r="X369" s="89"/>
      <c r="Y369" s="89"/>
      <c r="Z369" s="89"/>
      <c r="AA369" s="89"/>
      <c r="AB369" s="102"/>
      <c r="AC369" s="102"/>
      <c r="AD369" s="102"/>
      <c r="AE369" s="102"/>
      <c r="AF369" s="102"/>
      <c r="AG369" s="102"/>
      <c r="AH369" s="102"/>
      <c r="AI369" s="102"/>
      <c r="AJ369" s="102"/>
      <c r="AK369" s="102"/>
      <c r="AL369" s="104"/>
      <c r="AM369" s="98"/>
      <c r="AN369" s="155"/>
      <c r="AO369" s="155"/>
      <c r="AP369" s="155"/>
      <c r="AQ369" s="155"/>
    </row>
    <row r="370" spans="1:43" s="101" customFormat="1" ht="27.95" customHeight="1">
      <c r="A370" s="120" t="str">
        <f t="shared" ca="1" si="52"/>
        <v/>
      </c>
      <c r="B370" s="422" t="str">
        <f ca="1">IF(A370="","",IF(INDIRECT("C"&amp;ROW())="","",TEXT(MATCH(INDIRECT("C"&amp;ROW()),TestCategories,0),"000")&amp;"-"&amp;TEXT(COUNTIF(C$3:INDIRECT("C"&amp;ROW()),INDIRECT("C"&amp;ROW())),"00")))</f>
        <v/>
      </c>
      <c r="C370" s="423" t="str">
        <f t="shared" ca="1" si="53"/>
        <v>IRTF CUSTOMIZATION FUNCTION CHECK</v>
      </c>
      <c r="D370" s="424"/>
      <c r="E370" s="431"/>
      <c r="F370" s="431"/>
      <c r="G370" s="431"/>
      <c r="H370" s="432"/>
      <c r="I370" s="427"/>
      <c r="J370" s="432"/>
      <c r="K370" s="431"/>
      <c r="L370" s="431"/>
      <c r="M370" s="429" t="str">
        <f t="shared" ca="1" si="54"/>
        <v/>
      </c>
      <c r="N370" s="282"/>
      <c r="O370" s="442">
        <f t="shared" ca="1" si="55"/>
        <v>29</v>
      </c>
      <c r="P370" s="98"/>
      <c r="Q370" s="98"/>
      <c r="R370" s="98"/>
      <c r="S370" s="98"/>
      <c r="T370" s="98"/>
      <c r="U370" s="98"/>
      <c r="V370" s="98"/>
      <c r="W370" s="99"/>
      <c r="X370" s="89"/>
      <c r="Y370" s="89"/>
      <c r="Z370" s="89"/>
      <c r="AA370" s="89"/>
      <c r="AB370" s="102"/>
      <c r="AC370" s="102"/>
      <c r="AD370" s="102"/>
      <c r="AE370" s="102"/>
      <c r="AF370" s="102"/>
      <c r="AG370" s="102"/>
      <c r="AH370" s="102"/>
      <c r="AI370" s="102"/>
      <c r="AJ370" s="102"/>
      <c r="AK370" s="102"/>
      <c r="AL370" s="104"/>
      <c r="AM370" s="98"/>
      <c r="AN370" s="155"/>
      <c r="AO370" s="155"/>
      <c r="AP370" s="155"/>
      <c r="AQ370" s="155"/>
    </row>
    <row r="371" spans="1:43" s="101" customFormat="1" ht="27.95" customHeight="1">
      <c r="A371" s="120" t="str">
        <f t="shared" ca="1" si="52"/>
        <v/>
      </c>
      <c r="B371" s="422" t="str">
        <f ca="1">IF(A371="","",IF(INDIRECT("C"&amp;ROW())="","",TEXT(MATCH(INDIRECT("C"&amp;ROW()),TestCategories,0),"000")&amp;"-"&amp;TEXT(COUNTIF(C$3:INDIRECT("C"&amp;ROW()),INDIRECT("C"&amp;ROW())),"00")))</f>
        <v/>
      </c>
      <c r="C371" s="423" t="str">
        <f t="shared" ca="1" si="53"/>
        <v>IRTF CUSTOMIZATION FUNCTION CHECK</v>
      </c>
      <c r="D371" s="424"/>
      <c r="E371" s="431"/>
      <c r="F371" s="431"/>
      <c r="G371" s="431"/>
      <c r="H371" s="432"/>
      <c r="I371" s="427"/>
      <c r="J371" s="432"/>
      <c r="K371" s="431"/>
      <c r="L371" s="431"/>
      <c r="M371" s="429" t="str">
        <f t="shared" ca="1" si="54"/>
        <v/>
      </c>
      <c r="N371" s="282"/>
      <c r="O371" s="442">
        <f t="shared" ca="1" si="55"/>
        <v>29</v>
      </c>
      <c r="P371" s="98"/>
      <c r="Q371" s="98"/>
      <c r="R371" s="98"/>
      <c r="S371" s="98"/>
      <c r="T371" s="98"/>
      <c r="U371" s="98"/>
      <c r="V371" s="98"/>
      <c r="W371" s="99"/>
      <c r="X371" s="89"/>
      <c r="Y371" s="89"/>
      <c r="Z371" s="89"/>
      <c r="AA371" s="89"/>
      <c r="AB371" s="102"/>
      <c r="AC371" s="102"/>
      <c r="AD371" s="102"/>
      <c r="AE371" s="102"/>
      <c r="AF371" s="102"/>
      <c r="AG371" s="102"/>
      <c r="AH371" s="102"/>
      <c r="AI371" s="102"/>
      <c r="AJ371" s="102"/>
      <c r="AK371" s="102"/>
      <c r="AL371" s="104"/>
      <c r="AM371" s="98"/>
      <c r="AN371" s="155"/>
      <c r="AO371" s="155"/>
      <c r="AP371" s="155"/>
      <c r="AQ371" s="155"/>
    </row>
    <row r="372" spans="1:43" s="101" customFormat="1" ht="27.95" customHeight="1">
      <c r="A372" s="120" t="str">
        <f t="shared" ca="1" si="52"/>
        <v/>
      </c>
      <c r="B372" s="422" t="str">
        <f ca="1">IF(A372="","",IF(INDIRECT("C"&amp;ROW())="","",TEXT(MATCH(INDIRECT("C"&amp;ROW()),TestCategories,0),"000")&amp;"-"&amp;TEXT(COUNTIF(C$3:INDIRECT("C"&amp;ROW()),INDIRECT("C"&amp;ROW())),"00")))</f>
        <v/>
      </c>
      <c r="C372" s="423" t="str">
        <f t="shared" ca="1" si="53"/>
        <v>IRTF CUSTOMIZATION FUNCTION CHECK</v>
      </c>
      <c r="D372" s="424"/>
      <c r="E372" s="431"/>
      <c r="F372" s="431"/>
      <c r="G372" s="431"/>
      <c r="H372" s="432"/>
      <c r="I372" s="427"/>
      <c r="J372" s="432"/>
      <c r="K372" s="431"/>
      <c r="L372" s="431"/>
      <c r="M372" s="429" t="str">
        <f t="shared" ca="1" si="54"/>
        <v/>
      </c>
      <c r="N372" s="282"/>
      <c r="O372" s="442">
        <f t="shared" ca="1" si="55"/>
        <v>29</v>
      </c>
      <c r="P372" s="98"/>
      <c r="Q372" s="98"/>
      <c r="R372" s="98"/>
      <c r="S372" s="98"/>
      <c r="T372" s="98"/>
      <c r="U372" s="98"/>
      <c r="V372" s="98"/>
      <c r="W372" s="99"/>
      <c r="X372" s="89"/>
      <c r="Y372" s="89"/>
      <c r="Z372" s="89"/>
      <c r="AA372" s="89"/>
      <c r="AB372" s="102"/>
      <c r="AC372" s="102"/>
      <c r="AD372" s="102"/>
      <c r="AE372" s="102"/>
      <c r="AF372" s="102"/>
      <c r="AG372" s="102"/>
      <c r="AH372" s="102"/>
      <c r="AI372" s="102"/>
      <c r="AJ372" s="102"/>
      <c r="AK372" s="102"/>
      <c r="AL372" s="104"/>
      <c r="AM372" s="98"/>
      <c r="AN372" s="155"/>
      <c r="AO372" s="155"/>
      <c r="AP372" s="155"/>
      <c r="AQ372" s="155"/>
    </row>
    <row r="373" spans="1:43" s="101" customFormat="1" ht="27.95" customHeight="1">
      <c r="A373" s="120" t="str">
        <f t="shared" ca="1" si="52"/>
        <v/>
      </c>
      <c r="B373" s="422" t="str">
        <f ca="1">IF(A373="","",IF(INDIRECT("C"&amp;ROW())="","",TEXT(MATCH(INDIRECT("C"&amp;ROW()),TestCategories,0),"000")&amp;"-"&amp;TEXT(COUNTIF(C$3:INDIRECT("C"&amp;ROW()),INDIRECT("C"&amp;ROW())),"00")))</f>
        <v/>
      </c>
      <c r="C373" s="423" t="str">
        <f t="shared" ca="1" si="53"/>
        <v>IRTF CUSTOMIZATION FUNCTION CHECK</v>
      </c>
      <c r="D373" s="424"/>
      <c r="E373" s="431"/>
      <c r="F373" s="431"/>
      <c r="G373" s="431"/>
      <c r="H373" s="432"/>
      <c r="I373" s="427"/>
      <c r="J373" s="432"/>
      <c r="K373" s="431"/>
      <c r="L373" s="431"/>
      <c r="M373" s="429" t="str">
        <f t="shared" ca="1" si="54"/>
        <v/>
      </c>
      <c r="N373" s="282"/>
      <c r="O373" s="442">
        <f t="shared" ca="1" si="55"/>
        <v>29</v>
      </c>
      <c r="P373" s="98"/>
      <c r="Q373" s="98"/>
      <c r="R373" s="98"/>
      <c r="S373" s="98"/>
      <c r="T373" s="98"/>
      <c r="U373" s="98"/>
      <c r="V373" s="98"/>
      <c r="W373" s="99"/>
      <c r="X373" s="89"/>
      <c r="Y373" s="89"/>
      <c r="Z373" s="89"/>
      <c r="AA373" s="89"/>
      <c r="AB373" s="102"/>
      <c r="AC373" s="102"/>
      <c r="AD373" s="102"/>
      <c r="AE373" s="102"/>
      <c r="AF373" s="102"/>
      <c r="AG373" s="102"/>
      <c r="AH373" s="102"/>
      <c r="AI373" s="102"/>
      <c r="AJ373" s="102"/>
      <c r="AK373" s="102"/>
      <c r="AL373" s="104"/>
      <c r="AM373" s="98"/>
      <c r="AN373" s="155"/>
      <c r="AO373" s="155"/>
      <c r="AP373" s="155"/>
      <c r="AQ373" s="155"/>
    </row>
    <row r="374" spans="1:43" s="101" customFormat="1" ht="27.95" customHeight="1">
      <c r="A374" s="120" t="str">
        <f t="shared" ca="1" si="52"/>
        <v/>
      </c>
      <c r="B374" s="422" t="str">
        <f ca="1">IF(A374="","",IF(INDIRECT("C"&amp;ROW())="","",TEXT(MATCH(INDIRECT("C"&amp;ROW()),TestCategories,0),"000")&amp;"-"&amp;TEXT(COUNTIF(C$3:INDIRECT("C"&amp;ROW()),INDIRECT("C"&amp;ROW())),"00")))</f>
        <v/>
      </c>
      <c r="C374" s="423" t="str">
        <f t="shared" ca="1" si="53"/>
        <v>IRTF CUSTOMIZATION FUNCTION CHECK</v>
      </c>
      <c r="D374" s="424"/>
      <c r="E374" s="431"/>
      <c r="F374" s="431"/>
      <c r="G374" s="431"/>
      <c r="H374" s="432"/>
      <c r="I374" s="427"/>
      <c r="J374" s="432"/>
      <c r="K374" s="431"/>
      <c r="L374" s="431"/>
      <c r="M374" s="429" t="str">
        <f t="shared" ca="1" si="54"/>
        <v/>
      </c>
      <c r="N374" s="282"/>
      <c r="O374" s="442">
        <f t="shared" ca="1" si="55"/>
        <v>29</v>
      </c>
      <c r="P374" s="98"/>
      <c r="Q374" s="98"/>
      <c r="R374" s="98"/>
      <c r="S374" s="98"/>
      <c r="T374" s="98"/>
      <c r="U374" s="98"/>
      <c r="V374" s="98"/>
      <c r="W374" s="99"/>
      <c r="X374" s="89"/>
      <c r="Y374" s="89"/>
      <c r="Z374" s="89"/>
      <c r="AA374" s="89"/>
      <c r="AB374" s="102"/>
      <c r="AC374" s="102"/>
      <c r="AD374" s="102"/>
      <c r="AE374" s="102"/>
      <c r="AF374" s="102"/>
      <c r="AG374" s="102"/>
      <c r="AH374" s="102"/>
      <c r="AI374" s="102"/>
      <c r="AJ374" s="102"/>
      <c r="AK374" s="102"/>
      <c r="AL374" s="104"/>
      <c r="AM374" s="98"/>
      <c r="AN374" s="155"/>
      <c r="AO374" s="155"/>
      <c r="AP374" s="155"/>
      <c r="AQ374" s="155"/>
    </row>
    <row r="375" spans="1:43" s="101" customFormat="1" ht="27.95" customHeight="1">
      <c r="A375" s="120" t="str">
        <f t="shared" ca="1" si="52"/>
        <v/>
      </c>
      <c r="B375" s="422" t="str">
        <f ca="1">IF(A375="","",IF(INDIRECT("C"&amp;ROW())="","",TEXT(MATCH(INDIRECT("C"&amp;ROW()),TestCategories,0),"000")&amp;"-"&amp;TEXT(COUNTIF(C$3:INDIRECT("C"&amp;ROW()),INDIRECT("C"&amp;ROW())),"00")))</f>
        <v/>
      </c>
      <c r="C375" s="423" t="str">
        <f t="shared" ca="1" si="53"/>
        <v>IRTF CUSTOMIZATION FUNCTION CHECK</v>
      </c>
      <c r="D375" s="424"/>
      <c r="E375" s="431"/>
      <c r="F375" s="431"/>
      <c r="G375" s="431"/>
      <c r="H375" s="432"/>
      <c r="I375" s="427"/>
      <c r="J375" s="432"/>
      <c r="K375" s="431"/>
      <c r="L375" s="431"/>
      <c r="M375" s="429" t="str">
        <f t="shared" ca="1" si="54"/>
        <v/>
      </c>
      <c r="N375" s="282"/>
      <c r="O375" s="442">
        <f t="shared" ca="1" si="55"/>
        <v>29</v>
      </c>
      <c r="P375" s="98"/>
      <c r="Q375" s="98"/>
      <c r="R375" s="98"/>
      <c r="S375" s="98"/>
      <c r="T375" s="98"/>
      <c r="U375" s="98"/>
      <c r="V375" s="98"/>
      <c r="W375" s="99"/>
      <c r="X375" s="89"/>
      <c r="Y375" s="89"/>
      <c r="Z375" s="89"/>
      <c r="AA375" s="89"/>
      <c r="AB375" s="102"/>
      <c r="AC375" s="102"/>
      <c r="AD375" s="102"/>
      <c r="AE375" s="102"/>
      <c r="AF375" s="102"/>
      <c r="AG375" s="102"/>
      <c r="AH375" s="102"/>
      <c r="AI375" s="102"/>
      <c r="AJ375" s="102"/>
      <c r="AK375" s="102"/>
      <c r="AL375" s="104"/>
      <c r="AM375" s="98"/>
      <c r="AN375" s="155"/>
      <c r="AO375" s="155"/>
      <c r="AP375" s="155"/>
      <c r="AQ375" s="155"/>
    </row>
    <row r="376" spans="1:43" s="101" customFormat="1" ht="27.95" customHeight="1">
      <c r="A376" s="120" t="str">
        <f t="shared" ca="1" si="52"/>
        <v/>
      </c>
      <c r="B376" s="422" t="str">
        <f ca="1">IF(A376="","",IF(INDIRECT("C"&amp;ROW())="","",TEXT(MATCH(INDIRECT("C"&amp;ROW()),TestCategories,0),"000")&amp;"-"&amp;TEXT(COUNTIF(C$3:INDIRECT("C"&amp;ROW()),INDIRECT("C"&amp;ROW())),"00")))</f>
        <v/>
      </c>
      <c r="C376" s="423" t="str">
        <f t="shared" ca="1" si="53"/>
        <v>IRTF CUSTOMIZATION FUNCTION CHECK</v>
      </c>
      <c r="D376" s="424"/>
      <c r="E376" s="431"/>
      <c r="F376" s="431"/>
      <c r="G376" s="431"/>
      <c r="H376" s="432"/>
      <c r="I376" s="427"/>
      <c r="J376" s="432"/>
      <c r="K376" s="431"/>
      <c r="L376" s="431"/>
      <c r="M376" s="429" t="str">
        <f t="shared" ca="1" si="54"/>
        <v/>
      </c>
      <c r="N376" s="282"/>
      <c r="O376" s="442">
        <f t="shared" ca="1" si="55"/>
        <v>29</v>
      </c>
      <c r="P376" s="98"/>
      <c r="Q376" s="98"/>
      <c r="R376" s="98"/>
      <c r="S376" s="98"/>
      <c r="T376" s="98"/>
      <c r="U376" s="98"/>
      <c r="V376" s="98"/>
      <c r="W376" s="99"/>
      <c r="X376" s="89"/>
      <c r="Y376" s="89"/>
      <c r="Z376" s="89"/>
      <c r="AA376" s="89"/>
      <c r="AB376" s="102"/>
      <c r="AC376" s="102"/>
      <c r="AD376" s="102"/>
      <c r="AE376" s="102"/>
      <c r="AF376" s="102"/>
      <c r="AG376" s="102"/>
      <c r="AH376" s="102"/>
      <c r="AI376" s="102"/>
      <c r="AJ376" s="102"/>
      <c r="AK376" s="102"/>
      <c r="AL376" s="104"/>
      <c r="AM376" s="98"/>
      <c r="AN376" s="155"/>
      <c r="AO376" s="155"/>
      <c r="AP376" s="155"/>
      <c r="AQ376" s="155"/>
    </row>
    <row r="377" spans="1:43" s="101" customFormat="1" ht="27.95" customHeight="1">
      <c r="A377" s="120" t="str">
        <f t="shared" ca="1" si="52"/>
        <v/>
      </c>
      <c r="B377" s="422" t="str">
        <f ca="1">IF(A377="","",IF(INDIRECT("C"&amp;ROW())="","",TEXT(MATCH(INDIRECT("C"&amp;ROW()),TestCategories,0),"000")&amp;"-"&amp;TEXT(COUNTIF(C$3:INDIRECT("C"&amp;ROW()),INDIRECT("C"&amp;ROW())),"00")))</f>
        <v/>
      </c>
      <c r="C377" s="423" t="str">
        <f t="shared" ca="1" si="53"/>
        <v>IRTF CUSTOMIZATION FUNCTION CHECK</v>
      </c>
      <c r="D377" s="424"/>
      <c r="E377" s="431"/>
      <c r="F377" s="431"/>
      <c r="G377" s="431"/>
      <c r="H377" s="432"/>
      <c r="I377" s="427"/>
      <c r="J377" s="432"/>
      <c r="K377" s="431"/>
      <c r="L377" s="431"/>
      <c r="M377" s="429" t="str">
        <f t="shared" ca="1" si="54"/>
        <v/>
      </c>
      <c r="N377" s="282"/>
      <c r="O377" s="442">
        <f t="shared" ca="1" si="55"/>
        <v>29</v>
      </c>
      <c r="P377" s="98"/>
      <c r="Q377" s="98"/>
      <c r="R377" s="98"/>
      <c r="S377" s="98"/>
      <c r="T377" s="98"/>
      <c r="U377" s="98"/>
      <c r="V377" s="98"/>
      <c r="W377" s="99"/>
      <c r="X377" s="89"/>
      <c r="Y377" s="89"/>
      <c r="Z377" s="89"/>
      <c r="AA377" s="89"/>
      <c r="AB377" s="102"/>
      <c r="AC377" s="102"/>
      <c r="AD377" s="102"/>
      <c r="AE377" s="102"/>
      <c r="AF377" s="102"/>
      <c r="AG377" s="102"/>
      <c r="AH377" s="102"/>
      <c r="AI377" s="102"/>
      <c r="AJ377" s="102"/>
      <c r="AK377" s="102"/>
      <c r="AL377" s="104"/>
      <c r="AM377" s="98"/>
      <c r="AN377" s="155"/>
      <c r="AO377" s="155"/>
      <c r="AP377" s="155"/>
      <c r="AQ377" s="155"/>
    </row>
    <row r="378" spans="1:43" s="101" customFormat="1" ht="27.95" customHeight="1">
      <c r="A378" s="120" t="str">
        <f t="shared" ca="1" si="52"/>
        <v/>
      </c>
      <c r="B378" s="422" t="str">
        <f ca="1">IF(A378="","",IF(INDIRECT("C"&amp;ROW())="","",TEXT(MATCH(INDIRECT("C"&amp;ROW()),TestCategories,0),"000")&amp;"-"&amp;TEXT(COUNTIF(C$3:INDIRECT("C"&amp;ROW()),INDIRECT("C"&amp;ROW())),"00")))</f>
        <v/>
      </c>
      <c r="C378" s="423" t="str">
        <f t="shared" ca="1" si="53"/>
        <v>IRTF CUSTOMIZATION FUNCTION CHECK</v>
      </c>
      <c r="D378" s="424"/>
      <c r="E378" s="431"/>
      <c r="F378" s="431"/>
      <c r="G378" s="431"/>
      <c r="H378" s="432"/>
      <c r="I378" s="427"/>
      <c r="J378" s="432"/>
      <c r="K378" s="431"/>
      <c r="L378" s="431"/>
      <c r="M378" s="429" t="str">
        <f t="shared" ca="1" si="54"/>
        <v/>
      </c>
      <c r="N378" s="282"/>
      <c r="O378" s="442">
        <f t="shared" ca="1" si="55"/>
        <v>29</v>
      </c>
      <c r="P378" s="98"/>
      <c r="Q378" s="98"/>
      <c r="R378" s="98"/>
      <c r="S378" s="98"/>
      <c r="T378" s="98"/>
      <c r="U378" s="98"/>
      <c r="V378" s="98"/>
      <c r="W378" s="99"/>
      <c r="X378" s="89"/>
      <c r="Y378" s="89"/>
      <c r="Z378" s="89"/>
      <c r="AA378" s="89"/>
      <c r="AB378" s="102"/>
      <c r="AC378" s="102"/>
      <c r="AD378" s="102"/>
      <c r="AE378" s="102"/>
      <c r="AF378" s="102"/>
      <c r="AG378" s="102"/>
      <c r="AH378" s="102"/>
      <c r="AI378" s="102"/>
      <c r="AJ378" s="102"/>
      <c r="AK378" s="102"/>
      <c r="AL378" s="104"/>
      <c r="AM378" s="98"/>
      <c r="AN378" s="155"/>
      <c r="AO378" s="155"/>
      <c r="AP378" s="155"/>
      <c r="AQ378" s="155"/>
    </row>
    <row r="379" spans="1:43" s="101" customFormat="1" ht="27.95" customHeight="1">
      <c r="A379" s="120" t="str">
        <f t="shared" ca="1" si="52"/>
        <v/>
      </c>
      <c r="B379" s="422" t="str">
        <f ca="1">IF(A379="","",IF(INDIRECT("C"&amp;ROW())="","",TEXT(MATCH(INDIRECT("C"&amp;ROW()),TestCategories,0),"000")&amp;"-"&amp;TEXT(COUNTIF(C$3:INDIRECT("C"&amp;ROW()),INDIRECT("C"&amp;ROW())),"00")))</f>
        <v/>
      </c>
      <c r="C379" s="423" t="str">
        <f t="shared" ca="1" si="53"/>
        <v>IRTF CUSTOMIZATION FUNCTION CHECK</v>
      </c>
      <c r="D379" s="424"/>
      <c r="E379" s="431"/>
      <c r="F379" s="431"/>
      <c r="G379" s="431"/>
      <c r="H379" s="432"/>
      <c r="I379" s="427"/>
      <c r="J379" s="432"/>
      <c r="K379" s="431"/>
      <c r="L379" s="431"/>
      <c r="M379" s="429" t="str">
        <f t="shared" ca="1" si="54"/>
        <v/>
      </c>
      <c r="N379" s="282"/>
      <c r="O379" s="442">
        <f t="shared" ca="1" si="55"/>
        <v>29</v>
      </c>
      <c r="P379" s="98"/>
      <c r="Q379" s="98"/>
      <c r="R379" s="98"/>
      <c r="S379" s="98"/>
      <c r="T379" s="98"/>
      <c r="U379" s="98"/>
      <c r="V379" s="98"/>
      <c r="W379" s="99"/>
      <c r="X379" s="89"/>
      <c r="Y379" s="89"/>
      <c r="Z379" s="89"/>
      <c r="AA379" s="89"/>
      <c r="AB379" s="102"/>
      <c r="AC379" s="102"/>
      <c r="AD379" s="102"/>
      <c r="AE379" s="102"/>
      <c r="AF379" s="102"/>
      <c r="AG379" s="102"/>
      <c r="AH379" s="102"/>
      <c r="AI379" s="102"/>
      <c r="AJ379" s="102"/>
      <c r="AK379" s="102"/>
      <c r="AL379" s="104"/>
      <c r="AM379" s="98"/>
      <c r="AN379" s="155"/>
      <c r="AO379" s="155"/>
      <c r="AP379" s="155"/>
      <c r="AQ379" s="155"/>
    </row>
    <row r="380" spans="1:43" s="101" customFormat="1" ht="27.95" customHeight="1">
      <c r="A380" s="120" t="str">
        <f t="shared" ca="1" si="52"/>
        <v/>
      </c>
      <c r="B380" s="422" t="str">
        <f ca="1">IF(A380="","",IF(INDIRECT("C"&amp;ROW())="","",TEXT(MATCH(INDIRECT("C"&amp;ROW()),TestCategories,0),"000")&amp;"-"&amp;TEXT(COUNTIF(C$3:INDIRECT("C"&amp;ROW()),INDIRECT("C"&amp;ROW())),"00")))</f>
        <v/>
      </c>
      <c r="C380" s="423" t="str">
        <f t="shared" ca="1" si="53"/>
        <v>IRTF CUSTOMIZATION FUNCTION CHECK</v>
      </c>
      <c r="D380" s="424"/>
      <c r="E380" s="431"/>
      <c r="F380" s="431"/>
      <c r="G380" s="431"/>
      <c r="H380" s="432"/>
      <c r="I380" s="427"/>
      <c r="J380" s="432"/>
      <c r="K380" s="431"/>
      <c r="L380" s="431"/>
      <c r="M380" s="429" t="str">
        <f t="shared" ca="1" si="54"/>
        <v/>
      </c>
      <c r="N380" s="282"/>
      <c r="O380" s="442">
        <f t="shared" ca="1" si="55"/>
        <v>29</v>
      </c>
      <c r="P380" s="98"/>
      <c r="Q380" s="98"/>
      <c r="R380" s="98"/>
      <c r="S380" s="98"/>
      <c r="T380" s="98"/>
      <c r="U380" s="98"/>
      <c r="V380" s="98"/>
      <c r="W380" s="99"/>
      <c r="X380" s="89"/>
      <c r="Y380" s="89"/>
      <c r="Z380" s="89"/>
      <c r="AA380" s="89"/>
      <c r="AB380" s="102"/>
      <c r="AC380" s="102"/>
      <c r="AD380" s="102"/>
      <c r="AE380" s="102"/>
      <c r="AF380" s="102"/>
      <c r="AG380" s="102"/>
      <c r="AH380" s="102"/>
      <c r="AI380" s="102"/>
      <c r="AJ380" s="102"/>
      <c r="AK380" s="102"/>
      <c r="AL380" s="104"/>
      <c r="AM380" s="98"/>
      <c r="AN380" s="155"/>
      <c r="AO380" s="155"/>
      <c r="AP380" s="155"/>
      <c r="AQ380" s="155"/>
    </row>
    <row r="381" spans="1:43" s="101" customFormat="1" ht="27.95" customHeight="1">
      <c r="A381" s="120" t="str">
        <f t="shared" ca="1" si="52"/>
        <v/>
      </c>
      <c r="B381" s="422" t="str">
        <f ca="1">IF(A381="","",IF(INDIRECT("C"&amp;ROW())="","",TEXT(MATCH(INDIRECT("C"&amp;ROW()),TestCategories,0),"000")&amp;"-"&amp;TEXT(COUNTIF(C$3:INDIRECT("C"&amp;ROW()),INDIRECT("C"&amp;ROW())),"00")))</f>
        <v/>
      </c>
      <c r="C381" s="423" t="str">
        <f t="shared" ca="1" si="53"/>
        <v>IRTF CUSTOMIZATION FUNCTION CHECK</v>
      </c>
      <c r="D381" s="424"/>
      <c r="E381" s="431"/>
      <c r="F381" s="431"/>
      <c r="G381" s="431"/>
      <c r="H381" s="432"/>
      <c r="I381" s="427"/>
      <c r="J381" s="432"/>
      <c r="K381" s="431"/>
      <c r="L381" s="431"/>
      <c r="M381" s="429" t="str">
        <f t="shared" ca="1" si="54"/>
        <v/>
      </c>
      <c r="N381" s="282"/>
      <c r="O381" s="442">
        <f t="shared" ca="1" si="55"/>
        <v>29</v>
      </c>
      <c r="P381" s="98"/>
      <c r="Q381" s="98"/>
      <c r="R381" s="98"/>
      <c r="S381" s="98"/>
      <c r="T381" s="98"/>
      <c r="U381" s="98"/>
      <c r="V381" s="98"/>
      <c r="W381" s="99"/>
      <c r="X381" s="89"/>
      <c r="Y381" s="89"/>
      <c r="Z381" s="89"/>
      <c r="AA381" s="89"/>
      <c r="AB381" s="102"/>
      <c r="AC381" s="102"/>
      <c r="AD381" s="102"/>
      <c r="AE381" s="102"/>
      <c r="AF381" s="102"/>
      <c r="AG381" s="102"/>
      <c r="AH381" s="102"/>
      <c r="AI381" s="102"/>
      <c r="AJ381" s="102"/>
      <c r="AK381" s="102"/>
      <c r="AL381" s="104"/>
      <c r="AM381" s="98"/>
      <c r="AN381" s="155"/>
      <c r="AO381" s="155"/>
      <c r="AP381" s="155"/>
      <c r="AQ381" s="155"/>
    </row>
    <row r="382" spans="1:43" s="101" customFormat="1" ht="27.95" customHeight="1">
      <c r="A382" s="120" t="str">
        <f t="shared" ca="1" si="52"/>
        <v/>
      </c>
      <c r="B382" s="422" t="str">
        <f ca="1">IF(A382="","",IF(INDIRECT("C"&amp;ROW())="","",TEXT(MATCH(INDIRECT("C"&amp;ROW()),TestCategories,0),"000")&amp;"-"&amp;TEXT(COUNTIF(C$3:INDIRECT("C"&amp;ROW()),INDIRECT("C"&amp;ROW())),"00")))</f>
        <v/>
      </c>
      <c r="C382" s="423" t="str">
        <f t="shared" ca="1" si="53"/>
        <v>IRTF CUSTOMIZATION FUNCTION CHECK</v>
      </c>
      <c r="D382" s="424"/>
      <c r="E382" s="431"/>
      <c r="F382" s="431"/>
      <c r="G382" s="431"/>
      <c r="H382" s="432"/>
      <c r="I382" s="427"/>
      <c r="J382" s="432"/>
      <c r="K382" s="431"/>
      <c r="L382" s="431"/>
      <c r="M382" s="429" t="str">
        <f t="shared" ca="1" si="54"/>
        <v/>
      </c>
      <c r="N382" s="282"/>
      <c r="O382" s="442">
        <f t="shared" ca="1" si="55"/>
        <v>29</v>
      </c>
      <c r="P382" s="98"/>
      <c r="Q382" s="98"/>
      <c r="R382" s="98"/>
      <c r="S382" s="98"/>
      <c r="T382" s="98"/>
      <c r="U382" s="98"/>
      <c r="V382" s="98"/>
      <c r="W382" s="99"/>
      <c r="X382" s="89"/>
      <c r="Y382" s="89"/>
      <c r="Z382" s="89"/>
      <c r="AA382" s="89"/>
      <c r="AB382" s="102"/>
      <c r="AC382" s="102"/>
      <c r="AD382" s="102"/>
      <c r="AE382" s="102"/>
      <c r="AF382" s="102"/>
      <c r="AG382" s="102"/>
      <c r="AH382" s="102"/>
      <c r="AI382" s="102"/>
      <c r="AJ382" s="102"/>
      <c r="AK382" s="102"/>
      <c r="AL382" s="104"/>
      <c r="AM382" s="98"/>
      <c r="AN382" s="155"/>
      <c r="AO382" s="155"/>
      <c r="AP382" s="155"/>
      <c r="AQ382" s="155"/>
    </row>
    <row r="383" spans="1:43" s="101" customFormat="1" ht="27.95" customHeight="1">
      <c r="A383" s="120" t="str">
        <f t="shared" ca="1" si="52"/>
        <v/>
      </c>
      <c r="B383" s="422" t="str">
        <f ca="1">IF(A383="","",IF(INDIRECT("C"&amp;ROW())="","",TEXT(MATCH(INDIRECT("C"&amp;ROW()),TestCategories,0),"000")&amp;"-"&amp;TEXT(COUNTIF(C$3:INDIRECT("C"&amp;ROW()),INDIRECT("C"&amp;ROW())),"00")))</f>
        <v/>
      </c>
      <c r="C383" s="423" t="str">
        <f t="shared" ca="1" si="53"/>
        <v>IRTF CUSTOMIZATION FUNCTION CHECK</v>
      </c>
      <c r="D383" s="424"/>
      <c r="E383" s="431"/>
      <c r="F383" s="431"/>
      <c r="G383" s="431"/>
      <c r="H383" s="432"/>
      <c r="I383" s="427"/>
      <c r="J383" s="432"/>
      <c r="K383" s="431"/>
      <c r="L383" s="431"/>
      <c r="M383" s="429" t="str">
        <f t="shared" ca="1" si="54"/>
        <v/>
      </c>
      <c r="N383" s="282"/>
      <c r="O383" s="442">
        <f t="shared" ca="1" si="55"/>
        <v>29</v>
      </c>
      <c r="P383" s="98"/>
      <c r="Q383" s="98"/>
      <c r="R383" s="98"/>
      <c r="S383" s="98"/>
      <c r="T383" s="98"/>
      <c r="U383" s="98"/>
      <c r="V383" s="98"/>
      <c r="W383" s="99"/>
      <c r="X383" s="89"/>
      <c r="Y383" s="89"/>
      <c r="Z383" s="89"/>
      <c r="AA383" s="89"/>
      <c r="AB383" s="102"/>
      <c r="AC383" s="102"/>
      <c r="AD383" s="102"/>
      <c r="AE383" s="102"/>
      <c r="AF383" s="102"/>
      <c r="AG383" s="102"/>
      <c r="AH383" s="102"/>
      <c r="AI383" s="102"/>
      <c r="AJ383" s="102"/>
      <c r="AK383" s="102"/>
      <c r="AL383" s="104"/>
      <c r="AM383" s="98"/>
      <c r="AN383" s="155"/>
      <c r="AO383" s="155"/>
      <c r="AP383" s="155"/>
      <c r="AQ383" s="155"/>
    </row>
    <row r="384" spans="1:43" s="101" customFormat="1" ht="27.95" customHeight="1">
      <c r="A384" s="120" t="str">
        <f t="shared" ca="1" si="52"/>
        <v/>
      </c>
      <c r="B384" s="422" t="str">
        <f ca="1">IF(A384="","",IF(INDIRECT("C"&amp;ROW())="","",TEXT(MATCH(INDIRECT("C"&amp;ROW()),TestCategories,0),"000")&amp;"-"&amp;TEXT(COUNTIF(C$3:INDIRECT("C"&amp;ROW()),INDIRECT("C"&amp;ROW())),"00")))</f>
        <v/>
      </c>
      <c r="C384" s="423" t="str">
        <f t="shared" ca="1" si="53"/>
        <v>IRTF CUSTOMIZATION FUNCTION CHECK</v>
      </c>
      <c r="D384" s="424"/>
      <c r="E384" s="431"/>
      <c r="F384" s="431"/>
      <c r="G384" s="431"/>
      <c r="H384" s="432"/>
      <c r="I384" s="427"/>
      <c r="J384" s="432"/>
      <c r="K384" s="431"/>
      <c r="L384" s="431"/>
      <c r="M384" s="429" t="str">
        <f t="shared" ca="1" si="54"/>
        <v/>
      </c>
      <c r="N384" s="282"/>
      <c r="O384" s="442">
        <f t="shared" ca="1" si="55"/>
        <v>29</v>
      </c>
      <c r="P384" s="98"/>
      <c r="Q384" s="98"/>
      <c r="R384" s="98"/>
      <c r="S384" s="98"/>
      <c r="T384" s="98"/>
      <c r="U384" s="98"/>
      <c r="V384" s="98"/>
      <c r="W384" s="99"/>
      <c r="X384" s="89"/>
      <c r="Y384" s="89"/>
      <c r="Z384" s="89"/>
      <c r="AA384" s="89"/>
      <c r="AB384" s="102"/>
      <c r="AC384" s="102"/>
      <c r="AD384" s="102"/>
      <c r="AE384" s="102"/>
      <c r="AF384" s="102"/>
      <c r="AG384" s="102"/>
      <c r="AH384" s="102"/>
      <c r="AI384" s="102"/>
      <c r="AJ384" s="102"/>
      <c r="AK384" s="102"/>
      <c r="AL384" s="104"/>
      <c r="AM384" s="98"/>
      <c r="AN384" s="155"/>
      <c r="AO384" s="155"/>
      <c r="AP384" s="155"/>
      <c r="AQ384" s="155"/>
    </row>
    <row r="385" spans="1:43" s="101" customFormat="1" ht="27.95" customHeight="1">
      <c r="A385" s="120" t="str">
        <f t="shared" ca="1" si="52"/>
        <v/>
      </c>
      <c r="B385" s="422" t="str">
        <f ca="1">IF(A385="","",IF(INDIRECT("C"&amp;ROW())="","",TEXT(MATCH(INDIRECT("C"&amp;ROW()),TestCategories,0),"000")&amp;"-"&amp;TEXT(COUNTIF(C$3:INDIRECT("C"&amp;ROW()),INDIRECT("C"&amp;ROW())),"00")))</f>
        <v/>
      </c>
      <c r="C385" s="423" t="str">
        <f t="shared" ca="1" si="53"/>
        <v>IRTF CUSTOMIZATION FUNCTION CHECK</v>
      </c>
      <c r="D385" s="424"/>
      <c r="E385" s="431"/>
      <c r="F385" s="431"/>
      <c r="G385" s="431"/>
      <c r="H385" s="432"/>
      <c r="I385" s="427"/>
      <c r="J385" s="432"/>
      <c r="K385" s="431"/>
      <c r="L385" s="431"/>
      <c r="M385" s="429" t="str">
        <f t="shared" ca="1" si="54"/>
        <v/>
      </c>
      <c r="N385" s="282"/>
      <c r="O385" s="442">
        <f t="shared" ca="1" si="55"/>
        <v>29</v>
      </c>
      <c r="P385" s="98"/>
      <c r="Q385" s="98"/>
      <c r="R385" s="98"/>
      <c r="S385" s="98"/>
      <c r="T385" s="98"/>
      <c r="U385" s="98"/>
      <c r="V385" s="98"/>
      <c r="W385" s="99"/>
      <c r="X385" s="89"/>
      <c r="Y385" s="89"/>
      <c r="Z385" s="89"/>
      <c r="AA385" s="89"/>
      <c r="AB385" s="102"/>
      <c r="AC385" s="102"/>
      <c r="AD385" s="102"/>
      <c r="AE385" s="102"/>
      <c r="AF385" s="102"/>
      <c r="AG385" s="102"/>
      <c r="AH385" s="102"/>
      <c r="AI385" s="102"/>
      <c r="AJ385" s="102"/>
      <c r="AK385" s="102"/>
      <c r="AL385" s="104"/>
      <c r="AM385" s="98"/>
      <c r="AN385" s="155"/>
      <c r="AO385" s="155"/>
      <c r="AP385" s="155"/>
      <c r="AQ385" s="155"/>
    </row>
    <row r="386" spans="1:43" s="101" customFormat="1" ht="27.95" customHeight="1">
      <c r="A386" s="120" t="str">
        <f t="shared" ca="1" si="52"/>
        <v/>
      </c>
      <c r="B386" s="422" t="str">
        <f ca="1">IF(A386="","",IF(INDIRECT("C"&amp;ROW())="","",TEXT(MATCH(INDIRECT("C"&amp;ROW()),TestCategories,0),"000")&amp;"-"&amp;TEXT(COUNTIF(C$3:INDIRECT("C"&amp;ROW()),INDIRECT("C"&amp;ROW())),"00")))</f>
        <v/>
      </c>
      <c r="C386" s="423" t="str">
        <f t="shared" ca="1" si="53"/>
        <v>IRTF CUSTOMIZATION FUNCTION CHECK</v>
      </c>
      <c r="D386" s="424"/>
      <c r="E386" s="431"/>
      <c r="F386" s="431"/>
      <c r="G386" s="431"/>
      <c r="H386" s="432"/>
      <c r="I386" s="427"/>
      <c r="J386" s="432"/>
      <c r="K386" s="431"/>
      <c r="L386" s="431"/>
      <c r="M386" s="429" t="str">
        <f t="shared" ca="1" si="54"/>
        <v/>
      </c>
      <c r="N386" s="282"/>
      <c r="O386" s="442">
        <f t="shared" ca="1" si="55"/>
        <v>29</v>
      </c>
      <c r="P386" s="98"/>
      <c r="Q386" s="98"/>
      <c r="R386" s="98"/>
      <c r="S386" s="98"/>
      <c r="T386" s="98"/>
      <c r="U386" s="98"/>
      <c r="V386" s="98"/>
      <c r="W386" s="99"/>
      <c r="X386" s="89"/>
      <c r="Y386" s="89"/>
      <c r="Z386" s="89"/>
      <c r="AA386" s="89"/>
      <c r="AB386" s="102"/>
      <c r="AC386" s="102"/>
      <c r="AD386" s="102"/>
      <c r="AE386" s="102"/>
      <c r="AF386" s="102"/>
      <c r="AG386" s="102"/>
      <c r="AH386" s="102"/>
      <c r="AI386" s="102"/>
      <c r="AJ386" s="102"/>
      <c r="AK386" s="102"/>
      <c r="AL386" s="104"/>
      <c r="AM386" s="98"/>
      <c r="AN386" s="155"/>
      <c r="AO386" s="155"/>
      <c r="AP386" s="155"/>
      <c r="AQ386" s="155"/>
    </row>
    <row r="387" spans="1:43" s="101" customFormat="1" ht="27.95" customHeight="1">
      <c r="A387" s="120" t="str">
        <f t="shared" ca="1" si="52"/>
        <v/>
      </c>
      <c r="B387" s="422" t="str">
        <f ca="1">IF(A387="","",IF(INDIRECT("C"&amp;ROW())="","",TEXT(MATCH(INDIRECT("C"&amp;ROW()),TestCategories,0),"000")&amp;"-"&amp;TEXT(COUNTIF(C$3:INDIRECT("C"&amp;ROW()),INDIRECT("C"&amp;ROW())),"00")))</f>
        <v/>
      </c>
      <c r="C387" s="423" t="str">
        <f t="shared" ca="1" si="53"/>
        <v>IRTF CUSTOMIZATION FUNCTION CHECK</v>
      </c>
      <c r="D387" s="424"/>
      <c r="E387" s="431"/>
      <c r="F387" s="431"/>
      <c r="G387" s="431"/>
      <c r="H387" s="432"/>
      <c r="I387" s="427"/>
      <c r="J387" s="432"/>
      <c r="K387" s="431"/>
      <c r="L387" s="431"/>
      <c r="M387" s="429" t="str">
        <f t="shared" ca="1" si="54"/>
        <v/>
      </c>
      <c r="N387" s="282"/>
      <c r="O387" s="442">
        <f t="shared" ca="1" si="55"/>
        <v>29</v>
      </c>
      <c r="P387" s="98"/>
      <c r="Q387" s="98"/>
      <c r="R387" s="98"/>
      <c r="S387" s="98"/>
      <c r="T387" s="98"/>
      <c r="U387" s="98"/>
      <c r="V387" s="98"/>
      <c r="W387" s="99"/>
      <c r="X387" s="89"/>
      <c r="Y387" s="89"/>
      <c r="Z387" s="89"/>
      <c r="AA387" s="89"/>
      <c r="AB387" s="102"/>
      <c r="AC387" s="102"/>
      <c r="AD387" s="102"/>
      <c r="AE387" s="102"/>
      <c r="AF387" s="102"/>
      <c r="AG387" s="102"/>
      <c r="AH387" s="102"/>
      <c r="AI387" s="102"/>
      <c r="AJ387" s="102"/>
      <c r="AK387" s="102"/>
      <c r="AL387" s="104"/>
      <c r="AM387" s="98"/>
      <c r="AN387" s="155"/>
      <c r="AO387" s="155"/>
      <c r="AP387" s="155"/>
      <c r="AQ387" s="155"/>
    </row>
    <row r="388" spans="1:43" s="101" customFormat="1" ht="27.95" customHeight="1">
      <c r="A388" s="120" t="str">
        <f t="shared" ca="1" si="52"/>
        <v/>
      </c>
      <c r="B388" s="422" t="str">
        <f ca="1">IF(A388="","",IF(INDIRECT("C"&amp;ROW())="","",TEXT(MATCH(INDIRECT("C"&amp;ROW()),TestCategories,0),"000")&amp;"-"&amp;TEXT(COUNTIF(C$3:INDIRECT("C"&amp;ROW()),INDIRECT("C"&amp;ROW())),"00")))</f>
        <v/>
      </c>
      <c r="C388" s="423" t="str">
        <f t="shared" ca="1" si="53"/>
        <v>IRTF CUSTOMIZATION FUNCTION CHECK</v>
      </c>
      <c r="D388" s="424"/>
      <c r="E388" s="431"/>
      <c r="F388" s="431"/>
      <c r="G388" s="431"/>
      <c r="H388" s="432"/>
      <c r="I388" s="427"/>
      <c r="J388" s="432"/>
      <c r="K388" s="431"/>
      <c r="L388" s="431"/>
      <c r="M388" s="429" t="str">
        <f t="shared" ca="1" si="54"/>
        <v/>
      </c>
      <c r="N388" s="282"/>
      <c r="O388" s="442">
        <f t="shared" ca="1" si="55"/>
        <v>29</v>
      </c>
      <c r="P388" s="98"/>
      <c r="Q388" s="98"/>
      <c r="R388" s="98"/>
      <c r="S388" s="98"/>
      <c r="T388" s="98"/>
      <c r="U388" s="98"/>
      <c r="V388" s="98"/>
      <c r="W388" s="99"/>
      <c r="X388" s="89"/>
      <c r="Y388" s="89"/>
      <c r="Z388" s="89"/>
      <c r="AA388" s="89"/>
      <c r="AB388" s="102"/>
      <c r="AC388" s="102"/>
      <c r="AD388" s="102"/>
      <c r="AE388" s="102"/>
      <c r="AF388" s="102"/>
      <c r="AG388" s="102"/>
      <c r="AH388" s="102"/>
      <c r="AI388" s="102"/>
      <c r="AJ388" s="102"/>
      <c r="AK388" s="102"/>
      <c r="AL388" s="104"/>
      <c r="AM388" s="98"/>
      <c r="AN388" s="155"/>
      <c r="AO388" s="155"/>
      <c r="AP388" s="155"/>
      <c r="AQ388" s="155"/>
    </row>
    <row r="389" spans="1:43" s="101" customFormat="1" ht="27.95" customHeight="1">
      <c r="A389" s="120" t="str">
        <f t="shared" ref="A389:A452" ca="1" si="56">IF(LEN(INDIRECT("D"&amp;ROW()) &amp; INDIRECT("D"&amp;ROW()) &amp;INDIRECT("E"&amp;ROW()) &amp; INDIRECT("F"&amp;ROW()) &amp; INDIRECT("G"&amp;ROW()) &amp; INDIRECT("H"&amp;ROW()) &amp; INDIRECT("I"&amp;ROW()) &amp; INDIRECT("J"&amp;ROW()) &amp; INDIRECT("K"&amp;ROW()))&gt;0,ROW()-ROW($A$3),"")</f>
        <v/>
      </c>
      <c r="B389" s="422" t="str">
        <f ca="1">IF(A389="","",IF(INDIRECT("C"&amp;ROW())="","",TEXT(MATCH(INDIRECT("C"&amp;ROW()),TestCategories,0),"000")&amp;"-"&amp;TEXT(COUNTIF(C$3:INDIRECT("C"&amp;ROW()),INDIRECT("C"&amp;ROW())),"00")))</f>
        <v/>
      </c>
      <c r="C389" s="423" t="str">
        <f t="shared" ref="C389:C452" ca="1" si="57">IF(LEN(INDIRECT("D"&amp;ROW()))=0,INDIRECT("C"&amp;ROW()-1),INDIRECT("D"&amp;ROW()))</f>
        <v>IRTF CUSTOMIZATION FUNCTION CHECK</v>
      </c>
      <c r="D389" s="424"/>
      <c r="E389" s="431"/>
      <c r="F389" s="431"/>
      <c r="G389" s="431"/>
      <c r="H389" s="432"/>
      <c r="I389" s="427"/>
      <c r="J389" s="432"/>
      <c r="K389" s="431"/>
      <c r="L389" s="431"/>
      <c r="M389" s="429" t="str">
        <f t="shared" ref="M389:M452" ca="1" si="58">IF(M$1=TRUE,IF(ISNUMBER(INDIRECT($L$2&amp;ROW())),HYPERLINK("http://mbt.cmedia.com.tw/mantisbt/view.php?id="&amp;INDIRECT($L$2&amp;ROW()),"Mantis :: "&amp;INDIRECT($L$2&amp;ROW())),""),"")</f>
        <v/>
      </c>
      <c r="N389" s="282"/>
      <c r="O389" s="442">
        <f t="shared" ref="O389:O452" ca="1" si="59">IF(C389&lt;&gt;C388,O388+1,O388)</f>
        <v>29</v>
      </c>
      <c r="P389" s="98"/>
      <c r="Q389" s="98"/>
      <c r="R389" s="98"/>
      <c r="S389" s="98"/>
      <c r="T389" s="98"/>
      <c r="U389" s="98"/>
      <c r="V389" s="98"/>
      <c r="W389" s="99"/>
      <c r="X389" s="89"/>
      <c r="Y389" s="89"/>
      <c r="Z389" s="89"/>
      <c r="AA389" s="89"/>
      <c r="AB389" s="102"/>
      <c r="AC389" s="102"/>
      <c r="AD389" s="102"/>
      <c r="AE389" s="102"/>
      <c r="AF389" s="102"/>
      <c r="AG389" s="102"/>
      <c r="AH389" s="102"/>
      <c r="AI389" s="102"/>
      <c r="AJ389" s="102"/>
      <c r="AK389" s="102"/>
      <c r="AL389" s="104"/>
      <c r="AM389" s="98"/>
      <c r="AN389" s="155"/>
      <c r="AO389" s="155"/>
      <c r="AP389" s="155"/>
      <c r="AQ389" s="155"/>
    </row>
    <row r="390" spans="1:43" s="101" customFormat="1" ht="27.95" customHeight="1">
      <c r="A390" s="120" t="str">
        <f t="shared" ca="1" si="56"/>
        <v/>
      </c>
      <c r="B390" s="422" t="str">
        <f ca="1">IF(A390="","",IF(INDIRECT("C"&amp;ROW())="","",TEXT(MATCH(INDIRECT("C"&amp;ROW()),TestCategories,0),"000")&amp;"-"&amp;TEXT(COUNTIF(C$3:INDIRECT("C"&amp;ROW()),INDIRECT("C"&amp;ROW())),"00")))</f>
        <v/>
      </c>
      <c r="C390" s="423" t="str">
        <f t="shared" ca="1" si="57"/>
        <v>IRTF CUSTOMIZATION FUNCTION CHECK</v>
      </c>
      <c r="D390" s="424"/>
      <c r="E390" s="431"/>
      <c r="F390" s="431"/>
      <c r="G390" s="431"/>
      <c r="H390" s="432"/>
      <c r="I390" s="427"/>
      <c r="J390" s="432"/>
      <c r="K390" s="431"/>
      <c r="L390" s="431"/>
      <c r="M390" s="429" t="str">
        <f t="shared" ca="1" si="58"/>
        <v/>
      </c>
      <c r="N390" s="282"/>
      <c r="O390" s="442">
        <f t="shared" ca="1" si="59"/>
        <v>29</v>
      </c>
      <c r="P390" s="98"/>
      <c r="Q390" s="98"/>
      <c r="R390" s="98"/>
      <c r="S390" s="98"/>
      <c r="T390" s="98"/>
      <c r="U390" s="98"/>
      <c r="V390" s="98"/>
      <c r="W390" s="99"/>
      <c r="X390" s="89"/>
      <c r="Y390" s="89"/>
      <c r="Z390" s="89"/>
      <c r="AA390" s="89"/>
      <c r="AB390" s="102"/>
      <c r="AC390" s="102"/>
      <c r="AD390" s="102"/>
      <c r="AE390" s="102"/>
      <c r="AF390" s="102"/>
      <c r="AG390" s="102"/>
      <c r="AH390" s="102"/>
      <c r="AI390" s="102"/>
      <c r="AJ390" s="102"/>
      <c r="AK390" s="102"/>
      <c r="AL390" s="104"/>
      <c r="AM390" s="98"/>
      <c r="AN390" s="155"/>
      <c r="AO390" s="155"/>
      <c r="AP390" s="155"/>
      <c r="AQ390" s="155"/>
    </row>
    <row r="391" spans="1:43" s="101" customFormat="1" ht="27.95" customHeight="1">
      <c r="A391" s="120" t="str">
        <f t="shared" ca="1" si="56"/>
        <v/>
      </c>
      <c r="B391" s="422" t="str">
        <f ca="1">IF(A391="","",IF(INDIRECT("C"&amp;ROW())="","",TEXT(MATCH(INDIRECT("C"&amp;ROW()),TestCategories,0),"000")&amp;"-"&amp;TEXT(COUNTIF(C$3:INDIRECT("C"&amp;ROW()),INDIRECT("C"&amp;ROW())),"00")))</f>
        <v/>
      </c>
      <c r="C391" s="423" t="str">
        <f t="shared" ca="1" si="57"/>
        <v>IRTF CUSTOMIZATION FUNCTION CHECK</v>
      </c>
      <c r="D391" s="424"/>
      <c r="E391" s="431"/>
      <c r="F391" s="431"/>
      <c r="G391" s="431"/>
      <c r="H391" s="432"/>
      <c r="I391" s="427"/>
      <c r="J391" s="432"/>
      <c r="K391" s="431"/>
      <c r="L391" s="431"/>
      <c r="M391" s="429" t="str">
        <f t="shared" ca="1" si="58"/>
        <v/>
      </c>
      <c r="N391" s="282"/>
      <c r="O391" s="442">
        <f t="shared" ca="1" si="59"/>
        <v>29</v>
      </c>
      <c r="P391" s="98"/>
      <c r="Q391" s="98"/>
      <c r="R391" s="98"/>
      <c r="S391" s="98"/>
      <c r="T391" s="98"/>
      <c r="U391" s="98"/>
      <c r="V391" s="98"/>
      <c r="W391" s="99"/>
      <c r="X391" s="89"/>
      <c r="Y391" s="89"/>
      <c r="Z391" s="89"/>
      <c r="AA391" s="89"/>
      <c r="AB391" s="102"/>
      <c r="AC391" s="102"/>
      <c r="AD391" s="102"/>
      <c r="AE391" s="102"/>
      <c r="AF391" s="102"/>
      <c r="AG391" s="102"/>
      <c r="AH391" s="102"/>
      <c r="AI391" s="102"/>
      <c r="AJ391" s="102"/>
      <c r="AK391" s="102"/>
      <c r="AL391" s="104"/>
      <c r="AM391" s="98"/>
      <c r="AN391" s="155"/>
      <c r="AO391" s="155"/>
      <c r="AP391" s="155"/>
      <c r="AQ391" s="155"/>
    </row>
    <row r="392" spans="1:43" s="101" customFormat="1" ht="27.95" customHeight="1">
      <c r="A392" s="120" t="str">
        <f t="shared" ca="1" si="56"/>
        <v/>
      </c>
      <c r="B392" s="422" t="str">
        <f ca="1">IF(A392="","",IF(INDIRECT("C"&amp;ROW())="","",TEXT(MATCH(INDIRECT("C"&amp;ROW()),TestCategories,0),"000")&amp;"-"&amp;TEXT(COUNTIF(C$3:INDIRECT("C"&amp;ROW()),INDIRECT("C"&amp;ROW())),"00")))</f>
        <v/>
      </c>
      <c r="C392" s="423" t="str">
        <f t="shared" ca="1" si="57"/>
        <v>IRTF CUSTOMIZATION FUNCTION CHECK</v>
      </c>
      <c r="D392" s="424"/>
      <c r="E392" s="431"/>
      <c r="F392" s="431"/>
      <c r="G392" s="431"/>
      <c r="H392" s="432"/>
      <c r="I392" s="427"/>
      <c r="J392" s="432"/>
      <c r="K392" s="431"/>
      <c r="L392" s="431"/>
      <c r="M392" s="429" t="str">
        <f t="shared" ca="1" si="58"/>
        <v/>
      </c>
      <c r="N392" s="282"/>
      <c r="O392" s="442">
        <f t="shared" ca="1" si="59"/>
        <v>29</v>
      </c>
      <c r="P392" s="98"/>
      <c r="Q392" s="98"/>
      <c r="R392" s="98"/>
      <c r="S392" s="98"/>
      <c r="T392" s="98"/>
      <c r="U392" s="98"/>
      <c r="V392" s="98"/>
      <c r="W392" s="99"/>
      <c r="X392" s="89"/>
      <c r="Y392" s="89"/>
      <c r="Z392" s="89"/>
      <c r="AA392" s="89"/>
      <c r="AB392" s="102"/>
      <c r="AC392" s="102"/>
      <c r="AD392" s="102"/>
      <c r="AE392" s="102"/>
      <c r="AF392" s="102"/>
      <c r="AG392" s="102"/>
      <c r="AH392" s="102"/>
      <c r="AI392" s="102"/>
      <c r="AJ392" s="102"/>
      <c r="AK392" s="102"/>
      <c r="AL392" s="104"/>
      <c r="AM392" s="98"/>
      <c r="AN392" s="155"/>
      <c r="AO392" s="155"/>
      <c r="AP392" s="155"/>
      <c r="AQ392" s="155"/>
    </row>
    <row r="393" spans="1:43" s="101" customFormat="1" ht="27.95" customHeight="1">
      <c r="A393" s="120" t="str">
        <f t="shared" ca="1" si="56"/>
        <v/>
      </c>
      <c r="B393" s="422" t="str">
        <f ca="1">IF(A393="","",IF(INDIRECT("C"&amp;ROW())="","",TEXT(MATCH(INDIRECT("C"&amp;ROW()),TestCategories,0),"000")&amp;"-"&amp;TEXT(COUNTIF(C$3:INDIRECT("C"&amp;ROW()),INDIRECT("C"&amp;ROW())),"00")))</f>
        <v/>
      </c>
      <c r="C393" s="423" t="str">
        <f t="shared" ca="1" si="57"/>
        <v>IRTF CUSTOMIZATION FUNCTION CHECK</v>
      </c>
      <c r="D393" s="424"/>
      <c r="E393" s="431"/>
      <c r="F393" s="431"/>
      <c r="G393" s="431"/>
      <c r="H393" s="432"/>
      <c r="I393" s="427"/>
      <c r="J393" s="432"/>
      <c r="K393" s="431"/>
      <c r="L393" s="431"/>
      <c r="M393" s="429" t="str">
        <f t="shared" ca="1" si="58"/>
        <v/>
      </c>
      <c r="N393" s="282"/>
      <c r="O393" s="442">
        <f t="shared" ca="1" si="59"/>
        <v>29</v>
      </c>
      <c r="P393" s="98"/>
      <c r="Q393" s="98"/>
      <c r="R393" s="98"/>
      <c r="S393" s="98"/>
      <c r="T393" s="98"/>
      <c r="U393" s="98"/>
      <c r="V393" s="98"/>
      <c r="W393" s="99"/>
      <c r="X393" s="89"/>
      <c r="Y393" s="89"/>
      <c r="Z393" s="89"/>
      <c r="AA393" s="89"/>
      <c r="AB393" s="102"/>
      <c r="AC393" s="102"/>
      <c r="AD393" s="102"/>
      <c r="AE393" s="102"/>
      <c r="AF393" s="102"/>
      <c r="AG393" s="102"/>
      <c r="AH393" s="102"/>
      <c r="AI393" s="102"/>
      <c r="AJ393" s="102"/>
      <c r="AK393" s="102"/>
      <c r="AL393" s="104"/>
      <c r="AM393" s="98"/>
      <c r="AN393" s="155"/>
      <c r="AO393" s="155"/>
      <c r="AP393" s="155"/>
      <c r="AQ393" s="155"/>
    </row>
    <row r="394" spans="1:43" s="101" customFormat="1" ht="27.95" customHeight="1">
      <c r="A394" s="120" t="str">
        <f t="shared" ca="1" si="56"/>
        <v/>
      </c>
      <c r="B394" s="422" t="str">
        <f ca="1">IF(A394="","",IF(INDIRECT("C"&amp;ROW())="","",TEXT(MATCH(INDIRECT("C"&amp;ROW()),TestCategories,0),"000")&amp;"-"&amp;TEXT(COUNTIF(C$3:INDIRECT("C"&amp;ROW()),INDIRECT("C"&amp;ROW())),"00")))</f>
        <v/>
      </c>
      <c r="C394" s="423" t="str">
        <f t="shared" ca="1" si="57"/>
        <v>IRTF CUSTOMIZATION FUNCTION CHECK</v>
      </c>
      <c r="D394" s="424"/>
      <c r="E394" s="431"/>
      <c r="F394" s="431"/>
      <c r="G394" s="431"/>
      <c r="H394" s="432"/>
      <c r="I394" s="427"/>
      <c r="J394" s="432"/>
      <c r="K394" s="431"/>
      <c r="L394" s="431"/>
      <c r="M394" s="429" t="str">
        <f t="shared" ca="1" si="58"/>
        <v/>
      </c>
      <c r="N394" s="282"/>
      <c r="O394" s="442">
        <f t="shared" ca="1" si="59"/>
        <v>29</v>
      </c>
      <c r="P394" s="98"/>
      <c r="Q394" s="98"/>
      <c r="R394" s="98"/>
      <c r="S394" s="98"/>
      <c r="T394" s="98"/>
      <c r="U394" s="98"/>
      <c r="V394" s="98"/>
      <c r="W394" s="99"/>
      <c r="X394" s="89"/>
      <c r="Y394" s="89"/>
      <c r="Z394" s="89"/>
      <c r="AA394" s="89"/>
      <c r="AB394" s="102"/>
      <c r="AC394" s="102"/>
      <c r="AD394" s="102"/>
      <c r="AE394" s="102"/>
      <c r="AF394" s="102"/>
      <c r="AG394" s="102"/>
      <c r="AH394" s="102"/>
      <c r="AI394" s="102"/>
      <c r="AJ394" s="102"/>
      <c r="AK394" s="102"/>
      <c r="AL394" s="104"/>
      <c r="AM394" s="98"/>
      <c r="AN394" s="155"/>
      <c r="AO394" s="155"/>
      <c r="AP394" s="155"/>
      <c r="AQ394" s="155"/>
    </row>
    <row r="395" spans="1:43" s="101" customFormat="1" ht="27.95" customHeight="1">
      <c r="A395" s="120" t="str">
        <f t="shared" ca="1" si="56"/>
        <v/>
      </c>
      <c r="B395" s="422" t="str">
        <f ca="1">IF(A395="","",IF(INDIRECT("C"&amp;ROW())="","",TEXT(MATCH(INDIRECT("C"&amp;ROW()),TestCategories,0),"000")&amp;"-"&amp;TEXT(COUNTIF(C$3:INDIRECT("C"&amp;ROW()),INDIRECT("C"&amp;ROW())),"00")))</f>
        <v/>
      </c>
      <c r="C395" s="423" t="str">
        <f t="shared" ca="1" si="57"/>
        <v>IRTF CUSTOMIZATION FUNCTION CHECK</v>
      </c>
      <c r="D395" s="424"/>
      <c r="E395" s="431"/>
      <c r="F395" s="431"/>
      <c r="G395" s="431"/>
      <c r="H395" s="432"/>
      <c r="I395" s="427"/>
      <c r="J395" s="432"/>
      <c r="K395" s="431"/>
      <c r="L395" s="431"/>
      <c r="M395" s="429" t="str">
        <f t="shared" ca="1" si="58"/>
        <v/>
      </c>
      <c r="N395" s="282"/>
      <c r="O395" s="442">
        <f t="shared" ca="1" si="59"/>
        <v>29</v>
      </c>
      <c r="P395" s="98"/>
      <c r="Q395" s="98"/>
      <c r="R395" s="98"/>
      <c r="S395" s="98"/>
      <c r="T395" s="98"/>
      <c r="U395" s="98"/>
      <c r="V395" s="98"/>
      <c r="W395" s="99"/>
      <c r="X395" s="89"/>
      <c r="Y395" s="89"/>
      <c r="Z395" s="89"/>
      <c r="AA395" s="89"/>
      <c r="AB395" s="102"/>
      <c r="AC395" s="102"/>
      <c r="AD395" s="102"/>
      <c r="AE395" s="102"/>
      <c r="AF395" s="102"/>
      <c r="AG395" s="102"/>
      <c r="AH395" s="102"/>
      <c r="AI395" s="102"/>
      <c r="AJ395" s="102"/>
      <c r="AK395" s="102"/>
      <c r="AL395" s="104"/>
      <c r="AM395" s="98"/>
      <c r="AN395" s="155"/>
      <c r="AO395" s="155"/>
      <c r="AP395" s="155"/>
      <c r="AQ395" s="155"/>
    </row>
    <row r="396" spans="1:43" s="101" customFormat="1" ht="27.95" customHeight="1">
      <c r="A396" s="120" t="str">
        <f t="shared" ca="1" si="56"/>
        <v/>
      </c>
      <c r="B396" s="422" t="str">
        <f ca="1">IF(A396="","",IF(INDIRECT("C"&amp;ROW())="","",TEXT(MATCH(INDIRECT("C"&amp;ROW()),TestCategories,0),"000")&amp;"-"&amp;TEXT(COUNTIF(C$3:INDIRECT("C"&amp;ROW()),INDIRECT("C"&amp;ROW())),"00")))</f>
        <v/>
      </c>
      <c r="C396" s="423" t="str">
        <f t="shared" ca="1" si="57"/>
        <v>IRTF CUSTOMIZATION FUNCTION CHECK</v>
      </c>
      <c r="D396" s="424"/>
      <c r="E396" s="431"/>
      <c r="F396" s="431"/>
      <c r="G396" s="431"/>
      <c r="H396" s="432"/>
      <c r="I396" s="427"/>
      <c r="J396" s="432"/>
      <c r="K396" s="431"/>
      <c r="L396" s="431"/>
      <c r="M396" s="429" t="str">
        <f t="shared" ca="1" si="58"/>
        <v/>
      </c>
      <c r="N396" s="282"/>
      <c r="O396" s="442">
        <f t="shared" ca="1" si="59"/>
        <v>29</v>
      </c>
      <c r="P396" s="98"/>
      <c r="Q396" s="98"/>
      <c r="R396" s="98"/>
      <c r="S396" s="98"/>
      <c r="T396" s="98"/>
      <c r="U396" s="98"/>
      <c r="V396" s="98"/>
      <c r="W396" s="99"/>
      <c r="X396" s="89"/>
      <c r="Y396" s="89"/>
      <c r="Z396" s="89"/>
      <c r="AA396" s="89"/>
      <c r="AB396" s="102"/>
      <c r="AC396" s="102"/>
      <c r="AD396" s="102"/>
      <c r="AE396" s="102"/>
      <c r="AF396" s="102"/>
      <c r="AG396" s="102"/>
      <c r="AH396" s="102"/>
      <c r="AI396" s="102"/>
      <c r="AJ396" s="102"/>
      <c r="AK396" s="102"/>
      <c r="AL396" s="104"/>
      <c r="AM396" s="98"/>
      <c r="AN396" s="155"/>
      <c r="AO396" s="155"/>
      <c r="AP396" s="155"/>
      <c r="AQ396" s="155"/>
    </row>
    <row r="397" spans="1:43" s="101" customFormat="1" ht="27.95" customHeight="1">
      <c r="A397" s="120" t="str">
        <f t="shared" ca="1" si="56"/>
        <v/>
      </c>
      <c r="B397" s="422" t="str">
        <f ca="1">IF(A397="","",IF(INDIRECT("C"&amp;ROW())="","",TEXT(MATCH(INDIRECT("C"&amp;ROW()),TestCategories,0),"000")&amp;"-"&amp;TEXT(COUNTIF(C$3:INDIRECT("C"&amp;ROW()),INDIRECT("C"&amp;ROW())),"00")))</f>
        <v/>
      </c>
      <c r="C397" s="423" t="str">
        <f t="shared" ca="1" si="57"/>
        <v>IRTF CUSTOMIZATION FUNCTION CHECK</v>
      </c>
      <c r="D397" s="424"/>
      <c r="E397" s="431"/>
      <c r="F397" s="431"/>
      <c r="G397" s="431"/>
      <c r="H397" s="432"/>
      <c r="I397" s="427"/>
      <c r="J397" s="432"/>
      <c r="K397" s="431"/>
      <c r="L397" s="431"/>
      <c r="M397" s="429" t="str">
        <f t="shared" ca="1" si="58"/>
        <v/>
      </c>
      <c r="N397" s="282"/>
      <c r="O397" s="442">
        <f t="shared" ca="1" si="59"/>
        <v>29</v>
      </c>
      <c r="P397" s="98"/>
      <c r="Q397" s="98"/>
      <c r="R397" s="98"/>
      <c r="S397" s="98"/>
      <c r="T397" s="98"/>
      <c r="U397" s="98"/>
      <c r="V397" s="98"/>
      <c r="W397" s="99"/>
      <c r="X397" s="89"/>
      <c r="Y397" s="89"/>
      <c r="Z397" s="89"/>
      <c r="AA397" s="89"/>
      <c r="AB397" s="102"/>
      <c r="AC397" s="102"/>
      <c r="AD397" s="102"/>
      <c r="AE397" s="102"/>
      <c r="AF397" s="102"/>
      <c r="AG397" s="102"/>
      <c r="AH397" s="102"/>
      <c r="AI397" s="102"/>
      <c r="AJ397" s="102"/>
      <c r="AK397" s="102"/>
      <c r="AL397" s="104"/>
      <c r="AM397" s="98"/>
      <c r="AN397" s="155"/>
      <c r="AO397" s="155"/>
      <c r="AP397" s="155"/>
      <c r="AQ397" s="155"/>
    </row>
    <row r="398" spans="1:43" s="101" customFormat="1" ht="27.95" customHeight="1">
      <c r="A398" s="120" t="str">
        <f t="shared" ca="1" si="56"/>
        <v/>
      </c>
      <c r="B398" s="422" t="str">
        <f ca="1">IF(A398="","",IF(INDIRECT("C"&amp;ROW())="","",TEXT(MATCH(INDIRECT("C"&amp;ROW()),TestCategories,0),"000")&amp;"-"&amp;TEXT(COUNTIF(C$3:INDIRECT("C"&amp;ROW()),INDIRECT("C"&amp;ROW())),"00")))</f>
        <v/>
      </c>
      <c r="C398" s="423" t="str">
        <f t="shared" ca="1" si="57"/>
        <v>IRTF CUSTOMIZATION FUNCTION CHECK</v>
      </c>
      <c r="D398" s="424"/>
      <c r="E398" s="431"/>
      <c r="F398" s="431"/>
      <c r="G398" s="431"/>
      <c r="H398" s="432"/>
      <c r="I398" s="427"/>
      <c r="J398" s="432"/>
      <c r="K398" s="431"/>
      <c r="L398" s="431"/>
      <c r="M398" s="429" t="str">
        <f t="shared" ca="1" si="58"/>
        <v/>
      </c>
      <c r="N398" s="282"/>
      <c r="O398" s="442">
        <f t="shared" ca="1" si="59"/>
        <v>29</v>
      </c>
      <c r="P398" s="98"/>
      <c r="Q398" s="98"/>
      <c r="R398" s="98"/>
      <c r="S398" s="98"/>
      <c r="T398" s="98"/>
      <c r="U398" s="98"/>
      <c r="V398" s="98"/>
      <c r="W398" s="99"/>
      <c r="X398" s="89"/>
      <c r="Y398" s="89"/>
      <c r="Z398" s="89"/>
      <c r="AA398" s="89"/>
      <c r="AB398" s="102"/>
      <c r="AC398" s="102"/>
      <c r="AD398" s="102"/>
      <c r="AE398" s="102"/>
      <c r="AF398" s="102"/>
      <c r="AG398" s="102"/>
      <c r="AH398" s="102"/>
      <c r="AI398" s="102"/>
      <c r="AJ398" s="102"/>
      <c r="AK398" s="102"/>
      <c r="AL398" s="104"/>
      <c r="AM398" s="98"/>
      <c r="AN398" s="155"/>
      <c r="AO398" s="155"/>
      <c r="AP398" s="155"/>
      <c r="AQ398" s="155"/>
    </row>
    <row r="399" spans="1:43" s="101" customFormat="1" ht="27.95" customHeight="1">
      <c r="A399" s="120" t="str">
        <f t="shared" ca="1" si="56"/>
        <v/>
      </c>
      <c r="B399" s="422" t="str">
        <f ca="1">IF(A399="","",IF(INDIRECT("C"&amp;ROW())="","",TEXT(MATCH(INDIRECT("C"&amp;ROW()),TestCategories,0),"000")&amp;"-"&amp;TEXT(COUNTIF(C$3:INDIRECT("C"&amp;ROW()),INDIRECT("C"&amp;ROW())),"00")))</f>
        <v/>
      </c>
      <c r="C399" s="423" t="str">
        <f t="shared" ca="1" si="57"/>
        <v>IRTF CUSTOMIZATION FUNCTION CHECK</v>
      </c>
      <c r="D399" s="424"/>
      <c r="E399" s="431"/>
      <c r="F399" s="431"/>
      <c r="G399" s="431"/>
      <c r="H399" s="432"/>
      <c r="I399" s="427"/>
      <c r="J399" s="432"/>
      <c r="K399" s="431"/>
      <c r="L399" s="431"/>
      <c r="M399" s="429" t="str">
        <f t="shared" ca="1" si="58"/>
        <v/>
      </c>
      <c r="N399" s="282"/>
      <c r="O399" s="442">
        <f t="shared" ca="1" si="59"/>
        <v>29</v>
      </c>
      <c r="P399" s="98"/>
      <c r="Q399" s="98"/>
      <c r="R399" s="98"/>
      <c r="S399" s="98"/>
      <c r="T399" s="98"/>
      <c r="U399" s="98"/>
      <c r="V399" s="98"/>
      <c r="W399" s="99"/>
      <c r="X399" s="89"/>
      <c r="Y399" s="89"/>
      <c r="Z399" s="89"/>
      <c r="AA399" s="89"/>
      <c r="AB399" s="102"/>
      <c r="AC399" s="102"/>
      <c r="AD399" s="102"/>
      <c r="AE399" s="102"/>
      <c r="AF399" s="102"/>
      <c r="AG399" s="102"/>
      <c r="AH399" s="102"/>
      <c r="AI399" s="102"/>
      <c r="AJ399" s="102"/>
      <c r="AK399" s="102"/>
      <c r="AL399" s="104"/>
      <c r="AM399" s="98"/>
      <c r="AN399" s="155"/>
      <c r="AO399" s="155"/>
      <c r="AP399" s="155"/>
      <c r="AQ399" s="155"/>
    </row>
    <row r="400" spans="1:43" s="101" customFormat="1" ht="27.95" customHeight="1">
      <c r="A400" s="120" t="str">
        <f t="shared" ca="1" si="56"/>
        <v/>
      </c>
      <c r="B400" s="422" t="str">
        <f ca="1">IF(A400="","",IF(INDIRECT("C"&amp;ROW())="","",TEXT(MATCH(INDIRECT("C"&amp;ROW()),TestCategories,0),"000")&amp;"-"&amp;TEXT(COUNTIF(C$3:INDIRECT("C"&amp;ROW()),INDIRECT("C"&amp;ROW())),"00")))</f>
        <v/>
      </c>
      <c r="C400" s="423" t="str">
        <f t="shared" ca="1" si="57"/>
        <v>IRTF CUSTOMIZATION FUNCTION CHECK</v>
      </c>
      <c r="D400" s="424"/>
      <c r="E400" s="431"/>
      <c r="F400" s="431"/>
      <c r="G400" s="431"/>
      <c r="H400" s="432"/>
      <c r="I400" s="427"/>
      <c r="J400" s="432"/>
      <c r="K400" s="431"/>
      <c r="L400" s="431"/>
      <c r="M400" s="429" t="str">
        <f t="shared" ca="1" si="58"/>
        <v/>
      </c>
      <c r="N400" s="282"/>
      <c r="O400" s="442">
        <f t="shared" ca="1" si="59"/>
        <v>29</v>
      </c>
      <c r="P400" s="98"/>
      <c r="Q400" s="98"/>
      <c r="R400" s="98"/>
      <c r="S400" s="98"/>
      <c r="T400" s="98"/>
      <c r="U400" s="98"/>
      <c r="V400" s="98"/>
      <c r="W400" s="99"/>
      <c r="X400" s="89"/>
      <c r="Y400" s="89"/>
      <c r="Z400" s="89"/>
      <c r="AA400" s="89"/>
      <c r="AB400" s="102"/>
      <c r="AC400" s="102"/>
      <c r="AD400" s="102"/>
      <c r="AE400" s="102"/>
      <c r="AF400" s="102"/>
      <c r="AG400" s="102"/>
      <c r="AH400" s="102"/>
      <c r="AI400" s="102"/>
      <c r="AJ400" s="102"/>
      <c r="AK400" s="102"/>
      <c r="AL400" s="104"/>
      <c r="AM400" s="98"/>
      <c r="AN400" s="155"/>
      <c r="AO400" s="155"/>
      <c r="AP400" s="155"/>
      <c r="AQ400" s="155"/>
    </row>
    <row r="401" spans="1:43" s="101" customFormat="1" ht="27.95" customHeight="1">
      <c r="A401" s="120" t="str">
        <f t="shared" ca="1" si="56"/>
        <v/>
      </c>
      <c r="B401" s="422" t="str">
        <f ca="1">IF(A401="","",IF(INDIRECT("C"&amp;ROW())="","",TEXT(MATCH(INDIRECT("C"&amp;ROW()),TestCategories,0),"000")&amp;"-"&amp;TEXT(COUNTIF(C$3:INDIRECT("C"&amp;ROW()),INDIRECT("C"&amp;ROW())),"00")))</f>
        <v/>
      </c>
      <c r="C401" s="423" t="str">
        <f t="shared" ca="1" si="57"/>
        <v>IRTF CUSTOMIZATION FUNCTION CHECK</v>
      </c>
      <c r="D401" s="424"/>
      <c r="E401" s="431"/>
      <c r="F401" s="431"/>
      <c r="G401" s="431"/>
      <c r="H401" s="432"/>
      <c r="I401" s="427"/>
      <c r="J401" s="432"/>
      <c r="K401" s="431"/>
      <c r="L401" s="431"/>
      <c r="M401" s="429" t="str">
        <f t="shared" ca="1" si="58"/>
        <v/>
      </c>
      <c r="N401" s="282"/>
      <c r="O401" s="442">
        <f t="shared" ca="1" si="59"/>
        <v>29</v>
      </c>
      <c r="P401" s="98"/>
      <c r="Q401" s="98"/>
      <c r="R401" s="98"/>
      <c r="S401" s="98"/>
      <c r="T401" s="98"/>
      <c r="U401" s="98"/>
      <c r="V401" s="98"/>
      <c r="W401" s="99"/>
      <c r="X401" s="89"/>
      <c r="Y401" s="89"/>
      <c r="Z401" s="89"/>
      <c r="AA401" s="89"/>
      <c r="AB401" s="102"/>
      <c r="AC401" s="102"/>
      <c r="AD401" s="102"/>
      <c r="AE401" s="102"/>
      <c r="AF401" s="102"/>
      <c r="AG401" s="102"/>
      <c r="AH401" s="102"/>
      <c r="AI401" s="102"/>
      <c r="AJ401" s="102"/>
      <c r="AK401" s="102"/>
      <c r="AL401" s="104"/>
      <c r="AM401" s="98"/>
      <c r="AN401" s="155"/>
      <c r="AO401" s="155"/>
      <c r="AP401" s="155"/>
      <c r="AQ401" s="155"/>
    </row>
    <row r="402" spans="1:43" s="101" customFormat="1" ht="27.95" customHeight="1">
      <c r="A402" s="120" t="str">
        <f t="shared" ca="1" si="56"/>
        <v/>
      </c>
      <c r="B402" s="422" t="str">
        <f ca="1">IF(A402="","",IF(INDIRECT("C"&amp;ROW())="","",TEXT(MATCH(INDIRECT("C"&amp;ROW()),TestCategories,0),"000")&amp;"-"&amp;TEXT(COUNTIF(C$3:INDIRECT("C"&amp;ROW()),INDIRECT("C"&amp;ROW())),"00")))</f>
        <v/>
      </c>
      <c r="C402" s="423" t="str">
        <f t="shared" ca="1" si="57"/>
        <v>IRTF CUSTOMIZATION FUNCTION CHECK</v>
      </c>
      <c r="D402" s="424"/>
      <c r="E402" s="431"/>
      <c r="F402" s="431"/>
      <c r="G402" s="431"/>
      <c r="H402" s="432"/>
      <c r="I402" s="427"/>
      <c r="J402" s="432"/>
      <c r="K402" s="431"/>
      <c r="L402" s="431"/>
      <c r="M402" s="429" t="str">
        <f t="shared" ca="1" si="58"/>
        <v/>
      </c>
      <c r="N402" s="282"/>
      <c r="O402" s="442">
        <f t="shared" ca="1" si="59"/>
        <v>29</v>
      </c>
      <c r="P402" s="98"/>
      <c r="Q402" s="98"/>
      <c r="R402" s="98"/>
      <c r="S402" s="98"/>
      <c r="T402" s="98"/>
      <c r="U402" s="98"/>
      <c r="V402" s="98"/>
      <c r="W402" s="99"/>
      <c r="X402" s="89"/>
      <c r="Y402" s="89"/>
      <c r="Z402" s="89"/>
      <c r="AA402" s="89"/>
      <c r="AB402" s="102"/>
      <c r="AC402" s="102"/>
      <c r="AD402" s="102"/>
      <c r="AE402" s="102"/>
      <c r="AF402" s="102"/>
      <c r="AG402" s="102"/>
      <c r="AH402" s="102"/>
      <c r="AI402" s="102"/>
      <c r="AJ402" s="102"/>
      <c r="AK402" s="102"/>
      <c r="AL402" s="104"/>
      <c r="AM402" s="98"/>
      <c r="AN402" s="155"/>
      <c r="AO402" s="155"/>
      <c r="AP402" s="155"/>
      <c r="AQ402" s="155"/>
    </row>
    <row r="403" spans="1:43" s="101" customFormat="1" ht="27.95" customHeight="1">
      <c r="A403" s="120" t="str">
        <f t="shared" ca="1" si="56"/>
        <v/>
      </c>
      <c r="B403" s="422" t="str">
        <f ca="1">IF(A403="","",IF(INDIRECT("C"&amp;ROW())="","",TEXT(MATCH(INDIRECT("C"&amp;ROW()),TestCategories,0),"000")&amp;"-"&amp;TEXT(COUNTIF(C$3:INDIRECT("C"&amp;ROW()),INDIRECT("C"&amp;ROW())),"00")))</f>
        <v/>
      </c>
      <c r="C403" s="423" t="str">
        <f t="shared" ca="1" si="57"/>
        <v>IRTF CUSTOMIZATION FUNCTION CHECK</v>
      </c>
      <c r="D403" s="424"/>
      <c r="E403" s="431"/>
      <c r="F403" s="431"/>
      <c r="G403" s="431"/>
      <c r="H403" s="432"/>
      <c r="I403" s="427"/>
      <c r="J403" s="432"/>
      <c r="K403" s="431"/>
      <c r="L403" s="431"/>
      <c r="M403" s="429" t="str">
        <f t="shared" ca="1" si="58"/>
        <v/>
      </c>
      <c r="N403" s="282"/>
      <c r="O403" s="442">
        <f t="shared" ca="1" si="59"/>
        <v>29</v>
      </c>
      <c r="P403" s="98"/>
      <c r="Q403" s="98"/>
      <c r="R403" s="98"/>
      <c r="S403" s="98"/>
      <c r="T403" s="98"/>
      <c r="U403" s="98"/>
      <c r="V403" s="98"/>
      <c r="W403" s="99"/>
      <c r="X403" s="89"/>
      <c r="Y403" s="89"/>
      <c r="Z403" s="89"/>
      <c r="AA403" s="89"/>
      <c r="AB403" s="102"/>
      <c r="AC403" s="102"/>
      <c r="AD403" s="102"/>
      <c r="AE403" s="102"/>
      <c r="AF403" s="102"/>
      <c r="AG403" s="102"/>
      <c r="AH403" s="102"/>
      <c r="AI403" s="102"/>
      <c r="AJ403" s="102"/>
      <c r="AK403" s="102"/>
      <c r="AL403" s="104"/>
      <c r="AM403" s="98"/>
      <c r="AN403" s="155"/>
      <c r="AO403" s="155"/>
      <c r="AP403" s="155"/>
      <c r="AQ403" s="155"/>
    </row>
    <row r="404" spans="1:43" s="101" customFormat="1" ht="27.95" customHeight="1">
      <c r="A404" s="120" t="str">
        <f t="shared" ca="1" si="56"/>
        <v/>
      </c>
      <c r="B404" s="422" t="str">
        <f ca="1">IF(A404="","",IF(INDIRECT("C"&amp;ROW())="","",TEXT(MATCH(INDIRECT("C"&amp;ROW()),TestCategories,0),"000")&amp;"-"&amp;TEXT(COUNTIF(C$3:INDIRECT("C"&amp;ROW()),INDIRECT("C"&amp;ROW())),"00")))</f>
        <v/>
      </c>
      <c r="C404" s="423" t="str">
        <f t="shared" ca="1" si="57"/>
        <v>IRTF CUSTOMIZATION FUNCTION CHECK</v>
      </c>
      <c r="D404" s="424"/>
      <c r="E404" s="431"/>
      <c r="F404" s="431"/>
      <c r="G404" s="431"/>
      <c r="H404" s="432"/>
      <c r="I404" s="427"/>
      <c r="J404" s="432"/>
      <c r="K404" s="431"/>
      <c r="L404" s="431"/>
      <c r="M404" s="429" t="str">
        <f t="shared" ca="1" si="58"/>
        <v/>
      </c>
      <c r="N404" s="282"/>
      <c r="O404" s="442">
        <f t="shared" ca="1" si="59"/>
        <v>29</v>
      </c>
      <c r="P404" s="98"/>
      <c r="Q404" s="98"/>
      <c r="R404" s="98"/>
      <c r="S404" s="98"/>
      <c r="T404" s="98"/>
      <c r="U404" s="98"/>
      <c r="V404" s="98"/>
      <c r="W404" s="99"/>
      <c r="X404" s="89"/>
      <c r="Y404" s="89"/>
      <c r="Z404" s="89"/>
      <c r="AA404" s="89"/>
      <c r="AB404" s="102"/>
      <c r="AC404" s="102"/>
      <c r="AD404" s="102"/>
      <c r="AE404" s="102"/>
      <c r="AF404" s="102"/>
      <c r="AG404" s="102"/>
      <c r="AH404" s="102"/>
      <c r="AI404" s="102"/>
      <c r="AJ404" s="102"/>
      <c r="AK404" s="102"/>
      <c r="AL404" s="104"/>
      <c r="AM404" s="98"/>
      <c r="AN404" s="155"/>
      <c r="AO404" s="155"/>
      <c r="AP404" s="155"/>
      <c r="AQ404" s="155"/>
    </row>
    <row r="405" spans="1:43" s="101" customFormat="1" ht="27.95" customHeight="1">
      <c r="A405" s="120" t="str">
        <f t="shared" ca="1" si="56"/>
        <v/>
      </c>
      <c r="B405" s="422" t="str">
        <f ca="1">IF(A405="","",IF(INDIRECT("C"&amp;ROW())="","",TEXT(MATCH(INDIRECT("C"&amp;ROW()),TestCategories,0),"000")&amp;"-"&amp;TEXT(COUNTIF(C$3:INDIRECT("C"&amp;ROW()),INDIRECT("C"&amp;ROW())),"00")))</f>
        <v/>
      </c>
      <c r="C405" s="423" t="str">
        <f t="shared" ca="1" si="57"/>
        <v>IRTF CUSTOMIZATION FUNCTION CHECK</v>
      </c>
      <c r="D405" s="424"/>
      <c r="E405" s="431"/>
      <c r="F405" s="431"/>
      <c r="G405" s="431"/>
      <c r="H405" s="432"/>
      <c r="I405" s="427"/>
      <c r="J405" s="432"/>
      <c r="K405" s="431"/>
      <c r="L405" s="431"/>
      <c r="M405" s="429" t="str">
        <f t="shared" ca="1" si="58"/>
        <v/>
      </c>
      <c r="N405" s="282"/>
      <c r="O405" s="442">
        <f t="shared" ca="1" si="59"/>
        <v>29</v>
      </c>
      <c r="P405" s="98"/>
      <c r="Q405" s="98"/>
      <c r="R405" s="98"/>
      <c r="S405" s="98"/>
      <c r="T405" s="98"/>
      <c r="U405" s="98"/>
      <c r="V405" s="98"/>
      <c r="W405" s="99"/>
      <c r="X405" s="89"/>
      <c r="Y405" s="89"/>
      <c r="Z405" s="89"/>
      <c r="AA405" s="89"/>
      <c r="AB405" s="102"/>
      <c r="AC405" s="102"/>
      <c r="AD405" s="102"/>
      <c r="AE405" s="102"/>
      <c r="AF405" s="102"/>
      <c r="AG405" s="102"/>
      <c r="AH405" s="102"/>
      <c r="AI405" s="102"/>
      <c r="AJ405" s="102"/>
      <c r="AK405" s="102"/>
      <c r="AL405" s="104"/>
      <c r="AM405" s="98"/>
      <c r="AN405" s="155"/>
      <c r="AO405" s="155"/>
      <c r="AP405" s="155"/>
      <c r="AQ405" s="155"/>
    </row>
    <row r="406" spans="1:43" s="101" customFormat="1" ht="27.95" customHeight="1">
      <c r="A406" s="120" t="str">
        <f t="shared" ca="1" si="56"/>
        <v/>
      </c>
      <c r="B406" s="422" t="str">
        <f ca="1">IF(A406="","",IF(INDIRECT("C"&amp;ROW())="","",TEXT(MATCH(INDIRECT("C"&amp;ROW()),TestCategories,0),"000")&amp;"-"&amp;TEXT(COUNTIF(C$3:INDIRECT("C"&amp;ROW()),INDIRECT("C"&amp;ROW())),"00")))</f>
        <v/>
      </c>
      <c r="C406" s="423" t="str">
        <f t="shared" ca="1" si="57"/>
        <v>IRTF CUSTOMIZATION FUNCTION CHECK</v>
      </c>
      <c r="D406" s="424"/>
      <c r="E406" s="431"/>
      <c r="F406" s="431"/>
      <c r="G406" s="431"/>
      <c r="H406" s="432"/>
      <c r="I406" s="427"/>
      <c r="J406" s="432"/>
      <c r="K406" s="431"/>
      <c r="L406" s="431"/>
      <c r="M406" s="429" t="str">
        <f t="shared" ca="1" si="58"/>
        <v/>
      </c>
      <c r="N406" s="282"/>
      <c r="O406" s="442">
        <f t="shared" ca="1" si="59"/>
        <v>29</v>
      </c>
      <c r="P406" s="98"/>
      <c r="Q406" s="98"/>
      <c r="R406" s="98"/>
      <c r="S406" s="98"/>
      <c r="T406" s="98"/>
      <c r="U406" s="98"/>
      <c r="V406" s="98"/>
      <c r="W406" s="99"/>
      <c r="X406" s="89"/>
      <c r="Y406" s="89"/>
      <c r="Z406" s="89"/>
      <c r="AA406" s="89"/>
      <c r="AB406" s="102"/>
      <c r="AC406" s="102"/>
      <c r="AD406" s="102"/>
      <c r="AE406" s="102"/>
      <c r="AF406" s="102"/>
      <c r="AG406" s="102"/>
      <c r="AH406" s="102"/>
      <c r="AI406" s="102"/>
      <c r="AJ406" s="102"/>
      <c r="AK406" s="102"/>
      <c r="AL406" s="104"/>
      <c r="AM406" s="98"/>
      <c r="AN406" s="155"/>
      <c r="AO406" s="155"/>
      <c r="AP406" s="155"/>
      <c r="AQ406" s="155"/>
    </row>
    <row r="407" spans="1:43" s="101" customFormat="1" ht="27.95" customHeight="1">
      <c r="A407" s="120" t="str">
        <f t="shared" ca="1" si="56"/>
        <v/>
      </c>
      <c r="B407" s="422" t="str">
        <f ca="1">IF(A407="","",IF(INDIRECT("C"&amp;ROW())="","",TEXT(MATCH(INDIRECT("C"&amp;ROW()),TestCategories,0),"000")&amp;"-"&amp;TEXT(COUNTIF(C$3:INDIRECT("C"&amp;ROW()),INDIRECT("C"&amp;ROW())),"00")))</f>
        <v/>
      </c>
      <c r="C407" s="423" t="str">
        <f t="shared" ca="1" si="57"/>
        <v>IRTF CUSTOMIZATION FUNCTION CHECK</v>
      </c>
      <c r="D407" s="424"/>
      <c r="E407" s="431"/>
      <c r="F407" s="431"/>
      <c r="G407" s="431"/>
      <c r="H407" s="432"/>
      <c r="I407" s="427"/>
      <c r="J407" s="432"/>
      <c r="K407" s="431"/>
      <c r="L407" s="431"/>
      <c r="M407" s="429" t="str">
        <f t="shared" ca="1" si="58"/>
        <v/>
      </c>
      <c r="N407" s="282"/>
      <c r="O407" s="442">
        <f t="shared" ca="1" si="59"/>
        <v>29</v>
      </c>
      <c r="P407" s="98"/>
      <c r="Q407" s="98"/>
      <c r="R407" s="98"/>
      <c r="S407" s="98"/>
      <c r="T407" s="98"/>
      <c r="U407" s="98"/>
      <c r="V407" s="98"/>
      <c r="W407" s="99"/>
      <c r="X407" s="89"/>
      <c r="Y407" s="89"/>
      <c r="Z407" s="89"/>
      <c r="AA407" s="89"/>
      <c r="AB407" s="102"/>
      <c r="AC407" s="102"/>
      <c r="AD407" s="102"/>
      <c r="AE407" s="102"/>
      <c r="AF407" s="102"/>
      <c r="AG407" s="102"/>
      <c r="AH407" s="102"/>
      <c r="AI407" s="102"/>
      <c r="AJ407" s="102"/>
      <c r="AK407" s="102"/>
      <c r="AL407" s="104"/>
      <c r="AM407" s="98"/>
      <c r="AN407" s="155"/>
      <c r="AO407" s="155"/>
      <c r="AP407" s="155"/>
      <c r="AQ407" s="155"/>
    </row>
    <row r="408" spans="1:43" s="101" customFormat="1" ht="27.95" customHeight="1">
      <c r="A408" s="120" t="str">
        <f t="shared" ca="1" si="56"/>
        <v/>
      </c>
      <c r="B408" s="422" t="str">
        <f ca="1">IF(A408="","",IF(INDIRECT("C"&amp;ROW())="","",TEXT(MATCH(INDIRECT("C"&amp;ROW()),TestCategories,0),"000")&amp;"-"&amp;TEXT(COUNTIF(C$3:INDIRECT("C"&amp;ROW()),INDIRECT("C"&amp;ROW())),"00")))</f>
        <v/>
      </c>
      <c r="C408" s="423" t="str">
        <f t="shared" ca="1" si="57"/>
        <v>IRTF CUSTOMIZATION FUNCTION CHECK</v>
      </c>
      <c r="D408" s="424"/>
      <c r="E408" s="431"/>
      <c r="F408" s="431"/>
      <c r="G408" s="431"/>
      <c r="H408" s="432"/>
      <c r="I408" s="427"/>
      <c r="J408" s="432"/>
      <c r="K408" s="431"/>
      <c r="L408" s="431"/>
      <c r="M408" s="429" t="str">
        <f t="shared" ca="1" si="58"/>
        <v/>
      </c>
      <c r="N408" s="282"/>
      <c r="O408" s="442">
        <f t="shared" ca="1" si="59"/>
        <v>29</v>
      </c>
      <c r="P408" s="98"/>
      <c r="Q408" s="98"/>
      <c r="R408" s="98"/>
      <c r="S408" s="98"/>
      <c r="T408" s="98"/>
      <c r="U408" s="98"/>
      <c r="V408" s="98"/>
      <c r="W408" s="99"/>
      <c r="X408" s="89"/>
      <c r="Y408" s="89"/>
      <c r="Z408" s="89"/>
      <c r="AA408" s="89"/>
      <c r="AB408" s="102"/>
      <c r="AC408" s="102"/>
      <c r="AD408" s="102"/>
      <c r="AE408" s="102"/>
      <c r="AF408" s="102"/>
      <c r="AG408" s="102"/>
      <c r="AH408" s="102"/>
      <c r="AI408" s="102"/>
      <c r="AJ408" s="102"/>
      <c r="AK408" s="102"/>
      <c r="AL408" s="104"/>
      <c r="AM408" s="98"/>
      <c r="AN408" s="155"/>
      <c r="AO408" s="155"/>
      <c r="AP408" s="155"/>
      <c r="AQ408" s="155"/>
    </row>
    <row r="409" spans="1:43" s="101" customFormat="1" ht="27.95" customHeight="1">
      <c r="A409" s="120" t="str">
        <f t="shared" ca="1" si="56"/>
        <v/>
      </c>
      <c r="B409" s="422" t="str">
        <f ca="1">IF(A409="","",IF(INDIRECT("C"&amp;ROW())="","",TEXT(MATCH(INDIRECT("C"&amp;ROW()),TestCategories,0),"000")&amp;"-"&amp;TEXT(COUNTIF(C$3:INDIRECT("C"&amp;ROW()),INDIRECT("C"&amp;ROW())),"00")))</f>
        <v/>
      </c>
      <c r="C409" s="423" t="str">
        <f t="shared" ca="1" si="57"/>
        <v>IRTF CUSTOMIZATION FUNCTION CHECK</v>
      </c>
      <c r="D409" s="424"/>
      <c r="E409" s="431"/>
      <c r="F409" s="431"/>
      <c r="G409" s="431"/>
      <c r="H409" s="432"/>
      <c r="I409" s="427"/>
      <c r="J409" s="432"/>
      <c r="K409" s="431"/>
      <c r="L409" s="431"/>
      <c r="M409" s="429" t="str">
        <f t="shared" ca="1" si="58"/>
        <v/>
      </c>
      <c r="N409" s="282"/>
      <c r="O409" s="442">
        <f t="shared" ca="1" si="59"/>
        <v>29</v>
      </c>
      <c r="P409" s="98"/>
      <c r="Q409" s="98"/>
      <c r="R409" s="98"/>
      <c r="S409" s="98"/>
      <c r="T409" s="98"/>
      <c r="U409" s="98"/>
      <c r="V409" s="98"/>
      <c r="W409" s="99"/>
      <c r="X409" s="89"/>
      <c r="Y409" s="89"/>
      <c r="Z409" s="89"/>
      <c r="AA409" s="89"/>
      <c r="AB409" s="102"/>
      <c r="AC409" s="102"/>
      <c r="AD409" s="102"/>
      <c r="AE409" s="102"/>
      <c r="AF409" s="102"/>
      <c r="AG409" s="102"/>
      <c r="AH409" s="102"/>
      <c r="AI409" s="102"/>
      <c r="AJ409" s="102"/>
      <c r="AK409" s="102"/>
      <c r="AL409" s="104"/>
      <c r="AM409" s="98"/>
      <c r="AN409" s="155"/>
      <c r="AO409" s="155"/>
      <c r="AP409" s="155"/>
      <c r="AQ409" s="155"/>
    </row>
    <row r="410" spans="1:43" s="101" customFormat="1" ht="27.95" customHeight="1">
      <c r="A410" s="120" t="str">
        <f t="shared" ca="1" si="56"/>
        <v/>
      </c>
      <c r="B410" s="422" t="str">
        <f ca="1">IF(A410="","",IF(INDIRECT("C"&amp;ROW())="","",TEXT(MATCH(INDIRECT("C"&amp;ROW()),TestCategories,0),"000")&amp;"-"&amp;TEXT(COUNTIF(C$3:INDIRECT("C"&amp;ROW()),INDIRECT("C"&amp;ROW())),"00")))</f>
        <v/>
      </c>
      <c r="C410" s="423" t="str">
        <f t="shared" ca="1" si="57"/>
        <v>IRTF CUSTOMIZATION FUNCTION CHECK</v>
      </c>
      <c r="D410" s="424"/>
      <c r="E410" s="431"/>
      <c r="F410" s="431"/>
      <c r="G410" s="431"/>
      <c r="H410" s="432"/>
      <c r="I410" s="427"/>
      <c r="J410" s="432"/>
      <c r="K410" s="431"/>
      <c r="L410" s="431"/>
      <c r="M410" s="429" t="str">
        <f t="shared" ca="1" si="58"/>
        <v/>
      </c>
      <c r="N410" s="282"/>
      <c r="O410" s="442">
        <f t="shared" ca="1" si="59"/>
        <v>29</v>
      </c>
      <c r="P410" s="98"/>
      <c r="Q410" s="98"/>
      <c r="R410" s="98"/>
      <c r="S410" s="98"/>
      <c r="T410" s="98"/>
      <c r="U410" s="98"/>
      <c r="V410" s="98"/>
      <c r="W410" s="99"/>
      <c r="X410" s="89"/>
      <c r="Y410" s="89"/>
      <c r="Z410" s="89"/>
      <c r="AA410" s="89"/>
      <c r="AB410" s="102"/>
      <c r="AC410" s="102"/>
      <c r="AD410" s="102"/>
      <c r="AE410" s="102"/>
      <c r="AF410" s="102"/>
      <c r="AG410" s="102"/>
      <c r="AH410" s="102"/>
      <c r="AI410" s="102"/>
      <c r="AJ410" s="102"/>
      <c r="AK410" s="102"/>
      <c r="AL410" s="104"/>
      <c r="AM410" s="98"/>
      <c r="AN410" s="155"/>
      <c r="AO410" s="155"/>
      <c r="AP410" s="155"/>
      <c r="AQ410" s="155"/>
    </row>
    <row r="411" spans="1:43" s="101" customFormat="1" ht="27.95" customHeight="1">
      <c r="A411" s="120" t="str">
        <f t="shared" ca="1" si="56"/>
        <v/>
      </c>
      <c r="B411" s="422" t="str">
        <f ca="1">IF(A411="","",IF(INDIRECT("C"&amp;ROW())="","",TEXT(MATCH(INDIRECT("C"&amp;ROW()),TestCategories,0),"000")&amp;"-"&amp;TEXT(COUNTIF(C$3:INDIRECT("C"&amp;ROW()),INDIRECT("C"&amp;ROW())),"00")))</f>
        <v/>
      </c>
      <c r="C411" s="423" t="str">
        <f t="shared" ca="1" si="57"/>
        <v>IRTF CUSTOMIZATION FUNCTION CHECK</v>
      </c>
      <c r="D411" s="424"/>
      <c r="E411" s="431"/>
      <c r="F411" s="431"/>
      <c r="G411" s="431"/>
      <c r="H411" s="432"/>
      <c r="I411" s="427"/>
      <c r="J411" s="432"/>
      <c r="K411" s="431"/>
      <c r="L411" s="431"/>
      <c r="M411" s="429" t="str">
        <f t="shared" ca="1" si="58"/>
        <v/>
      </c>
      <c r="N411" s="282"/>
      <c r="O411" s="442">
        <f t="shared" ca="1" si="59"/>
        <v>29</v>
      </c>
      <c r="P411" s="98"/>
      <c r="Q411" s="98"/>
      <c r="R411" s="98"/>
      <c r="S411" s="98"/>
      <c r="T411" s="98"/>
      <c r="U411" s="98"/>
      <c r="V411" s="98"/>
      <c r="W411" s="99"/>
      <c r="X411" s="89"/>
      <c r="Y411" s="89"/>
      <c r="Z411" s="89"/>
      <c r="AA411" s="89"/>
      <c r="AB411" s="102"/>
      <c r="AC411" s="102"/>
      <c r="AD411" s="102"/>
      <c r="AE411" s="102"/>
      <c r="AF411" s="102"/>
      <c r="AG411" s="102"/>
      <c r="AH411" s="102"/>
      <c r="AI411" s="102"/>
      <c r="AJ411" s="102"/>
      <c r="AK411" s="102"/>
      <c r="AL411" s="104"/>
      <c r="AM411" s="98"/>
      <c r="AN411" s="155"/>
      <c r="AO411" s="155"/>
      <c r="AP411" s="155"/>
      <c r="AQ411" s="155"/>
    </row>
    <row r="412" spans="1:43" s="101" customFormat="1" ht="27.95" customHeight="1">
      <c r="A412" s="120" t="str">
        <f t="shared" ca="1" si="56"/>
        <v/>
      </c>
      <c r="B412" s="422" t="str">
        <f ca="1">IF(A412="","",IF(INDIRECT("C"&amp;ROW())="","",TEXT(MATCH(INDIRECT("C"&amp;ROW()),TestCategories,0),"000")&amp;"-"&amp;TEXT(COUNTIF(C$3:INDIRECT("C"&amp;ROW()),INDIRECT("C"&amp;ROW())),"00")))</f>
        <v/>
      </c>
      <c r="C412" s="423" t="str">
        <f t="shared" ca="1" si="57"/>
        <v>IRTF CUSTOMIZATION FUNCTION CHECK</v>
      </c>
      <c r="D412" s="424"/>
      <c r="E412" s="431"/>
      <c r="F412" s="431"/>
      <c r="G412" s="431"/>
      <c r="H412" s="432"/>
      <c r="I412" s="427"/>
      <c r="J412" s="432"/>
      <c r="K412" s="431"/>
      <c r="L412" s="431"/>
      <c r="M412" s="429" t="str">
        <f t="shared" ca="1" si="58"/>
        <v/>
      </c>
      <c r="N412" s="282"/>
      <c r="O412" s="442">
        <f t="shared" ca="1" si="59"/>
        <v>29</v>
      </c>
      <c r="P412" s="98"/>
      <c r="Q412" s="98"/>
      <c r="R412" s="98"/>
      <c r="S412" s="98"/>
      <c r="T412" s="98"/>
      <c r="U412" s="98"/>
      <c r="V412" s="98"/>
      <c r="W412" s="99"/>
      <c r="X412" s="89"/>
      <c r="Y412" s="89"/>
      <c r="Z412" s="89"/>
      <c r="AA412" s="89"/>
      <c r="AB412" s="102"/>
      <c r="AC412" s="102"/>
      <c r="AD412" s="102"/>
      <c r="AE412" s="102"/>
      <c r="AF412" s="102"/>
      <c r="AG412" s="102"/>
      <c r="AH412" s="102"/>
      <c r="AI412" s="102"/>
      <c r="AJ412" s="102"/>
      <c r="AK412" s="102"/>
      <c r="AL412" s="104"/>
      <c r="AM412" s="98"/>
      <c r="AN412" s="155"/>
      <c r="AO412" s="155"/>
      <c r="AP412" s="155"/>
      <c r="AQ412" s="155"/>
    </row>
    <row r="413" spans="1:43" s="101" customFormat="1" ht="27.95" customHeight="1">
      <c r="A413" s="120" t="str">
        <f t="shared" ca="1" si="56"/>
        <v/>
      </c>
      <c r="B413" s="422" t="str">
        <f ca="1">IF(A413="","",IF(INDIRECT("C"&amp;ROW())="","",TEXT(MATCH(INDIRECT("C"&amp;ROW()),TestCategories,0),"000")&amp;"-"&amp;TEXT(COUNTIF(C$3:INDIRECT("C"&amp;ROW()),INDIRECT("C"&amp;ROW())),"00")))</f>
        <v/>
      </c>
      <c r="C413" s="423" t="str">
        <f t="shared" ca="1" si="57"/>
        <v>IRTF CUSTOMIZATION FUNCTION CHECK</v>
      </c>
      <c r="D413" s="424"/>
      <c r="E413" s="431"/>
      <c r="F413" s="431"/>
      <c r="G413" s="431"/>
      <c r="H413" s="432"/>
      <c r="I413" s="427"/>
      <c r="J413" s="432"/>
      <c r="K413" s="431"/>
      <c r="L413" s="431"/>
      <c r="M413" s="429" t="str">
        <f t="shared" ca="1" si="58"/>
        <v/>
      </c>
      <c r="N413" s="282"/>
      <c r="O413" s="442">
        <f t="shared" ca="1" si="59"/>
        <v>29</v>
      </c>
      <c r="P413" s="98"/>
      <c r="Q413" s="98"/>
      <c r="R413" s="98"/>
      <c r="S413" s="98"/>
      <c r="T413" s="98"/>
      <c r="U413" s="98"/>
      <c r="V413" s="98"/>
      <c r="W413" s="99"/>
      <c r="X413" s="89"/>
      <c r="Y413" s="89"/>
      <c r="Z413" s="89"/>
      <c r="AA413" s="89"/>
      <c r="AB413" s="102"/>
      <c r="AC413" s="102"/>
      <c r="AD413" s="102"/>
      <c r="AE413" s="102"/>
      <c r="AF413" s="102"/>
      <c r="AG413" s="102"/>
      <c r="AH413" s="102"/>
      <c r="AI413" s="102"/>
      <c r="AJ413" s="102"/>
      <c r="AK413" s="102"/>
      <c r="AL413" s="104"/>
      <c r="AM413" s="98"/>
      <c r="AN413" s="155"/>
      <c r="AO413" s="155"/>
      <c r="AP413" s="155"/>
      <c r="AQ413" s="155"/>
    </row>
    <row r="414" spans="1:43" s="101" customFormat="1" ht="27.95" customHeight="1">
      <c r="A414" s="120" t="str">
        <f t="shared" ca="1" si="56"/>
        <v/>
      </c>
      <c r="B414" s="422" t="str">
        <f ca="1">IF(A414="","",IF(INDIRECT("C"&amp;ROW())="","",TEXT(MATCH(INDIRECT("C"&amp;ROW()),TestCategories,0),"000")&amp;"-"&amp;TEXT(COUNTIF(C$3:INDIRECT("C"&amp;ROW()),INDIRECT("C"&amp;ROW())),"00")))</f>
        <v/>
      </c>
      <c r="C414" s="423" t="str">
        <f t="shared" ca="1" si="57"/>
        <v>IRTF CUSTOMIZATION FUNCTION CHECK</v>
      </c>
      <c r="D414" s="424"/>
      <c r="E414" s="431"/>
      <c r="F414" s="431"/>
      <c r="G414" s="431"/>
      <c r="H414" s="432"/>
      <c r="I414" s="427"/>
      <c r="J414" s="432"/>
      <c r="K414" s="431"/>
      <c r="L414" s="431"/>
      <c r="M414" s="429" t="str">
        <f t="shared" ca="1" si="58"/>
        <v/>
      </c>
      <c r="N414" s="282"/>
      <c r="O414" s="442">
        <f t="shared" ca="1" si="59"/>
        <v>29</v>
      </c>
      <c r="P414" s="98"/>
      <c r="Q414" s="98"/>
      <c r="R414" s="98"/>
      <c r="S414" s="98"/>
      <c r="T414" s="98"/>
      <c r="U414" s="98"/>
      <c r="V414" s="98"/>
      <c r="W414" s="99"/>
      <c r="X414" s="89"/>
      <c r="Y414" s="89"/>
      <c r="Z414" s="89"/>
      <c r="AA414" s="89"/>
      <c r="AB414" s="102"/>
      <c r="AC414" s="102"/>
      <c r="AD414" s="102"/>
      <c r="AE414" s="102"/>
      <c r="AF414" s="102"/>
      <c r="AG414" s="102"/>
      <c r="AH414" s="102"/>
      <c r="AI414" s="102"/>
      <c r="AJ414" s="102"/>
      <c r="AK414" s="102"/>
      <c r="AL414" s="104"/>
      <c r="AM414" s="98"/>
      <c r="AN414" s="155"/>
      <c r="AO414" s="155"/>
      <c r="AP414" s="155"/>
      <c r="AQ414" s="155"/>
    </row>
    <row r="415" spans="1:43" s="101" customFormat="1" ht="27.95" customHeight="1">
      <c r="A415" s="120" t="str">
        <f t="shared" ca="1" si="56"/>
        <v/>
      </c>
      <c r="B415" s="422" t="str">
        <f ca="1">IF(A415="","",IF(INDIRECT("C"&amp;ROW())="","",TEXT(MATCH(INDIRECT("C"&amp;ROW()),TestCategories,0),"000")&amp;"-"&amp;TEXT(COUNTIF(C$3:INDIRECT("C"&amp;ROW()),INDIRECT("C"&amp;ROW())),"00")))</f>
        <v/>
      </c>
      <c r="C415" s="423" t="str">
        <f t="shared" ca="1" si="57"/>
        <v>IRTF CUSTOMIZATION FUNCTION CHECK</v>
      </c>
      <c r="D415" s="424"/>
      <c r="E415" s="431"/>
      <c r="F415" s="431"/>
      <c r="G415" s="431"/>
      <c r="H415" s="432"/>
      <c r="I415" s="427"/>
      <c r="J415" s="432"/>
      <c r="K415" s="431"/>
      <c r="L415" s="431"/>
      <c r="M415" s="429" t="str">
        <f t="shared" ca="1" si="58"/>
        <v/>
      </c>
      <c r="N415" s="282"/>
      <c r="O415" s="442">
        <f t="shared" ca="1" si="59"/>
        <v>29</v>
      </c>
      <c r="P415" s="98"/>
      <c r="Q415" s="98"/>
      <c r="R415" s="98"/>
      <c r="S415" s="98"/>
      <c r="T415" s="98"/>
      <c r="U415" s="98"/>
      <c r="V415" s="98"/>
      <c r="W415" s="99"/>
      <c r="X415" s="89"/>
      <c r="Y415" s="89"/>
      <c r="Z415" s="89"/>
      <c r="AA415" s="89"/>
      <c r="AB415" s="102"/>
      <c r="AC415" s="102"/>
      <c r="AD415" s="102"/>
      <c r="AE415" s="102"/>
      <c r="AF415" s="102"/>
      <c r="AG415" s="102"/>
      <c r="AH415" s="102"/>
      <c r="AI415" s="102"/>
      <c r="AJ415" s="102"/>
      <c r="AK415" s="102"/>
      <c r="AL415" s="104"/>
      <c r="AM415" s="98"/>
      <c r="AN415" s="155"/>
      <c r="AO415" s="155"/>
      <c r="AP415" s="155"/>
      <c r="AQ415" s="155"/>
    </row>
    <row r="416" spans="1:43" s="101" customFormat="1" ht="27.95" customHeight="1">
      <c r="A416" s="120" t="str">
        <f t="shared" ca="1" si="56"/>
        <v/>
      </c>
      <c r="B416" s="422" t="str">
        <f ca="1">IF(A416="","",IF(INDIRECT("C"&amp;ROW())="","",TEXT(MATCH(INDIRECT("C"&amp;ROW()),TestCategories,0),"000")&amp;"-"&amp;TEXT(COUNTIF(C$3:INDIRECT("C"&amp;ROW()),INDIRECT("C"&amp;ROW())),"00")))</f>
        <v/>
      </c>
      <c r="C416" s="423" t="str">
        <f t="shared" ca="1" si="57"/>
        <v>IRTF CUSTOMIZATION FUNCTION CHECK</v>
      </c>
      <c r="D416" s="424"/>
      <c r="E416" s="431"/>
      <c r="F416" s="431"/>
      <c r="G416" s="431"/>
      <c r="H416" s="432"/>
      <c r="I416" s="427"/>
      <c r="J416" s="432"/>
      <c r="K416" s="431"/>
      <c r="L416" s="431"/>
      <c r="M416" s="429" t="str">
        <f t="shared" ca="1" si="58"/>
        <v/>
      </c>
      <c r="N416" s="282"/>
      <c r="O416" s="442">
        <f t="shared" ca="1" si="59"/>
        <v>29</v>
      </c>
      <c r="P416" s="98"/>
      <c r="Q416" s="98"/>
      <c r="R416" s="98"/>
      <c r="S416" s="98"/>
      <c r="T416" s="98"/>
      <c r="U416" s="98"/>
      <c r="V416" s="98"/>
      <c r="W416" s="99"/>
      <c r="X416" s="89"/>
      <c r="Y416" s="89"/>
      <c r="Z416" s="89"/>
      <c r="AA416" s="89"/>
      <c r="AB416" s="102"/>
      <c r="AC416" s="102"/>
      <c r="AD416" s="102"/>
      <c r="AE416" s="102"/>
      <c r="AF416" s="102"/>
      <c r="AG416" s="102"/>
      <c r="AH416" s="102"/>
      <c r="AI416" s="102"/>
      <c r="AJ416" s="102"/>
      <c r="AK416" s="102"/>
      <c r="AL416" s="104"/>
      <c r="AM416" s="98"/>
      <c r="AN416" s="155"/>
      <c r="AO416" s="155"/>
      <c r="AP416" s="155"/>
      <c r="AQ416" s="155"/>
    </row>
    <row r="417" spans="1:43" s="101" customFormat="1" ht="27.95" customHeight="1">
      <c r="A417" s="120" t="str">
        <f t="shared" ca="1" si="56"/>
        <v/>
      </c>
      <c r="B417" s="422" t="str">
        <f ca="1">IF(A417="","",IF(INDIRECT("C"&amp;ROW())="","",TEXT(MATCH(INDIRECT("C"&amp;ROW()),TestCategories,0),"000")&amp;"-"&amp;TEXT(COUNTIF(C$3:INDIRECT("C"&amp;ROW()),INDIRECT("C"&amp;ROW())),"00")))</f>
        <v/>
      </c>
      <c r="C417" s="423" t="str">
        <f t="shared" ca="1" si="57"/>
        <v>IRTF CUSTOMIZATION FUNCTION CHECK</v>
      </c>
      <c r="D417" s="424"/>
      <c r="E417" s="431"/>
      <c r="F417" s="431"/>
      <c r="G417" s="431"/>
      <c r="H417" s="432"/>
      <c r="I417" s="427"/>
      <c r="J417" s="432"/>
      <c r="K417" s="431"/>
      <c r="L417" s="431"/>
      <c r="M417" s="429" t="str">
        <f t="shared" ca="1" si="58"/>
        <v/>
      </c>
      <c r="N417" s="282"/>
      <c r="O417" s="442">
        <f t="shared" ca="1" si="59"/>
        <v>29</v>
      </c>
      <c r="P417" s="98"/>
      <c r="Q417" s="98"/>
      <c r="R417" s="98"/>
      <c r="S417" s="98"/>
      <c r="T417" s="98"/>
      <c r="U417" s="98"/>
      <c r="V417" s="98"/>
      <c r="W417" s="99"/>
      <c r="X417" s="89"/>
      <c r="Y417" s="89"/>
      <c r="Z417" s="89"/>
      <c r="AA417" s="89"/>
      <c r="AB417" s="102"/>
      <c r="AC417" s="102"/>
      <c r="AD417" s="102"/>
      <c r="AE417" s="102"/>
      <c r="AF417" s="102"/>
      <c r="AG417" s="102"/>
      <c r="AH417" s="102"/>
      <c r="AI417" s="102"/>
      <c r="AJ417" s="102"/>
      <c r="AK417" s="102"/>
      <c r="AL417" s="104"/>
      <c r="AM417" s="98"/>
      <c r="AN417" s="155"/>
      <c r="AO417" s="155"/>
      <c r="AP417" s="155"/>
      <c r="AQ417" s="155"/>
    </row>
    <row r="418" spans="1:43" s="101" customFormat="1" ht="27.95" customHeight="1">
      <c r="A418" s="120" t="str">
        <f t="shared" ca="1" si="56"/>
        <v/>
      </c>
      <c r="B418" s="422" t="str">
        <f ca="1">IF(A418="","",IF(INDIRECT("C"&amp;ROW())="","",TEXT(MATCH(INDIRECT("C"&amp;ROW()),TestCategories,0),"000")&amp;"-"&amp;TEXT(COUNTIF(C$3:INDIRECT("C"&amp;ROW()),INDIRECT("C"&amp;ROW())),"00")))</f>
        <v/>
      </c>
      <c r="C418" s="423" t="str">
        <f t="shared" ca="1" si="57"/>
        <v>IRTF CUSTOMIZATION FUNCTION CHECK</v>
      </c>
      <c r="D418" s="424"/>
      <c r="E418" s="431"/>
      <c r="F418" s="431"/>
      <c r="G418" s="431"/>
      <c r="H418" s="432"/>
      <c r="I418" s="427"/>
      <c r="J418" s="432"/>
      <c r="K418" s="431"/>
      <c r="L418" s="431"/>
      <c r="M418" s="429" t="str">
        <f t="shared" ca="1" si="58"/>
        <v/>
      </c>
      <c r="N418" s="282"/>
      <c r="O418" s="442">
        <f t="shared" ca="1" si="59"/>
        <v>29</v>
      </c>
      <c r="P418" s="98"/>
      <c r="Q418" s="98"/>
      <c r="R418" s="98"/>
      <c r="S418" s="98"/>
      <c r="T418" s="98"/>
      <c r="U418" s="98"/>
      <c r="V418" s="98"/>
      <c r="W418" s="99"/>
      <c r="X418" s="89"/>
      <c r="Y418" s="89"/>
      <c r="Z418" s="89"/>
      <c r="AA418" s="89"/>
      <c r="AB418" s="102"/>
      <c r="AC418" s="102"/>
      <c r="AD418" s="102"/>
      <c r="AE418" s="102"/>
      <c r="AF418" s="102"/>
      <c r="AG418" s="102"/>
      <c r="AH418" s="102"/>
      <c r="AI418" s="102"/>
      <c r="AJ418" s="102"/>
      <c r="AK418" s="102"/>
      <c r="AL418" s="104"/>
      <c r="AM418" s="98"/>
      <c r="AN418" s="155"/>
      <c r="AO418" s="155"/>
      <c r="AP418" s="155"/>
      <c r="AQ418" s="155"/>
    </row>
    <row r="419" spans="1:43" s="101" customFormat="1" ht="27.95" customHeight="1">
      <c r="A419" s="120" t="str">
        <f t="shared" ca="1" si="56"/>
        <v/>
      </c>
      <c r="B419" s="422" t="str">
        <f ca="1">IF(A419="","",IF(INDIRECT("C"&amp;ROW())="","",TEXT(MATCH(INDIRECT("C"&amp;ROW()),TestCategories,0),"000")&amp;"-"&amp;TEXT(COUNTIF(C$3:INDIRECT("C"&amp;ROW()),INDIRECT("C"&amp;ROW())),"00")))</f>
        <v/>
      </c>
      <c r="C419" s="423" t="str">
        <f t="shared" ca="1" si="57"/>
        <v>IRTF CUSTOMIZATION FUNCTION CHECK</v>
      </c>
      <c r="D419" s="424"/>
      <c r="E419" s="431"/>
      <c r="F419" s="431"/>
      <c r="G419" s="431"/>
      <c r="H419" s="432"/>
      <c r="I419" s="427"/>
      <c r="J419" s="432"/>
      <c r="K419" s="431"/>
      <c r="L419" s="431"/>
      <c r="M419" s="429" t="str">
        <f t="shared" ca="1" si="58"/>
        <v/>
      </c>
      <c r="N419" s="282"/>
      <c r="O419" s="442">
        <f t="shared" ca="1" si="59"/>
        <v>29</v>
      </c>
      <c r="P419" s="98"/>
      <c r="Q419" s="98"/>
      <c r="R419" s="98"/>
      <c r="S419" s="98"/>
      <c r="T419" s="98"/>
      <c r="U419" s="98"/>
      <c r="V419" s="98"/>
      <c r="W419" s="99"/>
      <c r="X419" s="89"/>
      <c r="Y419" s="89"/>
      <c r="Z419" s="89"/>
      <c r="AA419" s="89"/>
      <c r="AB419" s="102"/>
      <c r="AC419" s="102"/>
      <c r="AD419" s="102"/>
      <c r="AE419" s="102"/>
      <c r="AF419" s="102"/>
      <c r="AG419" s="102"/>
      <c r="AH419" s="102"/>
      <c r="AI419" s="102"/>
      <c r="AJ419" s="102"/>
      <c r="AK419" s="102"/>
      <c r="AL419" s="104"/>
      <c r="AM419" s="98"/>
      <c r="AN419" s="155"/>
      <c r="AO419" s="155"/>
      <c r="AP419" s="155"/>
      <c r="AQ419" s="155"/>
    </row>
    <row r="420" spans="1:43" s="101" customFormat="1" ht="27.95" customHeight="1">
      <c r="A420" s="120" t="str">
        <f t="shared" ca="1" si="56"/>
        <v/>
      </c>
      <c r="B420" s="422" t="str">
        <f ca="1">IF(A420="","",IF(INDIRECT("C"&amp;ROW())="","",TEXT(MATCH(INDIRECT("C"&amp;ROW()),TestCategories,0),"000")&amp;"-"&amp;TEXT(COUNTIF(C$3:INDIRECT("C"&amp;ROW()),INDIRECT("C"&amp;ROW())),"00")))</f>
        <v/>
      </c>
      <c r="C420" s="423" t="str">
        <f t="shared" ca="1" si="57"/>
        <v>IRTF CUSTOMIZATION FUNCTION CHECK</v>
      </c>
      <c r="D420" s="424"/>
      <c r="E420" s="431"/>
      <c r="F420" s="431"/>
      <c r="G420" s="431"/>
      <c r="H420" s="432"/>
      <c r="I420" s="427"/>
      <c r="J420" s="432"/>
      <c r="K420" s="431"/>
      <c r="L420" s="431"/>
      <c r="M420" s="429" t="str">
        <f t="shared" ca="1" si="58"/>
        <v/>
      </c>
      <c r="N420" s="282"/>
      <c r="O420" s="442">
        <f t="shared" ca="1" si="59"/>
        <v>29</v>
      </c>
      <c r="P420" s="98"/>
      <c r="Q420" s="98"/>
      <c r="R420" s="98"/>
      <c r="S420" s="98"/>
      <c r="T420" s="98"/>
      <c r="U420" s="98"/>
      <c r="V420" s="98"/>
      <c r="W420" s="99"/>
      <c r="X420" s="89"/>
      <c r="Y420" s="89"/>
      <c r="Z420" s="89"/>
      <c r="AA420" s="89"/>
      <c r="AB420" s="102"/>
      <c r="AC420" s="102"/>
      <c r="AD420" s="102"/>
      <c r="AE420" s="102"/>
      <c r="AF420" s="102"/>
      <c r="AG420" s="102"/>
      <c r="AH420" s="102"/>
      <c r="AI420" s="102"/>
      <c r="AJ420" s="102"/>
      <c r="AK420" s="102"/>
      <c r="AL420" s="104"/>
      <c r="AM420" s="98"/>
      <c r="AN420" s="155"/>
      <c r="AO420" s="155"/>
      <c r="AP420" s="155"/>
      <c r="AQ420" s="155"/>
    </row>
    <row r="421" spans="1:43" s="101" customFormat="1" ht="27.95" customHeight="1">
      <c r="A421" s="120" t="str">
        <f t="shared" ca="1" si="56"/>
        <v/>
      </c>
      <c r="B421" s="422" t="str">
        <f ca="1">IF(A421="","",IF(INDIRECT("C"&amp;ROW())="","",TEXT(MATCH(INDIRECT("C"&amp;ROW()),TestCategories,0),"000")&amp;"-"&amp;TEXT(COUNTIF(C$3:INDIRECT("C"&amp;ROW()),INDIRECT("C"&amp;ROW())),"00")))</f>
        <v/>
      </c>
      <c r="C421" s="423" t="str">
        <f t="shared" ca="1" si="57"/>
        <v>IRTF CUSTOMIZATION FUNCTION CHECK</v>
      </c>
      <c r="D421" s="424"/>
      <c r="E421" s="431"/>
      <c r="F421" s="431"/>
      <c r="G421" s="431"/>
      <c r="H421" s="432"/>
      <c r="I421" s="427"/>
      <c r="J421" s="432"/>
      <c r="K421" s="431"/>
      <c r="L421" s="431"/>
      <c r="M421" s="429" t="str">
        <f t="shared" ca="1" si="58"/>
        <v/>
      </c>
      <c r="N421" s="282"/>
      <c r="O421" s="442">
        <f t="shared" ca="1" si="59"/>
        <v>29</v>
      </c>
      <c r="P421" s="98"/>
      <c r="Q421" s="98"/>
      <c r="R421" s="98"/>
      <c r="S421" s="98"/>
      <c r="T421" s="98"/>
      <c r="U421" s="98"/>
      <c r="V421" s="98"/>
      <c r="W421" s="99"/>
      <c r="X421" s="89"/>
      <c r="Y421" s="89"/>
      <c r="Z421" s="89"/>
      <c r="AA421" s="89"/>
      <c r="AB421" s="102"/>
      <c r="AC421" s="102"/>
      <c r="AD421" s="102"/>
      <c r="AE421" s="102"/>
      <c r="AF421" s="102"/>
      <c r="AG421" s="102"/>
      <c r="AH421" s="102"/>
      <c r="AI421" s="102"/>
      <c r="AJ421" s="102"/>
      <c r="AK421" s="102"/>
      <c r="AL421" s="104"/>
      <c r="AM421" s="98"/>
      <c r="AN421" s="155"/>
      <c r="AO421" s="155"/>
      <c r="AP421" s="155"/>
      <c r="AQ421" s="155"/>
    </row>
    <row r="422" spans="1:43" s="101" customFormat="1" ht="27.95" customHeight="1">
      <c r="A422" s="120" t="str">
        <f t="shared" ca="1" si="56"/>
        <v/>
      </c>
      <c r="B422" s="422" t="str">
        <f ca="1">IF(A422="","",IF(INDIRECT("C"&amp;ROW())="","",TEXT(MATCH(INDIRECT("C"&amp;ROW()),TestCategories,0),"000")&amp;"-"&amp;TEXT(COUNTIF(C$3:INDIRECT("C"&amp;ROW()),INDIRECT("C"&amp;ROW())),"00")))</f>
        <v/>
      </c>
      <c r="C422" s="423" t="str">
        <f t="shared" ca="1" si="57"/>
        <v>IRTF CUSTOMIZATION FUNCTION CHECK</v>
      </c>
      <c r="D422" s="424"/>
      <c r="E422" s="431"/>
      <c r="F422" s="431"/>
      <c r="G422" s="431"/>
      <c r="H422" s="432"/>
      <c r="I422" s="427"/>
      <c r="J422" s="432"/>
      <c r="K422" s="431"/>
      <c r="L422" s="431"/>
      <c r="M422" s="429" t="str">
        <f t="shared" ca="1" si="58"/>
        <v/>
      </c>
      <c r="N422" s="282"/>
      <c r="O422" s="442">
        <f t="shared" ca="1" si="59"/>
        <v>29</v>
      </c>
      <c r="P422" s="98"/>
      <c r="Q422" s="98"/>
      <c r="R422" s="98"/>
      <c r="S422" s="98"/>
      <c r="T422" s="98"/>
      <c r="U422" s="98"/>
      <c r="V422" s="98"/>
      <c r="W422" s="99"/>
      <c r="X422" s="89"/>
      <c r="Y422" s="89"/>
      <c r="Z422" s="89"/>
      <c r="AA422" s="89"/>
      <c r="AB422" s="102"/>
      <c r="AC422" s="102"/>
      <c r="AD422" s="102"/>
      <c r="AE422" s="102"/>
      <c r="AF422" s="102"/>
      <c r="AG422" s="102"/>
      <c r="AH422" s="102"/>
      <c r="AI422" s="102"/>
      <c r="AJ422" s="102"/>
      <c r="AK422" s="102"/>
      <c r="AL422" s="104"/>
      <c r="AM422" s="98"/>
      <c r="AN422" s="155"/>
      <c r="AO422" s="155"/>
      <c r="AP422" s="155"/>
      <c r="AQ422" s="155"/>
    </row>
    <row r="423" spans="1:43" s="101" customFormat="1" ht="27.95" customHeight="1">
      <c r="A423" s="120" t="str">
        <f t="shared" ca="1" si="56"/>
        <v/>
      </c>
      <c r="B423" s="422" t="str">
        <f ca="1">IF(A423="","",IF(INDIRECT("C"&amp;ROW())="","",TEXT(MATCH(INDIRECT("C"&amp;ROW()),TestCategories,0),"000")&amp;"-"&amp;TEXT(COUNTIF(C$3:INDIRECT("C"&amp;ROW()),INDIRECT("C"&amp;ROW())),"00")))</f>
        <v/>
      </c>
      <c r="C423" s="423" t="str">
        <f t="shared" ca="1" si="57"/>
        <v>IRTF CUSTOMIZATION FUNCTION CHECK</v>
      </c>
      <c r="D423" s="424"/>
      <c r="E423" s="431"/>
      <c r="F423" s="431"/>
      <c r="G423" s="431"/>
      <c r="H423" s="432"/>
      <c r="I423" s="427"/>
      <c r="J423" s="432"/>
      <c r="K423" s="431"/>
      <c r="L423" s="431"/>
      <c r="M423" s="429" t="str">
        <f t="shared" ca="1" si="58"/>
        <v/>
      </c>
      <c r="N423" s="282"/>
      <c r="O423" s="442">
        <f t="shared" ca="1" si="59"/>
        <v>29</v>
      </c>
      <c r="P423" s="98"/>
      <c r="Q423" s="98"/>
      <c r="R423" s="98"/>
      <c r="S423" s="98"/>
      <c r="T423" s="98"/>
      <c r="U423" s="98"/>
      <c r="V423" s="98"/>
      <c r="W423" s="99"/>
      <c r="X423" s="89"/>
      <c r="Y423" s="89"/>
      <c r="Z423" s="89"/>
      <c r="AA423" s="89"/>
      <c r="AB423" s="102"/>
      <c r="AC423" s="102"/>
      <c r="AD423" s="102"/>
      <c r="AE423" s="102"/>
      <c r="AF423" s="102"/>
      <c r="AG423" s="102"/>
      <c r="AH423" s="102"/>
      <c r="AI423" s="102"/>
      <c r="AJ423" s="102"/>
      <c r="AK423" s="102"/>
      <c r="AL423" s="104"/>
      <c r="AM423" s="98"/>
      <c r="AN423" s="155"/>
      <c r="AO423" s="155"/>
      <c r="AP423" s="155"/>
      <c r="AQ423" s="155"/>
    </row>
    <row r="424" spans="1:43" s="101" customFormat="1" ht="27.95" customHeight="1">
      <c r="A424" s="120" t="str">
        <f t="shared" ca="1" si="56"/>
        <v/>
      </c>
      <c r="B424" s="422" t="str">
        <f ca="1">IF(A424="","",IF(INDIRECT("C"&amp;ROW())="","",TEXT(MATCH(INDIRECT("C"&amp;ROW()),TestCategories,0),"000")&amp;"-"&amp;TEXT(COUNTIF(C$3:INDIRECT("C"&amp;ROW()),INDIRECT("C"&amp;ROW())),"00")))</f>
        <v/>
      </c>
      <c r="C424" s="423" t="str">
        <f t="shared" ca="1" si="57"/>
        <v>IRTF CUSTOMIZATION FUNCTION CHECK</v>
      </c>
      <c r="D424" s="424"/>
      <c r="E424" s="431"/>
      <c r="F424" s="431"/>
      <c r="G424" s="431"/>
      <c r="H424" s="432"/>
      <c r="I424" s="427"/>
      <c r="J424" s="432"/>
      <c r="K424" s="431"/>
      <c r="L424" s="431"/>
      <c r="M424" s="429" t="str">
        <f t="shared" ca="1" si="58"/>
        <v/>
      </c>
      <c r="N424" s="282"/>
      <c r="O424" s="442">
        <f t="shared" ca="1" si="59"/>
        <v>29</v>
      </c>
      <c r="P424" s="98"/>
      <c r="Q424" s="98"/>
      <c r="R424" s="98"/>
      <c r="S424" s="98"/>
      <c r="T424" s="98"/>
      <c r="U424" s="98"/>
      <c r="V424" s="98"/>
      <c r="W424" s="99"/>
      <c r="X424" s="89"/>
      <c r="Y424" s="89"/>
      <c r="Z424" s="89"/>
      <c r="AA424" s="89"/>
      <c r="AB424" s="102"/>
      <c r="AC424" s="102"/>
      <c r="AD424" s="102"/>
      <c r="AE424" s="102"/>
      <c r="AF424" s="102"/>
      <c r="AG424" s="102"/>
      <c r="AH424" s="102"/>
      <c r="AI424" s="102"/>
      <c r="AJ424" s="102"/>
      <c r="AK424" s="102"/>
      <c r="AL424" s="104"/>
      <c r="AM424" s="98"/>
      <c r="AN424" s="155"/>
      <c r="AO424" s="155"/>
      <c r="AP424" s="155"/>
      <c r="AQ424" s="155"/>
    </row>
    <row r="425" spans="1:43" s="101" customFormat="1" ht="27.95" customHeight="1">
      <c r="A425" s="120" t="str">
        <f t="shared" ca="1" si="56"/>
        <v/>
      </c>
      <c r="B425" s="422" t="str">
        <f ca="1">IF(A425="","",IF(INDIRECT("C"&amp;ROW())="","",TEXT(MATCH(INDIRECT("C"&amp;ROW()),TestCategories,0),"000")&amp;"-"&amp;TEXT(COUNTIF(C$3:INDIRECT("C"&amp;ROW()),INDIRECT("C"&amp;ROW())),"00")))</f>
        <v/>
      </c>
      <c r="C425" s="423" t="str">
        <f t="shared" ca="1" si="57"/>
        <v>IRTF CUSTOMIZATION FUNCTION CHECK</v>
      </c>
      <c r="D425" s="424"/>
      <c r="E425" s="431"/>
      <c r="F425" s="431"/>
      <c r="G425" s="431"/>
      <c r="H425" s="432"/>
      <c r="I425" s="427"/>
      <c r="J425" s="432"/>
      <c r="K425" s="431"/>
      <c r="L425" s="431"/>
      <c r="M425" s="429" t="str">
        <f t="shared" ca="1" si="58"/>
        <v/>
      </c>
      <c r="N425" s="282"/>
      <c r="O425" s="442">
        <f t="shared" ca="1" si="59"/>
        <v>29</v>
      </c>
      <c r="P425" s="98"/>
      <c r="Q425" s="98"/>
      <c r="R425" s="98"/>
      <c r="S425" s="98"/>
      <c r="T425" s="98"/>
      <c r="U425" s="98"/>
      <c r="V425" s="98"/>
      <c r="W425" s="99"/>
      <c r="X425" s="89"/>
      <c r="Y425" s="89"/>
      <c r="Z425" s="89"/>
      <c r="AA425" s="89"/>
      <c r="AB425" s="102"/>
      <c r="AC425" s="102"/>
      <c r="AD425" s="102"/>
      <c r="AE425" s="102"/>
      <c r="AF425" s="102"/>
      <c r="AG425" s="102"/>
      <c r="AH425" s="102"/>
      <c r="AI425" s="102"/>
      <c r="AJ425" s="102"/>
      <c r="AK425" s="102"/>
      <c r="AL425" s="104"/>
      <c r="AM425" s="98"/>
      <c r="AN425" s="155"/>
      <c r="AO425" s="155"/>
      <c r="AP425" s="155"/>
      <c r="AQ425" s="155"/>
    </row>
    <row r="426" spans="1:43" s="101" customFormat="1" ht="27.95" customHeight="1">
      <c r="A426" s="120" t="str">
        <f t="shared" ca="1" si="56"/>
        <v/>
      </c>
      <c r="B426" s="422" t="str">
        <f ca="1">IF(A426="","",IF(INDIRECT("C"&amp;ROW())="","",TEXT(MATCH(INDIRECT("C"&amp;ROW()),TestCategories,0),"000")&amp;"-"&amp;TEXT(COUNTIF(C$3:INDIRECT("C"&amp;ROW()),INDIRECT("C"&amp;ROW())),"00")))</f>
        <v/>
      </c>
      <c r="C426" s="423" t="str">
        <f t="shared" ca="1" si="57"/>
        <v>IRTF CUSTOMIZATION FUNCTION CHECK</v>
      </c>
      <c r="D426" s="424"/>
      <c r="E426" s="431"/>
      <c r="F426" s="431"/>
      <c r="G426" s="431"/>
      <c r="H426" s="432"/>
      <c r="I426" s="427"/>
      <c r="J426" s="432"/>
      <c r="K426" s="431"/>
      <c r="L426" s="431"/>
      <c r="M426" s="429" t="str">
        <f t="shared" ca="1" si="58"/>
        <v/>
      </c>
      <c r="N426" s="282"/>
      <c r="O426" s="442">
        <f t="shared" ca="1" si="59"/>
        <v>29</v>
      </c>
      <c r="P426" s="98"/>
      <c r="Q426" s="98"/>
      <c r="R426" s="98"/>
      <c r="S426" s="98"/>
      <c r="T426" s="98"/>
      <c r="U426" s="98"/>
      <c r="V426" s="98"/>
      <c r="W426" s="99"/>
      <c r="X426" s="89"/>
      <c r="Y426" s="89"/>
      <c r="Z426" s="89"/>
      <c r="AA426" s="89"/>
      <c r="AB426" s="102"/>
      <c r="AC426" s="102"/>
      <c r="AD426" s="102"/>
      <c r="AE426" s="102"/>
      <c r="AF426" s="102"/>
      <c r="AG426" s="102"/>
      <c r="AH426" s="102"/>
      <c r="AI426" s="102"/>
      <c r="AJ426" s="102"/>
      <c r="AK426" s="102"/>
      <c r="AL426" s="104"/>
      <c r="AM426" s="98"/>
      <c r="AN426" s="155"/>
      <c r="AO426" s="155"/>
      <c r="AP426" s="155"/>
      <c r="AQ426" s="155"/>
    </row>
    <row r="427" spans="1:43" s="101" customFormat="1" ht="27.95" customHeight="1">
      <c r="A427" s="120" t="str">
        <f t="shared" ca="1" si="56"/>
        <v/>
      </c>
      <c r="B427" s="422" t="str">
        <f ca="1">IF(A427="","",IF(INDIRECT("C"&amp;ROW())="","",TEXT(MATCH(INDIRECT("C"&amp;ROW()),TestCategories,0),"000")&amp;"-"&amp;TEXT(COUNTIF(C$3:INDIRECT("C"&amp;ROW()),INDIRECT("C"&amp;ROW())),"00")))</f>
        <v/>
      </c>
      <c r="C427" s="423" t="str">
        <f t="shared" ca="1" si="57"/>
        <v>IRTF CUSTOMIZATION FUNCTION CHECK</v>
      </c>
      <c r="D427" s="424"/>
      <c r="E427" s="431"/>
      <c r="F427" s="431"/>
      <c r="G427" s="431"/>
      <c r="H427" s="432"/>
      <c r="I427" s="427"/>
      <c r="J427" s="432"/>
      <c r="K427" s="431"/>
      <c r="L427" s="431"/>
      <c r="M427" s="429" t="str">
        <f t="shared" ca="1" si="58"/>
        <v/>
      </c>
      <c r="N427" s="282"/>
      <c r="O427" s="442">
        <f t="shared" ca="1" si="59"/>
        <v>29</v>
      </c>
      <c r="P427" s="98"/>
      <c r="Q427" s="98"/>
      <c r="R427" s="98"/>
      <c r="S427" s="98"/>
      <c r="T427" s="98"/>
      <c r="U427" s="98"/>
      <c r="V427" s="98"/>
      <c r="W427" s="99"/>
      <c r="X427" s="89"/>
      <c r="Y427" s="89"/>
      <c r="Z427" s="89"/>
      <c r="AA427" s="89"/>
      <c r="AB427" s="102"/>
      <c r="AC427" s="102"/>
      <c r="AD427" s="102"/>
      <c r="AE427" s="102"/>
      <c r="AF427" s="102"/>
      <c r="AG427" s="102"/>
      <c r="AH427" s="102"/>
      <c r="AI427" s="102"/>
      <c r="AJ427" s="102"/>
      <c r="AK427" s="102"/>
      <c r="AL427" s="104"/>
      <c r="AM427" s="98"/>
      <c r="AN427" s="155"/>
      <c r="AO427" s="155"/>
      <c r="AP427" s="155"/>
      <c r="AQ427" s="155"/>
    </row>
    <row r="428" spans="1:43" s="101" customFormat="1" ht="27.95" customHeight="1">
      <c r="A428" s="120" t="str">
        <f t="shared" ca="1" si="56"/>
        <v/>
      </c>
      <c r="B428" s="422" t="str">
        <f ca="1">IF(A428="","",IF(INDIRECT("C"&amp;ROW())="","",TEXT(MATCH(INDIRECT("C"&amp;ROW()),TestCategories,0),"000")&amp;"-"&amp;TEXT(COUNTIF(C$3:INDIRECT("C"&amp;ROW()),INDIRECT("C"&amp;ROW())),"00")))</f>
        <v/>
      </c>
      <c r="C428" s="423" t="str">
        <f t="shared" ca="1" si="57"/>
        <v>IRTF CUSTOMIZATION FUNCTION CHECK</v>
      </c>
      <c r="D428" s="424"/>
      <c r="E428" s="431"/>
      <c r="F428" s="431"/>
      <c r="G428" s="431"/>
      <c r="H428" s="432"/>
      <c r="I428" s="427"/>
      <c r="J428" s="432"/>
      <c r="K428" s="431"/>
      <c r="L428" s="431"/>
      <c r="M428" s="429" t="str">
        <f t="shared" ca="1" si="58"/>
        <v/>
      </c>
      <c r="N428" s="282"/>
      <c r="O428" s="442">
        <f t="shared" ca="1" si="59"/>
        <v>29</v>
      </c>
      <c r="P428" s="98"/>
      <c r="Q428" s="98"/>
      <c r="R428" s="98"/>
      <c r="S428" s="98"/>
      <c r="T428" s="98"/>
      <c r="U428" s="98"/>
      <c r="V428" s="98"/>
      <c r="W428" s="99"/>
      <c r="X428" s="89"/>
      <c r="Y428" s="89"/>
      <c r="Z428" s="89"/>
      <c r="AA428" s="89"/>
      <c r="AB428" s="102"/>
      <c r="AC428" s="102"/>
      <c r="AD428" s="102"/>
      <c r="AE428" s="102"/>
      <c r="AF428" s="102"/>
      <c r="AG428" s="102"/>
      <c r="AH428" s="102"/>
      <c r="AI428" s="102"/>
      <c r="AJ428" s="102"/>
      <c r="AK428" s="102"/>
      <c r="AL428" s="104"/>
      <c r="AM428" s="98"/>
      <c r="AN428" s="155"/>
      <c r="AO428" s="155"/>
      <c r="AP428" s="155"/>
      <c r="AQ428" s="155"/>
    </row>
    <row r="429" spans="1:43" s="101" customFormat="1" ht="27.95" customHeight="1">
      <c r="A429" s="120" t="str">
        <f t="shared" ca="1" si="56"/>
        <v/>
      </c>
      <c r="B429" s="422" t="str">
        <f ca="1">IF(A429="","",IF(INDIRECT("C"&amp;ROW())="","",TEXT(MATCH(INDIRECT("C"&amp;ROW()),TestCategories,0),"000")&amp;"-"&amp;TEXT(COUNTIF(C$3:INDIRECT("C"&amp;ROW()),INDIRECT("C"&amp;ROW())),"00")))</f>
        <v/>
      </c>
      <c r="C429" s="423" t="str">
        <f t="shared" ca="1" si="57"/>
        <v>IRTF CUSTOMIZATION FUNCTION CHECK</v>
      </c>
      <c r="D429" s="424"/>
      <c r="E429" s="431"/>
      <c r="F429" s="431"/>
      <c r="G429" s="431"/>
      <c r="H429" s="432"/>
      <c r="I429" s="427"/>
      <c r="J429" s="432"/>
      <c r="K429" s="431"/>
      <c r="L429" s="431"/>
      <c r="M429" s="429" t="str">
        <f t="shared" ca="1" si="58"/>
        <v/>
      </c>
      <c r="N429" s="282"/>
      <c r="O429" s="442">
        <f t="shared" ca="1" si="59"/>
        <v>29</v>
      </c>
      <c r="P429" s="98"/>
      <c r="Q429" s="98"/>
      <c r="R429" s="98"/>
      <c r="S429" s="98"/>
      <c r="T429" s="98"/>
      <c r="U429" s="98"/>
      <c r="V429" s="98"/>
      <c r="W429" s="99"/>
      <c r="X429" s="89"/>
      <c r="Y429" s="89"/>
      <c r="Z429" s="89"/>
      <c r="AA429" s="89"/>
      <c r="AB429" s="102"/>
      <c r="AC429" s="102"/>
      <c r="AD429" s="102"/>
      <c r="AE429" s="102"/>
      <c r="AF429" s="102"/>
      <c r="AG429" s="102"/>
      <c r="AH429" s="102"/>
      <c r="AI429" s="102"/>
      <c r="AJ429" s="102"/>
      <c r="AK429" s="102"/>
      <c r="AL429" s="104"/>
      <c r="AM429" s="98"/>
      <c r="AN429" s="155"/>
      <c r="AO429" s="155"/>
      <c r="AP429" s="155"/>
      <c r="AQ429" s="155"/>
    </row>
    <row r="430" spans="1:43" s="101" customFormat="1" ht="27.95" customHeight="1">
      <c r="A430" s="120" t="str">
        <f t="shared" ca="1" si="56"/>
        <v/>
      </c>
      <c r="B430" s="422" t="str">
        <f ca="1">IF(A430="","",IF(INDIRECT("C"&amp;ROW())="","",TEXT(MATCH(INDIRECT("C"&amp;ROW()),TestCategories,0),"000")&amp;"-"&amp;TEXT(COUNTIF(C$3:INDIRECT("C"&amp;ROW()),INDIRECT("C"&amp;ROW())),"00")))</f>
        <v/>
      </c>
      <c r="C430" s="423" t="str">
        <f t="shared" ca="1" si="57"/>
        <v>IRTF CUSTOMIZATION FUNCTION CHECK</v>
      </c>
      <c r="D430" s="424"/>
      <c r="E430" s="431"/>
      <c r="F430" s="431"/>
      <c r="G430" s="431"/>
      <c r="H430" s="432"/>
      <c r="I430" s="427"/>
      <c r="J430" s="432"/>
      <c r="K430" s="431"/>
      <c r="L430" s="431"/>
      <c r="M430" s="429" t="str">
        <f t="shared" ca="1" si="58"/>
        <v/>
      </c>
      <c r="N430" s="282"/>
      <c r="O430" s="442">
        <f t="shared" ca="1" si="59"/>
        <v>29</v>
      </c>
      <c r="P430" s="98"/>
      <c r="Q430" s="98"/>
      <c r="R430" s="98"/>
      <c r="S430" s="98"/>
      <c r="T430" s="98"/>
      <c r="U430" s="98"/>
      <c r="V430" s="98"/>
      <c r="W430" s="99"/>
      <c r="X430" s="89"/>
      <c r="Y430" s="89"/>
      <c r="Z430" s="89"/>
      <c r="AA430" s="89"/>
      <c r="AB430" s="102"/>
      <c r="AC430" s="102"/>
      <c r="AD430" s="102"/>
      <c r="AE430" s="102"/>
      <c r="AF430" s="102"/>
      <c r="AG430" s="102"/>
      <c r="AH430" s="102"/>
      <c r="AI430" s="102"/>
      <c r="AJ430" s="102"/>
      <c r="AK430" s="102"/>
      <c r="AL430" s="104"/>
      <c r="AM430" s="98"/>
      <c r="AN430" s="155"/>
      <c r="AO430" s="155"/>
      <c r="AP430" s="155"/>
      <c r="AQ430" s="155"/>
    </row>
    <row r="431" spans="1:43" s="101" customFormat="1" ht="27.95" customHeight="1">
      <c r="A431" s="120" t="str">
        <f t="shared" ca="1" si="56"/>
        <v/>
      </c>
      <c r="B431" s="422" t="str">
        <f ca="1">IF(A431="","",IF(INDIRECT("C"&amp;ROW())="","",TEXT(MATCH(INDIRECT("C"&amp;ROW()),TestCategories,0),"000")&amp;"-"&amp;TEXT(COUNTIF(C$3:INDIRECT("C"&amp;ROW()),INDIRECT("C"&amp;ROW())),"00")))</f>
        <v/>
      </c>
      <c r="C431" s="423" t="str">
        <f t="shared" ca="1" si="57"/>
        <v>IRTF CUSTOMIZATION FUNCTION CHECK</v>
      </c>
      <c r="D431" s="424"/>
      <c r="E431" s="431"/>
      <c r="F431" s="431"/>
      <c r="G431" s="431"/>
      <c r="H431" s="432"/>
      <c r="I431" s="427"/>
      <c r="J431" s="432"/>
      <c r="K431" s="431"/>
      <c r="L431" s="431"/>
      <c r="M431" s="429" t="str">
        <f t="shared" ca="1" si="58"/>
        <v/>
      </c>
      <c r="N431" s="282"/>
      <c r="O431" s="442">
        <f t="shared" ca="1" si="59"/>
        <v>29</v>
      </c>
      <c r="P431" s="98"/>
      <c r="Q431" s="98"/>
      <c r="R431" s="98"/>
      <c r="S431" s="98"/>
      <c r="T431" s="98"/>
      <c r="U431" s="98"/>
      <c r="V431" s="98"/>
      <c r="W431" s="99"/>
      <c r="X431" s="89"/>
      <c r="Y431" s="89"/>
      <c r="Z431" s="89"/>
      <c r="AA431" s="89"/>
      <c r="AB431" s="102"/>
      <c r="AC431" s="102"/>
      <c r="AD431" s="102"/>
      <c r="AE431" s="102"/>
      <c r="AF431" s="102"/>
      <c r="AG431" s="102"/>
      <c r="AH431" s="102"/>
      <c r="AI431" s="102"/>
      <c r="AJ431" s="102"/>
      <c r="AK431" s="102"/>
      <c r="AL431" s="104"/>
      <c r="AM431" s="98"/>
      <c r="AN431" s="155"/>
      <c r="AO431" s="155"/>
      <c r="AP431" s="155"/>
      <c r="AQ431" s="155"/>
    </row>
    <row r="432" spans="1:43" s="101" customFormat="1" ht="27.95" customHeight="1">
      <c r="A432" s="120" t="str">
        <f t="shared" ca="1" si="56"/>
        <v/>
      </c>
      <c r="B432" s="422" t="str">
        <f ca="1">IF(A432="","",IF(INDIRECT("C"&amp;ROW())="","",TEXT(MATCH(INDIRECT("C"&amp;ROW()),TestCategories,0),"000")&amp;"-"&amp;TEXT(COUNTIF(C$3:INDIRECT("C"&amp;ROW()),INDIRECT("C"&amp;ROW())),"00")))</f>
        <v/>
      </c>
      <c r="C432" s="423" t="str">
        <f t="shared" ca="1" si="57"/>
        <v>IRTF CUSTOMIZATION FUNCTION CHECK</v>
      </c>
      <c r="D432" s="424"/>
      <c r="E432" s="431"/>
      <c r="F432" s="431"/>
      <c r="G432" s="431"/>
      <c r="H432" s="432"/>
      <c r="I432" s="427"/>
      <c r="J432" s="432"/>
      <c r="K432" s="431"/>
      <c r="L432" s="431"/>
      <c r="M432" s="429" t="str">
        <f t="shared" ca="1" si="58"/>
        <v/>
      </c>
      <c r="N432" s="282"/>
      <c r="O432" s="442">
        <f t="shared" ca="1" si="59"/>
        <v>29</v>
      </c>
      <c r="P432" s="98"/>
      <c r="Q432" s="98"/>
      <c r="R432" s="98"/>
      <c r="S432" s="98"/>
      <c r="T432" s="98"/>
      <c r="U432" s="98"/>
      <c r="V432" s="98"/>
      <c r="W432" s="99"/>
      <c r="X432" s="89"/>
      <c r="Y432" s="89"/>
      <c r="Z432" s="89"/>
      <c r="AA432" s="89"/>
      <c r="AB432" s="102"/>
      <c r="AC432" s="102"/>
      <c r="AD432" s="102"/>
      <c r="AE432" s="102"/>
      <c r="AF432" s="102"/>
      <c r="AG432" s="102"/>
      <c r="AH432" s="102"/>
      <c r="AI432" s="102"/>
      <c r="AJ432" s="102"/>
      <c r="AK432" s="102"/>
      <c r="AL432" s="104"/>
      <c r="AM432" s="98"/>
      <c r="AN432" s="155"/>
      <c r="AO432" s="155"/>
      <c r="AP432" s="155"/>
      <c r="AQ432" s="155"/>
    </row>
    <row r="433" spans="1:43" s="101" customFormat="1" ht="27.95" customHeight="1">
      <c r="A433" s="120" t="str">
        <f t="shared" ca="1" si="56"/>
        <v/>
      </c>
      <c r="B433" s="422" t="str">
        <f ca="1">IF(A433="","",IF(INDIRECT("C"&amp;ROW())="","",TEXT(MATCH(INDIRECT("C"&amp;ROW()),TestCategories,0),"000")&amp;"-"&amp;TEXT(COUNTIF(C$3:INDIRECT("C"&amp;ROW()),INDIRECT("C"&amp;ROW())),"00")))</f>
        <v/>
      </c>
      <c r="C433" s="423" t="str">
        <f t="shared" ca="1" si="57"/>
        <v>IRTF CUSTOMIZATION FUNCTION CHECK</v>
      </c>
      <c r="D433" s="424"/>
      <c r="E433" s="431"/>
      <c r="F433" s="431"/>
      <c r="G433" s="431"/>
      <c r="H433" s="432"/>
      <c r="I433" s="427"/>
      <c r="J433" s="432"/>
      <c r="K433" s="431"/>
      <c r="L433" s="431"/>
      <c r="M433" s="429" t="str">
        <f t="shared" ca="1" si="58"/>
        <v/>
      </c>
      <c r="N433" s="282"/>
      <c r="O433" s="442">
        <f t="shared" ca="1" si="59"/>
        <v>29</v>
      </c>
      <c r="P433" s="98"/>
      <c r="Q433" s="98"/>
      <c r="R433" s="98"/>
      <c r="S433" s="98"/>
      <c r="T433" s="98"/>
      <c r="U433" s="98"/>
      <c r="V433" s="98"/>
      <c r="W433" s="99"/>
      <c r="X433" s="89"/>
      <c r="Y433" s="89"/>
      <c r="Z433" s="89"/>
      <c r="AA433" s="89"/>
      <c r="AB433" s="102"/>
      <c r="AC433" s="102"/>
      <c r="AD433" s="102"/>
      <c r="AE433" s="102"/>
      <c r="AF433" s="102"/>
      <c r="AG433" s="102"/>
      <c r="AH433" s="102"/>
      <c r="AI433" s="102"/>
      <c r="AJ433" s="102"/>
      <c r="AK433" s="102"/>
      <c r="AL433" s="104"/>
      <c r="AM433" s="98"/>
      <c r="AN433" s="155"/>
      <c r="AO433" s="155"/>
      <c r="AP433" s="155"/>
      <c r="AQ433" s="155"/>
    </row>
    <row r="434" spans="1:43" s="101" customFormat="1" ht="27.95" customHeight="1">
      <c r="A434" s="120" t="str">
        <f t="shared" ca="1" si="56"/>
        <v/>
      </c>
      <c r="B434" s="422" t="str">
        <f ca="1">IF(A434="","",IF(INDIRECT("C"&amp;ROW())="","",TEXT(MATCH(INDIRECT("C"&amp;ROW()),TestCategories,0),"000")&amp;"-"&amp;TEXT(COUNTIF(C$3:INDIRECT("C"&amp;ROW()),INDIRECT("C"&amp;ROW())),"00")))</f>
        <v/>
      </c>
      <c r="C434" s="423" t="str">
        <f t="shared" ca="1" si="57"/>
        <v>IRTF CUSTOMIZATION FUNCTION CHECK</v>
      </c>
      <c r="D434" s="424"/>
      <c r="E434" s="431"/>
      <c r="F434" s="431"/>
      <c r="G434" s="431"/>
      <c r="H434" s="432"/>
      <c r="I434" s="427"/>
      <c r="J434" s="432"/>
      <c r="K434" s="431"/>
      <c r="L434" s="431"/>
      <c r="M434" s="429" t="str">
        <f t="shared" ca="1" si="58"/>
        <v/>
      </c>
      <c r="N434" s="282"/>
      <c r="O434" s="442">
        <f t="shared" ca="1" si="59"/>
        <v>29</v>
      </c>
      <c r="P434" s="98"/>
      <c r="Q434" s="98"/>
      <c r="R434" s="98"/>
      <c r="S434" s="98"/>
      <c r="T434" s="98"/>
      <c r="U434" s="98"/>
      <c r="V434" s="98"/>
      <c r="W434" s="99"/>
      <c r="X434" s="89"/>
      <c r="Y434" s="89"/>
      <c r="Z434" s="89"/>
      <c r="AA434" s="89"/>
      <c r="AB434" s="102"/>
      <c r="AC434" s="102"/>
      <c r="AD434" s="102"/>
      <c r="AE434" s="102"/>
      <c r="AF434" s="102"/>
      <c r="AG434" s="102"/>
      <c r="AH434" s="102"/>
      <c r="AI434" s="102"/>
      <c r="AJ434" s="102"/>
      <c r="AK434" s="102"/>
      <c r="AL434" s="104"/>
      <c r="AM434" s="98"/>
      <c r="AN434" s="155"/>
      <c r="AO434" s="155"/>
      <c r="AP434" s="155"/>
      <c r="AQ434" s="155"/>
    </row>
    <row r="435" spans="1:43" s="101" customFormat="1" ht="27.95" customHeight="1">
      <c r="A435" s="120" t="str">
        <f t="shared" ca="1" si="56"/>
        <v/>
      </c>
      <c r="B435" s="422" t="str">
        <f ca="1">IF(A435="","",IF(INDIRECT("C"&amp;ROW())="","",TEXT(MATCH(INDIRECT("C"&amp;ROW()),TestCategories,0),"000")&amp;"-"&amp;TEXT(COUNTIF(C$3:INDIRECT("C"&amp;ROW()),INDIRECT("C"&amp;ROW())),"00")))</f>
        <v/>
      </c>
      <c r="C435" s="423" t="str">
        <f t="shared" ca="1" si="57"/>
        <v>IRTF CUSTOMIZATION FUNCTION CHECK</v>
      </c>
      <c r="D435" s="424"/>
      <c r="E435" s="431"/>
      <c r="F435" s="431"/>
      <c r="G435" s="431"/>
      <c r="H435" s="432"/>
      <c r="I435" s="427"/>
      <c r="J435" s="432"/>
      <c r="K435" s="431"/>
      <c r="L435" s="431"/>
      <c r="M435" s="429" t="str">
        <f t="shared" ca="1" si="58"/>
        <v/>
      </c>
      <c r="N435" s="282"/>
      <c r="O435" s="442">
        <f t="shared" ca="1" si="59"/>
        <v>29</v>
      </c>
      <c r="P435" s="98"/>
      <c r="Q435" s="98"/>
      <c r="R435" s="98"/>
      <c r="S435" s="98"/>
      <c r="T435" s="98"/>
      <c r="U435" s="98"/>
      <c r="V435" s="98"/>
      <c r="W435" s="99"/>
      <c r="X435" s="89"/>
      <c r="Y435" s="89"/>
      <c r="Z435" s="89"/>
      <c r="AA435" s="89"/>
      <c r="AB435" s="102"/>
      <c r="AC435" s="102"/>
      <c r="AD435" s="102"/>
      <c r="AE435" s="102"/>
      <c r="AF435" s="102"/>
      <c r="AG435" s="102"/>
      <c r="AH435" s="102"/>
      <c r="AI435" s="102"/>
      <c r="AJ435" s="102"/>
      <c r="AK435" s="102"/>
      <c r="AL435" s="104"/>
      <c r="AM435" s="98"/>
      <c r="AN435" s="155"/>
      <c r="AO435" s="155"/>
      <c r="AP435" s="155"/>
      <c r="AQ435" s="155"/>
    </row>
    <row r="436" spans="1:43" s="101" customFormat="1" ht="27.95" customHeight="1">
      <c r="A436" s="120" t="str">
        <f t="shared" ca="1" si="56"/>
        <v/>
      </c>
      <c r="B436" s="422" t="str">
        <f ca="1">IF(A436="","",IF(INDIRECT("C"&amp;ROW())="","",TEXT(MATCH(INDIRECT("C"&amp;ROW()),TestCategories,0),"000")&amp;"-"&amp;TEXT(COUNTIF(C$3:INDIRECT("C"&amp;ROW()),INDIRECT("C"&amp;ROW())),"00")))</f>
        <v/>
      </c>
      <c r="C436" s="423" t="str">
        <f t="shared" ca="1" si="57"/>
        <v>IRTF CUSTOMIZATION FUNCTION CHECK</v>
      </c>
      <c r="D436" s="424"/>
      <c r="E436" s="431"/>
      <c r="F436" s="431"/>
      <c r="G436" s="431"/>
      <c r="H436" s="432"/>
      <c r="I436" s="427"/>
      <c r="J436" s="432"/>
      <c r="K436" s="431"/>
      <c r="L436" s="431"/>
      <c r="M436" s="429" t="str">
        <f t="shared" ca="1" si="58"/>
        <v/>
      </c>
      <c r="N436" s="282"/>
      <c r="O436" s="442">
        <f t="shared" ca="1" si="59"/>
        <v>29</v>
      </c>
      <c r="P436" s="98"/>
      <c r="Q436" s="98"/>
      <c r="R436" s="98"/>
      <c r="S436" s="98"/>
      <c r="T436" s="98"/>
      <c r="U436" s="98"/>
      <c r="V436" s="98"/>
      <c r="W436" s="99"/>
      <c r="X436" s="89"/>
      <c r="Y436" s="89"/>
      <c r="Z436" s="89"/>
      <c r="AA436" s="89"/>
      <c r="AB436" s="102"/>
      <c r="AC436" s="102"/>
      <c r="AD436" s="102"/>
      <c r="AE436" s="102"/>
      <c r="AF436" s="102"/>
      <c r="AG436" s="102"/>
      <c r="AH436" s="102"/>
      <c r="AI436" s="102"/>
      <c r="AJ436" s="102"/>
      <c r="AK436" s="102"/>
      <c r="AL436" s="104"/>
      <c r="AM436" s="98"/>
      <c r="AN436" s="155"/>
      <c r="AO436" s="155"/>
      <c r="AP436" s="155"/>
      <c r="AQ436" s="155"/>
    </row>
    <row r="437" spans="1:43" s="101" customFormat="1" ht="27.95" customHeight="1">
      <c r="A437" s="120" t="str">
        <f t="shared" ca="1" si="56"/>
        <v/>
      </c>
      <c r="B437" s="422" t="str">
        <f ca="1">IF(A437="","",IF(INDIRECT("C"&amp;ROW())="","",TEXT(MATCH(INDIRECT("C"&amp;ROW()),TestCategories,0),"000")&amp;"-"&amp;TEXT(COUNTIF(C$3:INDIRECT("C"&amp;ROW()),INDIRECT("C"&amp;ROW())),"00")))</f>
        <v/>
      </c>
      <c r="C437" s="423" t="str">
        <f t="shared" ca="1" si="57"/>
        <v>IRTF CUSTOMIZATION FUNCTION CHECK</v>
      </c>
      <c r="D437" s="424"/>
      <c r="E437" s="431"/>
      <c r="F437" s="431"/>
      <c r="G437" s="431"/>
      <c r="H437" s="432"/>
      <c r="I437" s="427"/>
      <c r="J437" s="432"/>
      <c r="K437" s="431"/>
      <c r="L437" s="431"/>
      <c r="M437" s="429" t="str">
        <f t="shared" ca="1" si="58"/>
        <v/>
      </c>
      <c r="N437" s="282"/>
      <c r="O437" s="442">
        <f t="shared" ca="1" si="59"/>
        <v>29</v>
      </c>
      <c r="P437" s="98"/>
      <c r="Q437" s="98"/>
      <c r="R437" s="98"/>
      <c r="S437" s="98"/>
      <c r="T437" s="98"/>
      <c r="U437" s="98"/>
      <c r="V437" s="98"/>
      <c r="W437" s="99"/>
      <c r="X437" s="89"/>
      <c r="Y437" s="89"/>
      <c r="Z437" s="89"/>
      <c r="AA437" s="89"/>
      <c r="AB437" s="102"/>
      <c r="AC437" s="102"/>
      <c r="AD437" s="102"/>
      <c r="AE437" s="102"/>
      <c r="AF437" s="102"/>
      <c r="AG437" s="102"/>
      <c r="AH437" s="102"/>
      <c r="AI437" s="102"/>
      <c r="AJ437" s="102"/>
      <c r="AK437" s="102"/>
      <c r="AL437" s="104"/>
      <c r="AM437" s="98"/>
      <c r="AN437" s="155"/>
      <c r="AO437" s="155"/>
      <c r="AP437" s="155"/>
      <c r="AQ437" s="155"/>
    </row>
    <row r="438" spans="1:43" s="101" customFormat="1" ht="27.95" customHeight="1">
      <c r="A438" s="120" t="str">
        <f t="shared" ca="1" si="56"/>
        <v/>
      </c>
      <c r="B438" s="422" t="str">
        <f ca="1">IF(A438="","",IF(INDIRECT("C"&amp;ROW())="","",TEXT(MATCH(INDIRECT("C"&amp;ROW()),TestCategories,0),"000")&amp;"-"&amp;TEXT(COUNTIF(C$3:INDIRECT("C"&amp;ROW()),INDIRECT("C"&amp;ROW())),"00")))</f>
        <v/>
      </c>
      <c r="C438" s="423" t="str">
        <f t="shared" ca="1" si="57"/>
        <v>IRTF CUSTOMIZATION FUNCTION CHECK</v>
      </c>
      <c r="D438" s="424"/>
      <c r="E438" s="431"/>
      <c r="F438" s="431"/>
      <c r="G438" s="431"/>
      <c r="H438" s="432"/>
      <c r="I438" s="427"/>
      <c r="J438" s="432"/>
      <c r="K438" s="431"/>
      <c r="L438" s="431"/>
      <c r="M438" s="429" t="str">
        <f t="shared" ca="1" si="58"/>
        <v/>
      </c>
      <c r="N438" s="282"/>
      <c r="O438" s="442">
        <f t="shared" ca="1" si="59"/>
        <v>29</v>
      </c>
      <c r="P438" s="98"/>
      <c r="Q438" s="98"/>
      <c r="R438" s="98"/>
      <c r="S438" s="98"/>
      <c r="T438" s="98"/>
      <c r="U438" s="98"/>
      <c r="V438" s="98"/>
      <c r="W438" s="99"/>
      <c r="X438" s="89"/>
      <c r="Y438" s="89"/>
      <c r="Z438" s="89"/>
      <c r="AA438" s="89"/>
      <c r="AB438" s="102"/>
      <c r="AC438" s="102"/>
      <c r="AD438" s="102"/>
      <c r="AE438" s="102"/>
      <c r="AF438" s="102"/>
      <c r="AG438" s="102"/>
      <c r="AH438" s="102"/>
      <c r="AI438" s="102"/>
      <c r="AJ438" s="102"/>
      <c r="AK438" s="102"/>
      <c r="AL438" s="104"/>
      <c r="AM438" s="98"/>
      <c r="AN438" s="155"/>
      <c r="AO438" s="155"/>
      <c r="AP438" s="155"/>
      <c r="AQ438" s="155"/>
    </row>
    <row r="439" spans="1:43" s="101" customFormat="1" ht="27.95" customHeight="1">
      <c r="A439" s="120" t="str">
        <f t="shared" ca="1" si="56"/>
        <v/>
      </c>
      <c r="B439" s="422" t="str">
        <f ca="1">IF(A439="","",IF(INDIRECT("C"&amp;ROW())="","",TEXT(MATCH(INDIRECT("C"&amp;ROW()),TestCategories,0),"000")&amp;"-"&amp;TEXT(COUNTIF(C$3:INDIRECT("C"&amp;ROW()),INDIRECT("C"&amp;ROW())),"00")))</f>
        <v/>
      </c>
      <c r="C439" s="423" t="str">
        <f t="shared" ca="1" si="57"/>
        <v>IRTF CUSTOMIZATION FUNCTION CHECK</v>
      </c>
      <c r="D439" s="424"/>
      <c r="E439" s="431"/>
      <c r="F439" s="431"/>
      <c r="G439" s="431"/>
      <c r="H439" s="432"/>
      <c r="I439" s="427"/>
      <c r="J439" s="432"/>
      <c r="K439" s="431"/>
      <c r="L439" s="431"/>
      <c r="M439" s="429" t="str">
        <f t="shared" ca="1" si="58"/>
        <v/>
      </c>
      <c r="N439" s="282"/>
      <c r="O439" s="442">
        <f t="shared" ca="1" si="59"/>
        <v>29</v>
      </c>
      <c r="P439" s="98"/>
      <c r="Q439" s="98"/>
      <c r="R439" s="98"/>
      <c r="S439" s="98"/>
      <c r="T439" s="98"/>
      <c r="U439" s="98"/>
      <c r="V439" s="98"/>
      <c r="W439" s="99"/>
      <c r="X439" s="89"/>
      <c r="Y439" s="89"/>
      <c r="Z439" s="89"/>
      <c r="AA439" s="89"/>
      <c r="AB439" s="102"/>
      <c r="AC439" s="102"/>
      <c r="AD439" s="102"/>
      <c r="AE439" s="102"/>
      <c r="AF439" s="102"/>
      <c r="AG439" s="102"/>
      <c r="AH439" s="102"/>
      <c r="AI439" s="102"/>
      <c r="AJ439" s="102"/>
      <c r="AK439" s="102"/>
      <c r="AL439" s="104"/>
      <c r="AM439" s="98"/>
      <c r="AN439" s="155"/>
      <c r="AO439" s="155"/>
      <c r="AP439" s="155"/>
      <c r="AQ439" s="155"/>
    </row>
    <row r="440" spans="1:43" s="101" customFormat="1" ht="27.95" customHeight="1">
      <c r="A440" s="120" t="str">
        <f t="shared" ca="1" si="56"/>
        <v/>
      </c>
      <c r="B440" s="422" t="str">
        <f ca="1">IF(A440="","",IF(INDIRECT("C"&amp;ROW())="","",TEXT(MATCH(INDIRECT("C"&amp;ROW()),TestCategories,0),"000")&amp;"-"&amp;TEXT(COUNTIF(C$3:INDIRECT("C"&amp;ROW()),INDIRECT("C"&amp;ROW())),"00")))</f>
        <v/>
      </c>
      <c r="C440" s="423" t="str">
        <f t="shared" ca="1" si="57"/>
        <v>IRTF CUSTOMIZATION FUNCTION CHECK</v>
      </c>
      <c r="D440" s="424"/>
      <c r="E440" s="431"/>
      <c r="F440" s="431"/>
      <c r="G440" s="431"/>
      <c r="H440" s="432"/>
      <c r="I440" s="427"/>
      <c r="J440" s="432"/>
      <c r="K440" s="431"/>
      <c r="L440" s="431"/>
      <c r="M440" s="429" t="str">
        <f t="shared" ca="1" si="58"/>
        <v/>
      </c>
      <c r="N440" s="282"/>
      <c r="O440" s="442">
        <f t="shared" ca="1" si="59"/>
        <v>29</v>
      </c>
      <c r="P440" s="98"/>
      <c r="Q440" s="98"/>
      <c r="R440" s="98"/>
      <c r="S440" s="98"/>
      <c r="T440" s="98"/>
      <c r="U440" s="98"/>
      <c r="V440" s="98"/>
      <c r="W440" s="99"/>
      <c r="X440" s="89"/>
      <c r="Y440" s="89"/>
      <c r="Z440" s="89"/>
      <c r="AA440" s="89"/>
      <c r="AB440" s="102"/>
      <c r="AC440" s="102"/>
      <c r="AD440" s="102"/>
      <c r="AE440" s="102"/>
      <c r="AF440" s="102"/>
      <c r="AG440" s="102"/>
      <c r="AH440" s="102"/>
      <c r="AI440" s="102"/>
      <c r="AJ440" s="102"/>
      <c r="AK440" s="102"/>
      <c r="AL440" s="104"/>
      <c r="AM440" s="98"/>
      <c r="AN440" s="155"/>
      <c r="AO440" s="155"/>
      <c r="AP440" s="155"/>
      <c r="AQ440" s="155"/>
    </row>
    <row r="441" spans="1:43" s="101" customFormat="1" ht="27.95" customHeight="1">
      <c r="A441" s="120" t="str">
        <f t="shared" ca="1" si="56"/>
        <v/>
      </c>
      <c r="B441" s="422" t="str">
        <f ca="1">IF(A441="","",IF(INDIRECT("C"&amp;ROW())="","",TEXT(MATCH(INDIRECT("C"&amp;ROW()),TestCategories,0),"000")&amp;"-"&amp;TEXT(COUNTIF(C$3:INDIRECT("C"&amp;ROW()),INDIRECT("C"&amp;ROW())),"00")))</f>
        <v/>
      </c>
      <c r="C441" s="423" t="str">
        <f t="shared" ca="1" si="57"/>
        <v>IRTF CUSTOMIZATION FUNCTION CHECK</v>
      </c>
      <c r="D441" s="424"/>
      <c r="E441" s="431"/>
      <c r="F441" s="431"/>
      <c r="G441" s="431"/>
      <c r="H441" s="432"/>
      <c r="I441" s="427"/>
      <c r="J441" s="432"/>
      <c r="K441" s="431"/>
      <c r="L441" s="431"/>
      <c r="M441" s="429" t="str">
        <f t="shared" ca="1" si="58"/>
        <v/>
      </c>
      <c r="N441" s="282"/>
      <c r="O441" s="442">
        <f t="shared" ca="1" si="59"/>
        <v>29</v>
      </c>
      <c r="P441" s="98"/>
      <c r="Q441" s="98"/>
      <c r="R441" s="98"/>
      <c r="S441" s="98"/>
      <c r="T441" s="98"/>
      <c r="U441" s="98"/>
      <c r="V441" s="98"/>
      <c r="W441" s="99"/>
      <c r="X441" s="89"/>
      <c r="Y441" s="89"/>
      <c r="Z441" s="89"/>
      <c r="AA441" s="89"/>
      <c r="AB441" s="102"/>
      <c r="AC441" s="102"/>
      <c r="AD441" s="102"/>
      <c r="AE441" s="102"/>
      <c r="AF441" s="102"/>
      <c r="AG441" s="102"/>
      <c r="AH441" s="102"/>
      <c r="AI441" s="102"/>
      <c r="AJ441" s="102"/>
      <c r="AK441" s="102"/>
      <c r="AL441" s="104"/>
      <c r="AM441" s="98"/>
      <c r="AN441" s="155"/>
      <c r="AO441" s="155"/>
      <c r="AP441" s="155"/>
      <c r="AQ441" s="155"/>
    </row>
    <row r="442" spans="1:43" s="101" customFormat="1" ht="27.95" customHeight="1">
      <c r="A442" s="120" t="str">
        <f t="shared" ca="1" si="56"/>
        <v/>
      </c>
      <c r="B442" s="422" t="str">
        <f ca="1">IF(A442="","",IF(INDIRECT("C"&amp;ROW())="","",TEXT(MATCH(INDIRECT("C"&amp;ROW()),TestCategories,0),"000")&amp;"-"&amp;TEXT(COUNTIF(C$3:INDIRECT("C"&amp;ROW()),INDIRECT("C"&amp;ROW())),"00")))</f>
        <v/>
      </c>
      <c r="C442" s="423" t="str">
        <f t="shared" ca="1" si="57"/>
        <v>IRTF CUSTOMIZATION FUNCTION CHECK</v>
      </c>
      <c r="D442" s="424"/>
      <c r="E442" s="431"/>
      <c r="F442" s="431"/>
      <c r="G442" s="431"/>
      <c r="H442" s="432"/>
      <c r="I442" s="427"/>
      <c r="J442" s="432"/>
      <c r="K442" s="431"/>
      <c r="L442" s="431"/>
      <c r="M442" s="429" t="str">
        <f t="shared" ca="1" si="58"/>
        <v/>
      </c>
      <c r="N442" s="282"/>
      <c r="O442" s="442">
        <f t="shared" ca="1" si="59"/>
        <v>29</v>
      </c>
      <c r="P442" s="98"/>
      <c r="Q442" s="98"/>
      <c r="R442" s="98"/>
      <c r="S442" s="98"/>
      <c r="T442" s="98"/>
      <c r="U442" s="98"/>
      <c r="V442" s="98"/>
      <c r="W442" s="99"/>
      <c r="X442" s="89"/>
      <c r="Y442" s="89"/>
      <c r="Z442" s="89"/>
      <c r="AA442" s="89"/>
      <c r="AB442" s="102"/>
      <c r="AC442" s="102"/>
      <c r="AD442" s="102"/>
      <c r="AE442" s="102"/>
      <c r="AF442" s="102"/>
      <c r="AG442" s="102"/>
      <c r="AH442" s="102"/>
      <c r="AI442" s="102"/>
      <c r="AJ442" s="102"/>
      <c r="AK442" s="102"/>
      <c r="AL442" s="104"/>
      <c r="AM442" s="98"/>
      <c r="AN442" s="155"/>
      <c r="AO442" s="155"/>
      <c r="AP442" s="155"/>
      <c r="AQ442" s="155"/>
    </row>
    <row r="443" spans="1:43" s="101" customFormat="1" ht="27.95" customHeight="1">
      <c r="A443" s="120" t="str">
        <f t="shared" ca="1" si="56"/>
        <v/>
      </c>
      <c r="B443" s="422" t="str">
        <f ca="1">IF(A443="","",IF(INDIRECT("C"&amp;ROW())="","",TEXT(MATCH(INDIRECT("C"&amp;ROW()),TestCategories,0),"000")&amp;"-"&amp;TEXT(COUNTIF(C$3:INDIRECT("C"&amp;ROW()),INDIRECT("C"&amp;ROW())),"00")))</f>
        <v/>
      </c>
      <c r="C443" s="423" t="str">
        <f t="shared" ca="1" si="57"/>
        <v>IRTF CUSTOMIZATION FUNCTION CHECK</v>
      </c>
      <c r="D443" s="424"/>
      <c r="E443" s="431"/>
      <c r="F443" s="431"/>
      <c r="G443" s="431"/>
      <c r="H443" s="432"/>
      <c r="I443" s="427"/>
      <c r="J443" s="432"/>
      <c r="K443" s="431"/>
      <c r="L443" s="431"/>
      <c r="M443" s="429" t="str">
        <f t="shared" ca="1" si="58"/>
        <v/>
      </c>
      <c r="N443" s="282"/>
      <c r="O443" s="442">
        <f t="shared" ca="1" si="59"/>
        <v>29</v>
      </c>
      <c r="P443" s="98"/>
      <c r="Q443" s="98"/>
      <c r="R443" s="98"/>
      <c r="S443" s="98"/>
      <c r="T443" s="98"/>
      <c r="U443" s="98"/>
      <c r="V443" s="98"/>
      <c r="W443" s="99"/>
      <c r="X443" s="89"/>
      <c r="Y443" s="89"/>
      <c r="Z443" s="89"/>
      <c r="AA443" s="89"/>
      <c r="AB443" s="102"/>
      <c r="AC443" s="102"/>
      <c r="AD443" s="102"/>
      <c r="AE443" s="102"/>
      <c r="AF443" s="102"/>
      <c r="AG443" s="102"/>
      <c r="AH443" s="102"/>
      <c r="AI443" s="102"/>
      <c r="AJ443" s="102"/>
      <c r="AK443" s="102"/>
      <c r="AL443" s="104"/>
      <c r="AM443" s="98"/>
      <c r="AN443" s="155"/>
      <c r="AO443" s="155"/>
      <c r="AP443" s="155"/>
      <c r="AQ443" s="155"/>
    </row>
    <row r="444" spans="1:43" s="101" customFormat="1" ht="27.95" customHeight="1">
      <c r="A444" s="120" t="str">
        <f t="shared" ca="1" si="56"/>
        <v/>
      </c>
      <c r="B444" s="422" t="str">
        <f ca="1">IF(A444="","",IF(INDIRECT("C"&amp;ROW())="","",TEXT(MATCH(INDIRECT("C"&amp;ROW()),TestCategories,0),"000")&amp;"-"&amp;TEXT(COUNTIF(C$3:INDIRECT("C"&amp;ROW()),INDIRECT("C"&amp;ROW())),"00")))</f>
        <v/>
      </c>
      <c r="C444" s="423" t="str">
        <f t="shared" ca="1" si="57"/>
        <v>IRTF CUSTOMIZATION FUNCTION CHECK</v>
      </c>
      <c r="D444" s="424"/>
      <c r="E444" s="431"/>
      <c r="F444" s="431"/>
      <c r="G444" s="431"/>
      <c r="H444" s="432"/>
      <c r="I444" s="427"/>
      <c r="J444" s="432"/>
      <c r="K444" s="431"/>
      <c r="L444" s="431"/>
      <c r="M444" s="429" t="str">
        <f t="shared" ca="1" si="58"/>
        <v/>
      </c>
      <c r="N444" s="282"/>
      <c r="O444" s="442">
        <f t="shared" ca="1" si="59"/>
        <v>29</v>
      </c>
      <c r="P444" s="98"/>
      <c r="Q444" s="98"/>
      <c r="R444" s="98"/>
      <c r="S444" s="98"/>
      <c r="T444" s="98"/>
      <c r="U444" s="98"/>
      <c r="V444" s="98"/>
      <c r="W444" s="99"/>
      <c r="X444" s="89"/>
      <c r="Y444" s="89"/>
      <c r="Z444" s="89"/>
      <c r="AA444" s="89"/>
      <c r="AB444" s="102"/>
      <c r="AC444" s="102"/>
      <c r="AD444" s="102"/>
      <c r="AE444" s="102"/>
      <c r="AF444" s="102"/>
      <c r="AG444" s="102"/>
      <c r="AH444" s="102"/>
      <c r="AI444" s="102"/>
      <c r="AJ444" s="102"/>
      <c r="AK444" s="102"/>
      <c r="AL444" s="104"/>
      <c r="AM444" s="98"/>
      <c r="AN444" s="155"/>
      <c r="AO444" s="155"/>
      <c r="AP444" s="155"/>
      <c r="AQ444" s="155"/>
    </row>
    <row r="445" spans="1:43" s="101" customFormat="1" ht="27.95" customHeight="1">
      <c r="A445" s="120" t="str">
        <f t="shared" ca="1" si="56"/>
        <v/>
      </c>
      <c r="B445" s="422" t="str">
        <f ca="1">IF(A445="","",IF(INDIRECT("C"&amp;ROW())="","",TEXT(MATCH(INDIRECT("C"&amp;ROW()),TestCategories,0),"000")&amp;"-"&amp;TEXT(COUNTIF(C$3:INDIRECT("C"&amp;ROW()),INDIRECT("C"&amp;ROW())),"00")))</f>
        <v/>
      </c>
      <c r="C445" s="423" t="str">
        <f t="shared" ca="1" si="57"/>
        <v>IRTF CUSTOMIZATION FUNCTION CHECK</v>
      </c>
      <c r="D445" s="424"/>
      <c r="E445" s="431"/>
      <c r="F445" s="431"/>
      <c r="G445" s="431"/>
      <c r="H445" s="432"/>
      <c r="I445" s="427"/>
      <c r="J445" s="432"/>
      <c r="K445" s="431"/>
      <c r="L445" s="431"/>
      <c r="M445" s="429" t="str">
        <f t="shared" ca="1" si="58"/>
        <v/>
      </c>
      <c r="N445" s="282"/>
      <c r="O445" s="442">
        <f t="shared" ca="1" si="59"/>
        <v>29</v>
      </c>
      <c r="P445" s="98"/>
      <c r="Q445" s="98"/>
      <c r="R445" s="98"/>
      <c r="S445" s="98"/>
      <c r="T445" s="98"/>
      <c r="U445" s="98"/>
      <c r="V445" s="98"/>
      <c r="W445" s="99"/>
      <c r="X445" s="89"/>
      <c r="Y445" s="89"/>
      <c r="Z445" s="89"/>
      <c r="AA445" s="89"/>
      <c r="AB445" s="102"/>
      <c r="AC445" s="102"/>
      <c r="AD445" s="102"/>
      <c r="AE445" s="102"/>
      <c r="AF445" s="102"/>
      <c r="AG445" s="102"/>
      <c r="AH445" s="102"/>
      <c r="AI445" s="102"/>
      <c r="AJ445" s="102"/>
      <c r="AK445" s="102"/>
      <c r="AL445" s="104"/>
      <c r="AM445" s="98"/>
      <c r="AN445" s="155"/>
      <c r="AO445" s="155"/>
      <c r="AP445" s="155"/>
      <c r="AQ445" s="155"/>
    </row>
    <row r="446" spans="1:43" s="101" customFormat="1" ht="27.95" customHeight="1">
      <c r="A446" s="120" t="str">
        <f t="shared" ca="1" si="56"/>
        <v/>
      </c>
      <c r="B446" s="422" t="str">
        <f ca="1">IF(A446="","",IF(INDIRECT("C"&amp;ROW())="","",TEXT(MATCH(INDIRECT("C"&amp;ROW()),TestCategories,0),"000")&amp;"-"&amp;TEXT(COUNTIF(C$3:INDIRECT("C"&amp;ROW()),INDIRECT("C"&amp;ROW())),"00")))</f>
        <v/>
      </c>
      <c r="C446" s="423" t="str">
        <f t="shared" ca="1" si="57"/>
        <v>IRTF CUSTOMIZATION FUNCTION CHECK</v>
      </c>
      <c r="D446" s="424"/>
      <c r="E446" s="431"/>
      <c r="F446" s="431"/>
      <c r="G446" s="431"/>
      <c r="H446" s="432"/>
      <c r="I446" s="427"/>
      <c r="J446" s="432"/>
      <c r="K446" s="431"/>
      <c r="L446" s="431"/>
      <c r="M446" s="429" t="str">
        <f t="shared" ca="1" si="58"/>
        <v/>
      </c>
      <c r="N446" s="282"/>
      <c r="O446" s="442">
        <f t="shared" ca="1" si="59"/>
        <v>29</v>
      </c>
      <c r="P446" s="98"/>
      <c r="Q446" s="98"/>
      <c r="R446" s="98"/>
      <c r="S446" s="98"/>
      <c r="T446" s="98"/>
      <c r="U446" s="98"/>
      <c r="V446" s="98"/>
      <c r="W446" s="99"/>
      <c r="X446" s="89"/>
      <c r="Y446" s="89"/>
      <c r="Z446" s="89"/>
      <c r="AA446" s="89"/>
      <c r="AB446" s="102"/>
      <c r="AC446" s="102"/>
      <c r="AD446" s="102"/>
      <c r="AE446" s="102"/>
      <c r="AF446" s="102"/>
      <c r="AG446" s="102"/>
      <c r="AH446" s="102"/>
      <c r="AI446" s="102"/>
      <c r="AJ446" s="102"/>
      <c r="AK446" s="102"/>
      <c r="AL446" s="104"/>
      <c r="AM446" s="98"/>
      <c r="AN446" s="155"/>
      <c r="AO446" s="155"/>
      <c r="AP446" s="155"/>
      <c r="AQ446" s="155"/>
    </row>
    <row r="447" spans="1:43" s="101" customFormat="1" ht="27.95" customHeight="1">
      <c r="A447" s="120" t="str">
        <f t="shared" ca="1" si="56"/>
        <v/>
      </c>
      <c r="B447" s="422" t="str">
        <f ca="1">IF(A447="","",IF(INDIRECT("C"&amp;ROW())="","",TEXT(MATCH(INDIRECT("C"&amp;ROW()),TestCategories,0),"000")&amp;"-"&amp;TEXT(COUNTIF(C$3:INDIRECT("C"&amp;ROW()),INDIRECT("C"&amp;ROW())),"00")))</f>
        <v/>
      </c>
      <c r="C447" s="423" t="str">
        <f t="shared" ca="1" si="57"/>
        <v>IRTF CUSTOMIZATION FUNCTION CHECK</v>
      </c>
      <c r="D447" s="424"/>
      <c r="E447" s="431"/>
      <c r="F447" s="431"/>
      <c r="G447" s="431"/>
      <c r="H447" s="432"/>
      <c r="I447" s="427"/>
      <c r="J447" s="432"/>
      <c r="K447" s="431"/>
      <c r="L447" s="431"/>
      <c r="M447" s="429" t="str">
        <f t="shared" ca="1" si="58"/>
        <v/>
      </c>
      <c r="N447" s="282"/>
      <c r="O447" s="442">
        <f t="shared" ca="1" si="59"/>
        <v>29</v>
      </c>
      <c r="P447" s="98"/>
      <c r="Q447" s="98"/>
      <c r="R447" s="98"/>
      <c r="S447" s="98"/>
      <c r="T447" s="98"/>
      <c r="U447" s="98"/>
      <c r="V447" s="98"/>
      <c r="W447" s="99"/>
      <c r="X447" s="89"/>
      <c r="Y447" s="89"/>
      <c r="Z447" s="89"/>
      <c r="AA447" s="89"/>
      <c r="AB447" s="102"/>
      <c r="AC447" s="102"/>
      <c r="AD447" s="102"/>
      <c r="AE447" s="102"/>
      <c r="AF447" s="102"/>
      <c r="AG447" s="102"/>
      <c r="AH447" s="102"/>
      <c r="AI447" s="102"/>
      <c r="AJ447" s="102"/>
      <c r="AK447" s="102"/>
      <c r="AL447" s="104"/>
      <c r="AM447" s="98"/>
      <c r="AN447" s="155"/>
      <c r="AO447" s="155"/>
      <c r="AP447" s="155"/>
      <c r="AQ447" s="155"/>
    </row>
    <row r="448" spans="1:43" s="101" customFormat="1" ht="27.95" customHeight="1">
      <c r="A448" s="120" t="str">
        <f t="shared" ca="1" si="56"/>
        <v/>
      </c>
      <c r="B448" s="422" t="str">
        <f ca="1">IF(A448="","",IF(INDIRECT("C"&amp;ROW())="","",TEXT(MATCH(INDIRECT("C"&amp;ROW()),TestCategories,0),"000")&amp;"-"&amp;TEXT(COUNTIF(C$3:INDIRECT("C"&amp;ROW()),INDIRECT("C"&amp;ROW())),"00")))</f>
        <v/>
      </c>
      <c r="C448" s="423" t="str">
        <f t="shared" ca="1" si="57"/>
        <v>IRTF CUSTOMIZATION FUNCTION CHECK</v>
      </c>
      <c r="D448" s="424"/>
      <c r="E448" s="431"/>
      <c r="F448" s="431"/>
      <c r="G448" s="431"/>
      <c r="H448" s="432"/>
      <c r="I448" s="427"/>
      <c r="J448" s="432"/>
      <c r="K448" s="431"/>
      <c r="L448" s="431"/>
      <c r="M448" s="429" t="str">
        <f t="shared" ca="1" si="58"/>
        <v/>
      </c>
      <c r="N448" s="282"/>
      <c r="O448" s="442">
        <f t="shared" ca="1" si="59"/>
        <v>29</v>
      </c>
      <c r="P448" s="98"/>
      <c r="Q448" s="98"/>
      <c r="R448" s="98"/>
      <c r="S448" s="98"/>
      <c r="T448" s="98"/>
      <c r="U448" s="98"/>
      <c r="V448" s="98"/>
      <c r="W448" s="99"/>
      <c r="X448" s="89"/>
      <c r="Y448" s="89"/>
      <c r="Z448" s="89"/>
      <c r="AA448" s="89"/>
      <c r="AB448" s="102"/>
      <c r="AC448" s="102"/>
      <c r="AD448" s="102"/>
      <c r="AE448" s="102"/>
      <c r="AF448" s="102"/>
      <c r="AG448" s="102"/>
      <c r="AH448" s="102"/>
      <c r="AI448" s="102"/>
      <c r="AJ448" s="102"/>
      <c r="AK448" s="102"/>
      <c r="AL448" s="104"/>
      <c r="AM448" s="98"/>
      <c r="AN448" s="155"/>
      <c r="AO448" s="155"/>
      <c r="AP448" s="155"/>
      <c r="AQ448" s="155"/>
    </row>
    <row r="449" spans="1:43" s="101" customFormat="1" ht="27.95" customHeight="1">
      <c r="A449" s="120" t="str">
        <f t="shared" ca="1" si="56"/>
        <v/>
      </c>
      <c r="B449" s="422" t="str">
        <f ca="1">IF(A449="","",IF(INDIRECT("C"&amp;ROW())="","",TEXT(MATCH(INDIRECT("C"&amp;ROW()),TestCategories,0),"000")&amp;"-"&amp;TEXT(COUNTIF(C$3:INDIRECT("C"&amp;ROW()),INDIRECT("C"&amp;ROW())),"00")))</f>
        <v/>
      </c>
      <c r="C449" s="423" t="str">
        <f t="shared" ca="1" si="57"/>
        <v>IRTF CUSTOMIZATION FUNCTION CHECK</v>
      </c>
      <c r="D449" s="424"/>
      <c r="E449" s="431"/>
      <c r="F449" s="431"/>
      <c r="G449" s="431"/>
      <c r="H449" s="432"/>
      <c r="I449" s="427"/>
      <c r="J449" s="432"/>
      <c r="K449" s="431"/>
      <c r="L449" s="431"/>
      <c r="M449" s="429" t="str">
        <f t="shared" ca="1" si="58"/>
        <v/>
      </c>
      <c r="N449" s="282"/>
      <c r="O449" s="442">
        <f t="shared" ca="1" si="59"/>
        <v>29</v>
      </c>
      <c r="P449" s="98"/>
      <c r="Q449" s="98"/>
      <c r="R449" s="98"/>
      <c r="S449" s="98"/>
      <c r="T449" s="98"/>
      <c r="U449" s="98"/>
      <c r="V449" s="98"/>
      <c r="W449" s="99"/>
      <c r="X449" s="89"/>
      <c r="Y449" s="89"/>
      <c r="Z449" s="89"/>
      <c r="AA449" s="89"/>
      <c r="AB449" s="102"/>
      <c r="AC449" s="102"/>
      <c r="AD449" s="102"/>
      <c r="AE449" s="102"/>
      <c r="AF449" s="102"/>
      <c r="AG449" s="102"/>
      <c r="AH449" s="102"/>
      <c r="AI449" s="102"/>
      <c r="AJ449" s="102"/>
      <c r="AK449" s="102"/>
      <c r="AL449" s="104"/>
      <c r="AM449" s="98"/>
      <c r="AN449" s="155"/>
      <c r="AO449" s="155"/>
      <c r="AP449" s="155"/>
      <c r="AQ449" s="155"/>
    </row>
    <row r="450" spans="1:43" s="101" customFormat="1" ht="27.95" customHeight="1">
      <c r="A450" s="120" t="str">
        <f t="shared" ca="1" si="56"/>
        <v/>
      </c>
      <c r="B450" s="422" t="str">
        <f ca="1">IF(A450="","",IF(INDIRECT("C"&amp;ROW())="","",TEXT(MATCH(INDIRECT("C"&amp;ROW()),TestCategories,0),"000")&amp;"-"&amp;TEXT(COUNTIF(C$3:INDIRECT("C"&amp;ROW()),INDIRECT("C"&amp;ROW())),"00")))</f>
        <v/>
      </c>
      <c r="C450" s="423" t="str">
        <f t="shared" ca="1" si="57"/>
        <v>IRTF CUSTOMIZATION FUNCTION CHECK</v>
      </c>
      <c r="D450" s="424"/>
      <c r="E450" s="431"/>
      <c r="F450" s="431"/>
      <c r="G450" s="431"/>
      <c r="H450" s="432"/>
      <c r="I450" s="427"/>
      <c r="J450" s="432"/>
      <c r="K450" s="431"/>
      <c r="L450" s="431"/>
      <c r="M450" s="429" t="str">
        <f t="shared" ca="1" si="58"/>
        <v/>
      </c>
      <c r="N450" s="282"/>
      <c r="O450" s="442">
        <f t="shared" ca="1" si="59"/>
        <v>29</v>
      </c>
      <c r="P450" s="98"/>
      <c r="Q450" s="98"/>
      <c r="R450" s="98"/>
      <c r="S450" s="98"/>
      <c r="T450" s="98"/>
      <c r="U450" s="98"/>
      <c r="V450" s="98"/>
      <c r="W450" s="99"/>
      <c r="X450" s="89"/>
      <c r="Y450" s="89"/>
      <c r="Z450" s="89"/>
      <c r="AA450" s="89"/>
      <c r="AB450" s="102"/>
      <c r="AC450" s="102"/>
      <c r="AD450" s="102"/>
      <c r="AE450" s="102"/>
      <c r="AF450" s="102"/>
      <c r="AG450" s="102"/>
      <c r="AH450" s="102"/>
      <c r="AI450" s="102"/>
      <c r="AJ450" s="102"/>
      <c r="AK450" s="102"/>
      <c r="AL450" s="104"/>
      <c r="AM450" s="98"/>
      <c r="AN450" s="155"/>
      <c r="AO450" s="155"/>
      <c r="AP450" s="155"/>
      <c r="AQ450" s="155"/>
    </row>
    <row r="451" spans="1:43" s="101" customFormat="1" ht="27.95" customHeight="1">
      <c r="A451" s="120" t="str">
        <f t="shared" ca="1" si="56"/>
        <v/>
      </c>
      <c r="B451" s="422" t="str">
        <f ca="1">IF(A451="","",IF(INDIRECT("C"&amp;ROW())="","",TEXT(MATCH(INDIRECT("C"&amp;ROW()),TestCategories,0),"000")&amp;"-"&amp;TEXT(COUNTIF(C$3:INDIRECT("C"&amp;ROW()),INDIRECT("C"&amp;ROW())),"00")))</f>
        <v/>
      </c>
      <c r="C451" s="423" t="str">
        <f t="shared" ca="1" si="57"/>
        <v>IRTF CUSTOMIZATION FUNCTION CHECK</v>
      </c>
      <c r="D451" s="424"/>
      <c r="E451" s="431"/>
      <c r="F451" s="431"/>
      <c r="G451" s="431"/>
      <c r="H451" s="432"/>
      <c r="I451" s="427"/>
      <c r="J451" s="432"/>
      <c r="K451" s="431"/>
      <c r="L451" s="431"/>
      <c r="M451" s="429" t="str">
        <f t="shared" ca="1" si="58"/>
        <v/>
      </c>
      <c r="N451" s="282"/>
      <c r="O451" s="442">
        <f t="shared" ca="1" si="59"/>
        <v>29</v>
      </c>
      <c r="P451" s="98"/>
      <c r="Q451" s="98"/>
      <c r="R451" s="98"/>
      <c r="S451" s="98"/>
      <c r="T451" s="98"/>
      <c r="U451" s="98"/>
      <c r="V451" s="98"/>
      <c r="W451" s="99"/>
      <c r="X451" s="89"/>
      <c r="Y451" s="89"/>
      <c r="Z451" s="89"/>
      <c r="AA451" s="89"/>
      <c r="AB451" s="102"/>
      <c r="AC451" s="102"/>
      <c r="AD451" s="102"/>
      <c r="AE451" s="102"/>
      <c r="AF451" s="102"/>
      <c r="AG451" s="102"/>
      <c r="AH451" s="102"/>
      <c r="AI451" s="102"/>
      <c r="AJ451" s="102"/>
      <c r="AK451" s="102"/>
      <c r="AL451" s="104"/>
      <c r="AM451" s="98"/>
      <c r="AN451" s="155"/>
      <c r="AO451" s="155"/>
      <c r="AP451" s="155"/>
      <c r="AQ451" s="155"/>
    </row>
    <row r="452" spans="1:43" s="101" customFormat="1" ht="27.95" customHeight="1">
      <c r="A452" s="120" t="str">
        <f t="shared" ca="1" si="56"/>
        <v/>
      </c>
      <c r="B452" s="422" t="str">
        <f ca="1">IF(A452="","",IF(INDIRECT("C"&amp;ROW())="","",TEXT(MATCH(INDIRECT("C"&amp;ROW()),TestCategories,0),"000")&amp;"-"&amp;TEXT(COUNTIF(C$3:INDIRECT("C"&amp;ROW()),INDIRECT("C"&amp;ROW())),"00")))</f>
        <v/>
      </c>
      <c r="C452" s="423" t="str">
        <f t="shared" ca="1" si="57"/>
        <v>IRTF CUSTOMIZATION FUNCTION CHECK</v>
      </c>
      <c r="D452" s="424"/>
      <c r="E452" s="431"/>
      <c r="F452" s="431"/>
      <c r="G452" s="431"/>
      <c r="H452" s="432"/>
      <c r="I452" s="427"/>
      <c r="J452" s="432"/>
      <c r="K452" s="431"/>
      <c r="L452" s="431"/>
      <c r="M452" s="429" t="str">
        <f t="shared" ca="1" si="58"/>
        <v/>
      </c>
      <c r="N452" s="282"/>
      <c r="O452" s="442">
        <f t="shared" ca="1" si="59"/>
        <v>29</v>
      </c>
      <c r="P452" s="98"/>
      <c r="Q452" s="98"/>
      <c r="R452" s="98"/>
      <c r="S452" s="98"/>
      <c r="T452" s="98"/>
      <c r="U452" s="98"/>
      <c r="V452" s="98"/>
      <c r="W452" s="99"/>
      <c r="X452" s="89"/>
      <c r="Y452" s="89"/>
      <c r="Z452" s="89"/>
      <c r="AA452" s="89"/>
      <c r="AB452" s="102"/>
      <c r="AC452" s="102"/>
      <c r="AD452" s="102"/>
      <c r="AE452" s="102"/>
      <c r="AF452" s="102"/>
      <c r="AG452" s="102"/>
      <c r="AH452" s="102"/>
      <c r="AI452" s="102"/>
      <c r="AJ452" s="102"/>
      <c r="AK452" s="102"/>
      <c r="AL452" s="104"/>
      <c r="AM452" s="98"/>
      <c r="AN452" s="155"/>
      <c r="AO452" s="155"/>
      <c r="AP452" s="155"/>
      <c r="AQ452" s="155"/>
    </row>
    <row r="453" spans="1:43" s="101" customFormat="1" ht="27.95" customHeight="1">
      <c r="A453" s="120" t="str">
        <f t="shared" ref="A453:A503" ca="1" si="60">IF(LEN(INDIRECT("D"&amp;ROW()) &amp; INDIRECT("D"&amp;ROW()) &amp;INDIRECT("E"&amp;ROW()) &amp; INDIRECT("F"&amp;ROW()) &amp; INDIRECT("G"&amp;ROW()) &amp; INDIRECT("H"&amp;ROW()) &amp; INDIRECT("I"&amp;ROW()) &amp; INDIRECT("J"&amp;ROW()) &amp; INDIRECT("K"&amp;ROW()))&gt;0,ROW()-ROW($A$3),"")</f>
        <v/>
      </c>
      <c r="B453" s="422" t="str">
        <f ca="1">IF(A453="","",IF(INDIRECT("C"&amp;ROW())="","",TEXT(MATCH(INDIRECT("C"&amp;ROW()),TestCategories,0),"000")&amp;"-"&amp;TEXT(COUNTIF(C$3:INDIRECT("C"&amp;ROW()),INDIRECT("C"&amp;ROW())),"00")))</f>
        <v/>
      </c>
      <c r="C453" s="423" t="str">
        <f t="shared" ref="C453:C503" ca="1" si="61">IF(LEN(INDIRECT("D"&amp;ROW()))=0,INDIRECT("C"&amp;ROW()-1),INDIRECT("D"&amp;ROW()))</f>
        <v>IRTF CUSTOMIZATION FUNCTION CHECK</v>
      </c>
      <c r="D453" s="424"/>
      <c r="E453" s="431"/>
      <c r="F453" s="431"/>
      <c r="G453" s="431"/>
      <c r="H453" s="432"/>
      <c r="I453" s="427"/>
      <c r="J453" s="432"/>
      <c r="K453" s="431"/>
      <c r="L453" s="431"/>
      <c r="M453" s="429" t="str">
        <f t="shared" ref="M453:M503" ca="1" si="62">IF(M$1=TRUE,IF(ISNUMBER(INDIRECT($L$2&amp;ROW())),HYPERLINK("http://mbt.cmedia.com.tw/mantisbt/view.php?id="&amp;INDIRECT($L$2&amp;ROW()),"Mantis :: "&amp;INDIRECT($L$2&amp;ROW())),""),"")</f>
        <v/>
      </c>
      <c r="N453" s="282"/>
      <c r="O453" s="442">
        <f t="shared" ref="O453:O503" ca="1" si="63">IF(C453&lt;&gt;C452,O452+1,O452)</f>
        <v>29</v>
      </c>
      <c r="P453" s="98"/>
      <c r="Q453" s="98"/>
      <c r="R453" s="98"/>
      <c r="S453" s="98"/>
      <c r="T453" s="98"/>
      <c r="U453" s="98"/>
      <c r="V453" s="98"/>
      <c r="W453" s="99"/>
      <c r="X453" s="89"/>
      <c r="Y453" s="89"/>
      <c r="Z453" s="89"/>
      <c r="AA453" s="89"/>
      <c r="AB453" s="102"/>
      <c r="AC453" s="102"/>
      <c r="AD453" s="102"/>
      <c r="AE453" s="102"/>
      <c r="AF453" s="102"/>
      <c r="AG453" s="102"/>
      <c r="AH453" s="102"/>
      <c r="AI453" s="102"/>
      <c r="AJ453" s="102"/>
      <c r="AK453" s="102"/>
      <c r="AL453" s="104"/>
      <c r="AM453" s="98"/>
      <c r="AN453" s="155"/>
      <c r="AO453" s="155"/>
      <c r="AP453" s="155"/>
      <c r="AQ453" s="155"/>
    </row>
    <row r="454" spans="1:43" s="101" customFormat="1" ht="27.95" customHeight="1">
      <c r="A454" s="120" t="str">
        <f t="shared" ca="1" si="60"/>
        <v/>
      </c>
      <c r="B454" s="422" t="str">
        <f ca="1">IF(A454="","",IF(INDIRECT("C"&amp;ROW())="","",TEXT(MATCH(INDIRECT("C"&amp;ROW()),TestCategories,0),"000")&amp;"-"&amp;TEXT(COUNTIF(C$3:INDIRECT("C"&amp;ROW()),INDIRECT("C"&amp;ROW())),"00")))</f>
        <v/>
      </c>
      <c r="C454" s="423" t="str">
        <f t="shared" ca="1" si="61"/>
        <v>IRTF CUSTOMIZATION FUNCTION CHECK</v>
      </c>
      <c r="D454" s="424"/>
      <c r="E454" s="431"/>
      <c r="F454" s="431"/>
      <c r="G454" s="431"/>
      <c r="H454" s="432"/>
      <c r="I454" s="427"/>
      <c r="J454" s="432"/>
      <c r="K454" s="431"/>
      <c r="L454" s="431"/>
      <c r="M454" s="429" t="str">
        <f t="shared" ca="1" si="62"/>
        <v/>
      </c>
      <c r="N454" s="282"/>
      <c r="O454" s="442">
        <f t="shared" ca="1" si="63"/>
        <v>29</v>
      </c>
      <c r="P454" s="98"/>
      <c r="Q454" s="98"/>
      <c r="R454" s="98"/>
      <c r="S454" s="98"/>
      <c r="T454" s="98"/>
      <c r="U454" s="98"/>
      <c r="V454" s="98"/>
      <c r="W454" s="99"/>
      <c r="X454" s="89"/>
      <c r="Y454" s="89"/>
      <c r="Z454" s="89"/>
      <c r="AA454" s="89"/>
      <c r="AB454" s="102"/>
      <c r="AC454" s="102"/>
      <c r="AD454" s="102"/>
      <c r="AE454" s="102"/>
      <c r="AF454" s="102"/>
      <c r="AG454" s="102"/>
      <c r="AH454" s="102"/>
      <c r="AI454" s="102"/>
      <c r="AJ454" s="102"/>
      <c r="AK454" s="102"/>
      <c r="AL454" s="104"/>
      <c r="AM454" s="98"/>
      <c r="AN454" s="155"/>
      <c r="AO454" s="155"/>
      <c r="AP454" s="155"/>
      <c r="AQ454" s="155"/>
    </row>
    <row r="455" spans="1:43" s="101" customFormat="1" ht="27.95" customHeight="1">
      <c r="A455" s="120" t="str">
        <f t="shared" ca="1" si="60"/>
        <v/>
      </c>
      <c r="B455" s="422" t="str">
        <f ca="1">IF(A455="","",IF(INDIRECT("C"&amp;ROW())="","",TEXT(MATCH(INDIRECT("C"&amp;ROW()),TestCategories,0),"000")&amp;"-"&amp;TEXT(COUNTIF(C$3:INDIRECT("C"&amp;ROW()),INDIRECT("C"&amp;ROW())),"00")))</f>
        <v/>
      </c>
      <c r="C455" s="423" t="str">
        <f t="shared" ca="1" si="61"/>
        <v>IRTF CUSTOMIZATION FUNCTION CHECK</v>
      </c>
      <c r="D455" s="433"/>
      <c r="E455" s="434"/>
      <c r="F455" s="434"/>
      <c r="G455" s="434"/>
      <c r="H455" s="435"/>
      <c r="I455" s="427"/>
      <c r="J455" s="435"/>
      <c r="K455" s="434"/>
      <c r="L455" s="434"/>
      <c r="M455" s="429" t="str">
        <f t="shared" ca="1" si="62"/>
        <v/>
      </c>
      <c r="N455" s="282"/>
      <c r="O455" s="442">
        <f t="shared" ca="1" si="63"/>
        <v>29</v>
      </c>
      <c r="P455" s="98"/>
      <c r="Q455" s="98"/>
      <c r="R455" s="98"/>
      <c r="S455" s="98"/>
      <c r="T455" s="98"/>
      <c r="U455" s="98"/>
      <c r="V455" s="98"/>
      <c r="W455" s="99"/>
      <c r="X455" s="89"/>
      <c r="Y455" s="89"/>
      <c r="Z455" s="89"/>
      <c r="AA455" s="89"/>
      <c r="AB455" s="102"/>
      <c r="AC455" s="102"/>
      <c r="AD455" s="102"/>
      <c r="AE455" s="102"/>
      <c r="AF455" s="102"/>
      <c r="AG455" s="102"/>
      <c r="AH455" s="102"/>
      <c r="AI455" s="102"/>
      <c r="AJ455" s="102"/>
      <c r="AK455" s="102"/>
      <c r="AL455" s="104"/>
      <c r="AM455" s="98"/>
      <c r="AN455" s="155"/>
      <c r="AO455" s="155"/>
      <c r="AP455" s="155"/>
      <c r="AQ455" s="155"/>
    </row>
    <row r="456" spans="1:43" s="101" customFormat="1" ht="27.95" customHeight="1">
      <c r="A456" s="120" t="str">
        <f t="shared" ca="1" si="60"/>
        <v/>
      </c>
      <c r="B456" s="422" t="str">
        <f ca="1">IF(A456="","",IF(INDIRECT("C"&amp;ROW())="","",TEXT(MATCH(INDIRECT("C"&amp;ROW()),TestCategories,0),"000")&amp;"-"&amp;TEXT(COUNTIF(C$3:INDIRECT("C"&amp;ROW()),INDIRECT("C"&amp;ROW())),"00")))</f>
        <v/>
      </c>
      <c r="C456" s="423" t="str">
        <f t="shared" ca="1" si="61"/>
        <v>IRTF CUSTOMIZATION FUNCTION CHECK</v>
      </c>
      <c r="D456" s="433"/>
      <c r="E456" s="434"/>
      <c r="F456" s="434"/>
      <c r="G456" s="434"/>
      <c r="H456" s="435"/>
      <c r="I456" s="435"/>
      <c r="J456" s="435"/>
      <c r="K456" s="434"/>
      <c r="L456" s="434"/>
      <c r="M456" s="429" t="str">
        <f t="shared" ca="1" si="62"/>
        <v/>
      </c>
      <c r="N456" s="282"/>
      <c r="O456" s="442">
        <f t="shared" ca="1" si="63"/>
        <v>29</v>
      </c>
      <c r="P456" s="98"/>
      <c r="Q456" s="98"/>
      <c r="R456" s="98"/>
      <c r="S456" s="98"/>
      <c r="T456" s="98"/>
      <c r="U456" s="98"/>
      <c r="V456" s="98"/>
      <c r="W456" s="99"/>
      <c r="X456" s="89"/>
      <c r="Y456" s="89"/>
      <c r="Z456" s="89"/>
      <c r="AA456" s="89"/>
      <c r="AB456" s="102"/>
      <c r="AC456" s="102"/>
      <c r="AD456" s="102"/>
      <c r="AE456" s="102"/>
      <c r="AF456" s="102"/>
      <c r="AG456" s="102"/>
      <c r="AH456" s="102"/>
      <c r="AI456" s="102"/>
      <c r="AJ456" s="102"/>
      <c r="AK456" s="102"/>
      <c r="AL456" s="104"/>
      <c r="AM456" s="98"/>
      <c r="AN456" s="155"/>
      <c r="AO456" s="155"/>
      <c r="AP456" s="155"/>
      <c r="AQ456" s="155"/>
    </row>
    <row r="457" spans="1:43" s="101" customFormat="1" ht="27.95" customHeight="1">
      <c r="A457" s="120" t="str">
        <f t="shared" ca="1" si="60"/>
        <v/>
      </c>
      <c r="B457" s="422" t="str">
        <f ca="1">IF(A457="","",IF(INDIRECT("C"&amp;ROW())="","",TEXT(MATCH(INDIRECT("C"&amp;ROW()),TestCategories,0),"000")&amp;"-"&amp;TEXT(COUNTIF(C$3:INDIRECT("C"&amp;ROW()),INDIRECT("C"&amp;ROW())),"00")))</f>
        <v/>
      </c>
      <c r="C457" s="423" t="str">
        <f t="shared" ca="1" si="61"/>
        <v>IRTF CUSTOMIZATION FUNCTION CHECK</v>
      </c>
      <c r="D457" s="433"/>
      <c r="E457" s="434"/>
      <c r="F457" s="434"/>
      <c r="G457" s="434"/>
      <c r="H457" s="435"/>
      <c r="I457" s="435"/>
      <c r="J457" s="435"/>
      <c r="K457" s="434"/>
      <c r="L457" s="434"/>
      <c r="M457" s="429" t="str">
        <f t="shared" ca="1" si="62"/>
        <v/>
      </c>
      <c r="N457" s="282"/>
      <c r="O457" s="442">
        <f t="shared" ca="1" si="63"/>
        <v>29</v>
      </c>
      <c r="P457" s="98"/>
      <c r="Q457" s="98"/>
      <c r="R457" s="98"/>
      <c r="S457" s="98"/>
      <c r="T457" s="98"/>
      <c r="U457" s="98"/>
      <c r="V457" s="98"/>
      <c r="W457" s="99"/>
      <c r="X457" s="89"/>
      <c r="Y457" s="89"/>
      <c r="Z457" s="89"/>
      <c r="AA457" s="89"/>
      <c r="AB457" s="102"/>
      <c r="AC457" s="102"/>
      <c r="AD457" s="102"/>
      <c r="AE457" s="102"/>
      <c r="AF457" s="102"/>
      <c r="AG457" s="102"/>
      <c r="AH457" s="102"/>
      <c r="AI457" s="102"/>
      <c r="AJ457" s="102"/>
      <c r="AK457" s="102"/>
      <c r="AL457" s="104"/>
      <c r="AM457" s="98"/>
      <c r="AN457" s="155"/>
      <c r="AO457" s="155"/>
      <c r="AP457" s="155"/>
      <c r="AQ457" s="155"/>
    </row>
    <row r="458" spans="1:43" s="101" customFormat="1" ht="27.95" customHeight="1">
      <c r="A458" s="120" t="str">
        <f t="shared" ca="1" si="60"/>
        <v/>
      </c>
      <c r="B458" s="422" t="str">
        <f ca="1">IF(A458="","",IF(INDIRECT("C"&amp;ROW())="","",TEXT(MATCH(INDIRECT("C"&amp;ROW()),TestCategories,0),"000")&amp;"-"&amp;TEXT(COUNTIF(C$3:INDIRECT("C"&amp;ROW()),INDIRECT("C"&amp;ROW())),"00")))</f>
        <v/>
      </c>
      <c r="C458" s="423" t="str">
        <f t="shared" ca="1" si="61"/>
        <v>IRTF CUSTOMIZATION FUNCTION CHECK</v>
      </c>
      <c r="D458" s="433"/>
      <c r="E458" s="434"/>
      <c r="F458" s="434"/>
      <c r="G458" s="434"/>
      <c r="H458" s="435"/>
      <c r="I458" s="435"/>
      <c r="J458" s="435"/>
      <c r="K458" s="434"/>
      <c r="L458" s="434"/>
      <c r="M458" s="429" t="str">
        <f t="shared" ca="1" si="62"/>
        <v/>
      </c>
      <c r="N458" s="282"/>
      <c r="O458" s="442">
        <f t="shared" ca="1" si="63"/>
        <v>29</v>
      </c>
      <c r="P458" s="98"/>
      <c r="Q458" s="98"/>
      <c r="R458" s="98"/>
      <c r="S458" s="98"/>
      <c r="T458" s="98"/>
      <c r="U458" s="98"/>
      <c r="V458" s="98"/>
      <c r="W458" s="99"/>
      <c r="X458" s="89"/>
      <c r="Y458" s="89"/>
      <c r="Z458" s="89"/>
      <c r="AA458" s="89"/>
      <c r="AB458" s="102"/>
      <c r="AC458" s="102"/>
      <c r="AD458" s="102"/>
      <c r="AE458" s="102"/>
      <c r="AF458" s="102"/>
      <c r="AG458" s="102"/>
      <c r="AH458" s="102"/>
      <c r="AI458" s="102"/>
      <c r="AJ458" s="102"/>
      <c r="AK458" s="102"/>
      <c r="AL458" s="104"/>
      <c r="AM458" s="98"/>
      <c r="AN458" s="155"/>
      <c r="AO458" s="155"/>
      <c r="AP458" s="155"/>
      <c r="AQ458" s="155"/>
    </row>
    <row r="459" spans="1:43" s="101" customFormat="1" ht="27.95" customHeight="1">
      <c r="A459" s="120" t="str">
        <f t="shared" ca="1" si="60"/>
        <v/>
      </c>
      <c r="B459" s="422" t="str">
        <f ca="1">IF(A459="","",IF(INDIRECT("C"&amp;ROW())="","",TEXT(MATCH(INDIRECT("C"&amp;ROW()),TestCategories,0),"000")&amp;"-"&amp;TEXT(COUNTIF(C$3:INDIRECT("C"&amp;ROW()),INDIRECT("C"&amp;ROW())),"00")))</f>
        <v/>
      </c>
      <c r="C459" s="423" t="str">
        <f t="shared" ca="1" si="61"/>
        <v>IRTF CUSTOMIZATION FUNCTION CHECK</v>
      </c>
      <c r="D459" s="433"/>
      <c r="E459" s="434"/>
      <c r="F459" s="434"/>
      <c r="G459" s="434"/>
      <c r="H459" s="435"/>
      <c r="I459" s="435"/>
      <c r="J459" s="435"/>
      <c r="K459" s="434"/>
      <c r="L459" s="434"/>
      <c r="M459" s="429" t="str">
        <f t="shared" ca="1" si="62"/>
        <v/>
      </c>
      <c r="N459" s="282"/>
      <c r="O459" s="442">
        <f t="shared" ca="1" si="63"/>
        <v>29</v>
      </c>
      <c r="P459" s="98"/>
      <c r="Q459" s="98"/>
      <c r="R459" s="98"/>
      <c r="S459" s="98"/>
      <c r="T459" s="98"/>
      <c r="U459" s="98"/>
      <c r="V459" s="98"/>
      <c r="W459" s="99"/>
      <c r="X459" s="89"/>
      <c r="Y459" s="89"/>
      <c r="Z459" s="89"/>
      <c r="AA459" s="89"/>
      <c r="AB459" s="102"/>
      <c r="AC459" s="102"/>
      <c r="AD459" s="102"/>
      <c r="AE459" s="102"/>
      <c r="AF459" s="102"/>
      <c r="AG459" s="102"/>
      <c r="AH459" s="102"/>
      <c r="AI459" s="102"/>
      <c r="AJ459" s="102"/>
      <c r="AK459" s="102"/>
      <c r="AL459" s="104"/>
      <c r="AM459" s="98"/>
      <c r="AN459" s="155"/>
      <c r="AO459" s="155"/>
      <c r="AP459" s="155"/>
      <c r="AQ459" s="155"/>
    </row>
    <row r="460" spans="1:43" s="101" customFormat="1" ht="27.95" customHeight="1">
      <c r="A460" s="120" t="str">
        <f t="shared" ca="1" si="60"/>
        <v/>
      </c>
      <c r="B460" s="422" t="str">
        <f ca="1">IF(A460="","",IF(INDIRECT("C"&amp;ROW())="","",TEXT(MATCH(INDIRECT("C"&amp;ROW()),TestCategories,0),"000")&amp;"-"&amp;TEXT(COUNTIF(C$3:INDIRECT("C"&amp;ROW()),INDIRECT("C"&amp;ROW())),"00")))</f>
        <v/>
      </c>
      <c r="C460" s="423" t="str">
        <f t="shared" ca="1" si="61"/>
        <v>IRTF CUSTOMIZATION FUNCTION CHECK</v>
      </c>
      <c r="D460" s="433"/>
      <c r="E460" s="434"/>
      <c r="F460" s="434"/>
      <c r="G460" s="434"/>
      <c r="H460" s="435"/>
      <c r="I460" s="435"/>
      <c r="J460" s="435"/>
      <c r="K460" s="434"/>
      <c r="L460" s="434"/>
      <c r="M460" s="429" t="str">
        <f t="shared" ca="1" si="62"/>
        <v/>
      </c>
      <c r="N460" s="282"/>
      <c r="O460" s="442">
        <f t="shared" ca="1" si="63"/>
        <v>29</v>
      </c>
      <c r="P460" s="98"/>
      <c r="Q460" s="98"/>
      <c r="R460" s="98"/>
      <c r="S460" s="98"/>
      <c r="T460" s="98"/>
      <c r="U460" s="98"/>
      <c r="V460" s="98"/>
      <c r="W460" s="99"/>
      <c r="X460" s="89"/>
      <c r="Y460" s="89"/>
      <c r="Z460" s="89"/>
      <c r="AA460" s="89"/>
      <c r="AB460" s="102"/>
      <c r="AC460" s="102"/>
      <c r="AD460" s="102"/>
      <c r="AE460" s="102"/>
      <c r="AF460" s="102"/>
      <c r="AG460" s="102"/>
      <c r="AH460" s="102"/>
      <c r="AI460" s="102"/>
      <c r="AJ460" s="102"/>
      <c r="AK460" s="102"/>
      <c r="AL460" s="104"/>
      <c r="AM460" s="98"/>
      <c r="AN460" s="155"/>
      <c r="AO460" s="155"/>
      <c r="AP460" s="155"/>
      <c r="AQ460" s="155"/>
    </row>
    <row r="461" spans="1:43" s="101" customFormat="1" ht="27.95" customHeight="1">
      <c r="A461" s="120" t="str">
        <f t="shared" ca="1" si="60"/>
        <v/>
      </c>
      <c r="B461" s="422" t="str">
        <f ca="1">IF(A461="","",IF(INDIRECT("C"&amp;ROW())="","",TEXT(MATCH(INDIRECT("C"&amp;ROW()),TestCategories,0),"000")&amp;"-"&amp;TEXT(COUNTIF(C$3:INDIRECT("C"&amp;ROW()),INDIRECT("C"&amp;ROW())),"00")))</f>
        <v/>
      </c>
      <c r="C461" s="423" t="str">
        <f t="shared" ca="1" si="61"/>
        <v>IRTF CUSTOMIZATION FUNCTION CHECK</v>
      </c>
      <c r="D461" s="433"/>
      <c r="E461" s="434"/>
      <c r="F461" s="434"/>
      <c r="G461" s="434"/>
      <c r="H461" s="435"/>
      <c r="I461" s="435"/>
      <c r="J461" s="435"/>
      <c r="K461" s="434"/>
      <c r="L461" s="434"/>
      <c r="M461" s="429" t="str">
        <f t="shared" ca="1" si="62"/>
        <v/>
      </c>
      <c r="N461" s="282"/>
      <c r="O461" s="442">
        <f t="shared" ca="1" si="63"/>
        <v>29</v>
      </c>
      <c r="P461" s="98"/>
      <c r="Q461" s="98"/>
      <c r="R461" s="98"/>
      <c r="S461" s="98"/>
      <c r="T461" s="98"/>
      <c r="U461" s="98"/>
      <c r="V461" s="98"/>
      <c r="W461" s="99"/>
      <c r="X461" s="89"/>
      <c r="Y461" s="89"/>
      <c r="Z461" s="89"/>
      <c r="AA461" s="89"/>
      <c r="AB461" s="102"/>
      <c r="AC461" s="102"/>
      <c r="AD461" s="102"/>
      <c r="AE461" s="102"/>
      <c r="AF461" s="102"/>
      <c r="AG461" s="102"/>
      <c r="AH461" s="102"/>
      <c r="AI461" s="102"/>
      <c r="AJ461" s="102"/>
      <c r="AK461" s="102"/>
      <c r="AL461" s="104"/>
      <c r="AM461" s="98"/>
      <c r="AN461" s="155"/>
      <c r="AO461" s="155"/>
      <c r="AP461" s="155"/>
      <c r="AQ461" s="155"/>
    </row>
    <row r="462" spans="1:43" s="101" customFormat="1" ht="27.95" customHeight="1">
      <c r="A462" s="120" t="str">
        <f t="shared" ca="1" si="60"/>
        <v/>
      </c>
      <c r="B462" s="422" t="str">
        <f ca="1">IF(A462="","",IF(INDIRECT("C"&amp;ROW())="","",TEXT(MATCH(INDIRECT("C"&amp;ROW()),TestCategories,0),"000")&amp;"-"&amp;TEXT(COUNTIF(C$3:INDIRECT("C"&amp;ROW()),INDIRECT("C"&amp;ROW())),"00")))</f>
        <v/>
      </c>
      <c r="C462" s="423" t="str">
        <f t="shared" ca="1" si="61"/>
        <v>IRTF CUSTOMIZATION FUNCTION CHECK</v>
      </c>
      <c r="D462" s="433"/>
      <c r="E462" s="434"/>
      <c r="F462" s="434"/>
      <c r="G462" s="434"/>
      <c r="H462" s="435"/>
      <c r="I462" s="435"/>
      <c r="J462" s="435"/>
      <c r="K462" s="434"/>
      <c r="L462" s="434"/>
      <c r="M462" s="429" t="str">
        <f t="shared" ca="1" si="62"/>
        <v/>
      </c>
      <c r="N462" s="282"/>
      <c r="O462" s="442">
        <f t="shared" ca="1" si="63"/>
        <v>29</v>
      </c>
      <c r="P462" s="98"/>
      <c r="Q462" s="98"/>
      <c r="R462" s="98"/>
      <c r="S462" s="98"/>
      <c r="T462" s="98"/>
      <c r="U462" s="98"/>
      <c r="V462" s="98"/>
      <c r="W462" s="99"/>
      <c r="X462" s="89"/>
      <c r="Y462" s="89"/>
      <c r="Z462" s="89"/>
      <c r="AA462" s="89"/>
      <c r="AB462" s="102"/>
      <c r="AC462" s="102"/>
      <c r="AD462" s="102"/>
      <c r="AE462" s="102"/>
      <c r="AF462" s="102"/>
      <c r="AG462" s="102"/>
      <c r="AH462" s="102"/>
      <c r="AI462" s="102"/>
      <c r="AJ462" s="102"/>
      <c r="AK462" s="102"/>
      <c r="AL462" s="104"/>
      <c r="AM462" s="98"/>
      <c r="AN462" s="155"/>
      <c r="AO462" s="155"/>
      <c r="AP462" s="155"/>
      <c r="AQ462" s="155"/>
    </row>
    <row r="463" spans="1:43" s="101" customFormat="1" ht="27.95" customHeight="1">
      <c r="A463" s="120" t="str">
        <f t="shared" ca="1" si="60"/>
        <v/>
      </c>
      <c r="B463" s="422" t="str">
        <f ca="1">IF(A463="","",IF(INDIRECT("C"&amp;ROW())="","",TEXT(MATCH(INDIRECT("C"&amp;ROW()),TestCategories,0),"000")&amp;"-"&amp;TEXT(COUNTIF(C$3:INDIRECT("C"&amp;ROW()),INDIRECT("C"&amp;ROW())),"00")))</f>
        <v/>
      </c>
      <c r="C463" s="423" t="str">
        <f t="shared" ca="1" si="61"/>
        <v>IRTF CUSTOMIZATION FUNCTION CHECK</v>
      </c>
      <c r="D463" s="433"/>
      <c r="E463" s="434"/>
      <c r="F463" s="434"/>
      <c r="G463" s="434"/>
      <c r="H463" s="435"/>
      <c r="I463" s="435"/>
      <c r="J463" s="435"/>
      <c r="K463" s="434"/>
      <c r="L463" s="434"/>
      <c r="M463" s="429" t="str">
        <f t="shared" ca="1" si="62"/>
        <v/>
      </c>
      <c r="N463" s="282"/>
      <c r="O463" s="442">
        <f t="shared" ca="1" si="63"/>
        <v>29</v>
      </c>
      <c r="P463" s="98"/>
      <c r="Q463" s="98"/>
      <c r="R463" s="98"/>
      <c r="S463" s="98"/>
      <c r="T463" s="98"/>
      <c r="U463" s="98"/>
      <c r="V463" s="98"/>
      <c r="W463" s="99"/>
      <c r="X463" s="89"/>
      <c r="Y463" s="89"/>
      <c r="Z463" s="89"/>
      <c r="AA463" s="89"/>
      <c r="AB463" s="102"/>
      <c r="AC463" s="102"/>
      <c r="AD463" s="102"/>
      <c r="AE463" s="102"/>
      <c r="AF463" s="102"/>
      <c r="AG463" s="102"/>
      <c r="AH463" s="102"/>
      <c r="AI463" s="102"/>
      <c r="AJ463" s="102"/>
      <c r="AK463" s="102"/>
      <c r="AL463" s="104"/>
      <c r="AM463" s="98"/>
      <c r="AN463" s="155"/>
      <c r="AO463" s="155"/>
      <c r="AP463" s="155"/>
      <c r="AQ463" s="155"/>
    </row>
    <row r="464" spans="1:43" s="101" customFormat="1" ht="27.95" customHeight="1">
      <c r="A464" s="120" t="str">
        <f t="shared" ca="1" si="60"/>
        <v/>
      </c>
      <c r="B464" s="422" t="str">
        <f ca="1">IF(A464="","",IF(INDIRECT("C"&amp;ROW())="","",TEXT(MATCH(INDIRECT("C"&amp;ROW()),TestCategories,0),"000")&amp;"-"&amp;TEXT(COUNTIF(C$3:INDIRECT("C"&amp;ROW()),INDIRECT("C"&amp;ROW())),"00")))</f>
        <v/>
      </c>
      <c r="C464" s="423" t="str">
        <f t="shared" ca="1" si="61"/>
        <v>IRTF CUSTOMIZATION FUNCTION CHECK</v>
      </c>
      <c r="D464" s="433"/>
      <c r="E464" s="434"/>
      <c r="F464" s="434"/>
      <c r="G464" s="434"/>
      <c r="H464" s="435"/>
      <c r="I464" s="435"/>
      <c r="J464" s="435"/>
      <c r="K464" s="434"/>
      <c r="L464" s="434"/>
      <c r="M464" s="429" t="str">
        <f t="shared" ca="1" si="62"/>
        <v/>
      </c>
      <c r="N464" s="282"/>
      <c r="O464" s="442">
        <f t="shared" ca="1" si="63"/>
        <v>29</v>
      </c>
      <c r="P464" s="98"/>
      <c r="Q464" s="98"/>
      <c r="R464" s="98"/>
      <c r="S464" s="98"/>
      <c r="T464" s="98"/>
      <c r="U464" s="98"/>
      <c r="V464" s="98"/>
      <c r="W464" s="99"/>
      <c r="X464" s="89"/>
      <c r="Y464" s="89"/>
      <c r="Z464" s="89"/>
      <c r="AA464" s="89"/>
      <c r="AB464" s="102"/>
      <c r="AC464" s="102"/>
      <c r="AD464" s="102"/>
      <c r="AE464" s="102"/>
      <c r="AF464" s="102"/>
      <c r="AG464" s="102"/>
      <c r="AH464" s="102"/>
      <c r="AI464" s="102"/>
      <c r="AJ464" s="102"/>
      <c r="AK464" s="102"/>
      <c r="AL464" s="104"/>
      <c r="AM464" s="98"/>
      <c r="AN464" s="155"/>
      <c r="AO464" s="155"/>
      <c r="AP464" s="155"/>
      <c r="AQ464" s="155"/>
    </row>
    <row r="465" spans="1:43" s="101" customFormat="1" ht="27.95" customHeight="1">
      <c r="A465" s="120" t="str">
        <f t="shared" ca="1" si="60"/>
        <v/>
      </c>
      <c r="B465" s="422" t="str">
        <f ca="1">IF(A465="","",IF(INDIRECT("C"&amp;ROW())="","",TEXT(MATCH(INDIRECT("C"&amp;ROW()),TestCategories,0),"000")&amp;"-"&amp;TEXT(COUNTIF(C$3:INDIRECT("C"&amp;ROW()),INDIRECT("C"&amp;ROW())),"00")))</f>
        <v/>
      </c>
      <c r="C465" s="423" t="str">
        <f t="shared" ca="1" si="61"/>
        <v>IRTF CUSTOMIZATION FUNCTION CHECK</v>
      </c>
      <c r="D465" s="433"/>
      <c r="E465" s="434"/>
      <c r="F465" s="434"/>
      <c r="G465" s="434"/>
      <c r="H465" s="435"/>
      <c r="I465" s="435"/>
      <c r="J465" s="435"/>
      <c r="K465" s="434"/>
      <c r="L465" s="434"/>
      <c r="M465" s="429" t="str">
        <f t="shared" ca="1" si="62"/>
        <v/>
      </c>
      <c r="N465" s="282"/>
      <c r="O465" s="442">
        <f t="shared" ca="1" si="63"/>
        <v>29</v>
      </c>
      <c r="P465" s="98"/>
      <c r="Q465" s="98"/>
      <c r="R465" s="98"/>
      <c r="S465" s="98"/>
      <c r="T465" s="98"/>
      <c r="U465" s="98"/>
      <c r="V465" s="98"/>
      <c r="W465" s="99"/>
      <c r="X465" s="89"/>
      <c r="Y465" s="89"/>
      <c r="Z465" s="89"/>
      <c r="AA465" s="89"/>
      <c r="AB465" s="102"/>
      <c r="AC465" s="102"/>
      <c r="AD465" s="102"/>
      <c r="AE465" s="102"/>
      <c r="AF465" s="102"/>
      <c r="AG465" s="102"/>
      <c r="AH465" s="102"/>
      <c r="AI465" s="102"/>
      <c r="AJ465" s="102"/>
      <c r="AK465" s="102"/>
      <c r="AL465" s="104"/>
      <c r="AM465" s="98"/>
      <c r="AN465" s="155"/>
      <c r="AO465" s="155"/>
      <c r="AP465" s="155"/>
      <c r="AQ465" s="155"/>
    </row>
    <row r="466" spans="1:43" s="101" customFormat="1" ht="27.95" customHeight="1">
      <c r="A466" s="120" t="str">
        <f t="shared" ca="1" si="60"/>
        <v/>
      </c>
      <c r="B466" s="422" t="str">
        <f ca="1">IF(A466="","",IF(INDIRECT("C"&amp;ROW())="","",TEXT(MATCH(INDIRECT("C"&amp;ROW()),TestCategories,0),"000")&amp;"-"&amp;TEXT(COUNTIF(C$3:INDIRECT("C"&amp;ROW()),INDIRECT("C"&amp;ROW())),"00")))</f>
        <v/>
      </c>
      <c r="C466" s="423" t="str">
        <f t="shared" ca="1" si="61"/>
        <v>IRTF CUSTOMIZATION FUNCTION CHECK</v>
      </c>
      <c r="D466" s="433"/>
      <c r="E466" s="434"/>
      <c r="F466" s="434"/>
      <c r="G466" s="434"/>
      <c r="H466" s="435"/>
      <c r="I466" s="435"/>
      <c r="J466" s="435"/>
      <c r="K466" s="434"/>
      <c r="L466" s="434"/>
      <c r="M466" s="429" t="str">
        <f t="shared" ca="1" si="62"/>
        <v/>
      </c>
      <c r="N466" s="282"/>
      <c r="O466" s="442">
        <f t="shared" ca="1" si="63"/>
        <v>29</v>
      </c>
      <c r="P466" s="98"/>
      <c r="Q466" s="98"/>
      <c r="R466" s="98"/>
      <c r="S466" s="98"/>
      <c r="T466" s="98"/>
      <c r="U466" s="98"/>
      <c r="V466" s="98"/>
      <c r="W466" s="99"/>
      <c r="X466" s="89"/>
      <c r="Y466" s="89"/>
      <c r="Z466" s="89"/>
      <c r="AA466" s="89"/>
      <c r="AB466" s="102"/>
      <c r="AC466" s="102"/>
      <c r="AD466" s="102"/>
      <c r="AE466" s="102"/>
      <c r="AF466" s="102"/>
      <c r="AG466" s="102"/>
      <c r="AH466" s="102"/>
      <c r="AI466" s="102"/>
      <c r="AJ466" s="102"/>
      <c r="AK466" s="102"/>
      <c r="AL466" s="104"/>
      <c r="AM466" s="98"/>
      <c r="AN466" s="155"/>
      <c r="AO466" s="155"/>
      <c r="AP466" s="155"/>
      <c r="AQ466" s="155"/>
    </row>
    <row r="467" spans="1:43" s="101" customFormat="1" ht="27.95" customHeight="1">
      <c r="A467" s="120" t="str">
        <f t="shared" ca="1" si="60"/>
        <v/>
      </c>
      <c r="B467" s="422" t="str">
        <f ca="1">IF(A467="","",IF(INDIRECT("C"&amp;ROW())="","",TEXT(MATCH(INDIRECT("C"&amp;ROW()),TestCategories,0),"000")&amp;"-"&amp;TEXT(COUNTIF(C$3:INDIRECT("C"&amp;ROW()),INDIRECT("C"&amp;ROW())),"00")))</f>
        <v/>
      </c>
      <c r="C467" s="423" t="str">
        <f t="shared" ca="1" si="61"/>
        <v>IRTF CUSTOMIZATION FUNCTION CHECK</v>
      </c>
      <c r="D467" s="433"/>
      <c r="E467" s="434"/>
      <c r="F467" s="434"/>
      <c r="G467" s="434"/>
      <c r="H467" s="435"/>
      <c r="I467" s="435"/>
      <c r="J467" s="435"/>
      <c r="K467" s="434"/>
      <c r="L467" s="434"/>
      <c r="M467" s="429" t="str">
        <f t="shared" ca="1" si="62"/>
        <v/>
      </c>
      <c r="N467" s="282"/>
      <c r="O467" s="442">
        <f t="shared" ca="1" si="63"/>
        <v>29</v>
      </c>
      <c r="P467" s="98"/>
      <c r="Q467" s="98"/>
      <c r="R467" s="98"/>
      <c r="S467" s="98"/>
      <c r="T467" s="98"/>
      <c r="U467" s="98"/>
      <c r="V467" s="98"/>
      <c r="W467" s="99"/>
      <c r="X467" s="89"/>
      <c r="Y467" s="89"/>
      <c r="Z467" s="89"/>
      <c r="AA467" s="89"/>
      <c r="AB467" s="102"/>
      <c r="AC467" s="102"/>
      <c r="AD467" s="102"/>
      <c r="AE467" s="102"/>
      <c r="AF467" s="102"/>
      <c r="AG467" s="102"/>
      <c r="AH467" s="102"/>
      <c r="AI467" s="102"/>
      <c r="AJ467" s="102"/>
      <c r="AK467" s="102"/>
      <c r="AL467" s="104"/>
      <c r="AM467" s="98"/>
      <c r="AN467" s="155"/>
      <c r="AO467" s="155"/>
      <c r="AP467" s="155"/>
      <c r="AQ467" s="155"/>
    </row>
    <row r="468" spans="1:43" s="101" customFormat="1" ht="27.95" customHeight="1">
      <c r="A468" s="120" t="str">
        <f t="shared" ca="1" si="60"/>
        <v/>
      </c>
      <c r="B468" s="422" t="str">
        <f ca="1">IF(A468="","",IF(INDIRECT("C"&amp;ROW())="","",TEXT(MATCH(INDIRECT("C"&amp;ROW()),TestCategories,0),"000")&amp;"-"&amp;TEXT(COUNTIF(C$3:INDIRECT("C"&amp;ROW()),INDIRECT("C"&amp;ROW())),"00")))</f>
        <v/>
      </c>
      <c r="C468" s="423" t="str">
        <f t="shared" ca="1" si="61"/>
        <v>IRTF CUSTOMIZATION FUNCTION CHECK</v>
      </c>
      <c r="D468" s="433"/>
      <c r="E468" s="434"/>
      <c r="F468" s="434"/>
      <c r="G468" s="434"/>
      <c r="H468" s="435"/>
      <c r="I468" s="435"/>
      <c r="J468" s="435"/>
      <c r="K468" s="434"/>
      <c r="L468" s="434"/>
      <c r="M468" s="429" t="str">
        <f t="shared" ca="1" si="62"/>
        <v/>
      </c>
      <c r="N468" s="282"/>
      <c r="O468" s="442">
        <f t="shared" ca="1" si="63"/>
        <v>29</v>
      </c>
      <c r="P468" s="98"/>
      <c r="Q468" s="98"/>
      <c r="R468" s="98"/>
      <c r="S468" s="98"/>
      <c r="T468" s="98"/>
      <c r="U468" s="98"/>
      <c r="V468" s="98"/>
      <c r="W468" s="99"/>
      <c r="X468" s="89"/>
      <c r="Y468" s="89"/>
      <c r="Z468" s="89"/>
      <c r="AA468" s="89"/>
      <c r="AB468" s="102"/>
      <c r="AC468" s="102"/>
      <c r="AD468" s="102"/>
      <c r="AE468" s="102"/>
      <c r="AF468" s="102"/>
      <c r="AG468" s="102"/>
      <c r="AH468" s="102"/>
      <c r="AI468" s="102"/>
      <c r="AJ468" s="102"/>
      <c r="AK468" s="102"/>
      <c r="AL468" s="104"/>
      <c r="AM468" s="98"/>
      <c r="AN468" s="155"/>
      <c r="AO468" s="155"/>
      <c r="AP468" s="155"/>
      <c r="AQ468" s="155"/>
    </row>
    <row r="469" spans="1:43" s="101" customFormat="1" ht="27.95" customHeight="1">
      <c r="A469" s="120" t="str">
        <f t="shared" ca="1" si="60"/>
        <v/>
      </c>
      <c r="B469" s="422" t="str">
        <f ca="1">IF(A469="","",IF(INDIRECT("C"&amp;ROW())="","",TEXT(MATCH(INDIRECT("C"&amp;ROW()),TestCategories,0),"000")&amp;"-"&amp;TEXT(COUNTIF(C$3:INDIRECT("C"&amp;ROW()),INDIRECT("C"&amp;ROW())),"00")))</f>
        <v/>
      </c>
      <c r="C469" s="423" t="str">
        <f t="shared" ca="1" si="61"/>
        <v>IRTF CUSTOMIZATION FUNCTION CHECK</v>
      </c>
      <c r="D469" s="433"/>
      <c r="E469" s="434"/>
      <c r="F469" s="434"/>
      <c r="G469" s="434"/>
      <c r="H469" s="435"/>
      <c r="I469" s="435"/>
      <c r="J469" s="435"/>
      <c r="K469" s="434"/>
      <c r="L469" s="434"/>
      <c r="M469" s="429" t="str">
        <f t="shared" ca="1" si="62"/>
        <v/>
      </c>
      <c r="N469" s="282"/>
      <c r="O469" s="442">
        <f t="shared" ca="1" si="63"/>
        <v>29</v>
      </c>
      <c r="P469" s="98"/>
      <c r="Q469" s="98"/>
      <c r="R469" s="98"/>
      <c r="S469" s="98"/>
      <c r="T469" s="98"/>
      <c r="U469" s="98"/>
      <c r="V469" s="98"/>
      <c r="W469" s="99"/>
      <c r="X469" s="89"/>
      <c r="Y469" s="89"/>
      <c r="Z469" s="89"/>
      <c r="AA469" s="89"/>
      <c r="AB469" s="102"/>
      <c r="AC469" s="102"/>
      <c r="AD469" s="102"/>
      <c r="AE469" s="102"/>
      <c r="AF469" s="102"/>
      <c r="AG469" s="102"/>
      <c r="AH469" s="102"/>
      <c r="AI469" s="102"/>
      <c r="AJ469" s="102"/>
      <c r="AK469" s="102"/>
      <c r="AL469" s="104"/>
      <c r="AM469" s="98"/>
      <c r="AN469" s="155"/>
      <c r="AO469" s="155"/>
      <c r="AP469" s="155"/>
      <c r="AQ469" s="155"/>
    </row>
    <row r="470" spans="1:43" s="101" customFormat="1" ht="27.95" customHeight="1">
      <c r="A470" s="120" t="str">
        <f t="shared" ca="1" si="60"/>
        <v/>
      </c>
      <c r="B470" s="422" t="str">
        <f ca="1">IF(A470="","",IF(INDIRECT("C"&amp;ROW())="","",TEXT(MATCH(INDIRECT("C"&amp;ROW()),TestCategories,0),"000")&amp;"-"&amp;TEXT(COUNTIF(C$3:INDIRECT("C"&amp;ROW()),INDIRECT("C"&amp;ROW())),"00")))</f>
        <v/>
      </c>
      <c r="C470" s="423" t="str">
        <f t="shared" ca="1" si="61"/>
        <v>IRTF CUSTOMIZATION FUNCTION CHECK</v>
      </c>
      <c r="D470" s="433"/>
      <c r="E470" s="434"/>
      <c r="F470" s="434"/>
      <c r="G470" s="434"/>
      <c r="H470" s="435"/>
      <c r="I470" s="435"/>
      <c r="J470" s="435"/>
      <c r="K470" s="434"/>
      <c r="L470" s="434"/>
      <c r="M470" s="429" t="str">
        <f t="shared" ca="1" si="62"/>
        <v/>
      </c>
      <c r="N470" s="282"/>
      <c r="O470" s="442">
        <f t="shared" ca="1" si="63"/>
        <v>29</v>
      </c>
      <c r="P470" s="98"/>
      <c r="Q470" s="98"/>
      <c r="R470" s="98"/>
      <c r="S470" s="98"/>
      <c r="T470" s="98"/>
      <c r="U470" s="98"/>
      <c r="V470" s="98"/>
      <c r="W470" s="99"/>
      <c r="X470" s="89"/>
      <c r="Y470" s="89"/>
      <c r="Z470" s="89"/>
      <c r="AA470" s="89"/>
      <c r="AB470" s="102"/>
      <c r="AC470" s="102"/>
      <c r="AD470" s="102"/>
      <c r="AE470" s="102"/>
      <c r="AF470" s="102"/>
      <c r="AG470" s="102"/>
      <c r="AH470" s="102"/>
      <c r="AI470" s="102"/>
      <c r="AJ470" s="102"/>
      <c r="AK470" s="102"/>
      <c r="AL470" s="104"/>
      <c r="AM470" s="98"/>
      <c r="AN470" s="155"/>
      <c r="AO470" s="155"/>
      <c r="AP470" s="155"/>
      <c r="AQ470" s="155"/>
    </row>
    <row r="471" spans="1:43" s="101" customFormat="1" ht="27.95" customHeight="1">
      <c r="A471" s="120" t="str">
        <f t="shared" ca="1" si="60"/>
        <v/>
      </c>
      <c r="B471" s="422" t="str">
        <f ca="1">IF(A471="","",IF(INDIRECT("C"&amp;ROW())="","",TEXT(MATCH(INDIRECT("C"&amp;ROW()),TestCategories,0),"000")&amp;"-"&amp;TEXT(COUNTIF(C$3:INDIRECT("C"&amp;ROW()),INDIRECT("C"&amp;ROW())),"00")))</f>
        <v/>
      </c>
      <c r="C471" s="423" t="str">
        <f t="shared" ca="1" si="61"/>
        <v>IRTF CUSTOMIZATION FUNCTION CHECK</v>
      </c>
      <c r="D471" s="433"/>
      <c r="E471" s="434"/>
      <c r="F471" s="434"/>
      <c r="G471" s="434"/>
      <c r="H471" s="435"/>
      <c r="I471" s="435"/>
      <c r="J471" s="435"/>
      <c r="K471" s="434"/>
      <c r="L471" s="434"/>
      <c r="M471" s="429" t="str">
        <f t="shared" ca="1" si="62"/>
        <v/>
      </c>
      <c r="N471" s="282"/>
      <c r="O471" s="442">
        <f t="shared" ca="1" si="63"/>
        <v>29</v>
      </c>
      <c r="P471" s="98"/>
      <c r="Q471" s="98"/>
      <c r="R471" s="98"/>
      <c r="S471" s="98"/>
      <c r="T471" s="98"/>
      <c r="U471" s="98"/>
      <c r="V471" s="98"/>
      <c r="W471" s="99"/>
      <c r="X471" s="89"/>
      <c r="Y471" s="89"/>
      <c r="Z471" s="89"/>
      <c r="AA471" s="89"/>
      <c r="AB471" s="102"/>
      <c r="AC471" s="102"/>
      <c r="AD471" s="102"/>
      <c r="AE471" s="102"/>
      <c r="AF471" s="102"/>
      <c r="AG471" s="102"/>
      <c r="AH471" s="102"/>
      <c r="AI471" s="102"/>
      <c r="AJ471" s="102"/>
      <c r="AK471" s="102"/>
      <c r="AL471" s="104"/>
      <c r="AM471" s="98"/>
      <c r="AN471" s="155"/>
      <c r="AO471" s="155"/>
      <c r="AP471" s="155"/>
      <c r="AQ471" s="155"/>
    </row>
    <row r="472" spans="1:43" s="101" customFormat="1" ht="27.95" customHeight="1">
      <c r="A472" s="120" t="str">
        <f t="shared" ca="1" si="60"/>
        <v/>
      </c>
      <c r="B472" s="422" t="str">
        <f ca="1">IF(A472="","",IF(INDIRECT("C"&amp;ROW())="","",TEXT(MATCH(INDIRECT("C"&amp;ROW()),TestCategories,0),"000")&amp;"-"&amp;TEXT(COUNTIF(C$3:INDIRECT("C"&amp;ROW()),INDIRECT("C"&amp;ROW())),"00")))</f>
        <v/>
      </c>
      <c r="C472" s="423" t="str">
        <f t="shared" ca="1" si="61"/>
        <v>IRTF CUSTOMIZATION FUNCTION CHECK</v>
      </c>
      <c r="D472" s="433"/>
      <c r="E472" s="434"/>
      <c r="F472" s="434"/>
      <c r="G472" s="434"/>
      <c r="H472" s="435"/>
      <c r="I472" s="435"/>
      <c r="J472" s="435"/>
      <c r="K472" s="434"/>
      <c r="L472" s="434"/>
      <c r="M472" s="429" t="str">
        <f t="shared" ca="1" si="62"/>
        <v/>
      </c>
      <c r="N472" s="282"/>
      <c r="O472" s="442">
        <f t="shared" ca="1" si="63"/>
        <v>29</v>
      </c>
      <c r="P472" s="98"/>
      <c r="Q472" s="98"/>
      <c r="R472" s="98"/>
      <c r="S472" s="98"/>
      <c r="T472" s="98"/>
      <c r="U472" s="98"/>
      <c r="V472" s="98"/>
      <c r="W472" s="99"/>
      <c r="X472" s="89"/>
      <c r="Y472" s="89"/>
      <c r="Z472" s="89"/>
      <c r="AA472" s="89"/>
      <c r="AB472" s="102"/>
      <c r="AC472" s="102"/>
      <c r="AD472" s="102"/>
      <c r="AE472" s="102"/>
      <c r="AF472" s="102"/>
      <c r="AG472" s="102"/>
      <c r="AH472" s="102"/>
      <c r="AI472" s="102"/>
      <c r="AJ472" s="102"/>
      <c r="AK472" s="102"/>
      <c r="AL472" s="104"/>
      <c r="AM472" s="98"/>
      <c r="AN472" s="155"/>
      <c r="AO472" s="155"/>
      <c r="AP472" s="155"/>
      <c r="AQ472" s="155"/>
    </row>
    <row r="473" spans="1:43" s="101" customFormat="1" ht="27.95" customHeight="1">
      <c r="A473" s="120" t="str">
        <f t="shared" ca="1" si="60"/>
        <v/>
      </c>
      <c r="B473" s="422" t="str">
        <f ca="1">IF(A473="","",IF(INDIRECT("C"&amp;ROW())="","",TEXT(MATCH(INDIRECT("C"&amp;ROW()),TestCategories,0),"000")&amp;"-"&amp;TEXT(COUNTIF(C$3:INDIRECT("C"&amp;ROW()),INDIRECT("C"&amp;ROW())),"00")))</f>
        <v/>
      </c>
      <c r="C473" s="423" t="str">
        <f t="shared" ca="1" si="61"/>
        <v>IRTF CUSTOMIZATION FUNCTION CHECK</v>
      </c>
      <c r="D473" s="433"/>
      <c r="E473" s="434"/>
      <c r="F473" s="434"/>
      <c r="G473" s="434"/>
      <c r="H473" s="435"/>
      <c r="I473" s="435"/>
      <c r="J473" s="435"/>
      <c r="K473" s="434"/>
      <c r="L473" s="434"/>
      <c r="M473" s="429" t="str">
        <f t="shared" ca="1" si="62"/>
        <v/>
      </c>
      <c r="N473" s="282"/>
      <c r="O473" s="442">
        <f t="shared" ca="1" si="63"/>
        <v>29</v>
      </c>
      <c r="P473" s="98"/>
      <c r="Q473" s="98"/>
      <c r="R473" s="98"/>
      <c r="S473" s="98"/>
      <c r="T473" s="98"/>
      <c r="U473" s="98"/>
      <c r="V473" s="98"/>
      <c r="W473" s="99"/>
      <c r="X473" s="89"/>
      <c r="Y473" s="89"/>
      <c r="Z473" s="89"/>
      <c r="AA473" s="89"/>
      <c r="AB473" s="102"/>
      <c r="AC473" s="102"/>
      <c r="AD473" s="102"/>
      <c r="AE473" s="102"/>
      <c r="AF473" s="102"/>
      <c r="AG473" s="102"/>
      <c r="AH473" s="102"/>
      <c r="AI473" s="102"/>
      <c r="AJ473" s="102"/>
      <c r="AK473" s="102"/>
      <c r="AL473" s="104"/>
      <c r="AM473" s="98"/>
      <c r="AN473" s="155"/>
      <c r="AO473" s="155"/>
      <c r="AP473" s="155"/>
      <c r="AQ473" s="155"/>
    </row>
    <row r="474" spans="1:43" s="101" customFormat="1" ht="27.95" customHeight="1">
      <c r="A474" s="120" t="str">
        <f t="shared" ca="1" si="60"/>
        <v/>
      </c>
      <c r="B474" s="422" t="str">
        <f ca="1">IF(A474="","",IF(INDIRECT("C"&amp;ROW())="","",TEXT(MATCH(INDIRECT("C"&amp;ROW()),TestCategories,0),"000")&amp;"-"&amp;TEXT(COUNTIF(C$3:INDIRECT("C"&amp;ROW()),INDIRECT("C"&amp;ROW())),"00")))</f>
        <v/>
      </c>
      <c r="C474" s="423" t="str">
        <f t="shared" ca="1" si="61"/>
        <v>IRTF CUSTOMIZATION FUNCTION CHECK</v>
      </c>
      <c r="D474" s="433"/>
      <c r="E474" s="434"/>
      <c r="F474" s="434"/>
      <c r="G474" s="434"/>
      <c r="H474" s="435"/>
      <c r="I474" s="435"/>
      <c r="J474" s="435"/>
      <c r="K474" s="434"/>
      <c r="L474" s="434"/>
      <c r="M474" s="429" t="str">
        <f t="shared" ca="1" si="62"/>
        <v/>
      </c>
      <c r="N474" s="282"/>
      <c r="O474" s="442">
        <f t="shared" ca="1" si="63"/>
        <v>29</v>
      </c>
      <c r="P474" s="98"/>
      <c r="Q474" s="98"/>
      <c r="R474" s="98"/>
      <c r="S474" s="98"/>
      <c r="T474" s="98"/>
      <c r="U474" s="98"/>
      <c r="V474" s="98"/>
      <c r="W474" s="99"/>
      <c r="X474" s="89"/>
      <c r="Y474" s="89"/>
      <c r="Z474" s="89"/>
      <c r="AA474" s="89"/>
      <c r="AB474" s="102"/>
      <c r="AC474" s="102"/>
      <c r="AD474" s="102"/>
      <c r="AE474" s="102"/>
      <c r="AF474" s="102"/>
      <c r="AG474" s="102"/>
      <c r="AH474" s="102"/>
      <c r="AI474" s="102"/>
      <c r="AJ474" s="102"/>
      <c r="AK474" s="102"/>
      <c r="AL474" s="104"/>
      <c r="AM474" s="98"/>
      <c r="AN474" s="155"/>
      <c r="AO474" s="155"/>
      <c r="AP474" s="155"/>
      <c r="AQ474" s="155"/>
    </row>
    <row r="475" spans="1:43" s="101" customFormat="1" ht="27.95" customHeight="1">
      <c r="A475" s="120" t="str">
        <f t="shared" ca="1" si="60"/>
        <v/>
      </c>
      <c r="B475" s="422" t="str">
        <f ca="1">IF(A475="","",IF(INDIRECT("C"&amp;ROW())="","",TEXT(MATCH(INDIRECT("C"&amp;ROW()),TestCategories,0),"000")&amp;"-"&amp;TEXT(COUNTIF(C$3:INDIRECT("C"&amp;ROW()),INDIRECT("C"&amp;ROW())),"00")))</f>
        <v/>
      </c>
      <c r="C475" s="423" t="str">
        <f t="shared" ca="1" si="61"/>
        <v>IRTF CUSTOMIZATION FUNCTION CHECK</v>
      </c>
      <c r="D475" s="433"/>
      <c r="E475" s="434"/>
      <c r="F475" s="434"/>
      <c r="G475" s="434"/>
      <c r="H475" s="435"/>
      <c r="I475" s="435"/>
      <c r="J475" s="435"/>
      <c r="K475" s="434"/>
      <c r="L475" s="434"/>
      <c r="M475" s="429" t="str">
        <f t="shared" ca="1" si="62"/>
        <v/>
      </c>
      <c r="N475" s="282"/>
      <c r="O475" s="442">
        <f t="shared" ca="1" si="63"/>
        <v>29</v>
      </c>
      <c r="P475" s="98"/>
      <c r="Q475" s="98"/>
      <c r="R475" s="98"/>
      <c r="S475" s="98"/>
      <c r="T475" s="98"/>
      <c r="U475" s="98"/>
      <c r="V475" s="98"/>
      <c r="W475" s="99"/>
      <c r="X475" s="89"/>
      <c r="Y475" s="89"/>
      <c r="Z475" s="89"/>
      <c r="AA475" s="89"/>
      <c r="AB475" s="102"/>
      <c r="AC475" s="102"/>
      <c r="AD475" s="102"/>
      <c r="AE475" s="102"/>
      <c r="AF475" s="102"/>
      <c r="AG475" s="102"/>
      <c r="AH475" s="102"/>
      <c r="AI475" s="102"/>
      <c r="AJ475" s="102"/>
      <c r="AK475" s="102"/>
      <c r="AL475" s="104"/>
      <c r="AM475" s="98"/>
      <c r="AN475" s="155"/>
      <c r="AO475" s="155"/>
      <c r="AP475" s="155"/>
      <c r="AQ475" s="155"/>
    </row>
    <row r="476" spans="1:43" s="101" customFormat="1" ht="27.95" customHeight="1">
      <c r="A476" s="120" t="str">
        <f t="shared" ca="1" si="60"/>
        <v/>
      </c>
      <c r="B476" s="422" t="str">
        <f ca="1">IF(A476="","",IF(INDIRECT("C"&amp;ROW())="","",TEXT(MATCH(INDIRECT("C"&amp;ROW()),TestCategories,0),"000")&amp;"-"&amp;TEXT(COUNTIF(C$3:INDIRECT("C"&amp;ROW()),INDIRECT("C"&amp;ROW())),"00")))</f>
        <v/>
      </c>
      <c r="C476" s="423" t="str">
        <f t="shared" ca="1" si="61"/>
        <v>IRTF CUSTOMIZATION FUNCTION CHECK</v>
      </c>
      <c r="D476" s="433"/>
      <c r="E476" s="434"/>
      <c r="F476" s="434"/>
      <c r="G476" s="434"/>
      <c r="H476" s="435"/>
      <c r="I476" s="435"/>
      <c r="J476" s="435"/>
      <c r="K476" s="434"/>
      <c r="L476" s="434"/>
      <c r="M476" s="429" t="str">
        <f t="shared" ca="1" si="62"/>
        <v/>
      </c>
      <c r="N476" s="282"/>
      <c r="O476" s="442">
        <f t="shared" ca="1" si="63"/>
        <v>29</v>
      </c>
      <c r="P476" s="98"/>
      <c r="Q476" s="98"/>
      <c r="R476" s="98"/>
      <c r="S476" s="98"/>
      <c r="T476" s="98"/>
      <c r="U476" s="98"/>
      <c r="V476" s="98"/>
      <c r="W476" s="99"/>
      <c r="X476" s="89"/>
      <c r="Y476" s="89"/>
      <c r="Z476" s="89"/>
      <c r="AA476" s="89"/>
      <c r="AB476" s="102"/>
      <c r="AC476" s="102"/>
      <c r="AD476" s="102"/>
      <c r="AE476" s="102"/>
      <c r="AF476" s="102"/>
      <c r="AG476" s="102"/>
      <c r="AH476" s="102"/>
      <c r="AI476" s="102"/>
      <c r="AJ476" s="102"/>
      <c r="AK476" s="102"/>
      <c r="AL476" s="104"/>
      <c r="AM476" s="98"/>
      <c r="AN476" s="155"/>
      <c r="AO476" s="155"/>
      <c r="AP476" s="155"/>
      <c r="AQ476" s="155"/>
    </row>
    <row r="477" spans="1:43" s="101" customFormat="1" ht="27.95" customHeight="1">
      <c r="A477" s="120" t="str">
        <f t="shared" ca="1" si="60"/>
        <v/>
      </c>
      <c r="B477" s="422" t="str">
        <f ca="1">IF(A477="","",IF(INDIRECT("C"&amp;ROW())="","",TEXT(MATCH(INDIRECT("C"&amp;ROW()),TestCategories,0),"000")&amp;"-"&amp;TEXT(COUNTIF(C$3:INDIRECT("C"&amp;ROW()),INDIRECT("C"&amp;ROW())),"00")))</f>
        <v/>
      </c>
      <c r="C477" s="423" t="str">
        <f t="shared" ca="1" si="61"/>
        <v>IRTF CUSTOMIZATION FUNCTION CHECK</v>
      </c>
      <c r="D477" s="433"/>
      <c r="E477" s="434"/>
      <c r="F477" s="434"/>
      <c r="G477" s="434"/>
      <c r="H477" s="435"/>
      <c r="I477" s="435"/>
      <c r="J477" s="435"/>
      <c r="K477" s="434"/>
      <c r="L477" s="434"/>
      <c r="M477" s="429" t="str">
        <f t="shared" ca="1" si="62"/>
        <v/>
      </c>
      <c r="N477" s="282"/>
      <c r="O477" s="442">
        <f t="shared" ca="1" si="63"/>
        <v>29</v>
      </c>
      <c r="P477" s="98"/>
      <c r="Q477" s="98"/>
      <c r="R477" s="98"/>
      <c r="S477" s="98"/>
      <c r="T477" s="98"/>
      <c r="U477" s="98"/>
      <c r="V477" s="98"/>
      <c r="W477" s="99"/>
      <c r="X477" s="89"/>
      <c r="Y477" s="89"/>
      <c r="Z477" s="89"/>
      <c r="AA477" s="89"/>
      <c r="AB477" s="102"/>
      <c r="AC477" s="102"/>
      <c r="AD477" s="102"/>
      <c r="AE477" s="102"/>
      <c r="AF477" s="102"/>
      <c r="AG477" s="102"/>
      <c r="AH477" s="102"/>
      <c r="AI477" s="102"/>
      <c r="AJ477" s="102"/>
      <c r="AK477" s="102"/>
      <c r="AL477" s="104"/>
      <c r="AM477" s="98"/>
      <c r="AN477" s="155"/>
      <c r="AO477" s="155"/>
      <c r="AP477" s="155"/>
      <c r="AQ477" s="155"/>
    </row>
    <row r="478" spans="1:43" s="101" customFormat="1" ht="27.95" customHeight="1">
      <c r="A478" s="120" t="str">
        <f t="shared" ca="1" si="60"/>
        <v/>
      </c>
      <c r="B478" s="422" t="str">
        <f ca="1">IF(A478="","",IF(INDIRECT("C"&amp;ROW())="","",TEXT(MATCH(INDIRECT("C"&amp;ROW()),TestCategories,0),"000")&amp;"-"&amp;TEXT(COUNTIF(C$3:INDIRECT("C"&amp;ROW()),INDIRECT("C"&amp;ROW())),"00")))</f>
        <v/>
      </c>
      <c r="C478" s="423" t="str">
        <f t="shared" ca="1" si="61"/>
        <v>IRTF CUSTOMIZATION FUNCTION CHECK</v>
      </c>
      <c r="D478" s="433"/>
      <c r="E478" s="434"/>
      <c r="F478" s="434"/>
      <c r="G478" s="434"/>
      <c r="H478" s="435"/>
      <c r="I478" s="435"/>
      <c r="J478" s="435"/>
      <c r="K478" s="434"/>
      <c r="L478" s="434"/>
      <c r="M478" s="429" t="str">
        <f t="shared" ca="1" si="62"/>
        <v/>
      </c>
      <c r="N478" s="282"/>
      <c r="O478" s="442">
        <f t="shared" ca="1" si="63"/>
        <v>29</v>
      </c>
      <c r="P478" s="98"/>
      <c r="Q478" s="98"/>
      <c r="R478" s="98"/>
      <c r="S478" s="98"/>
      <c r="T478" s="98"/>
      <c r="U478" s="98"/>
      <c r="V478" s="98"/>
      <c r="W478" s="99"/>
      <c r="X478" s="89"/>
      <c r="Y478" s="89"/>
      <c r="Z478" s="89"/>
      <c r="AA478" s="89"/>
      <c r="AB478" s="102"/>
      <c r="AC478" s="102"/>
      <c r="AD478" s="102"/>
      <c r="AE478" s="102"/>
      <c r="AF478" s="102"/>
      <c r="AG478" s="102"/>
      <c r="AH478" s="102"/>
      <c r="AI478" s="102"/>
      <c r="AJ478" s="102"/>
      <c r="AK478" s="102"/>
      <c r="AL478" s="104"/>
      <c r="AM478" s="98"/>
      <c r="AN478" s="155"/>
      <c r="AO478" s="155"/>
      <c r="AP478" s="155"/>
      <c r="AQ478" s="155"/>
    </row>
    <row r="479" spans="1:43" s="101" customFormat="1" ht="27.95" customHeight="1">
      <c r="A479" s="120" t="str">
        <f t="shared" ca="1" si="60"/>
        <v/>
      </c>
      <c r="B479" s="422" t="str">
        <f ca="1">IF(A479="","",IF(INDIRECT("C"&amp;ROW())="","",TEXT(MATCH(INDIRECT("C"&amp;ROW()),TestCategories,0),"000")&amp;"-"&amp;TEXT(COUNTIF(C$3:INDIRECT("C"&amp;ROW()),INDIRECT("C"&amp;ROW())),"00")))</f>
        <v/>
      </c>
      <c r="C479" s="423" t="str">
        <f t="shared" ca="1" si="61"/>
        <v>IRTF CUSTOMIZATION FUNCTION CHECK</v>
      </c>
      <c r="D479" s="433"/>
      <c r="E479" s="434"/>
      <c r="F479" s="434"/>
      <c r="G479" s="434"/>
      <c r="H479" s="435"/>
      <c r="I479" s="435"/>
      <c r="J479" s="435"/>
      <c r="K479" s="434"/>
      <c r="L479" s="434"/>
      <c r="M479" s="429" t="str">
        <f t="shared" ca="1" si="62"/>
        <v/>
      </c>
      <c r="N479" s="282"/>
      <c r="O479" s="442">
        <f t="shared" ca="1" si="63"/>
        <v>29</v>
      </c>
      <c r="P479" s="98"/>
      <c r="Q479" s="98"/>
      <c r="R479" s="98"/>
      <c r="S479" s="98"/>
      <c r="T479" s="98"/>
      <c r="U479" s="98"/>
      <c r="V479" s="98"/>
      <c r="W479" s="99"/>
      <c r="X479" s="89"/>
      <c r="Y479" s="89"/>
      <c r="Z479" s="89"/>
      <c r="AA479" s="89"/>
      <c r="AB479" s="102"/>
      <c r="AC479" s="102"/>
      <c r="AD479" s="102"/>
      <c r="AE479" s="102"/>
      <c r="AF479" s="102"/>
      <c r="AG479" s="102"/>
      <c r="AH479" s="102"/>
      <c r="AI479" s="102"/>
      <c r="AJ479" s="102"/>
      <c r="AK479" s="102"/>
      <c r="AL479" s="104"/>
      <c r="AM479" s="98"/>
      <c r="AN479" s="155"/>
      <c r="AO479" s="155"/>
      <c r="AP479" s="155"/>
      <c r="AQ479" s="155"/>
    </row>
    <row r="480" spans="1:43" s="101" customFormat="1" ht="27.95" customHeight="1">
      <c r="A480" s="120" t="str">
        <f t="shared" ca="1" si="60"/>
        <v/>
      </c>
      <c r="B480" s="422" t="str">
        <f ca="1">IF(A480="","",IF(INDIRECT("C"&amp;ROW())="","",TEXT(MATCH(INDIRECT("C"&amp;ROW()),TestCategories,0),"000")&amp;"-"&amp;TEXT(COUNTIF(C$3:INDIRECT("C"&amp;ROW()),INDIRECT("C"&amp;ROW())),"00")))</f>
        <v/>
      </c>
      <c r="C480" s="423" t="str">
        <f t="shared" ca="1" si="61"/>
        <v>IRTF CUSTOMIZATION FUNCTION CHECK</v>
      </c>
      <c r="D480" s="433"/>
      <c r="E480" s="434"/>
      <c r="F480" s="434"/>
      <c r="G480" s="434"/>
      <c r="H480" s="435"/>
      <c r="I480" s="435"/>
      <c r="J480" s="435"/>
      <c r="K480" s="434"/>
      <c r="L480" s="434"/>
      <c r="M480" s="429" t="str">
        <f t="shared" ca="1" si="62"/>
        <v/>
      </c>
      <c r="N480" s="282"/>
      <c r="O480" s="442">
        <f t="shared" ca="1" si="63"/>
        <v>29</v>
      </c>
      <c r="P480" s="98"/>
      <c r="Q480" s="98"/>
      <c r="R480" s="98"/>
      <c r="S480" s="98"/>
      <c r="T480" s="98"/>
      <c r="U480" s="98"/>
      <c r="V480" s="98"/>
      <c r="W480" s="99"/>
      <c r="X480" s="89"/>
      <c r="Y480" s="89"/>
      <c r="Z480" s="89"/>
      <c r="AA480" s="89"/>
      <c r="AB480" s="102"/>
      <c r="AC480" s="102"/>
      <c r="AD480" s="102"/>
      <c r="AE480" s="102"/>
      <c r="AF480" s="102"/>
      <c r="AG480" s="102"/>
      <c r="AH480" s="102"/>
      <c r="AI480" s="102"/>
      <c r="AJ480" s="102"/>
      <c r="AK480" s="102"/>
      <c r="AL480" s="104"/>
      <c r="AM480" s="98"/>
      <c r="AN480" s="155"/>
      <c r="AO480" s="155"/>
      <c r="AP480" s="155"/>
      <c r="AQ480" s="155"/>
    </row>
    <row r="481" spans="1:43" s="101" customFormat="1" ht="27.95" customHeight="1">
      <c r="A481" s="120" t="str">
        <f t="shared" ca="1" si="60"/>
        <v/>
      </c>
      <c r="B481" s="422" t="str">
        <f ca="1">IF(A481="","",IF(INDIRECT("C"&amp;ROW())="","",TEXT(MATCH(INDIRECT("C"&amp;ROW()),TestCategories,0),"000")&amp;"-"&amp;TEXT(COUNTIF(C$3:INDIRECT("C"&amp;ROW()),INDIRECT("C"&amp;ROW())),"00")))</f>
        <v/>
      </c>
      <c r="C481" s="423" t="str">
        <f t="shared" ca="1" si="61"/>
        <v>IRTF CUSTOMIZATION FUNCTION CHECK</v>
      </c>
      <c r="D481" s="433"/>
      <c r="E481" s="434"/>
      <c r="F481" s="434"/>
      <c r="G481" s="434"/>
      <c r="H481" s="435"/>
      <c r="I481" s="435"/>
      <c r="J481" s="435"/>
      <c r="K481" s="434"/>
      <c r="L481" s="434"/>
      <c r="M481" s="429" t="str">
        <f t="shared" ca="1" si="62"/>
        <v/>
      </c>
      <c r="N481" s="282"/>
      <c r="O481" s="442">
        <f t="shared" ca="1" si="63"/>
        <v>29</v>
      </c>
      <c r="P481" s="98"/>
      <c r="Q481" s="98"/>
      <c r="R481" s="98"/>
      <c r="S481" s="98"/>
      <c r="T481" s="98"/>
      <c r="U481" s="98"/>
      <c r="V481" s="98"/>
      <c r="W481" s="99"/>
      <c r="X481" s="89"/>
      <c r="Y481" s="89"/>
      <c r="Z481" s="89"/>
      <c r="AA481" s="89"/>
      <c r="AB481" s="102"/>
      <c r="AC481" s="102"/>
      <c r="AD481" s="102"/>
      <c r="AE481" s="102"/>
      <c r="AF481" s="102"/>
      <c r="AG481" s="102"/>
      <c r="AH481" s="102"/>
      <c r="AI481" s="102"/>
      <c r="AJ481" s="102"/>
      <c r="AK481" s="102"/>
      <c r="AL481" s="104"/>
      <c r="AM481" s="98"/>
      <c r="AN481" s="155"/>
      <c r="AO481" s="155"/>
      <c r="AP481" s="155"/>
      <c r="AQ481" s="155"/>
    </row>
    <row r="482" spans="1:43" s="101" customFormat="1" ht="27.95" customHeight="1">
      <c r="A482" s="120" t="str">
        <f t="shared" ca="1" si="60"/>
        <v/>
      </c>
      <c r="B482" s="422" t="str">
        <f ca="1">IF(A482="","",IF(INDIRECT("C"&amp;ROW())="","",TEXT(MATCH(INDIRECT("C"&amp;ROW()),TestCategories,0),"000")&amp;"-"&amp;TEXT(COUNTIF(C$3:INDIRECT("C"&amp;ROW()),INDIRECT("C"&amp;ROW())),"00")))</f>
        <v/>
      </c>
      <c r="C482" s="423" t="str">
        <f t="shared" ca="1" si="61"/>
        <v>IRTF CUSTOMIZATION FUNCTION CHECK</v>
      </c>
      <c r="D482" s="433"/>
      <c r="E482" s="434"/>
      <c r="F482" s="434"/>
      <c r="G482" s="434"/>
      <c r="H482" s="435"/>
      <c r="I482" s="435"/>
      <c r="J482" s="435"/>
      <c r="K482" s="434"/>
      <c r="L482" s="434"/>
      <c r="M482" s="429" t="str">
        <f t="shared" ca="1" si="62"/>
        <v/>
      </c>
      <c r="N482" s="282"/>
      <c r="O482" s="442">
        <f t="shared" ca="1" si="63"/>
        <v>29</v>
      </c>
      <c r="P482" s="98"/>
      <c r="Q482" s="98"/>
      <c r="R482" s="98"/>
      <c r="S482" s="98"/>
      <c r="T482" s="98"/>
      <c r="U482" s="98"/>
      <c r="V482" s="98"/>
      <c r="W482" s="99"/>
      <c r="X482" s="89"/>
      <c r="Y482" s="89"/>
      <c r="Z482" s="89"/>
      <c r="AA482" s="89"/>
      <c r="AB482" s="102"/>
      <c r="AC482" s="102"/>
      <c r="AD482" s="102"/>
      <c r="AE482" s="102"/>
      <c r="AF482" s="102"/>
      <c r="AG482" s="102"/>
      <c r="AH482" s="102"/>
      <c r="AI482" s="102"/>
      <c r="AJ482" s="102"/>
      <c r="AK482" s="102"/>
      <c r="AL482" s="104"/>
      <c r="AM482" s="98"/>
      <c r="AN482" s="155"/>
      <c r="AO482" s="155"/>
      <c r="AP482" s="155"/>
      <c r="AQ482" s="155"/>
    </row>
    <row r="483" spans="1:43" s="101" customFormat="1" ht="27.95" customHeight="1">
      <c r="A483" s="120" t="str">
        <f t="shared" ca="1" si="60"/>
        <v/>
      </c>
      <c r="B483" s="422" t="str">
        <f ca="1">IF(A483="","",IF(INDIRECT("C"&amp;ROW())="","",TEXT(MATCH(INDIRECT("C"&amp;ROW()),TestCategories,0),"000")&amp;"-"&amp;TEXT(COUNTIF(C$3:INDIRECT("C"&amp;ROW()),INDIRECT("C"&amp;ROW())),"00")))</f>
        <v/>
      </c>
      <c r="C483" s="423" t="str">
        <f t="shared" ca="1" si="61"/>
        <v>IRTF CUSTOMIZATION FUNCTION CHECK</v>
      </c>
      <c r="D483" s="433"/>
      <c r="E483" s="434"/>
      <c r="F483" s="434"/>
      <c r="G483" s="434"/>
      <c r="H483" s="435"/>
      <c r="I483" s="435"/>
      <c r="J483" s="435"/>
      <c r="K483" s="434"/>
      <c r="L483" s="434"/>
      <c r="M483" s="429" t="str">
        <f t="shared" ca="1" si="62"/>
        <v/>
      </c>
      <c r="N483" s="282"/>
      <c r="O483" s="442">
        <f t="shared" ca="1" si="63"/>
        <v>29</v>
      </c>
      <c r="P483" s="98"/>
      <c r="Q483" s="98"/>
      <c r="R483" s="98"/>
      <c r="S483" s="98"/>
      <c r="T483" s="98"/>
      <c r="U483" s="98"/>
      <c r="V483" s="98"/>
      <c r="W483" s="99"/>
      <c r="X483" s="89"/>
      <c r="Y483" s="89"/>
      <c r="Z483" s="89"/>
      <c r="AA483" s="89"/>
      <c r="AB483" s="102"/>
      <c r="AC483" s="102"/>
      <c r="AD483" s="102"/>
      <c r="AE483" s="102"/>
      <c r="AF483" s="102"/>
      <c r="AG483" s="102"/>
      <c r="AH483" s="102"/>
      <c r="AI483" s="102"/>
      <c r="AJ483" s="102"/>
      <c r="AK483" s="102"/>
      <c r="AL483" s="104"/>
      <c r="AM483" s="98"/>
      <c r="AN483" s="155"/>
      <c r="AO483" s="155"/>
      <c r="AP483" s="155"/>
      <c r="AQ483" s="155"/>
    </row>
    <row r="484" spans="1:43" s="101" customFormat="1" ht="27.95" customHeight="1">
      <c r="A484" s="120" t="str">
        <f t="shared" ca="1" si="60"/>
        <v/>
      </c>
      <c r="B484" s="422" t="str">
        <f ca="1">IF(A484="","",IF(INDIRECT("C"&amp;ROW())="","",TEXT(MATCH(INDIRECT("C"&amp;ROW()),TestCategories,0),"000")&amp;"-"&amp;TEXT(COUNTIF(C$3:INDIRECT("C"&amp;ROW()),INDIRECT("C"&amp;ROW())),"00")))</f>
        <v/>
      </c>
      <c r="C484" s="423" t="str">
        <f t="shared" ca="1" si="61"/>
        <v>IRTF CUSTOMIZATION FUNCTION CHECK</v>
      </c>
      <c r="D484" s="433"/>
      <c r="E484" s="434"/>
      <c r="F484" s="434"/>
      <c r="G484" s="434"/>
      <c r="H484" s="435"/>
      <c r="I484" s="435"/>
      <c r="J484" s="435"/>
      <c r="K484" s="434"/>
      <c r="L484" s="434"/>
      <c r="M484" s="429" t="str">
        <f t="shared" ca="1" si="62"/>
        <v/>
      </c>
      <c r="N484" s="282"/>
      <c r="O484" s="442">
        <f t="shared" ca="1" si="63"/>
        <v>29</v>
      </c>
      <c r="P484" s="98"/>
      <c r="Q484" s="98"/>
      <c r="R484" s="98"/>
      <c r="S484" s="98"/>
      <c r="T484" s="98"/>
      <c r="U484" s="98"/>
      <c r="V484" s="98"/>
      <c r="W484" s="99"/>
      <c r="X484" s="89"/>
      <c r="Y484" s="89"/>
      <c r="Z484" s="89"/>
      <c r="AA484" s="89"/>
      <c r="AB484" s="102"/>
      <c r="AC484" s="102"/>
      <c r="AD484" s="102"/>
      <c r="AE484" s="102"/>
      <c r="AF484" s="102"/>
      <c r="AG484" s="102"/>
      <c r="AH484" s="102"/>
      <c r="AI484" s="102"/>
      <c r="AJ484" s="102"/>
      <c r="AK484" s="102"/>
      <c r="AL484" s="104"/>
      <c r="AM484" s="98"/>
      <c r="AN484" s="155"/>
      <c r="AO484" s="155"/>
      <c r="AP484" s="155"/>
      <c r="AQ484" s="155"/>
    </row>
    <row r="485" spans="1:43" s="101" customFormat="1" ht="27.95" customHeight="1">
      <c r="A485" s="120" t="str">
        <f t="shared" ca="1" si="60"/>
        <v/>
      </c>
      <c r="B485" s="422" t="str">
        <f ca="1">IF(A485="","",IF(INDIRECT("C"&amp;ROW())="","",TEXT(MATCH(INDIRECT("C"&amp;ROW()),TestCategories,0),"000")&amp;"-"&amp;TEXT(COUNTIF(C$3:INDIRECT("C"&amp;ROW()),INDIRECT("C"&amp;ROW())),"00")))</f>
        <v/>
      </c>
      <c r="C485" s="423" t="str">
        <f t="shared" ca="1" si="61"/>
        <v>IRTF CUSTOMIZATION FUNCTION CHECK</v>
      </c>
      <c r="D485" s="433"/>
      <c r="E485" s="434"/>
      <c r="F485" s="434"/>
      <c r="G485" s="434"/>
      <c r="H485" s="435"/>
      <c r="I485" s="435"/>
      <c r="J485" s="435"/>
      <c r="K485" s="434"/>
      <c r="L485" s="434"/>
      <c r="M485" s="429" t="str">
        <f t="shared" ca="1" si="62"/>
        <v/>
      </c>
      <c r="N485" s="282"/>
      <c r="O485" s="442">
        <f t="shared" ca="1" si="63"/>
        <v>29</v>
      </c>
      <c r="P485" s="98"/>
      <c r="Q485" s="98"/>
      <c r="R485" s="98"/>
      <c r="S485" s="98"/>
      <c r="T485" s="98"/>
      <c r="U485" s="98"/>
      <c r="V485" s="98"/>
      <c r="W485" s="99"/>
      <c r="X485" s="89"/>
      <c r="Y485" s="89"/>
      <c r="Z485" s="89"/>
      <c r="AA485" s="89"/>
      <c r="AB485" s="102"/>
      <c r="AC485" s="102"/>
      <c r="AD485" s="102"/>
      <c r="AE485" s="102"/>
      <c r="AF485" s="102"/>
      <c r="AG485" s="102"/>
      <c r="AH485" s="102"/>
      <c r="AI485" s="102"/>
      <c r="AJ485" s="102"/>
      <c r="AK485" s="102"/>
      <c r="AL485" s="104"/>
      <c r="AM485" s="98"/>
      <c r="AN485" s="155"/>
      <c r="AO485" s="155"/>
      <c r="AP485" s="155"/>
      <c r="AQ485" s="155"/>
    </row>
    <row r="486" spans="1:43" s="101" customFormat="1" ht="27.95" customHeight="1">
      <c r="A486" s="120" t="str">
        <f t="shared" ca="1" si="60"/>
        <v/>
      </c>
      <c r="B486" s="422" t="str">
        <f ca="1">IF(A486="","",IF(INDIRECT("C"&amp;ROW())="","",TEXT(MATCH(INDIRECT("C"&amp;ROW()),TestCategories,0),"000")&amp;"-"&amp;TEXT(COUNTIF(C$3:INDIRECT("C"&amp;ROW()),INDIRECT("C"&amp;ROW())),"00")))</f>
        <v/>
      </c>
      <c r="C486" s="423" t="str">
        <f t="shared" ca="1" si="61"/>
        <v>IRTF CUSTOMIZATION FUNCTION CHECK</v>
      </c>
      <c r="D486" s="433"/>
      <c r="E486" s="434"/>
      <c r="F486" s="434"/>
      <c r="G486" s="434"/>
      <c r="H486" s="435"/>
      <c r="I486" s="435"/>
      <c r="J486" s="435"/>
      <c r="K486" s="434"/>
      <c r="L486" s="434"/>
      <c r="M486" s="429" t="str">
        <f t="shared" ca="1" si="62"/>
        <v/>
      </c>
      <c r="N486" s="282"/>
      <c r="O486" s="442">
        <f t="shared" ca="1" si="63"/>
        <v>29</v>
      </c>
      <c r="P486" s="98"/>
      <c r="Q486" s="98"/>
      <c r="R486" s="98"/>
      <c r="S486" s="98"/>
      <c r="T486" s="98"/>
      <c r="U486" s="98"/>
      <c r="V486" s="98"/>
      <c r="W486" s="99"/>
      <c r="X486" s="89"/>
      <c r="Y486" s="89"/>
      <c r="Z486" s="89"/>
      <c r="AA486" s="89"/>
      <c r="AB486" s="102"/>
      <c r="AC486" s="102"/>
      <c r="AD486" s="102"/>
      <c r="AE486" s="102"/>
      <c r="AF486" s="102"/>
      <c r="AG486" s="102"/>
      <c r="AH486" s="102"/>
      <c r="AI486" s="102"/>
      <c r="AJ486" s="102"/>
      <c r="AK486" s="102"/>
      <c r="AL486" s="104"/>
      <c r="AM486" s="98"/>
      <c r="AN486" s="155"/>
      <c r="AO486" s="155"/>
      <c r="AP486" s="155"/>
      <c r="AQ486" s="155"/>
    </row>
    <row r="487" spans="1:43" s="101" customFormat="1" ht="27.95" customHeight="1">
      <c r="A487" s="120" t="str">
        <f t="shared" ca="1" si="60"/>
        <v/>
      </c>
      <c r="B487" s="422" t="str">
        <f ca="1">IF(A487="","",IF(INDIRECT("C"&amp;ROW())="","",TEXT(MATCH(INDIRECT("C"&amp;ROW()),TestCategories,0),"000")&amp;"-"&amp;TEXT(COUNTIF(C$3:INDIRECT("C"&amp;ROW()),INDIRECT("C"&amp;ROW())),"00")))</f>
        <v/>
      </c>
      <c r="C487" s="423" t="str">
        <f t="shared" ca="1" si="61"/>
        <v>IRTF CUSTOMIZATION FUNCTION CHECK</v>
      </c>
      <c r="D487" s="433"/>
      <c r="E487" s="434"/>
      <c r="F487" s="434"/>
      <c r="G487" s="434"/>
      <c r="H487" s="435"/>
      <c r="I487" s="435"/>
      <c r="J487" s="435"/>
      <c r="K487" s="434"/>
      <c r="L487" s="434"/>
      <c r="M487" s="429" t="str">
        <f t="shared" ca="1" si="62"/>
        <v/>
      </c>
      <c r="N487" s="282"/>
      <c r="O487" s="442">
        <f t="shared" ca="1" si="63"/>
        <v>29</v>
      </c>
      <c r="P487" s="98"/>
      <c r="Q487" s="98"/>
      <c r="R487" s="98"/>
      <c r="S487" s="98"/>
      <c r="T487" s="98"/>
      <c r="U487" s="98"/>
      <c r="V487" s="98"/>
      <c r="W487" s="99"/>
      <c r="X487" s="89"/>
      <c r="Y487" s="89"/>
      <c r="Z487" s="89"/>
      <c r="AA487" s="89"/>
      <c r="AB487" s="102"/>
      <c r="AC487" s="102"/>
      <c r="AD487" s="102"/>
      <c r="AE487" s="102"/>
      <c r="AF487" s="102"/>
      <c r="AG487" s="102"/>
      <c r="AH487" s="102"/>
      <c r="AI487" s="102"/>
      <c r="AJ487" s="102"/>
      <c r="AK487" s="102"/>
      <c r="AL487" s="104"/>
      <c r="AM487" s="98"/>
      <c r="AN487" s="155"/>
      <c r="AO487" s="155"/>
      <c r="AP487" s="155"/>
      <c r="AQ487" s="155"/>
    </row>
    <row r="488" spans="1:43" s="101" customFormat="1" ht="27.95" customHeight="1">
      <c r="A488" s="120" t="str">
        <f t="shared" ca="1" si="60"/>
        <v/>
      </c>
      <c r="B488" s="422" t="str">
        <f ca="1">IF(A488="","",IF(INDIRECT("C"&amp;ROW())="","",TEXT(MATCH(INDIRECT("C"&amp;ROW()),TestCategories,0),"000")&amp;"-"&amp;TEXT(COUNTIF(C$3:INDIRECT("C"&amp;ROW()),INDIRECT("C"&amp;ROW())),"00")))</f>
        <v/>
      </c>
      <c r="C488" s="423" t="str">
        <f t="shared" ca="1" si="61"/>
        <v>IRTF CUSTOMIZATION FUNCTION CHECK</v>
      </c>
      <c r="D488" s="433"/>
      <c r="E488" s="434"/>
      <c r="F488" s="434"/>
      <c r="G488" s="434"/>
      <c r="H488" s="435"/>
      <c r="I488" s="435"/>
      <c r="J488" s="435"/>
      <c r="K488" s="434"/>
      <c r="L488" s="434"/>
      <c r="M488" s="429" t="str">
        <f t="shared" ca="1" si="62"/>
        <v/>
      </c>
      <c r="N488" s="282"/>
      <c r="O488" s="442">
        <f t="shared" ca="1" si="63"/>
        <v>29</v>
      </c>
      <c r="P488" s="98"/>
      <c r="Q488" s="98"/>
      <c r="R488" s="98"/>
      <c r="S488" s="98"/>
      <c r="T488" s="98"/>
      <c r="U488" s="98"/>
      <c r="V488" s="98"/>
      <c r="W488" s="99"/>
      <c r="X488" s="89"/>
      <c r="Y488" s="89"/>
      <c r="Z488" s="89"/>
      <c r="AA488" s="89"/>
      <c r="AB488" s="102"/>
      <c r="AC488" s="102"/>
      <c r="AD488" s="102"/>
      <c r="AE488" s="102"/>
      <c r="AF488" s="102"/>
      <c r="AG488" s="102"/>
      <c r="AH488" s="102"/>
      <c r="AI488" s="102"/>
      <c r="AJ488" s="102"/>
      <c r="AK488" s="102"/>
      <c r="AL488" s="104"/>
      <c r="AM488" s="98"/>
      <c r="AN488" s="155"/>
      <c r="AO488" s="155"/>
      <c r="AP488" s="155"/>
      <c r="AQ488" s="155"/>
    </row>
    <row r="489" spans="1:43" s="101" customFormat="1" ht="27.95" customHeight="1">
      <c r="A489" s="120" t="str">
        <f t="shared" ca="1" si="60"/>
        <v/>
      </c>
      <c r="B489" s="422" t="str">
        <f ca="1">IF(A489="","",IF(INDIRECT("C"&amp;ROW())="","",TEXT(MATCH(INDIRECT("C"&amp;ROW()),TestCategories,0),"000")&amp;"-"&amp;TEXT(COUNTIF(C$3:INDIRECT("C"&amp;ROW()),INDIRECT("C"&amp;ROW())),"00")))</f>
        <v/>
      </c>
      <c r="C489" s="423" t="str">
        <f t="shared" ca="1" si="61"/>
        <v>IRTF CUSTOMIZATION FUNCTION CHECK</v>
      </c>
      <c r="D489" s="433"/>
      <c r="E489" s="434"/>
      <c r="F489" s="434"/>
      <c r="G489" s="434"/>
      <c r="H489" s="435"/>
      <c r="I489" s="435"/>
      <c r="J489" s="435"/>
      <c r="K489" s="434"/>
      <c r="L489" s="434"/>
      <c r="M489" s="429" t="str">
        <f t="shared" ca="1" si="62"/>
        <v/>
      </c>
      <c r="N489" s="282"/>
      <c r="O489" s="442">
        <f t="shared" ca="1" si="63"/>
        <v>29</v>
      </c>
      <c r="P489" s="98"/>
      <c r="Q489" s="98"/>
      <c r="R489" s="98"/>
      <c r="S489" s="98"/>
      <c r="T489" s="98"/>
      <c r="U489" s="98"/>
      <c r="V489" s="98"/>
      <c r="W489" s="99"/>
      <c r="X489" s="89"/>
      <c r="Y489" s="89"/>
      <c r="Z489" s="89"/>
      <c r="AA489" s="89"/>
      <c r="AB489" s="102"/>
      <c r="AC489" s="102"/>
      <c r="AD489" s="102"/>
      <c r="AE489" s="102"/>
      <c r="AF489" s="102"/>
      <c r="AG489" s="102"/>
      <c r="AH489" s="102"/>
      <c r="AI489" s="102"/>
      <c r="AJ489" s="102"/>
      <c r="AK489" s="102"/>
      <c r="AL489" s="104"/>
      <c r="AM489" s="98"/>
      <c r="AN489" s="155"/>
      <c r="AO489" s="155"/>
      <c r="AP489" s="155"/>
      <c r="AQ489" s="155"/>
    </row>
    <row r="490" spans="1:43" s="101" customFormat="1" ht="27.95" customHeight="1">
      <c r="A490" s="120" t="str">
        <f t="shared" ca="1" si="60"/>
        <v/>
      </c>
      <c r="B490" s="422" t="str">
        <f ca="1">IF(A490="","",IF(INDIRECT("C"&amp;ROW())="","",TEXT(MATCH(INDIRECT("C"&amp;ROW()),TestCategories,0),"000")&amp;"-"&amp;TEXT(COUNTIF(C$3:INDIRECT("C"&amp;ROW()),INDIRECT("C"&amp;ROW())),"00")))</f>
        <v/>
      </c>
      <c r="C490" s="423" t="str">
        <f t="shared" ca="1" si="61"/>
        <v>IRTF CUSTOMIZATION FUNCTION CHECK</v>
      </c>
      <c r="D490" s="436"/>
      <c r="E490" s="437"/>
      <c r="F490" s="437"/>
      <c r="G490" s="437"/>
      <c r="H490" s="438"/>
      <c r="I490" s="438"/>
      <c r="J490" s="438"/>
      <c r="K490" s="438"/>
      <c r="L490" s="438"/>
      <c r="M490" s="429" t="str">
        <f t="shared" ca="1" si="62"/>
        <v/>
      </c>
      <c r="N490" s="282"/>
      <c r="O490" s="442">
        <f t="shared" ca="1" si="63"/>
        <v>29</v>
      </c>
      <c r="P490" s="98"/>
      <c r="Q490" s="98"/>
      <c r="R490" s="98"/>
      <c r="S490" s="98"/>
      <c r="T490" s="98"/>
      <c r="U490" s="98"/>
      <c r="V490" s="98"/>
      <c r="W490" s="99"/>
      <c r="X490" s="89"/>
      <c r="Y490" s="89"/>
      <c r="Z490" s="89"/>
      <c r="AA490" s="89"/>
      <c r="AB490" s="102"/>
      <c r="AC490" s="102"/>
      <c r="AD490" s="102"/>
      <c r="AE490" s="102"/>
      <c r="AF490" s="102"/>
      <c r="AG490" s="102"/>
      <c r="AH490" s="102"/>
      <c r="AI490" s="102"/>
      <c r="AJ490" s="102"/>
      <c r="AK490" s="102"/>
      <c r="AL490" s="104"/>
      <c r="AM490" s="98"/>
      <c r="AN490" s="155"/>
      <c r="AO490" s="155"/>
      <c r="AP490" s="155"/>
      <c r="AQ490" s="155"/>
    </row>
    <row r="491" spans="1:43" s="101" customFormat="1" ht="27.95" customHeight="1">
      <c r="A491" s="120" t="str">
        <f t="shared" ca="1" si="60"/>
        <v/>
      </c>
      <c r="B491" s="422" t="str">
        <f ca="1">IF(A491="","",IF(INDIRECT("C"&amp;ROW())="","",TEXT(MATCH(INDIRECT("C"&amp;ROW()),TestCategories,0),"000")&amp;"-"&amp;TEXT(COUNTIF(C$3:INDIRECT("C"&amp;ROW()),INDIRECT("C"&amp;ROW())),"00")))</f>
        <v/>
      </c>
      <c r="C491" s="423" t="str">
        <f t="shared" ca="1" si="61"/>
        <v>IRTF CUSTOMIZATION FUNCTION CHECK</v>
      </c>
      <c r="D491" s="103"/>
      <c r="E491" s="98"/>
      <c r="F491" s="98"/>
      <c r="G491" s="98"/>
      <c r="H491" s="97"/>
      <c r="I491" s="97"/>
      <c r="J491" s="97"/>
      <c r="K491" s="97"/>
      <c r="L491" s="97"/>
      <c r="M491" s="429" t="str">
        <f t="shared" ca="1" si="62"/>
        <v/>
      </c>
      <c r="N491" s="282"/>
      <c r="O491" s="442">
        <f t="shared" ca="1" si="63"/>
        <v>29</v>
      </c>
      <c r="P491" s="98"/>
      <c r="Q491" s="98"/>
      <c r="R491" s="98"/>
      <c r="S491" s="98"/>
      <c r="T491" s="98"/>
      <c r="U491" s="98"/>
      <c r="V491" s="98"/>
      <c r="W491" s="99"/>
      <c r="X491" s="89"/>
      <c r="Y491" s="89"/>
      <c r="Z491" s="89"/>
      <c r="AA491" s="89"/>
      <c r="AB491" s="102"/>
      <c r="AC491" s="102"/>
      <c r="AD491" s="102"/>
      <c r="AE491" s="102"/>
      <c r="AF491" s="102"/>
      <c r="AG491" s="102"/>
      <c r="AH491" s="102"/>
      <c r="AI491" s="102"/>
      <c r="AJ491" s="102"/>
      <c r="AK491" s="102"/>
      <c r="AL491" s="104"/>
      <c r="AM491" s="98"/>
      <c r="AN491" s="155"/>
      <c r="AO491" s="155"/>
      <c r="AP491" s="155"/>
      <c r="AQ491" s="155"/>
    </row>
    <row r="492" spans="1:43" s="101" customFormat="1" ht="27.95" customHeight="1">
      <c r="A492" s="120" t="str">
        <f t="shared" ca="1" si="60"/>
        <v/>
      </c>
      <c r="B492" s="422" t="str">
        <f ca="1">IF(A492="","",IF(INDIRECT("C"&amp;ROW())="","",TEXT(MATCH(INDIRECT("C"&amp;ROW()),TestCategories,0),"000")&amp;"-"&amp;TEXT(COUNTIF(C$3:INDIRECT("C"&amp;ROW()),INDIRECT("C"&amp;ROW())),"00")))</f>
        <v/>
      </c>
      <c r="C492" s="423" t="str">
        <f t="shared" ca="1" si="61"/>
        <v>IRTF CUSTOMIZATION FUNCTION CHECK</v>
      </c>
      <c r="D492" s="103"/>
      <c r="E492" s="98"/>
      <c r="F492" s="98"/>
      <c r="G492" s="98"/>
      <c r="H492" s="97"/>
      <c r="I492" s="97"/>
      <c r="J492" s="97"/>
      <c r="K492" s="97"/>
      <c r="L492" s="97"/>
      <c r="M492" s="429" t="str">
        <f t="shared" ca="1" si="62"/>
        <v/>
      </c>
      <c r="N492" s="282"/>
      <c r="O492" s="442">
        <f t="shared" ca="1" si="63"/>
        <v>29</v>
      </c>
      <c r="P492" s="98"/>
      <c r="Q492" s="98"/>
      <c r="R492" s="98"/>
      <c r="S492" s="98"/>
      <c r="T492" s="98"/>
      <c r="U492" s="98"/>
      <c r="V492" s="98"/>
      <c r="W492" s="99"/>
      <c r="X492" s="89"/>
      <c r="Y492" s="89"/>
      <c r="Z492" s="89"/>
      <c r="AA492" s="89"/>
      <c r="AB492" s="102"/>
      <c r="AC492" s="102"/>
      <c r="AD492" s="102"/>
      <c r="AE492" s="102"/>
      <c r="AF492" s="102"/>
      <c r="AG492" s="102"/>
      <c r="AH492" s="102"/>
      <c r="AI492" s="102"/>
      <c r="AJ492" s="102"/>
      <c r="AK492" s="102"/>
      <c r="AL492" s="104"/>
      <c r="AM492" s="98"/>
      <c r="AN492" s="155"/>
      <c r="AO492" s="155"/>
      <c r="AP492" s="155"/>
      <c r="AQ492" s="155"/>
    </row>
    <row r="493" spans="1:43" s="101" customFormat="1" ht="27.95" customHeight="1">
      <c r="A493" s="120" t="str">
        <f t="shared" ca="1" si="60"/>
        <v/>
      </c>
      <c r="B493" s="422" t="str">
        <f ca="1">IF(A493="","",IF(INDIRECT("C"&amp;ROW())="","",TEXT(MATCH(INDIRECT("C"&amp;ROW()),TestCategories,0),"000")&amp;"-"&amp;TEXT(COUNTIF(C$3:INDIRECT("C"&amp;ROW()),INDIRECT("C"&amp;ROW())),"00")))</f>
        <v/>
      </c>
      <c r="C493" s="423" t="str">
        <f t="shared" ca="1" si="61"/>
        <v>IRTF CUSTOMIZATION FUNCTION CHECK</v>
      </c>
      <c r="D493" s="103"/>
      <c r="E493" s="98"/>
      <c r="F493" s="98"/>
      <c r="G493" s="98"/>
      <c r="H493" s="97"/>
      <c r="I493" s="97"/>
      <c r="J493" s="97"/>
      <c r="K493" s="97"/>
      <c r="L493" s="97"/>
      <c r="M493" s="429" t="str">
        <f t="shared" ca="1" si="62"/>
        <v/>
      </c>
      <c r="N493" s="282"/>
      <c r="O493" s="442">
        <f t="shared" ca="1" si="63"/>
        <v>29</v>
      </c>
      <c r="P493" s="98"/>
      <c r="Q493" s="98"/>
      <c r="R493" s="98"/>
      <c r="S493" s="98"/>
      <c r="T493" s="98"/>
      <c r="U493" s="98"/>
      <c r="V493" s="98"/>
      <c r="W493" s="99"/>
      <c r="X493" s="89"/>
      <c r="Y493" s="89"/>
      <c r="Z493" s="89"/>
      <c r="AA493" s="89"/>
      <c r="AB493" s="102"/>
      <c r="AC493" s="102"/>
      <c r="AD493" s="102"/>
      <c r="AE493" s="102"/>
      <c r="AF493" s="102"/>
      <c r="AG493" s="102"/>
      <c r="AH493" s="102"/>
      <c r="AI493" s="102"/>
      <c r="AJ493" s="102"/>
      <c r="AK493" s="102"/>
      <c r="AL493" s="104"/>
      <c r="AM493" s="98"/>
      <c r="AN493" s="155"/>
      <c r="AO493" s="155"/>
      <c r="AP493" s="155"/>
      <c r="AQ493" s="155"/>
    </row>
    <row r="494" spans="1:43" s="101" customFormat="1" ht="27.95" customHeight="1">
      <c r="A494" s="120" t="str">
        <f t="shared" ca="1" si="60"/>
        <v/>
      </c>
      <c r="B494" s="422" t="str">
        <f ca="1">IF(A494="","",IF(INDIRECT("C"&amp;ROW())="","",TEXT(MATCH(INDIRECT("C"&amp;ROW()),TestCategories,0),"000")&amp;"-"&amp;TEXT(COUNTIF(C$3:INDIRECT("C"&amp;ROW()),INDIRECT("C"&amp;ROW())),"00")))</f>
        <v/>
      </c>
      <c r="C494" s="423" t="str">
        <f t="shared" ca="1" si="61"/>
        <v>IRTF CUSTOMIZATION FUNCTION CHECK</v>
      </c>
      <c r="D494" s="103"/>
      <c r="E494" s="98"/>
      <c r="F494" s="98"/>
      <c r="G494" s="98"/>
      <c r="H494" s="97"/>
      <c r="I494" s="97"/>
      <c r="J494" s="97"/>
      <c r="K494" s="97"/>
      <c r="L494" s="97"/>
      <c r="M494" s="429" t="str">
        <f t="shared" ca="1" si="62"/>
        <v/>
      </c>
      <c r="N494" s="282"/>
      <c r="O494" s="442">
        <f t="shared" ca="1" si="63"/>
        <v>29</v>
      </c>
      <c r="P494" s="98"/>
      <c r="Q494" s="98"/>
      <c r="R494" s="98"/>
      <c r="S494" s="98"/>
      <c r="T494" s="98"/>
      <c r="U494" s="98"/>
      <c r="V494" s="98"/>
      <c r="W494" s="99"/>
      <c r="X494" s="89"/>
      <c r="Y494" s="89"/>
      <c r="Z494" s="89"/>
      <c r="AA494" s="89"/>
      <c r="AB494" s="102"/>
      <c r="AC494" s="102"/>
      <c r="AD494" s="102"/>
      <c r="AE494" s="102"/>
      <c r="AF494" s="102"/>
      <c r="AG494" s="102"/>
      <c r="AH494" s="102"/>
      <c r="AI494" s="102"/>
      <c r="AJ494" s="102"/>
      <c r="AK494" s="102"/>
      <c r="AL494" s="104"/>
      <c r="AM494" s="98"/>
      <c r="AN494" s="155"/>
      <c r="AO494" s="155"/>
      <c r="AP494" s="155"/>
      <c r="AQ494" s="155"/>
    </row>
    <row r="495" spans="1:43" s="101" customFormat="1" ht="27.95" customHeight="1">
      <c r="A495" s="120" t="str">
        <f t="shared" ca="1" si="60"/>
        <v/>
      </c>
      <c r="B495" s="422" t="str">
        <f ca="1">IF(A495="","",IF(INDIRECT("C"&amp;ROW())="","",TEXT(MATCH(INDIRECT("C"&amp;ROW()),TestCategories,0),"000")&amp;"-"&amp;TEXT(COUNTIF(C$3:INDIRECT("C"&amp;ROW()),INDIRECT("C"&amp;ROW())),"00")))</f>
        <v/>
      </c>
      <c r="C495" s="423" t="str">
        <f t="shared" ca="1" si="61"/>
        <v>IRTF CUSTOMIZATION FUNCTION CHECK</v>
      </c>
      <c r="D495" s="103"/>
      <c r="E495" s="98"/>
      <c r="F495" s="98"/>
      <c r="G495" s="98"/>
      <c r="H495" s="97"/>
      <c r="I495" s="97"/>
      <c r="J495" s="97"/>
      <c r="K495" s="97"/>
      <c r="L495" s="97"/>
      <c r="M495" s="429" t="str">
        <f t="shared" ca="1" si="62"/>
        <v/>
      </c>
      <c r="N495" s="282"/>
      <c r="O495" s="442">
        <f t="shared" ca="1" si="63"/>
        <v>29</v>
      </c>
      <c r="P495" s="98"/>
      <c r="Q495" s="98"/>
      <c r="R495" s="98"/>
      <c r="S495" s="98"/>
      <c r="T495" s="98"/>
      <c r="U495" s="98"/>
      <c r="V495" s="98"/>
      <c r="W495" s="99"/>
      <c r="X495" s="89"/>
      <c r="Y495" s="89"/>
      <c r="Z495" s="89"/>
      <c r="AA495" s="89"/>
      <c r="AB495" s="102"/>
      <c r="AC495" s="102"/>
      <c r="AD495" s="102"/>
      <c r="AE495" s="102"/>
      <c r="AF495" s="102"/>
      <c r="AG495" s="102"/>
      <c r="AH495" s="102"/>
      <c r="AI495" s="102"/>
      <c r="AJ495" s="102"/>
      <c r="AK495" s="102"/>
      <c r="AL495" s="104"/>
      <c r="AM495" s="98"/>
      <c r="AN495" s="155"/>
      <c r="AO495" s="155"/>
      <c r="AP495" s="155"/>
      <c r="AQ495" s="155"/>
    </row>
    <row r="496" spans="1:43" s="101" customFormat="1" ht="27.95" customHeight="1">
      <c r="A496" s="120" t="str">
        <f t="shared" ca="1" si="60"/>
        <v/>
      </c>
      <c r="B496" s="422" t="str">
        <f ca="1">IF(A496="","",IF(INDIRECT("C"&amp;ROW())="","",TEXT(MATCH(INDIRECT("C"&amp;ROW()),TestCategories,0),"000")&amp;"-"&amp;TEXT(COUNTIF(C$3:INDIRECT("C"&amp;ROW()),INDIRECT("C"&amp;ROW())),"00")))</f>
        <v/>
      </c>
      <c r="C496" s="423" t="str">
        <f t="shared" ca="1" si="61"/>
        <v>IRTF CUSTOMIZATION FUNCTION CHECK</v>
      </c>
      <c r="D496" s="103"/>
      <c r="E496" s="98"/>
      <c r="F496" s="98"/>
      <c r="G496" s="98"/>
      <c r="H496" s="97"/>
      <c r="I496" s="97"/>
      <c r="J496" s="97"/>
      <c r="K496" s="97"/>
      <c r="L496" s="97"/>
      <c r="M496" s="429" t="str">
        <f t="shared" ca="1" si="62"/>
        <v/>
      </c>
      <c r="N496" s="282"/>
      <c r="O496" s="442">
        <f t="shared" ca="1" si="63"/>
        <v>29</v>
      </c>
      <c r="P496" s="98"/>
      <c r="Q496" s="98"/>
      <c r="R496" s="98"/>
      <c r="S496" s="98"/>
      <c r="T496" s="98"/>
      <c r="U496" s="98"/>
      <c r="V496" s="98"/>
      <c r="W496" s="99"/>
      <c r="X496" s="89"/>
      <c r="Y496" s="89"/>
      <c r="Z496" s="89"/>
      <c r="AA496" s="89"/>
      <c r="AB496" s="102"/>
      <c r="AC496" s="102"/>
      <c r="AD496" s="102"/>
      <c r="AE496" s="102"/>
      <c r="AF496" s="102"/>
      <c r="AG496" s="102"/>
      <c r="AH496" s="102"/>
      <c r="AI496" s="102"/>
      <c r="AJ496" s="102"/>
      <c r="AK496" s="102"/>
      <c r="AL496" s="104"/>
      <c r="AM496" s="98"/>
      <c r="AN496" s="155"/>
      <c r="AO496" s="155"/>
      <c r="AP496" s="155"/>
      <c r="AQ496" s="155"/>
    </row>
    <row r="497" spans="1:43" s="101" customFormat="1" ht="27.95" customHeight="1">
      <c r="A497" s="120" t="str">
        <f t="shared" ca="1" si="60"/>
        <v/>
      </c>
      <c r="B497" s="422" t="str">
        <f ca="1">IF(A497="","",IF(INDIRECT("C"&amp;ROW())="","",TEXT(MATCH(INDIRECT("C"&amp;ROW()),TestCategories,0),"000")&amp;"-"&amp;TEXT(COUNTIF(C$3:INDIRECT("C"&amp;ROW()),INDIRECT("C"&amp;ROW())),"00")))</f>
        <v/>
      </c>
      <c r="C497" s="423" t="str">
        <f t="shared" ca="1" si="61"/>
        <v>IRTF CUSTOMIZATION FUNCTION CHECK</v>
      </c>
      <c r="D497" s="103"/>
      <c r="E497" s="98"/>
      <c r="F497" s="98"/>
      <c r="G497" s="98"/>
      <c r="H497" s="97"/>
      <c r="I497" s="97"/>
      <c r="J497" s="97"/>
      <c r="K497" s="97"/>
      <c r="L497" s="97"/>
      <c r="M497" s="429" t="str">
        <f t="shared" ca="1" si="62"/>
        <v/>
      </c>
      <c r="N497" s="282"/>
      <c r="O497" s="442">
        <f t="shared" ca="1" si="63"/>
        <v>29</v>
      </c>
      <c r="P497" s="98"/>
      <c r="Q497" s="98"/>
      <c r="R497" s="98"/>
      <c r="S497" s="98"/>
      <c r="T497" s="98"/>
      <c r="U497" s="98"/>
      <c r="V497" s="98"/>
      <c r="W497" s="99"/>
      <c r="X497" s="89"/>
      <c r="Y497" s="89"/>
      <c r="Z497" s="89"/>
      <c r="AA497" s="89"/>
      <c r="AB497" s="102"/>
      <c r="AC497" s="102"/>
      <c r="AD497" s="102"/>
      <c r="AE497" s="102"/>
      <c r="AF497" s="102"/>
      <c r="AG497" s="102"/>
      <c r="AH497" s="102"/>
      <c r="AI497" s="102"/>
      <c r="AJ497" s="102"/>
      <c r="AK497" s="102"/>
      <c r="AL497" s="104"/>
      <c r="AM497" s="98"/>
      <c r="AN497" s="155"/>
      <c r="AO497" s="155"/>
      <c r="AP497" s="155"/>
      <c r="AQ497" s="155"/>
    </row>
    <row r="498" spans="1:43" s="101" customFormat="1" ht="27.95" customHeight="1">
      <c r="A498" s="120" t="str">
        <f t="shared" ca="1" si="60"/>
        <v/>
      </c>
      <c r="B498" s="422" t="str">
        <f ca="1">IF(A498="","",IF(INDIRECT("C"&amp;ROW())="","",TEXT(MATCH(INDIRECT("C"&amp;ROW()),TestCategories,0),"000")&amp;"-"&amp;TEXT(COUNTIF(C$3:INDIRECT("C"&amp;ROW()),INDIRECT("C"&amp;ROW())),"00")))</f>
        <v/>
      </c>
      <c r="C498" s="423" t="str">
        <f t="shared" ca="1" si="61"/>
        <v>IRTF CUSTOMIZATION FUNCTION CHECK</v>
      </c>
      <c r="D498" s="103"/>
      <c r="E498" s="98"/>
      <c r="F498" s="98"/>
      <c r="G498" s="98"/>
      <c r="H498" s="97"/>
      <c r="I498" s="97"/>
      <c r="J498" s="97"/>
      <c r="K498" s="97"/>
      <c r="L498" s="97"/>
      <c r="M498" s="429" t="str">
        <f t="shared" ca="1" si="62"/>
        <v/>
      </c>
      <c r="N498" s="282"/>
      <c r="O498" s="442">
        <f t="shared" ca="1" si="63"/>
        <v>29</v>
      </c>
      <c r="P498" s="98"/>
      <c r="Q498" s="98"/>
      <c r="R498" s="98"/>
      <c r="S498" s="98"/>
      <c r="T498" s="98"/>
      <c r="U498" s="98"/>
      <c r="V498" s="98"/>
      <c r="W498" s="99"/>
      <c r="X498" s="89"/>
      <c r="Y498" s="89"/>
      <c r="Z498" s="89"/>
      <c r="AA498" s="89"/>
      <c r="AB498" s="102"/>
      <c r="AC498" s="102"/>
      <c r="AD498" s="102"/>
      <c r="AE498" s="102"/>
      <c r="AF498" s="102"/>
      <c r="AG498" s="102"/>
      <c r="AH498" s="102"/>
      <c r="AI498" s="102"/>
      <c r="AJ498" s="102"/>
      <c r="AK498" s="102"/>
      <c r="AL498" s="104"/>
      <c r="AM498" s="98"/>
      <c r="AN498" s="155"/>
      <c r="AO498" s="155"/>
      <c r="AP498" s="155"/>
      <c r="AQ498" s="155"/>
    </row>
    <row r="499" spans="1:43" s="101" customFormat="1" ht="27.95" customHeight="1">
      <c r="A499" s="120" t="str">
        <f t="shared" ca="1" si="60"/>
        <v/>
      </c>
      <c r="B499" s="422" t="str">
        <f ca="1">IF(A499="","",IF(INDIRECT("C"&amp;ROW())="","",TEXT(MATCH(INDIRECT("C"&amp;ROW()),TestCategories,0),"000")&amp;"-"&amp;TEXT(COUNTIF(C$3:INDIRECT("C"&amp;ROW()),INDIRECT("C"&amp;ROW())),"00")))</f>
        <v/>
      </c>
      <c r="C499" s="423" t="str">
        <f t="shared" ca="1" si="61"/>
        <v>IRTF CUSTOMIZATION FUNCTION CHECK</v>
      </c>
      <c r="D499" s="103"/>
      <c r="E499" s="98"/>
      <c r="F499" s="98"/>
      <c r="G499" s="98"/>
      <c r="H499" s="97"/>
      <c r="I499" s="97"/>
      <c r="J499" s="97"/>
      <c r="K499" s="97"/>
      <c r="L499" s="97"/>
      <c r="M499" s="429" t="str">
        <f t="shared" ca="1" si="62"/>
        <v/>
      </c>
      <c r="N499" s="282"/>
      <c r="O499" s="442">
        <f t="shared" ca="1" si="63"/>
        <v>29</v>
      </c>
      <c r="P499" s="98"/>
      <c r="Q499" s="98"/>
      <c r="R499" s="98"/>
      <c r="S499" s="98"/>
      <c r="T499" s="98"/>
      <c r="U499" s="98"/>
      <c r="V499" s="98"/>
      <c r="W499" s="99"/>
      <c r="X499" s="89"/>
      <c r="Y499" s="89"/>
      <c r="Z499" s="89"/>
      <c r="AA499" s="89"/>
      <c r="AB499" s="102"/>
      <c r="AC499" s="102"/>
      <c r="AD499" s="102"/>
      <c r="AE499" s="102"/>
      <c r="AF499" s="102"/>
      <c r="AG499" s="102"/>
      <c r="AH499" s="102"/>
      <c r="AI499" s="102"/>
      <c r="AJ499" s="102"/>
      <c r="AK499" s="102"/>
      <c r="AL499" s="104"/>
      <c r="AM499" s="98"/>
      <c r="AN499" s="155"/>
      <c r="AO499" s="155"/>
      <c r="AP499" s="155"/>
      <c r="AQ499" s="155"/>
    </row>
    <row r="500" spans="1:43" s="101" customFormat="1" ht="27.95" customHeight="1">
      <c r="A500" s="120" t="str">
        <f t="shared" ca="1" si="60"/>
        <v/>
      </c>
      <c r="B500" s="422" t="str">
        <f ca="1">IF(A500="","",IF(INDIRECT("C"&amp;ROW())="","",TEXT(MATCH(INDIRECT("C"&amp;ROW()),TestCategories,0),"000")&amp;"-"&amp;TEXT(COUNTIF(C$3:INDIRECT("C"&amp;ROW()),INDIRECT("C"&amp;ROW())),"00")))</f>
        <v/>
      </c>
      <c r="C500" s="423" t="str">
        <f t="shared" ca="1" si="61"/>
        <v>IRTF CUSTOMIZATION FUNCTION CHECK</v>
      </c>
      <c r="D500" s="103"/>
      <c r="E500" s="98"/>
      <c r="F500" s="98"/>
      <c r="G500" s="98"/>
      <c r="H500" s="97"/>
      <c r="I500" s="97"/>
      <c r="J500" s="97"/>
      <c r="K500" s="97"/>
      <c r="L500" s="97"/>
      <c r="M500" s="429" t="str">
        <f t="shared" ca="1" si="62"/>
        <v/>
      </c>
      <c r="N500" s="282"/>
      <c r="O500" s="442">
        <f t="shared" ca="1" si="63"/>
        <v>29</v>
      </c>
      <c r="P500" s="98"/>
      <c r="Q500" s="98"/>
      <c r="R500" s="98"/>
      <c r="S500" s="98"/>
      <c r="T500" s="98"/>
      <c r="U500" s="98"/>
      <c r="V500" s="98"/>
      <c r="W500" s="99"/>
      <c r="X500" s="89"/>
      <c r="Y500" s="89"/>
      <c r="Z500" s="89"/>
      <c r="AA500" s="89"/>
      <c r="AB500" s="102"/>
      <c r="AC500" s="102"/>
      <c r="AD500" s="102"/>
      <c r="AE500" s="102"/>
      <c r="AF500" s="102"/>
      <c r="AG500" s="102"/>
      <c r="AH500" s="102"/>
      <c r="AI500" s="102"/>
      <c r="AJ500" s="102"/>
      <c r="AK500" s="102"/>
      <c r="AL500" s="104"/>
      <c r="AM500" s="98"/>
      <c r="AN500" s="155"/>
      <c r="AO500" s="155"/>
      <c r="AP500" s="155"/>
      <c r="AQ500" s="155"/>
    </row>
    <row r="501" spans="1:43" s="101" customFormat="1" ht="27.95" customHeight="1">
      <c r="A501" s="120" t="str">
        <f t="shared" ca="1" si="60"/>
        <v/>
      </c>
      <c r="B501" s="422" t="str">
        <f ca="1">IF(A501="","",IF(INDIRECT("C"&amp;ROW())="","",TEXT(MATCH(INDIRECT("C"&amp;ROW()),TestCategories,0),"000")&amp;"-"&amp;TEXT(COUNTIF(C$3:INDIRECT("C"&amp;ROW()),INDIRECT("C"&amp;ROW())),"00")))</f>
        <v/>
      </c>
      <c r="C501" s="423" t="str">
        <f t="shared" ca="1" si="61"/>
        <v>IRTF CUSTOMIZATION FUNCTION CHECK</v>
      </c>
      <c r="D501" s="103"/>
      <c r="E501" s="98"/>
      <c r="F501" s="98"/>
      <c r="G501" s="98"/>
      <c r="H501" s="97"/>
      <c r="I501" s="97"/>
      <c r="J501" s="97"/>
      <c r="K501" s="97"/>
      <c r="L501" s="97"/>
      <c r="M501" s="429" t="str">
        <f t="shared" ca="1" si="62"/>
        <v/>
      </c>
      <c r="N501" s="282"/>
      <c r="O501" s="442">
        <f t="shared" ca="1" si="63"/>
        <v>29</v>
      </c>
      <c r="P501" s="98"/>
      <c r="Q501" s="98"/>
      <c r="R501" s="98"/>
      <c r="S501" s="98"/>
      <c r="T501" s="98"/>
      <c r="U501" s="98"/>
      <c r="V501" s="98"/>
      <c r="W501" s="99"/>
      <c r="X501" s="89"/>
      <c r="Y501" s="89"/>
      <c r="Z501" s="89"/>
      <c r="AA501" s="89"/>
      <c r="AB501" s="102"/>
      <c r="AC501" s="102"/>
      <c r="AD501" s="102"/>
      <c r="AE501" s="102"/>
      <c r="AF501" s="102"/>
      <c r="AG501" s="102"/>
      <c r="AH501" s="102"/>
      <c r="AI501" s="102"/>
      <c r="AJ501" s="102"/>
      <c r="AK501" s="102"/>
      <c r="AL501" s="104"/>
      <c r="AM501" s="98"/>
      <c r="AN501" s="155"/>
      <c r="AO501" s="155"/>
      <c r="AP501" s="155"/>
      <c r="AQ501" s="155"/>
    </row>
    <row r="502" spans="1:43" s="101" customFormat="1" ht="27.95" customHeight="1">
      <c r="A502" s="120" t="str">
        <f t="shared" ca="1" si="60"/>
        <v/>
      </c>
      <c r="B502" s="422" t="str">
        <f ca="1">IF(A502="","",IF(INDIRECT("C"&amp;ROW())="","",TEXT(MATCH(INDIRECT("C"&amp;ROW()),TestCategories,0),"000")&amp;"-"&amp;TEXT(COUNTIF(C$3:INDIRECT("C"&amp;ROW()),INDIRECT("C"&amp;ROW())),"00")))</f>
        <v/>
      </c>
      <c r="C502" s="423" t="str">
        <f t="shared" ca="1" si="61"/>
        <v>IRTF CUSTOMIZATION FUNCTION CHECK</v>
      </c>
      <c r="D502" s="103"/>
      <c r="E502" s="98"/>
      <c r="F502" s="98"/>
      <c r="G502" s="98"/>
      <c r="H502" s="97"/>
      <c r="I502" s="97"/>
      <c r="J502" s="97"/>
      <c r="K502" s="97"/>
      <c r="L502" s="97"/>
      <c r="M502" s="429" t="str">
        <f t="shared" ca="1" si="62"/>
        <v/>
      </c>
      <c r="N502" s="282"/>
      <c r="O502" s="442">
        <f t="shared" ca="1" si="63"/>
        <v>29</v>
      </c>
      <c r="P502" s="98"/>
      <c r="Q502" s="98"/>
      <c r="R502" s="98"/>
      <c r="S502" s="98"/>
      <c r="T502" s="98"/>
      <c r="U502" s="98"/>
      <c r="V502" s="98"/>
      <c r="W502" s="99"/>
      <c r="X502" s="89"/>
      <c r="Y502" s="89"/>
      <c r="Z502" s="89"/>
      <c r="AA502" s="89"/>
      <c r="AB502" s="102"/>
      <c r="AC502" s="102"/>
      <c r="AD502" s="102"/>
      <c r="AE502" s="102"/>
      <c r="AF502" s="102"/>
      <c r="AG502" s="102"/>
      <c r="AH502" s="102"/>
      <c r="AI502" s="102"/>
      <c r="AJ502" s="102"/>
      <c r="AK502" s="102"/>
      <c r="AL502" s="104"/>
      <c r="AM502" s="98"/>
      <c r="AN502" s="155"/>
      <c r="AO502" s="155"/>
      <c r="AP502" s="155"/>
      <c r="AQ502" s="155"/>
    </row>
    <row r="503" spans="1:43" s="101" customFormat="1" ht="27.95" customHeight="1" thickBot="1">
      <c r="A503" s="407" t="str">
        <f t="shared" ca="1" si="60"/>
        <v/>
      </c>
      <c r="B503" s="422" t="str">
        <f ca="1">IF(A503="","",IF(INDIRECT("C"&amp;ROW())="","",TEXT(MATCH(INDIRECT("C"&amp;ROW()),TestCategories,0),"000")&amp;"-"&amp;TEXT(COUNTIF(C$3:INDIRECT("C"&amp;ROW()),INDIRECT("C"&amp;ROW())),"00")))</f>
        <v/>
      </c>
      <c r="C503" s="423" t="str">
        <f t="shared" ca="1" si="61"/>
        <v>IRTF CUSTOMIZATION FUNCTION CHECK</v>
      </c>
      <c r="D503" s="103"/>
      <c r="E503" s="98"/>
      <c r="F503" s="98"/>
      <c r="G503" s="98"/>
      <c r="H503" s="97"/>
      <c r="I503" s="97"/>
      <c r="J503" s="97"/>
      <c r="K503" s="97"/>
      <c r="L503" s="97"/>
      <c r="M503" s="429" t="str">
        <f t="shared" ca="1" si="62"/>
        <v/>
      </c>
      <c r="N503" s="283"/>
      <c r="O503" s="442">
        <f t="shared" ca="1" si="63"/>
        <v>29</v>
      </c>
      <c r="P503" s="98"/>
      <c r="Q503" s="98"/>
      <c r="R503" s="98"/>
      <c r="S503" s="98"/>
      <c r="T503" s="98"/>
      <c r="U503" s="98"/>
      <c r="V503" s="98"/>
      <c r="W503" s="99"/>
      <c r="X503" s="89"/>
      <c r="Y503" s="89"/>
      <c r="Z503" s="89"/>
      <c r="AA503" s="89"/>
      <c r="AB503" s="102"/>
      <c r="AC503" s="102"/>
      <c r="AD503" s="102"/>
      <c r="AE503" s="102"/>
      <c r="AF503" s="102"/>
      <c r="AG503" s="102"/>
      <c r="AH503" s="102"/>
      <c r="AI503" s="102"/>
      <c r="AJ503" s="102"/>
      <c r="AK503" s="102"/>
      <c r="AL503" s="104"/>
      <c r="AM503" s="98"/>
      <c r="AN503" s="155"/>
      <c r="AO503" s="155"/>
      <c r="AP503" s="155"/>
      <c r="AQ503" s="155"/>
    </row>
    <row r="504" spans="1:43" s="101" customFormat="1" ht="40.15" customHeight="1" thickTop="1">
      <c r="A504" s="90"/>
      <c r="B504" s="102"/>
      <c r="C504" s="292"/>
      <c r="D504" s="103"/>
      <c r="E504" s="98"/>
      <c r="F504" s="98"/>
      <c r="G504" s="98"/>
      <c r="H504" s="97"/>
      <c r="I504" s="97"/>
      <c r="J504" s="97"/>
      <c r="K504" s="97"/>
      <c r="L504" s="97"/>
      <c r="M504" s="285"/>
      <c r="N504" s="284"/>
      <c r="O504" s="442"/>
      <c r="P504" s="98"/>
      <c r="Q504" s="98"/>
      <c r="R504" s="98"/>
      <c r="S504" s="98"/>
      <c r="T504" s="98"/>
      <c r="U504" s="98"/>
      <c r="V504" s="98"/>
      <c r="W504" s="99"/>
      <c r="X504" s="89"/>
      <c r="Y504" s="89"/>
      <c r="Z504" s="89"/>
      <c r="AA504" s="89"/>
      <c r="AB504" s="102"/>
      <c r="AC504" s="102"/>
      <c r="AD504" s="102"/>
      <c r="AE504" s="102"/>
      <c r="AF504" s="102"/>
      <c r="AG504" s="102"/>
      <c r="AH504" s="102"/>
      <c r="AI504" s="102"/>
      <c r="AJ504" s="102"/>
      <c r="AK504" s="102"/>
      <c r="AL504" s="104"/>
      <c r="AM504" s="98"/>
      <c r="AN504" s="155"/>
      <c r="AO504" s="155"/>
      <c r="AP504" s="155"/>
      <c r="AQ504" s="155"/>
    </row>
    <row r="505" spans="1:43" s="101" customFormat="1" ht="40.15" customHeight="1">
      <c r="A505" s="90"/>
      <c r="B505" s="102"/>
      <c r="C505" s="292"/>
      <c r="D505" s="103"/>
      <c r="E505" s="98"/>
      <c r="F505" s="98"/>
      <c r="G505" s="98"/>
      <c r="H505" s="97"/>
      <c r="I505" s="97"/>
      <c r="J505" s="97"/>
      <c r="K505" s="97"/>
      <c r="L505" s="97"/>
      <c r="M505" s="285"/>
      <c r="N505" s="284"/>
      <c r="O505" s="442"/>
      <c r="P505" s="98"/>
      <c r="Q505" s="98"/>
      <c r="R505" s="98"/>
      <c r="S505" s="98"/>
      <c r="T505" s="98"/>
      <c r="U505" s="98"/>
      <c r="V505" s="98"/>
      <c r="W505" s="99"/>
      <c r="X505" s="89"/>
      <c r="Y505" s="89"/>
      <c r="Z505" s="89"/>
      <c r="AA505" s="89"/>
      <c r="AB505" s="102"/>
      <c r="AC505" s="102"/>
      <c r="AD505" s="102"/>
      <c r="AE505" s="102"/>
      <c r="AF505" s="102"/>
      <c r="AG505" s="102"/>
      <c r="AH505" s="102"/>
      <c r="AI505" s="102"/>
      <c r="AJ505" s="102"/>
      <c r="AK505" s="102"/>
      <c r="AL505" s="104"/>
      <c r="AM505" s="98"/>
      <c r="AN505" s="155"/>
      <c r="AO505" s="155"/>
      <c r="AP505" s="155"/>
      <c r="AQ505" s="155"/>
    </row>
    <row r="506" spans="1:43" s="101" customFormat="1" ht="40.15" customHeight="1">
      <c r="A506" s="90"/>
      <c r="B506" s="102"/>
      <c r="C506" s="292"/>
      <c r="D506" s="103"/>
      <c r="E506" s="98"/>
      <c r="F506" s="98"/>
      <c r="G506" s="98"/>
      <c r="H506" s="97"/>
      <c r="I506" s="97"/>
      <c r="J506" s="97"/>
      <c r="K506" s="97"/>
      <c r="L506" s="97"/>
      <c r="M506" s="285"/>
      <c r="N506" s="284"/>
      <c r="O506" s="442"/>
      <c r="P506" s="98"/>
      <c r="Q506" s="98"/>
      <c r="R506" s="98"/>
      <c r="S506" s="98"/>
      <c r="T506" s="98"/>
      <c r="U506" s="98"/>
      <c r="V506" s="98"/>
      <c r="W506" s="99"/>
      <c r="X506" s="89"/>
      <c r="Y506" s="89"/>
      <c r="Z506" s="89"/>
      <c r="AA506" s="89"/>
      <c r="AB506" s="102"/>
      <c r="AC506" s="102"/>
      <c r="AD506" s="102"/>
      <c r="AE506" s="102"/>
      <c r="AF506" s="102"/>
      <c r="AG506" s="102"/>
      <c r="AH506" s="102"/>
      <c r="AI506" s="102"/>
      <c r="AJ506" s="102"/>
      <c r="AK506" s="102"/>
      <c r="AL506" s="104"/>
      <c r="AM506" s="98"/>
      <c r="AN506" s="155"/>
      <c r="AO506" s="155"/>
      <c r="AP506" s="155"/>
      <c r="AQ506" s="155"/>
    </row>
    <row r="507" spans="1:43" s="101" customFormat="1" ht="40.15" customHeight="1">
      <c r="A507" s="90"/>
      <c r="B507" s="102"/>
      <c r="C507" s="292"/>
      <c r="D507" s="103"/>
      <c r="E507" s="98"/>
      <c r="F507" s="98"/>
      <c r="G507" s="98"/>
      <c r="H507" s="97"/>
      <c r="I507" s="97"/>
      <c r="J507" s="97"/>
      <c r="K507" s="97"/>
      <c r="L507" s="97"/>
      <c r="M507" s="285"/>
      <c r="N507" s="284"/>
      <c r="O507" s="442"/>
      <c r="P507" s="98"/>
      <c r="Q507" s="98"/>
      <c r="R507" s="98"/>
      <c r="S507" s="98"/>
      <c r="T507" s="98"/>
      <c r="U507" s="98"/>
      <c r="V507" s="98"/>
      <c r="W507" s="99"/>
      <c r="X507" s="89"/>
      <c r="Y507" s="89"/>
      <c r="Z507" s="89"/>
      <c r="AA507" s="89"/>
      <c r="AB507" s="102"/>
      <c r="AC507" s="102"/>
      <c r="AD507" s="102"/>
      <c r="AE507" s="102"/>
      <c r="AF507" s="102"/>
      <c r="AG507" s="102"/>
      <c r="AH507" s="102"/>
      <c r="AI507" s="102"/>
      <c r="AJ507" s="102"/>
      <c r="AK507" s="102"/>
      <c r="AL507" s="104"/>
      <c r="AM507" s="98"/>
      <c r="AN507" s="155"/>
      <c r="AO507" s="155"/>
      <c r="AP507" s="155"/>
      <c r="AQ507" s="155"/>
    </row>
    <row r="508" spans="1:43" s="101" customFormat="1" ht="40.15" customHeight="1">
      <c r="A508" s="90"/>
      <c r="B508" s="102"/>
      <c r="C508" s="292"/>
      <c r="D508" s="103"/>
      <c r="E508" s="98"/>
      <c r="F508" s="98"/>
      <c r="G508" s="98"/>
      <c r="H508" s="97"/>
      <c r="I508" s="97"/>
      <c r="J508" s="97"/>
      <c r="K508" s="97"/>
      <c r="L508" s="97"/>
      <c r="M508" s="285"/>
      <c r="N508" s="284"/>
      <c r="O508" s="442"/>
      <c r="P508" s="98"/>
      <c r="Q508" s="98"/>
      <c r="R508" s="98"/>
      <c r="S508" s="98"/>
      <c r="T508" s="98"/>
      <c r="U508" s="98"/>
      <c r="V508" s="98"/>
      <c r="W508" s="99"/>
      <c r="X508" s="89"/>
      <c r="Y508" s="89"/>
      <c r="Z508" s="89"/>
      <c r="AA508" s="89"/>
      <c r="AB508" s="102"/>
      <c r="AC508" s="102"/>
      <c r="AD508" s="102"/>
      <c r="AE508" s="102"/>
      <c r="AF508" s="102"/>
      <c r="AG508" s="102"/>
      <c r="AH508" s="102"/>
      <c r="AI508" s="102"/>
      <c r="AJ508" s="102"/>
      <c r="AK508" s="102"/>
      <c r="AL508" s="104"/>
      <c r="AM508" s="98"/>
      <c r="AN508" s="155"/>
      <c r="AO508" s="155"/>
      <c r="AP508" s="155"/>
      <c r="AQ508" s="155"/>
    </row>
    <row r="509" spans="1:43" s="101" customFormat="1" ht="40.15" customHeight="1">
      <c r="A509" s="90"/>
      <c r="B509" s="102"/>
      <c r="C509" s="292"/>
      <c r="D509" s="103"/>
      <c r="E509" s="98"/>
      <c r="F509" s="98"/>
      <c r="G509" s="98"/>
      <c r="H509" s="97"/>
      <c r="I509" s="97"/>
      <c r="J509" s="97"/>
      <c r="K509" s="97"/>
      <c r="L509" s="97"/>
      <c r="M509" s="285"/>
      <c r="N509" s="284"/>
      <c r="O509" s="442"/>
      <c r="P509" s="98"/>
      <c r="Q509" s="98"/>
      <c r="R509" s="98"/>
      <c r="S509" s="98"/>
      <c r="T509" s="98"/>
      <c r="U509" s="98"/>
      <c r="V509" s="98"/>
      <c r="W509" s="99"/>
      <c r="X509" s="89"/>
      <c r="Y509" s="89"/>
      <c r="Z509" s="89"/>
      <c r="AA509" s="89"/>
      <c r="AB509" s="102"/>
      <c r="AC509" s="102"/>
      <c r="AD509" s="102"/>
      <c r="AE509" s="102"/>
      <c r="AF509" s="102"/>
      <c r="AG509" s="102"/>
      <c r="AH509" s="102"/>
      <c r="AI509" s="102"/>
      <c r="AJ509" s="102"/>
      <c r="AK509" s="102"/>
      <c r="AL509" s="104"/>
      <c r="AM509" s="98"/>
      <c r="AN509" s="155"/>
      <c r="AO509" s="155"/>
      <c r="AP509" s="155"/>
      <c r="AQ509" s="155"/>
    </row>
    <row r="510" spans="1:43" s="101" customFormat="1" ht="40.15" customHeight="1">
      <c r="A510" s="90"/>
      <c r="B510" s="102"/>
      <c r="C510" s="292"/>
      <c r="D510" s="103"/>
      <c r="E510" s="98"/>
      <c r="F510" s="98"/>
      <c r="G510" s="98"/>
      <c r="H510" s="97"/>
      <c r="I510" s="97"/>
      <c r="J510" s="97"/>
      <c r="K510" s="97"/>
      <c r="L510" s="97"/>
      <c r="M510" s="285"/>
      <c r="N510" s="284"/>
      <c r="O510" s="442"/>
      <c r="P510" s="98"/>
      <c r="Q510" s="98"/>
      <c r="R510" s="98"/>
      <c r="S510" s="98"/>
      <c r="T510" s="98"/>
      <c r="U510" s="98"/>
      <c r="V510" s="98"/>
      <c r="W510" s="99"/>
      <c r="X510" s="89"/>
      <c r="Y510" s="89"/>
      <c r="Z510" s="89"/>
      <c r="AA510" s="89"/>
      <c r="AB510" s="102"/>
      <c r="AC510" s="102"/>
      <c r="AD510" s="102"/>
      <c r="AE510" s="102"/>
      <c r="AF510" s="102"/>
      <c r="AG510" s="102"/>
      <c r="AH510" s="102"/>
      <c r="AI510" s="102"/>
      <c r="AJ510" s="102"/>
      <c r="AK510" s="102"/>
      <c r="AL510" s="104"/>
      <c r="AM510" s="98"/>
      <c r="AN510" s="155"/>
      <c r="AO510" s="155"/>
      <c r="AP510" s="155"/>
      <c r="AQ510" s="155"/>
    </row>
    <row r="511" spans="1:43" s="101" customFormat="1" ht="40.15" customHeight="1">
      <c r="A511" s="90"/>
      <c r="B511" s="102"/>
      <c r="C511" s="292"/>
      <c r="D511" s="103"/>
      <c r="E511" s="98"/>
      <c r="F511" s="98"/>
      <c r="G511" s="98"/>
      <c r="H511" s="97"/>
      <c r="I511" s="97"/>
      <c r="J511" s="97"/>
      <c r="K511" s="97"/>
      <c r="L511" s="97"/>
      <c r="M511" s="285"/>
      <c r="N511" s="284"/>
      <c r="O511" s="442"/>
      <c r="P511" s="98"/>
      <c r="Q511" s="98"/>
      <c r="R511" s="98"/>
      <c r="S511" s="98"/>
      <c r="T511" s="98"/>
      <c r="U511" s="98"/>
      <c r="V511" s="98"/>
      <c r="W511" s="99"/>
      <c r="X511" s="89"/>
      <c r="Y511" s="89"/>
      <c r="Z511" s="89"/>
      <c r="AA511" s="89"/>
      <c r="AB511" s="102"/>
      <c r="AC511" s="102"/>
      <c r="AD511" s="102"/>
      <c r="AE511" s="102"/>
      <c r="AF511" s="102"/>
      <c r="AG511" s="102"/>
      <c r="AH511" s="102"/>
      <c r="AI511" s="102"/>
      <c r="AJ511" s="102"/>
      <c r="AK511" s="102"/>
      <c r="AL511" s="104"/>
      <c r="AM511" s="98"/>
      <c r="AN511" s="155"/>
      <c r="AO511" s="155"/>
      <c r="AP511" s="155"/>
      <c r="AQ511" s="155"/>
    </row>
    <row r="512" spans="1:43" s="101" customFormat="1" ht="40.15" customHeight="1">
      <c r="A512" s="90"/>
      <c r="B512" s="102"/>
      <c r="C512" s="292"/>
      <c r="D512" s="103"/>
      <c r="E512" s="98"/>
      <c r="F512" s="98"/>
      <c r="G512" s="98"/>
      <c r="H512" s="97"/>
      <c r="I512" s="97"/>
      <c r="J512" s="97"/>
      <c r="K512" s="97"/>
      <c r="L512" s="97"/>
      <c r="M512" s="285"/>
      <c r="N512" s="284"/>
      <c r="O512" s="442"/>
      <c r="P512" s="98"/>
      <c r="Q512" s="98"/>
      <c r="R512" s="98"/>
      <c r="S512" s="98"/>
      <c r="T512" s="98"/>
      <c r="U512" s="98"/>
      <c r="V512" s="98"/>
      <c r="W512" s="99"/>
      <c r="X512" s="89"/>
      <c r="Y512" s="89"/>
      <c r="Z512" s="89"/>
      <c r="AA512" s="89"/>
      <c r="AB512" s="102"/>
      <c r="AC512" s="102"/>
      <c r="AD512" s="102"/>
      <c r="AE512" s="102"/>
      <c r="AF512" s="102"/>
      <c r="AG512" s="102"/>
      <c r="AH512" s="102"/>
      <c r="AI512" s="102"/>
      <c r="AJ512" s="102"/>
      <c r="AK512" s="102"/>
      <c r="AL512" s="104"/>
      <c r="AM512" s="98"/>
      <c r="AN512" s="155"/>
      <c r="AO512" s="155"/>
      <c r="AP512" s="155"/>
      <c r="AQ512" s="155"/>
    </row>
    <row r="513" spans="1:43" s="101" customFormat="1" ht="40.15" customHeight="1">
      <c r="A513" s="90"/>
      <c r="B513" s="102"/>
      <c r="C513" s="292"/>
      <c r="D513" s="103"/>
      <c r="E513" s="98"/>
      <c r="F513" s="98"/>
      <c r="G513" s="98"/>
      <c r="H513" s="97"/>
      <c r="I513" s="97"/>
      <c r="J513" s="97"/>
      <c r="K513" s="97"/>
      <c r="L513" s="97"/>
      <c r="M513" s="285"/>
      <c r="N513" s="284"/>
      <c r="O513" s="442"/>
      <c r="P513" s="98"/>
      <c r="Q513" s="98"/>
      <c r="R513" s="98"/>
      <c r="S513" s="98"/>
      <c r="T513" s="98"/>
      <c r="U513" s="98"/>
      <c r="V513" s="98"/>
      <c r="W513" s="99"/>
      <c r="X513" s="89"/>
      <c r="Y513" s="89"/>
      <c r="Z513" s="89"/>
      <c r="AA513" s="89"/>
      <c r="AB513" s="102"/>
      <c r="AC513" s="102"/>
      <c r="AD513" s="102"/>
      <c r="AE513" s="102"/>
      <c r="AF513" s="102"/>
      <c r="AG513" s="102"/>
      <c r="AH513" s="102"/>
      <c r="AI513" s="102"/>
      <c r="AJ513" s="102"/>
      <c r="AK513" s="102"/>
      <c r="AL513" s="104"/>
      <c r="AM513" s="98"/>
      <c r="AN513" s="155"/>
      <c r="AO513" s="155"/>
      <c r="AP513" s="155"/>
      <c r="AQ513" s="155"/>
    </row>
    <row r="514" spans="1:43" s="101" customFormat="1" ht="40.15" customHeight="1">
      <c r="A514" s="90"/>
      <c r="B514" s="102"/>
      <c r="C514" s="292"/>
      <c r="D514" s="103"/>
      <c r="E514" s="98"/>
      <c r="F514" s="98"/>
      <c r="G514" s="98"/>
      <c r="H514" s="97"/>
      <c r="I514" s="97"/>
      <c r="J514" s="97"/>
      <c r="K514" s="97"/>
      <c r="L514" s="97"/>
      <c r="M514" s="285"/>
      <c r="N514" s="284"/>
      <c r="O514" s="442"/>
      <c r="P514" s="98"/>
      <c r="Q514" s="98"/>
      <c r="R514" s="98"/>
      <c r="S514" s="98"/>
      <c r="T514" s="98"/>
      <c r="U514" s="98"/>
      <c r="V514" s="98"/>
      <c r="W514" s="99"/>
      <c r="X514" s="89"/>
      <c r="Y514" s="89"/>
      <c r="Z514" s="89"/>
      <c r="AA514" s="89"/>
      <c r="AB514" s="102"/>
      <c r="AC514" s="102"/>
      <c r="AD514" s="102"/>
      <c r="AE514" s="102"/>
      <c r="AF514" s="102"/>
      <c r="AG514" s="102"/>
      <c r="AH514" s="102"/>
      <c r="AI514" s="102"/>
      <c r="AJ514" s="102"/>
      <c r="AK514" s="102"/>
      <c r="AL514" s="104"/>
      <c r="AM514" s="98"/>
      <c r="AN514" s="155"/>
      <c r="AO514" s="155"/>
      <c r="AP514" s="155"/>
      <c r="AQ514" s="155"/>
    </row>
    <row r="515" spans="1:43" s="101" customFormat="1" ht="40.15" customHeight="1">
      <c r="A515" s="90"/>
      <c r="B515" s="102"/>
      <c r="C515" s="292"/>
      <c r="D515" s="103"/>
      <c r="E515" s="98"/>
      <c r="F515" s="98"/>
      <c r="G515" s="98"/>
      <c r="H515" s="97"/>
      <c r="I515" s="97"/>
      <c r="J515" s="97"/>
      <c r="K515" s="98"/>
      <c r="L515" s="97"/>
      <c r="M515" s="285"/>
      <c r="N515" s="284"/>
      <c r="O515" s="442"/>
      <c r="P515" s="98"/>
      <c r="Q515" s="98"/>
      <c r="R515" s="98"/>
      <c r="S515" s="98"/>
      <c r="T515" s="98"/>
      <c r="U515" s="98"/>
      <c r="V515" s="98"/>
      <c r="W515" s="99"/>
      <c r="X515" s="89"/>
      <c r="Y515" s="89"/>
      <c r="Z515" s="89"/>
      <c r="AA515" s="89"/>
      <c r="AB515" s="102"/>
      <c r="AC515" s="102"/>
      <c r="AD515" s="102"/>
      <c r="AE515" s="102"/>
      <c r="AF515" s="102"/>
      <c r="AG515" s="102"/>
      <c r="AH515" s="102"/>
      <c r="AI515" s="102"/>
      <c r="AJ515" s="102"/>
      <c r="AK515" s="102"/>
      <c r="AL515" s="104"/>
      <c r="AM515" s="98"/>
      <c r="AN515" s="155"/>
      <c r="AO515" s="155"/>
      <c r="AP515" s="155"/>
      <c r="AQ515" s="155"/>
    </row>
    <row r="516" spans="1:43" s="101" customFormat="1" ht="40.15" customHeight="1">
      <c r="A516" s="90"/>
      <c r="B516" s="102"/>
      <c r="C516" s="292"/>
      <c r="D516" s="103"/>
      <c r="E516" s="98"/>
      <c r="F516" s="98"/>
      <c r="G516" s="98"/>
      <c r="H516" s="97"/>
      <c r="I516" s="97"/>
      <c r="J516" s="97"/>
      <c r="K516" s="98"/>
      <c r="L516" s="97"/>
      <c r="M516" s="285"/>
      <c r="N516" s="284"/>
      <c r="O516" s="442"/>
      <c r="P516" s="98"/>
      <c r="Q516" s="98"/>
      <c r="R516" s="98"/>
      <c r="S516" s="98"/>
      <c r="T516" s="98"/>
      <c r="U516" s="98"/>
      <c r="V516" s="98"/>
      <c r="W516" s="99"/>
      <c r="X516" s="89"/>
      <c r="Y516" s="89"/>
      <c r="Z516" s="89"/>
      <c r="AA516" s="89"/>
      <c r="AB516" s="102"/>
      <c r="AC516" s="102"/>
      <c r="AD516" s="102"/>
      <c r="AE516" s="102"/>
      <c r="AF516" s="102"/>
      <c r="AG516" s="102"/>
      <c r="AH516" s="102"/>
      <c r="AI516" s="102"/>
      <c r="AJ516" s="102"/>
      <c r="AK516" s="102"/>
      <c r="AL516" s="104"/>
      <c r="AM516" s="98"/>
      <c r="AN516" s="155"/>
      <c r="AO516" s="155"/>
      <c r="AP516" s="155"/>
      <c r="AQ516" s="155"/>
    </row>
    <row r="517" spans="1:43" s="101" customFormat="1" ht="40.15" customHeight="1">
      <c r="A517" s="90"/>
      <c r="B517" s="102"/>
      <c r="C517" s="292"/>
      <c r="D517" s="106"/>
      <c r="E517" s="107"/>
      <c r="F517" s="107"/>
      <c r="G517" s="107"/>
      <c r="H517" s="107"/>
      <c r="I517" s="107"/>
      <c r="J517" s="107"/>
      <c r="K517" s="107"/>
      <c r="L517" s="107"/>
      <c r="M517" s="285"/>
      <c r="N517" s="284"/>
      <c r="O517" s="442"/>
      <c r="P517" s="98"/>
      <c r="Q517" s="98"/>
      <c r="R517" s="98"/>
      <c r="S517" s="98"/>
      <c r="T517" s="98"/>
      <c r="U517" s="98"/>
      <c r="V517" s="98"/>
      <c r="W517" s="99"/>
      <c r="X517" s="89"/>
      <c r="Y517" s="89"/>
      <c r="Z517" s="89"/>
      <c r="AA517" s="89"/>
      <c r="AB517" s="102"/>
      <c r="AC517" s="102"/>
      <c r="AD517" s="102"/>
      <c r="AE517" s="102"/>
      <c r="AF517" s="102"/>
      <c r="AG517" s="102"/>
      <c r="AH517" s="102"/>
      <c r="AI517" s="102"/>
      <c r="AJ517" s="102"/>
      <c r="AK517" s="102"/>
      <c r="AL517" s="104"/>
      <c r="AM517" s="98"/>
      <c r="AN517" s="155"/>
      <c r="AO517" s="155"/>
      <c r="AP517" s="155"/>
      <c r="AQ517" s="155"/>
    </row>
    <row r="518" spans="1:43" s="101" customFormat="1" ht="40.15" customHeight="1">
      <c r="A518" s="90"/>
      <c r="B518" s="102"/>
      <c r="C518" s="292"/>
      <c r="D518" s="106"/>
      <c r="E518" s="107"/>
      <c r="F518" s="107"/>
      <c r="G518" s="107"/>
      <c r="H518" s="107"/>
      <c r="I518" s="107"/>
      <c r="J518" s="107"/>
      <c r="K518" s="107"/>
      <c r="L518" s="107"/>
      <c r="M518" s="285"/>
      <c r="N518" s="284"/>
      <c r="O518" s="442"/>
      <c r="P518" s="98"/>
      <c r="Q518" s="98"/>
      <c r="R518" s="98"/>
      <c r="S518" s="98"/>
      <c r="T518" s="98"/>
      <c r="U518" s="98"/>
      <c r="V518" s="98"/>
      <c r="W518" s="99"/>
      <c r="X518" s="89"/>
      <c r="Y518" s="89"/>
      <c r="Z518" s="89"/>
      <c r="AA518" s="89"/>
      <c r="AB518" s="102"/>
      <c r="AC518" s="102"/>
      <c r="AD518" s="102"/>
      <c r="AE518" s="102"/>
      <c r="AF518" s="102"/>
      <c r="AG518" s="102"/>
      <c r="AH518" s="102"/>
      <c r="AI518" s="102"/>
      <c r="AJ518" s="102"/>
      <c r="AK518" s="102"/>
      <c r="AL518" s="104"/>
      <c r="AM518" s="98"/>
      <c r="AN518" s="155"/>
      <c r="AO518" s="155"/>
      <c r="AP518" s="155"/>
      <c r="AQ518" s="155"/>
    </row>
    <row r="519" spans="1:43" s="101" customFormat="1" ht="40.15" customHeight="1">
      <c r="A519" s="90"/>
      <c r="B519" s="102"/>
      <c r="C519" s="292"/>
      <c r="D519" s="106"/>
      <c r="E519" s="107"/>
      <c r="F519" s="107"/>
      <c r="G519" s="107"/>
      <c r="H519" s="107"/>
      <c r="I519" s="107"/>
      <c r="J519" s="107"/>
      <c r="K519" s="107"/>
      <c r="L519" s="107"/>
      <c r="M519" s="285"/>
      <c r="N519" s="284"/>
      <c r="O519" s="442"/>
      <c r="P519" s="98"/>
      <c r="Q519" s="98"/>
      <c r="R519" s="98"/>
      <c r="S519" s="98"/>
      <c r="T519" s="98"/>
      <c r="U519" s="98"/>
      <c r="V519" s="98"/>
      <c r="W519" s="99"/>
      <c r="X519" s="89"/>
      <c r="Y519" s="89"/>
      <c r="Z519" s="89"/>
      <c r="AA519" s="89"/>
      <c r="AB519" s="102"/>
      <c r="AC519" s="102"/>
      <c r="AD519" s="102"/>
      <c r="AE519" s="102"/>
      <c r="AF519" s="102"/>
      <c r="AG519" s="102"/>
      <c r="AH519" s="102"/>
      <c r="AI519" s="102"/>
      <c r="AJ519" s="102"/>
      <c r="AK519" s="102"/>
      <c r="AL519" s="104"/>
      <c r="AM519" s="98"/>
      <c r="AN519" s="155"/>
      <c r="AO519" s="155"/>
      <c r="AP519" s="155"/>
      <c r="AQ519" s="155"/>
    </row>
    <row r="520" spans="1:43" s="101" customFormat="1" ht="40.15" customHeight="1">
      <c r="A520" s="90"/>
      <c r="B520" s="102"/>
      <c r="C520" s="292"/>
      <c r="D520" s="106"/>
      <c r="E520" s="107"/>
      <c r="F520" s="107"/>
      <c r="G520" s="107"/>
      <c r="H520" s="107"/>
      <c r="I520" s="107"/>
      <c r="J520" s="107"/>
      <c r="K520" s="107"/>
      <c r="L520" s="107"/>
      <c r="M520" s="285"/>
      <c r="N520" s="284"/>
      <c r="O520" s="442"/>
      <c r="P520" s="98"/>
      <c r="Q520" s="98"/>
      <c r="R520" s="98"/>
      <c r="S520" s="98"/>
      <c r="T520" s="98"/>
      <c r="U520" s="98"/>
      <c r="V520" s="98"/>
      <c r="W520" s="99"/>
      <c r="X520" s="89"/>
      <c r="Y520" s="89"/>
      <c r="Z520" s="89"/>
      <c r="AA520" s="89"/>
      <c r="AB520" s="102"/>
      <c r="AC520" s="102"/>
      <c r="AD520" s="102"/>
      <c r="AE520" s="102"/>
      <c r="AF520" s="102"/>
      <c r="AG520" s="102"/>
      <c r="AH520" s="102"/>
      <c r="AI520" s="102"/>
      <c r="AJ520" s="102"/>
      <c r="AK520" s="102"/>
      <c r="AL520" s="104"/>
      <c r="AM520" s="98"/>
      <c r="AN520" s="155"/>
      <c r="AO520" s="155"/>
      <c r="AP520" s="155"/>
      <c r="AQ520" s="155"/>
    </row>
    <row r="521" spans="1:43" s="101" customFormat="1" ht="40.15" customHeight="1">
      <c r="A521" s="90"/>
      <c r="B521" s="102"/>
      <c r="C521" s="292"/>
      <c r="D521" s="106"/>
      <c r="E521" s="107"/>
      <c r="F521" s="107"/>
      <c r="G521" s="107"/>
      <c r="H521" s="107"/>
      <c r="I521" s="107"/>
      <c r="J521" s="107"/>
      <c r="K521" s="107"/>
      <c r="L521" s="107"/>
      <c r="M521" s="285"/>
      <c r="N521" s="284"/>
      <c r="O521" s="442"/>
      <c r="P521" s="98"/>
      <c r="Q521" s="98"/>
      <c r="R521" s="98"/>
      <c r="S521" s="98"/>
      <c r="T521" s="98"/>
      <c r="U521" s="98"/>
      <c r="V521" s="98"/>
      <c r="W521" s="99"/>
      <c r="X521" s="89"/>
      <c r="Y521" s="89"/>
      <c r="Z521" s="89"/>
      <c r="AA521" s="89"/>
      <c r="AB521" s="102"/>
      <c r="AC521" s="102"/>
      <c r="AD521" s="102"/>
      <c r="AE521" s="102"/>
      <c r="AF521" s="102"/>
      <c r="AG521" s="102"/>
      <c r="AH521" s="102"/>
      <c r="AI521" s="102"/>
      <c r="AJ521" s="102"/>
      <c r="AK521" s="102"/>
      <c r="AL521" s="104"/>
      <c r="AM521" s="98"/>
      <c r="AN521" s="155"/>
      <c r="AO521" s="155"/>
      <c r="AP521" s="155"/>
      <c r="AQ521" s="155"/>
    </row>
    <row r="522" spans="1:43" s="101" customFormat="1" ht="40.15" customHeight="1">
      <c r="A522" s="90"/>
      <c r="B522" s="102"/>
      <c r="C522" s="292"/>
      <c r="D522" s="106"/>
      <c r="E522" s="107"/>
      <c r="F522" s="107"/>
      <c r="G522" s="107"/>
      <c r="H522" s="107"/>
      <c r="I522" s="107"/>
      <c r="J522" s="107"/>
      <c r="K522" s="107"/>
      <c r="L522" s="107"/>
      <c r="M522" s="285"/>
      <c r="N522" s="284"/>
      <c r="O522" s="442"/>
      <c r="P522" s="98"/>
      <c r="Q522" s="98"/>
      <c r="R522" s="98"/>
      <c r="S522" s="98"/>
      <c r="T522" s="98"/>
      <c r="U522" s="98"/>
      <c r="V522" s="98"/>
      <c r="W522" s="99"/>
      <c r="X522" s="89"/>
      <c r="Y522" s="89"/>
      <c r="Z522" s="89"/>
      <c r="AA522" s="89"/>
      <c r="AB522" s="102"/>
      <c r="AC522" s="102"/>
      <c r="AD522" s="102"/>
      <c r="AE522" s="102"/>
      <c r="AF522" s="102"/>
      <c r="AG522" s="102"/>
      <c r="AH522" s="102"/>
      <c r="AI522" s="102"/>
      <c r="AJ522" s="102"/>
      <c r="AK522" s="102"/>
      <c r="AL522" s="104"/>
      <c r="AM522" s="98"/>
      <c r="AN522" s="155"/>
      <c r="AO522" s="155"/>
      <c r="AP522" s="155"/>
      <c r="AQ522" s="155"/>
    </row>
    <row r="523" spans="1:43">
      <c r="D523" s="106"/>
      <c r="E523" s="107"/>
      <c r="F523" s="107"/>
      <c r="G523" s="107"/>
      <c r="H523" s="107"/>
      <c r="I523" s="107"/>
      <c r="J523" s="107"/>
      <c r="K523" s="107"/>
      <c r="L523" s="107"/>
    </row>
    <row r="524" spans="1:43">
      <c r="D524" s="106"/>
      <c r="E524" s="107"/>
      <c r="F524" s="107"/>
      <c r="G524" s="107"/>
      <c r="H524" s="107"/>
      <c r="I524" s="107"/>
      <c r="J524" s="107"/>
      <c r="K524" s="107"/>
      <c r="L524" s="107"/>
    </row>
    <row r="525" spans="1:43">
      <c r="D525" s="106"/>
      <c r="E525" s="107"/>
      <c r="F525" s="107"/>
      <c r="G525" s="107"/>
      <c r="H525" s="107"/>
      <c r="I525" s="107"/>
      <c r="J525" s="107"/>
      <c r="K525" s="107"/>
      <c r="L525" s="107"/>
    </row>
    <row r="526" spans="1:43">
      <c r="D526" s="106"/>
      <c r="E526" s="107"/>
      <c r="F526" s="107"/>
      <c r="G526" s="107"/>
      <c r="H526" s="107"/>
      <c r="I526" s="107"/>
      <c r="J526" s="107"/>
      <c r="K526" s="107"/>
      <c r="L526" s="107"/>
    </row>
    <row r="527" spans="1:43">
      <c r="D527" s="106"/>
      <c r="E527" s="107"/>
      <c r="F527" s="107"/>
      <c r="G527" s="107"/>
      <c r="H527" s="107"/>
      <c r="I527" s="107"/>
      <c r="J527" s="107"/>
      <c r="K527" s="107"/>
      <c r="L527" s="107"/>
    </row>
    <row r="528" spans="1:43">
      <c r="D528" s="106"/>
      <c r="E528" s="107"/>
      <c r="F528" s="107"/>
      <c r="G528" s="107"/>
      <c r="H528" s="107"/>
      <c r="I528" s="107"/>
      <c r="J528" s="107"/>
      <c r="K528" s="107"/>
      <c r="L528" s="107"/>
    </row>
    <row r="529" spans="4:12">
      <c r="D529" s="106"/>
      <c r="E529" s="107"/>
      <c r="F529" s="107"/>
      <c r="G529" s="107"/>
      <c r="H529" s="107"/>
      <c r="I529" s="107"/>
      <c r="J529" s="107"/>
      <c r="K529" s="107"/>
      <c r="L529" s="107"/>
    </row>
    <row r="530" spans="4:12">
      <c r="D530" s="106"/>
      <c r="E530" s="107"/>
      <c r="F530" s="107"/>
      <c r="G530" s="107"/>
      <c r="H530" s="107"/>
      <c r="I530" s="107"/>
      <c r="J530" s="107"/>
      <c r="K530" s="107"/>
      <c r="L530" s="107"/>
    </row>
    <row r="531" spans="4:12">
      <c r="D531" s="106"/>
      <c r="E531" s="107"/>
      <c r="F531" s="107"/>
      <c r="G531" s="107"/>
      <c r="H531" s="107"/>
      <c r="I531" s="107"/>
      <c r="J531" s="107"/>
      <c r="K531" s="107"/>
      <c r="L531" s="107"/>
    </row>
    <row r="532" spans="4:12">
      <c r="D532" s="106"/>
      <c r="E532" s="107"/>
      <c r="F532" s="107"/>
      <c r="G532" s="107"/>
      <c r="H532" s="107"/>
      <c r="I532" s="107"/>
      <c r="J532" s="107"/>
      <c r="K532" s="107"/>
      <c r="L532" s="107"/>
    </row>
    <row r="533" spans="4:12">
      <c r="D533" s="106"/>
      <c r="E533" s="107"/>
      <c r="F533" s="107"/>
      <c r="G533" s="107"/>
      <c r="H533" s="107"/>
      <c r="I533" s="107"/>
      <c r="J533" s="107"/>
      <c r="K533" s="107"/>
      <c r="L533" s="107"/>
    </row>
    <row r="534" spans="4:12">
      <c r="D534" s="106"/>
      <c r="E534" s="107"/>
      <c r="F534" s="107"/>
      <c r="G534" s="107"/>
      <c r="H534" s="107"/>
      <c r="I534" s="107"/>
      <c r="J534" s="107"/>
      <c r="K534" s="107"/>
      <c r="L534" s="107"/>
    </row>
    <row r="535" spans="4:12">
      <c r="D535" s="106"/>
      <c r="E535" s="107"/>
      <c r="F535" s="107"/>
      <c r="G535" s="107"/>
      <c r="H535" s="107"/>
      <c r="I535" s="107"/>
      <c r="J535" s="107"/>
      <c r="K535" s="107"/>
      <c r="L535" s="107"/>
    </row>
    <row r="536" spans="4:12">
      <c r="D536" s="106"/>
      <c r="E536" s="107"/>
      <c r="F536" s="107"/>
      <c r="G536" s="107"/>
      <c r="H536" s="107"/>
      <c r="I536" s="107"/>
      <c r="J536" s="107"/>
      <c r="K536" s="107"/>
      <c r="L536" s="107"/>
    </row>
    <row r="537" spans="4:12">
      <c r="D537" s="106"/>
      <c r="E537" s="107"/>
      <c r="F537" s="107"/>
      <c r="G537" s="107"/>
      <c r="H537" s="107"/>
      <c r="I537" s="107"/>
      <c r="J537" s="107"/>
      <c r="K537" s="107"/>
      <c r="L537" s="107"/>
    </row>
    <row r="538" spans="4:12">
      <c r="D538" s="106"/>
      <c r="E538" s="107"/>
      <c r="F538" s="107"/>
      <c r="G538" s="107"/>
      <c r="H538" s="107"/>
      <c r="I538" s="107"/>
      <c r="J538" s="107"/>
      <c r="K538" s="107"/>
      <c r="L538" s="107"/>
    </row>
    <row r="539" spans="4:12">
      <c r="D539" s="106"/>
      <c r="E539" s="107"/>
      <c r="F539" s="107"/>
      <c r="G539" s="107"/>
      <c r="H539" s="107"/>
      <c r="I539" s="107"/>
      <c r="J539" s="107"/>
      <c r="K539" s="107"/>
      <c r="L539" s="107"/>
    </row>
    <row r="540" spans="4:12">
      <c r="D540" s="106"/>
      <c r="E540" s="107"/>
      <c r="F540" s="107"/>
      <c r="G540" s="107"/>
      <c r="H540" s="107"/>
      <c r="I540" s="107"/>
      <c r="J540" s="107"/>
      <c r="K540" s="107"/>
      <c r="L540" s="107"/>
    </row>
    <row r="541" spans="4:12">
      <c r="D541" s="106"/>
      <c r="E541" s="107"/>
      <c r="F541" s="107"/>
      <c r="G541" s="107"/>
      <c r="H541" s="107"/>
      <c r="I541" s="107"/>
      <c r="J541" s="107"/>
      <c r="K541" s="107"/>
      <c r="L541" s="107"/>
    </row>
    <row r="542" spans="4:12">
      <c r="D542" s="106"/>
      <c r="E542" s="107"/>
      <c r="F542" s="107"/>
      <c r="G542" s="107"/>
      <c r="H542" s="107"/>
      <c r="I542" s="107"/>
      <c r="J542" s="107"/>
      <c r="K542" s="107"/>
      <c r="L542" s="107"/>
    </row>
    <row r="543" spans="4:12">
      <c r="D543" s="106"/>
      <c r="E543" s="107"/>
      <c r="F543" s="107"/>
      <c r="G543" s="107"/>
      <c r="H543" s="107"/>
      <c r="I543" s="107"/>
      <c r="J543" s="107"/>
      <c r="K543" s="107"/>
      <c r="L543" s="107"/>
    </row>
    <row r="544" spans="4:12">
      <c r="D544" s="106"/>
      <c r="E544" s="107"/>
      <c r="F544" s="107"/>
      <c r="G544" s="107"/>
      <c r="H544" s="107"/>
      <c r="I544" s="107"/>
      <c r="J544" s="107"/>
      <c r="K544" s="107"/>
      <c r="L544" s="107"/>
    </row>
    <row r="545" spans="4:12">
      <c r="D545" s="106"/>
      <c r="E545" s="107"/>
      <c r="F545" s="107"/>
      <c r="G545" s="107"/>
      <c r="H545" s="107"/>
      <c r="I545" s="107"/>
      <c r="J545" s="107"/>
      <c r="K545" s="107"/>
      <c r="L545" s="107"/>
    </row>
    <row r="546" spans="4:12">
      <c r="D546" s="106"/>
      <c r="E546" s="107"/>
      <c r="F546" s="107"/>
      <c r="G546" s="107"/>
      <c r="H546" s="107"/>
      <c r="I546" s="107"/>
      <c r="J546" s="107"/>
      <c r="K546" s="107"/>
      <c r="L546" s="107"/>
    </row>
    <row r="547" spans="4:12">
      <c r="D547" s="106"/>
      <c r="E547" s="107"/>
      <c r="F547" s="107"/>
      <c r="G547" s="107"/>
      <c r="H547" s="107"/>
      <c r="I547" s="107"/>
      <c r="J547" s="107"/>
      <c r="K547" s="107"/>
      <c r="L547" s="107"/>
    </row>
    <row r="548" spans="4:12">
      <c r="D548" s="106"/>
      <c r="E548" s="107"/>
      <c r="F548" s="107"/>
      <c r="G548" s="107"/>
      <c r="H548" s="107"/>
      <c r="I548" s="107"/>
      <c r="J548" s="107"/>
      <c r="K548" s="107"/>
      <c r="L548" s="107"/>
    </row>
    <row r="549" spans="4:12">
      <c r="D549" s="106"/>
      <c r="E549" s="107"/>
      <c r="F549" s="107"/>
      <c r="G549" s="107"/>
      <c r="H549" s="107"/>
      <c r="I549" s="107"/>
      <c r="J549" s="107"/>
      <c r="K549" s="107"/>
      <c r="L549" s="107"/>
    </row>
    <row r="550" spans="4:12">
      <c r="D550" s="106"/>
      <c r="E550" s="107"/>
      <c r="F550" s="107"/>
      <c r="G550" s="107"/>
      <c r="H550" s="107"/>
      <c r="I550" s="107"/>
      <c r="J550" s="107"/>
      <c r="K550" s="107"/>
      <c r="L550" s="107"/>
    </row>
    <row r="551" spans="4:12">
      <c r="D551" s="106"/>
      <c r="E551" s="107"/>
      <c r="F551" s="107"/>
      <c r="G551" s="107"/>
      <c r="H551" s="107"/>
      <c r="I551" s="107"/>
      <c r="J551" s="107"/>
      <c r="K551" s="107"/>
      <c r="L551" s="107"/>
    </row>
    <row r="552" spans="4:12">
      <c r="D552" s="106"/>
      <c r="E552" s="107"/>
      <c r="F552" s="107"/>
      <c r="G552" s="107"/>
      <c r="H552" s="107"/>
      <c r="I552" s="107"/>
      <c r="J552" s="107"/>
      <c r="K552" s="107"/>
      <c r="L552" s="107"/>
    </row>
    <row r="553" spans="4:12">
      <c r="D553" s="106"/>
      <c r="E553" s="107"/>
      <c r="F553" s="107"/>
      <c r="G553" s="107"/>
      <c r="H553" s="107"/>
      <c r="I553" s="107"/>
      <c r="J553" s="107"/>
      <c r="K553" s="107"/>
      <c r="L553" s="107"/>
    </row>
    <row r="554" spans="4:12">
      <c r="D554" s="106"/>
      <c r="E554" s="107"/>
      <c r="F554" s="107"/>
      <c r="G554" s="107"/>
      <c r="H554" s="107"/>
      <c r="I554" s="107"/>
      <c r="J554" s="107"/>
      <c r="K554" s="107"/>
      <c r="L554" s="107"/>
    </row>
    <row r="555" spans="4:12">
      <c r="D555" s="106"/>
      <c r="E555" s="107"/>
      <c r="F555" s="107"/>
      <c r="G555" s="107"/>
      <c r="H555" s="107"/>
      <c r="I555" s="107"/>
      <c r="J555" s="107"/>
      <c r="K555" s="107"/>
      <c r="L555" s="107"/>
    </row>
    <row r="556" spans="4:12">
      <c r="D556" s="106"/>
      <c r="E556" s="107"/>
      <c r="F556" s="107"/>
      <c r="G556" s="107"/>
      <c r="H556" s="107"/>
      <c r="I556" s="107"/>
      <c r="J556" s="107"/>
      <c r="K556" s="107"/>
      <c r="L556" s="107"/>
    </row>
    <row r="557" spans="4:12">
      <c r="D557" s="106"/>
      <c r="E557" s="107"/>
      <c r="F557" s="107"/>
      <c r="G557" s="107"/>
      <c r="H557" s="107"/>
      <c r="I557" s="107"/>
      <c r="J557" s="107"/>
      <c r="K557" s="107"/>
      <c r="L557" s="107"/>
    </row>
    <row r="558" spans="4:12">
      <c r="D558" s="106"/>
      <c r="E558" s="107"/>
      <c r="F558" s="107"/>
      <c r="G558" s="107"/>
      <c r="H558" s="107"/>
      <c r="I558" s="107"/>
      <c r="J558" s="107"/>
      <c r="K558" s="107"/>
      <c r="L558" s="107"/>
    </row>
    <row r="559" spans="4:12">
      <c r="D559" s="106"/>
      <c r="E559" s="107"/>
      <c r="F559" s="107"/>
      <c r="G559" s="107"/>
      <c r="H559" s="107"/>
      <c r="I559" s="107"/>
      <c r="J559" s="107"/>
      <c r="K559" s="107"/>
      <c r="L559" s="107"/>
    </row>
    <row r="560" spans="4:12">
      <c r="D560" s="106"/>
      <c r="E560" s="107"/>
      <c r="F560" s="107"/>
      <c r="G560" s="107"/>
      <c r="H560" s="107"/>
      <c r="I560" s="107"/>
      <c r="J560" s="107"/>
      <c r="K560" s="107"/>
      <c r="L560" s="107"/>
    </row>
    <row r="561" spans="1:12">
      <c r="D561" s="106"/>
      <c r="E561" s="107"/>
      <c r="F561" s="107"/>
      <c r="G561" s="107"/>
      <c r="H561" s="107"/>
      <c r="I561" s="107"/>
      <c r="J561" s="107"/>
      <c r="K561" s="107"/>
      <c r="L561" s="107"/>
    </row>
    <row r="562" spans="1:12">
      <c r="D562" s="106"/>
      <c r="E562" s="107"/>
      <c r="F562" s="107"/>
      <c r="G562" s="107"/>
      <c r="H562" s="107"/>
      <c r="I562" s="107"/>
      <c r="J562" s="107"/>
      <c r="K562" s="107"/>
      <c r="L562" s="107"/>
    </row>
    <row r="563" spans="1:12">
      <c r="D563" s="106"/>
      <c r="E563" s="107"/>
      <c r="F563" s="107"/>
      <c r="G563" s="107"/>
      <c r="H563" s="107"/>
      <c r="I563" s="107"/>
      <c r="J563" s="107"/>
      <c r="K563" s="107"/>
      <c r="L563" s="107"/>
    </row>
    <row r="564" spans="1:12">
      <c r="A564" s="91"/>
      <c r="C564" s="293"/>
      <c r="D564" s="106"/>
      <c r="E564" s="107"/>
      <c r="F564" s="107"/>
      <c r="G564" s="107"/>
      <c r="H564" s="107"/>
      <c r="I564" s="107"/>
      <c r="J564" s="107"/>
      <c r="K564" s="107"/>
      <c r="L564" s="107"/>
    </row>
    <row r="565" spans="1:12">
      <c r="A565" s="91"/>
      <c r="C565" s="293"/>
      <c r="D565" s="106"/>
      <c r="E565" s="107"/>
      <c r="F565" s="107"/>
      <c r="G565" s="107"/>
      <c r="H565" s="107"/>
      <c r="I565" s="107"/>
      <c r="J565" s="107"/>
      <c r="K565" s="107"/>
      <c r="L565" s="107"/>
    </row>
    <row r="566" spans="1:12">
      <c r="B566" s="105"/>
      <c r="D566" s="106"/>
      <c r="E566" s="107"/>
      <c r="F566" s="107"/>
      <c r="G566" s="107"/>
      <c r="H566" s="107"/>
      <c r="I566" s="107"/>
      <c r="J566" s="107"/>
      <c r="K566" s="107"/>
      <c r="L566" s="107"/>
    </row>
    <row r="567" spans="1:12">
      <c r="B567" s="105"/>
      <c r="D567" s="106"/>
      <c r="E567" s="107"/>
      <c r="F567" s="107"/>
      <c r="G567" s="107"/>
      <c r="H567" s="107"/>
      <c r="I567" s="107"/>
      <c r="J567" s="107"/>
      <c r="K567" s="107"/>
      <c r="L567" s="107"/>
    </row>
    <row r="568" spans="1:12">
      <c r="B568" s="105"/>
      <c r="D568" s="106"/>
      <c r="E568" s="107"/>
      <c r="F568" s="107"/>
      <c r="G568" s="107"/>
      <c r="H568" s="107"/>
      <c r="I568" s="107"/>
      <c r="J568" s="107"/>
      <c r="K568" s="107"/>
      <c r="L568" s="107"/>
    </row>
    <row r="569" spans="1:12">
      <c r="B569" s="105"/>
      <c r="D569" s="106"/>
      <c r="E569" s="107"/>
      <c r="F569" s="107"/>
      <c r="G569" s="107"/>
      <c r="H569" s="107"/>
      <c r="I569" s="107"/>
      <c r="J569" s="107"/>
      <c r="K569" s="107"/>
      <c r="L569" s="107"/>
    </row>
    <row r="570" spans="1:12">
      <c r="B570" s="105"/>
      <c r="D570" s="106"/>
      <c r="E570" s="107"/>
      <c r="F570" s="107"/>
      <c r="G570" s="107"/>
      <c r="H570" s="107"/>
      <c r="I570" s="107"/>
      <c r="J570" s="107"/>
      <c r="K570" s="107"/>
      <c r="L570" s="107"/>
    </row>
    <row r="571" spans="1:12">
      <c r="B571" s="105"/>
      <c r="D571" s="106"/>
      <c r="E571" s="107"/>
      <c r="F571" s="107"/>
      <c r="G571" s="107"/>
      <c r="H571" s="107"/>
      <c r="I571" s="107"/>
      <c r="J571" s="107"/>
      <c r="K571" s="107"/>
      <c r="L571" s="107"/>
    </row>
    <row r="572" spans="1:12">
      <c r="B572" s="105"/>
      <c r="D572" s="106"/>
      <c r="E572" s="107"/>
      <c r="F572" s="107"/>
      <c r="G572" s="107"/>
      <c r="H572" s="107"/>
      <c r="I572" s="107"/>
      <c r="J572" s="107"/>
      <c r="K572" s="107"/>
      <c r="L572" s="107"/>
    </row>
    <row r="573" spans="1:12">
      <c r="B573" s="105"/>
      <c r="D573" s="106"/>
      <c r="E573" s="107"/>
      <c r="F573" s="107"/>
      <c r="G573" s="107"/>
      <c r="H573" s="107"/>
      <c r="I573" s="107"/>
      <c r="J573" s="107"/>
      <c r="K573" s="107"/>
      <c r="L573" s="107"/>
    </row>
    <row r="574" spans="1:12">
      <c r="B574" s="105"/>
      <c r="D574" s="106"/>
      <c r="E574" s="107"/>
      <c r="F574" s="107"/>
      <c r="G574" s="107"/>
      <c r="H574" s="107"/>
      <c r="I574" s="107"/>
      <c r="J574" s="107"/>
      <c r="K574" s="107"/>
      <c r="L574" s="107"/>
    </row>
    <row r="575" spans="1:12">
      <c r="B575" s="105"/>
      <c r="D575" s="106"/>
      <c r="E575" s="107"/>
      <c r="F575" s="107"/>
      <c r="G575" s="107"/>
      <c r="H575" s="107"/>
      <c r="I575" s="107"/>
      <c r="J575" s="107"/>
      <c r="K575" s="107"/>
      <c r="L575" s="107"/>
    </row>
    <row r="576" spans="1:12">
      <c r="B576" s="105"/>
      <c r="D576" s="106"/>
      <c r="E576" s="107"/>
      <c r="F576" s="107"/>
      <c r="G576" s="107"/>
      <c r="H576" s="107"/>
      <c r="I576" s="107"/>
      <c r="J576" s="107"/>
      <c r="K576" s="107"/>
      <c r="L576" s="107"/>
    </row>
    <row r="577" spans="2:12">
      <c r="B577" s="105"/>
      <c r="D577" s="106"/>
      <c r="E577" s="107"/>
      <c r="F577" s="107"/>
      <c r="G577" s="107"/>
      <c r="H577" s="107"/>
      <c r="I577" s="107"/>
      <c r="J577" s="107"/>
      <c r="K577" s="107"/>
      <c r="L577" s="107"/>
    </row>
    <row r="578" spans="2:12">
      <c r="B578" s="105"/>
      <c r="D578" s="106"/>
      <c r="E578" s="107"/>
      <c r="F578" s="107"/>
      <c r="G578" s="107"/>
      <c r="H578" s="107"/>
      <c r="I578" s="107"/>
      <c r="J578" s="107"/>
      <c r="K578" s="107"/>
      <c r="L578" s="107"/>
    </row>
    <row r="579" spans="2:12">
      <c r="B579" s="105"/>
      <c r="E579" s="97"/>
    </row>
    <row r="580" spans="2:12">
      <c r="B580" s="105"/>
      <c r="E580" s="97"/>
    </row>
    <row r="581" spans="2:12">
      <c r="B581" s="105"/>
      <c r="E581" s="97"/>
    </row>
    <row r="582" spans="2:12">
      <c r="B582" s="105"/>
    </row>
    <row r="583" spans="2:12">
      <c r="B583" s="105"/>
    </row>
    <row r="584" spans="2:12">
      <c r="B584" s="105"/>
    </row>
    <row r="585" spans="2:12">
      <c r="B585" s="105"/>
    </row>
    <row r="586" spans="2:12">
      <c r="B586" s="105"/>
    </row>
    <row r="587" spans="2:12">
      <c r="B587" s="105"/>
    </row>
    <row r="588" spans="2:12">
      <c r="B588" s="105"/>
    </row>
    <row r="589" spans="2:12">
      <c r="B589" s="105"/>
    </row>
    <row r="590" spans="2:12">
      <c r="B590" s="105"/>
    </row>
    <row r="591" spans="2:12">
      <c r="B591" s="105"/>
    </row>
    <row r="592" spans="2:12">
      <c r="B592" s="105"/>
    </row>
    <row r="593" spans="2:2">
      <c r="B593" s="105"/>
    </row>
    <row r="594" spans="2:2">
      <c r="B594" s="105"/>
    </row>
    <row r="595" spans="2:2">
      <c r="B595" s="105"/>
    </row>
    <row r="596" spans="2:2">
      <c r="B596" s="105"/>
    </row>
    <row r="597" spans="2:2">
      <c r="B597" s="105"/>
    </row>
    <row r="598" spans="2:2">
      <c r="B598" s="105"/>
    </row>
    <row r="599" spans="2:2">
      <c r="B599" s="105"/>
    </row>
    <row r="600" spans="2:2">
      <c r="B600" s="105"/>
    </row>
    <row r="601" spans="2:2">
      <c r="B601" s="105"/>
    </row>
    <row r="602" spans="2:2">
      <c r="B602" s="105"/>
    </row>
    <row r="603" spans="2:2">
      <c r="B603" s="105"/>
    </row>
    <row r="604" spans="2:2">
      <c r="B604" s="105"/>
    </row>
    <row r="605" spans="2:2">
      <c r="B605" s="105"/>
    </row>
    <row r="606" spans="2:2">
      <c r="B606" s="105"/>
    </row>
    <row r="607" spans="2:2">
      <c r="B607" s="105"/>
    </row>
    <row r="608" spans="2:2">
      <c r="B608" s="105"/>
    </row>
    <row r="609" spans="2:2">
      <c r="B609" s="105"/>
    </row>
    <row r="610" spans="2:2">
      <c r="B610" s="105"/>
    </row>
    <row r="611" spans="2:2">
      <c r="B611" s="105"/>
    </row>
    <row r="612" spans="2:2">
      <c r="B612" s="105"/>
    </row>
    <row r="613" spans="2:2">
      <c r="B613" s="105"/>
    </row>
    <row r="614" spans="2:2">
      <c r="B614" s="105"/>
    </row>
    <row r="615" spans="2:2">
      <c r="B615" s="105"/>
    </row>
    <row r="616" spans="2:2">
      <c r="B616" s="105"/>
    </row>
    <row r="617" spans="2:2">
      <c r="B617" s="105"/>
    </row>
    <row r="618" spans="2:2">
      <c r="B618" s="105"/>
    </row>
    <row r="619" spans="2:2">
      <c r="B619" s="105"/>
    </row>
    <row r="620" spans="2:2">
      <c r="B620" s="105"/>
    </row>
    <row r="621" spans="2:2">
      <c r="B621" s="105"/>
    </row>
    <row r="622" spans="2:2">
      <c r="B622" s="105"/>
    </row>
    <row r="623" spans="2:2">
      <c r="B623" s="105"/>
    </row>
    <row r="624" spans="2:2">
      <c r="B624" s="105"/>
    </row>
    <row r="625" spans="2:2">
      <c r="B625" s="105"/>
    </row>
    <row r="626" spans="2:2">
      <c r="B626" s="105"/>
    </row>
    <row r="627" spans="2:2">
      <c r="B627" s="105"/>
    </row>
  </sheetData>
  <sheetProtection password="CCF2" sheet="1" scenarios="1" formatColumns="0" formatRows="0" insertColumns="0" insertHyperlinks="0" sort="0" autoFilter="0" pivotTables="0"/>
  <autoFilter ref="B3:I503">
    <filterColumn colId="1" showButton="0"/>
  </autoFilter>
  <dataConsolidate/>
  <mergeCells count="5">
    <mergeCell ref="C3:D3"/>
    <mergeCell ref="B1:D1"/>
    <mergeCell ref="H2:H3"/>
    <mergeCell ref="I2:I3"/>
    <mergeCell ref="K2:K3"/>
  </mergeCells>
  <phoneticPr fontId="7" type="noConversion"/>
  <conditionalFormatting sqref="A4:H503 J4:N503">
    <cfRule type="expression" dxfId="6" priority="5" stopIfTrue="1">
      <formula>$C4&lt;&gt;$C3</formula>
    </cfRule>
  </conditionalFormatting>
  <conditionalFormatting sqref="B4:H503 J4:M503">
    <cfRule type="expression" dxfId="5" priority="4">
      <formula>MOD($O4,2)=1</formula>
    </cfRule>
  </conditionalFormatting>
  <conditionalFormatting sqref="I4:I503">
    <cfRule type="cellIs" dxfId="4" priority="3" operator="equal">
      <formula>"F"</formula>
    </cfRule>
  </conditionalFormatting>
  <conditionalFormatting sqref="A4:N503">
    <cfRule type="expression" dxfId="3" priority="5" stopIfTrue="1">
      <formula>$C4&lt;&gt;$C3</formula>
    </cfRule>
  </conditionalFormatting>
  <conditionalFormatting sqref="B4:M503">
    <cfRule type="expression" dxfId="2" priority="4">
      <formula>MOD($O4,2)=1</formula>
    </cfRule>
  </conditionalFormatting>
  <conditionalFormatting sqref="D4:D503">
    <cfRule type="expression" dxfId="1" priority="2">
      <formula>AND(ISERROR($B4),D4&lt;&gt;"")</formula>
    </cfRule>
  </conditionalFormatting>
  <conditionalFormatting sqref="A4:M503">
    <cfRule type="expression" dxfId="0" priority="1">
      <formula>(ROW()&gt;($A$2+$A$3))</formula>
    </cfRule>
  </conditionalFormatting>
  <dataValidations count="11">
    <dataValidation type="list" errorStyle="information" showInputMessage="1" errorTitle="非正常測試項" error="未被定義於Summary工作頁" sqref="D4:D454">
      <formula1>OFFSET($AQ$3,0,0,COUNTA(AQ$3:AQ$202)-COUNTBLANK(AQ$3:AQ$202),1)</formula1>
    </dataValidation>
    <dataValidation type="list" allowBlank="1" showInputMessage="1" showErrorMessage="1" sqref="H4:H65240">
      <formula1>"H,M,L"</formula1>
    </dataValidation>
    <dataValidation type="list" allowBlank="1" showInputMessage="1" showErrorMessage="1" sqref="I4:I473">
      <formula1>"P,F,N/A"</formula1>
    </dataValidation>
    <dataValidation allowBlank="1" showInputMessage="1" showErrorMessage="1" promptTitle="問題說明" prompt="_x000a_對測試結果的補充說明，若測試項為失敗時，應將當時的Bug ID 附上，例如Mantis ID 以利後續追蹤。" sqref="L2"/>
    <dataValidation allowBlank="1" showInputMessage="1" showErrorMessage="1" promptTitle="測試種類之分類名稱 (此處名稱可修改)" prompt="而若需要更多的種類分類時，鼠標選取&quot;測試步驟&quot;之表頭，然後按右鍵選擇&quot;插入&quot;去增加行數，惟所新增行數不得超過 10 行。" sqref="E3"/>
    <dataValidation allowBlank="1" showInputMessage="1" showErrorMessage="1" promptTitle="結果" prompt="_x000a_若空白表示本項目尚未執行_x000a_結果說明：_x000a_P：通過_x000a_F：失敗_x000a_N/A：不適用或本次SKIP_x000a_" sqref="I1"/>
    <dataValidation allowBlank="1" showInputMessage="1" showErrorMessage="1" promptTitle="預期結果" prompt="本測試項目的結果成功的判斷依據" sqref="G3"/>
    <dataValidation allowBlank="1" showInputMessage="1" showErrorMessage="1" promptTitle="測試步驟" prompt="步驟說明，若有其他相依條件亦可在此一併說明" sqref="F3"/>
    <dataValidation allowBlank="1" showInputMessage="1" showErrorMessage="1" promptTitle="優先度為必填欄位" prompt="_x000a_H: 高_x000a_M:中_x000a_L: 低" sqref="H1"/>
    <dataValidation allowBlank="1" showInputMessage="1" showErrorMessage="1" promptTitle="測試種類" prompt="測試分類大項，此部份會用於Summary頁的統計種類，空白則與上一行相同。" sqref="C3:D3"/>
    <dataValidation allowBlank="1" showInputMessage="1" showErrorMessage="1" promptTitle="解釋" prompt="F: 結果顯示為 &quot;F&quot; 的紀錄筆數_x000a_M.R.: 紀錄於MANTIS 中的紀錄筆數" sqref="M2"/>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9"/>
  <dimension ref="A2:P104"/>
  <sheetViews>
    <sheetView zoomScale="106" zoomScaleNormal="106" workbookViewId="0">
      <selection activeCell="L2" sqref="L2"/>
    </sheetView>
  </sheetViews>
  <sheetFormatPr defaultColWidth="9" defaultRowHeight="14.25"/>
  <cols>
    <col min="1" max="5" width="9" style="30"/>
    <col min="6" max="6" width="9.875" style="30" customWidth="1"/>
    <col min="7" max="16384" width="9" style="30"/>
  </cols>
  <sheetData>
    <row r="2" spans="1:16" ht="409.5" customHeight="1"/>
    <row r="3" spans="1:16" s="288" customFormat="1" ht="30" customHeight="1">
      <c r="A3" s="289">
        <v>0</v>
      </c>
      <c r="B3" s="289" t="s">
        <v>98</v>
      </c>
      <c r="C3" s="289"/>
      <c r="D3" s="289"/>
      <c r="E3" s="289"/>
      <c r="F3" s="289"/>
      <c r="G3" s="289"/>
      <c r="H3" s="289"/>
      <c r="I3" s="289"/>
      <c r="J3" s="289"/>
      <c r="K3" s="289"/>
      <c r="L3" s="289"/>
      <c r="M3" s="289"/>
      <c r="N3" s="289"/>
      <c r="O3" s="289"/>
      <c r="P3" s="289"/>
    </row>
    <row r="4" spans="1:16" s="290" customFormat="1" ht="16.5">
      <c r="B4" s="290" t="s">
        <v>104</v>
      </c>
    </row>
    <row r="5" spans="1:16" ht="16.5">
      <c r="B5" s="290" t="s">
        <v>105</v>
      </c>
    </row>
    <row r="6" spans="1:16" ht="16.5">
      <c r="B6" s="290" t="s">
        <v>106</v>
      </c>
    </row>
    <row r="8" spans="1:16" s="288" customFormat="1" ht="30" customHeight="1">
      <c r="A8" s="289">
        <v>1</v>
      </c>
      <c r="B8" s="289" t="s">
        <v>100</v>
      </c>
      <c r="C8" s="289"/>
      <c r="D8" s="289"/>
      <c r="E8" s="289"/>
      <c r="F8" s="289"/>
      <c r="G8" s="289"/>
      <c r="H8" s="289"/>
      <c r="I8" s="289"/>
      <c r="J8" s="289"/>
      <c r="K8" s="289"/>
      <c r="L8" s="289"/>
      <c r="M8" s="289"/>
      <c r="N8" s="289"/>
      <c r="O8" s="289"/>
      <c r="P8" s="289"/>
    </row>
    <row r="9" spans="1:16" s="291" customFormat="1" ht="23.25" customHeight="1">
      <c r="B9" s="291" t="s">
        <v>95</v>
      </c>
      <c r="H9" s="291" t="s">
        <v>99</v>
      </c>
      <c r="N9" s="291" t="s">
        <v>94</v>
      </c>
    </row>
    <row r="31" spans="1:16" s="288" customFormat="1" ht="30" customHeight="1">
      <c r="A31" s="289">
        <v>2</v>
      </c>
      <c r="B31" s="289" t="s">
        <v>96</v>
      </c>
      <c r="C31" s="289"/>
      <c r="D31" s="289"/>
      <c r="E31" s="289"/>
      <c r="F31" s="289"/>
      <c r="G31" s="289"/>
      <c r="H31" s="289"/>
      <c r="I31" s="289"/>
      <c r="J31" s="289"/>
      <c r="K31" s="289"/>
      <c r="L31" s="289"/>
      <c r="M31" s="289"/>
      <c r="N31" s="289"/>
      <c r="O31" s="289"/>
      <c r="P31" s="289"/>
    </row>
    <row r="65" spans="1:16" s="288" customFormat="1" ht="30" customHeight="1">
      <c r="A65" s="289">
        <v>3</v>
      </c>
      <c r="B65" s="289" t="s">
        <v>97</v>
      </c>
      <c r="C65" s="289"/>
      <c r="D65" s="289"/>
      <c r="E65" s="289"/>
      <c r="F65" s="289"/>
      <c r="G65" s="289"/>
      <c r="H65" s="289"/>
      <c r="I65" s="289"/>
      <c r="J65" s="289"/>
      <c r="K65" s="289"/>
      <c r="L65" s="289"/>
      <c r="M65" s="289"/>
      <c r="N65" s="289"/>
      <c r="O65" s="289"/>
      <c r="P65" s="289"/>
    </row>
    <row r="104" spans="4:4" ht="16.5">
      <c r="D104" s="55"/>
    </row>
  </sheetData>
  <sheetProtection password="CCF2" sheet="1" objects="1" scenarios="1"/>
  <phoneticPr fontId="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Sheet12">
    <tabColor theme="1" tint="4.9989318521683403E-2"/>
  </sheetPr>
  <dimension ref="A1:C21"/>
  <sheetViews>
    <sheetView tabSelected="1" workbookViewId="0">
      <selection activeCell="C21" sqref="A12:C21"/>
    </sheetView>
  </sheetViews>
  <sheetFormatPr defaultColWidth="9" defaultRowHeight="16.5"/>
  <cols>
    <col min="1" max="1" width="9" style="613"/>
    <col min="2" max="2" width="14.75" style="634" customWidth="1"/>
    <col min="3" max="3" width="112.375" style="1" customWidth="1"/>
    <col min="4" max="16384" width="9" style="1"/>
  </cols>
  <sheetData>
    <row r="1" spans="1:3">
      <c r="B1" s="634">
        <v>42249</v>
      </c>
      <c r="C1" s="1" t="s">
        <v>17</v>
      </c>
    </row>
    <row r="2" spans="1:3">
      <c r="C2" s="1" t="s">
        <v>18</v>
      </c>
    </row>
    <row r="3" spans="1:3">
      <c r="C3" s="1" t="s">
        <v>16</v>
      </c>
    </row>
    <row r="4" spans="1:3">
      <c r="B4" s="634">
        <v>42250</v>
      </c>
      <c r="C4" s="1" t="s">
        <v>15</v>
      </c>
    </row>
    <row r="5" spans="1:3">
      <c r="C5" s="1" t="s">
        <v>14</v>
      </c>
    </row>
    <row r="6" spans="1:3">
      <c r="C6" s="1" t="s">
        <v>695</v>
      </c>
    </row>
    <row r="7" spans="1:3">
      <c r="A7" s="613">
        <v>1.03</v>
      </c>
      <c r="B7" s="634">
        <v>42251</v>
      </c>
      <c r="C7" s="1" t="s">
        <v>19</v>
      </c>
    </row>
    <row r="8" spans="1:3">
      <c r="C8" s="1" t="s">
        <v>22</v>
      </c>
    </row>
    <row r="9" spans="1:3">
      <c r="C9" s="1" t="s">
        <v>20</v>
      </c>
    </row>
    <row r="10" spans="1:3">
      <c r="C10" s="1" t="s">
        <v>21</v>
      </c>
    </row>
    <row r="12" spans="1:3">
      <c r="A12" s="613" t="s">
        <v>693</v>
      </c>
      <c r="B12" s="634">
        <v>43481</v>
      </c>
      <c r="C12" s="1" t="s">
        <v>697</v>
      </c>
    </row>
    <row r="13" spans="1:3">
      <c r="C13" s="1" t="s">
        <v>696</v>
      </c>
    </row>
    <row r="14" spans="1:3">
      <c r="C14" s="1" t="s">
        <v>699</v>
      </c>
    </row>
    <row r="15" spans="1:3">
      <c r="C15" s="1" t="s">
        <v>700</v>
      </c>
    </row>
    <row r="16" spans="1:3">
      <c r="C16" s="1" t="s">
        <v>701</v>
      </c>
    </row>
    <row r="17" spans="3:3">
      <c r="C17" s="1" t="s">
        <v>702</v>
      </c>
    </row>
    <row r="18" spans="3:3">
      <c r="C18" s="1" t="s">
        <v>703</v>
      </c>
    </row>
    <row r="19" spans="3:3">
      <c r="C19" s="1" t="s">
        <v>704</v>
      </c>
    </row>
    <row r="20" spans="3:3">
      <c r="C20" s="1" t="s">
        <v>689</v>
      </c>
    </row>
    <row r="21" spans="3:3">
      <c r="C21" s="1" t="s">
        <v>698</v>
      </c>
    </row>
  </sheetData>
  <sheetProtection sheet="1" objects="1" scenarios="1"/>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3"/>
  <dimension ref="A1:O126"/>
  <sheetViews>
    <sheetView workbookViewId="0">
      <selection activeCell="E21" sqref="E21"/>
    </sheetView>
  </sheetViews>
  <sheetFormatPr defaultColWidth="9" defaultRowHeight="16.5"/>
  <cols>
    <col min="1" max="1" width="26.875" style="179" customWidth="1"/>
    <col min="2" max="2" width="14.375" style="179" customWidth="1"/>
    <col min="3" max="3" width="14.125" style="179" customWidth="1"/>
    <col min="4" max="4" width="15.25" style="179" customWidth="1"/>
    <col min="5" max="5" width="21.875" style="179" customWidth="1"/>
    <col min="6" max="6" width="9.25" style="179" customWidth="1"/>
    <col min="7" max="7" width="11.875" style="179" customWidth="1"/>
    <col min="8" max="8" width="20.875" style="179" customWidth="1"/>
    <col min="9" max="9" width="5.875" style="179" customWidth="1"/>
    <col min="10" max="10" width="9" style="179"/>
    <col min="11" max="11" width="12.375" style="179" customWidth="1"/>
    <col min="12" max="12" width="7.625" style="179" customWidth="1"/>
    <col min="13" max="13" width="4.625" style="179" customWidth="1"/>
    <col min="14" max="14" width="10.125" style="179" customWidth="1"/>
    <col min="15" max="15" width="12.5" style="179" customWidth="1"/>
    <col min="16" max="16" width="9" style="179" customWidth="1"/>
    <col min="17" max="17" width="9" style="179"/>
    <col min="18" max="18" width="13.125" style="179" customWidth="1"/>
    <col min="19" max="16384" width="9" style="179"/>
  </cols>
  <sheetData>
    <row r="1" spans="1:15">
      <c r="A1" s="179" t="s">
        <v>54</v>
      </c>
      <c r="B1" s="179" t="s">
        <v>79</v>
      </c>
      <c r="C1" s="179" t="s">
        <v>93</v>
      </c>
      <c r="D1" s="179" t="s">
        <v>51</v>
      </c>
      <c r="E1" s="179" t="s">
        <v>53</v>
      </c>
      <c r="F1" s="179" t="s">
        <v>55</v>
      </c>
      <c r="G1" s="179">
        <v>0</v>
      </c>
      <c r="H1" s="179" t="s">
        <v>80</v>
      </c>
      <c r="J1" s="179" t="s">
        <v>52</v>
      </c>
      <c r="K1" s="179" t="s">
        <v>81</v>
      </c>
    </row>
    <row r="2" spans="1:15">
      <c r="A2" s="179">
        <v>13</v>
      </c>
      <c r="B2" s="179" t="str">
        <f>IF(A2&lt;=26,CHAR(A2+64),IF(MOD(A2,26)=0,CHAR((A2/26)+63)&amp;"Z",CHAR((A2/26)+64)&amp;CHAR(MOD(A2,26)+64)))</f>
        <v>M</v>
      </c>
      <c r="C2" s="179" t="str">
        <f ca="1">IF(ISNUMBER(MATCH(INDIRECT("Result!"&amp;B2&amp;"4"),C$1:C1,0)),"",INDIRECT("Result!"&amp;B2&amp;"4"))</f>
        <v>xxxx</v>
      </c>
      <c r="D2" s="179">
        <f ca="1">MATCH(D$1,INDIRECT("'"&amp;C2&amp;"'!1:1"),0)</f>
        <v>14</v>
      </c>
      <c r="E2" s="179" t="str">
        <f ca="1">IF(D2&lt;=26,CHAR(D2+64),IF(MOD(D2,26)=0,CHAR((D2/26)+63)&amp;"Z",CHAR((D2/26)+64)&amp;CHAR(MOD(D2,26)+64)))</f>
        <v>N</v>
      </c>
      <c r="F2" s="179">
        <f ca="1">IFERROR(MAX(INDIRECT("'"&amp;C2&amp;"'!"&amp;E2&amp;":"&amp;E2)),0)</f>
        <v>1</v>
      </c>
      <c r="G2" s="179">
        <f ca="1">SUM(F$2:F2)</f>
        <v>1</v>
      </c>
      <c r="H2" s="179" t="str">
        <f ca="1">IF((D2-2)&lt;=26,CHAR((D2-2)+64),IF(MOD((D2-2),26)=0,CHAR(((D2-2)/26)+63)&amp;"Z",CHAR(((D2-2)/26)+64)&amp;CHAR(MOD((D2-2),26)+64)))</f>
        <v>L</v>
      </c>
      <c r="J2" s="179">
        <v>1</v>
      </c>
      <c r="K2" s="179" t="str">
        <f t="shared" ref="K2:K33" ca="1" si="0">IF(ISNUMBER(MATCH(J2,G:G,0)),INDIRECT("C"&amp;MATCH(J2,G:G,0)),INDIRECT("C"&amp;MATCH(J2,G:G,1)+1))</f>
        <v>xxxx</v>
      </c>
      <c r="L2" s="179" t="str">
        <f ca="1">INDIRECT("e"&amp;MATCH(K2,C:C,0))</f>
        <v>N</v>
      </c>
      <c r="M2" s="179">
        <f ca="1">COUNTIF(K$2:K2,K2)</f>
        <v>1</v>
      </c>
      <c r="N2" s="179" t="str">
        <f ca="1">INDIRECT("H"&amp;MATCH(K2,C:C,0))&amp;MATCH(M2,INDIRECT("'"&amp;K2&amp;"'!"&amp;L2&amp;":"&amp;L2),0)</f>
        <v>L4</v>
      </c>
      <c r="O2" s="179">
        <f ca="1">INDIRECT("'"&amp;K2&amp;"'!"&amp;N2)</f>
        <v>1354</v>
      </c>
    </row>
    <row r="3" spans="1:15">
      <c r="A3" s="179">
        <f>A2+9</f>
        <v>22</v>
      </c>
      <c r="B3" s="179" t="str">
        <f t="shared" ref="B3:B10" si="1">IF(A3&lt;=26,CHAR(A3+64),IF(MOD(A3,26)=0,CHAR((A3/26)+63)&amp;"Z",CHAR((A3/26)+64)&amp;CHAR(MOD(A3,26)+64)))</f>
        <v>V</v>
      </c>
      <c r="C3" s="179" t="str">
        <f ca="1">IF(ISNUMBER(MATCH(INDIRECT("Result!"&amp;B3&amp;"4"),C$1:C2,0)),"",INDIRECT("Result!"&amp;B3&amp;"4"))</f>
        <v/>
      </c>
      <c r="D3" s="179" t="e">
        <f t="shared" ref="D3:D10" ca="1" si="2">MATCH(D$1,INDIRECT("'"&amp;C3&amp;"'!1:1"),0)</f>
        <v>#REF!</v>
      </c>
      <c r="E3" s="179" t="e">
        <f t="shared" ref="E3:E10" ca="1" si="3">IF(D3&lt;=26,CHAR(D3+64),IF(MOD(D3,26)=0,CHAR((D3/26)+63)&amp;"Z",CHAR((D3/26)+64)&amp;CHAR(MOD(D3,26)+64)))</f>
        <v>#REF!</v>
      </c>
      <c r="F3" s="179">
        <f t="shared" ref="F3:F10" ca="1" si="4">IFERROR(MAX(INDIRECT("'"&amp;C3&amp;"'!"&amp;E3&amp;":"&amp;E3)),0)</f>
        <v>0</v>
      </c>
      <c r="G3" s="179">
        <f ca="1">SUM(F$2:F3)</f>
        <v>1</v>
      </c>
      <c r="H3" s="179" t="e">
        <f t="shared" ref="H3:H10" ca="1" si="5">IF((D3-2)&lt;=26,CHAR((D3-2)+64),IF(MOD((D3-2),26)=0,CHAR(((D3-2)/26)+63)&amp;"Z",CHAR(((D3-2)/26)+64)&amp;CHAR(MOD((D3-2),26)+64)))</f>
        <v>#REF!</v>
      </c>
      <c r="J3" s="179">
        <v>2</v>
      </c>
      <c r="K3" s="179">
        <f t="shared" ca="1" si="0"/>
        <v>0</v>
      </c>
      <c r="L3" s="179" t="e">
        <f t="shared" ref="L3:L66" ca="1" si="6">INDIRECT("e"&amp;MATCH(K3,C:C,0))</f>
        <v>#N/A</v>
      </c>
      <c r="M3" s="179">
        <f ca="1">COUNTIF(K$2:K3,K3)</f>
        <v>1</v>
      </c>
      <c r="N3" s="179" t="e">
        <f t="shared" ref="N3:N66" ca="1" si="7">INDIRECT("H"&amp;MATCH(K3,C:C,0))&amp;MATCH(M3,INDIRECT("'"&amp;K3&amp;"'!"&amp;L3&amp;":"&amp;L3),0)</f>
        <v>#N/A</v>
      </c>
      <c r="O3" s="179" t="e">
        <f t="shared" ref="O3:O66" ca="1" si="8">INDIRECT("'"&amp;K3&amp;"'!"&amp;N3)</f>
        <v>#N/A</v>
      </c>
    </row>
    <row r="4" spans="1:15">
      <c r="A4" s="179">
        <f t="shared" ref="A4:A10" si="9">A3+9</f>
        <v>31</v>
      </c>
      <c r="B4" s="179" t="str">
        <f t="shared" si="1"/>
        <v>AE</v>
      </c>
      <c r="C4" s="179" t="str">
        <f ca="1">IF(ISNUMBER(MATCH(INDIRECT("Result!"&amp;B4&amp;"4"),C$1:C3,0)),"",INDIRECT("Result!"&amp;B4&amp;"4"))</f>
        <v/>
      </c>
      <c r="D4" s="179" t="e">
        <f t="shared" ca="1" si="2"/>
        <v>#REF!</v>
      </c>
      <c r="E4" s="179" t="e">
        <f t="shared" ca="1" si="3"/>
        <v>#REF!</v>
      </c>
      <c r="F4" s="179">
        <f t="shared" ca="1" si="4"/>
        <v>0</v>
      </c>
      <c r="G4" s="179">
        <f ca="1">SUM(F$2:F4)</f>
        <v>1</v>
      </c>
      <c r="H4" s="179" t="e">
        <f t="shared" ca="1" si="5"/>
        <v>#REF!</v>
      </c>
      <c r="J4" s="179">
        <v>3</v>
      </c>
      <c r="K4" s="179">
        <f t="shared" ca="1" si="0"/>
        <v>0</v>
      </c>
      <c r="L4" s="179" t="e">
        <f t="shared" ca="1" si="6"/>
        <v>#N/A</v>
      </c>
      <c r="M4" s="179">
        <f ca="1">COUNTIF(K$2:K4,K4)</f>
        <v>2</v>
      </c>
      <c r="N4" s="179" t="e">
        <f t="shared" ca="1" si="7"/>
        <v>#N/A</v>
      </c>
      <c r="O4" s="179" t="e">
        <f t="shared" ca="1" si="8"/>
        <v>#N/A</v>
      </c>
    </row>
    <row r="5" spans="1:15">
      <c r="A5" s="179">
        <f t="shared" si="9"/>
        <v>40</v>
      </c>
      <c r="B5" s="179" t="str">
        <f t="shared" si="1"/>
        <v>AN</v>
      </c>
      <c r="C5" s="179" t="str">
        <f ca="1">IF(ISNUMBER(MATCH(INDIRECT("Result!"&amp;B5&amp;"4"),C$1:C4,0)),"",INDIRECT("Result!"&amp;B5&amp;"4"))</f>
        <v/>
      </c>
      <c r="D5" s="179" t="e">
        <f t="shared" ca="1" si="2"/>
        <v>#REF!</v>
      </c>
      <c r="E5" s="179" t="e">
        <f t="shared" ca="1" si="3"/>
        <v>#REF!</v>
      </c>
      <c r="F5" s="179">
        <f t="shared" ca="1" si="4"/>
        <v>0</v>
      </c>
      <c r="G5" s="179">
        <f ca="1">SUM(F$2:F5)</f>
        <v>1</v>
      </c>
      <c r="H5" s="179" t="e">
        <f t="shared" ca="1" si="5"/>
        <v>#REF!</v>
      </c>
      <c r="J5" s="179">
        <v>4</v>
      </c>
      <c r="K5" s="179">
        <f t="shared" ca="1" si="0"/>
        <v>0</v>
      </c>
      <c r="L5" s="179" t="e">
        <f t="shared" ca="1" si="6"/>
        <v>#N/A</v>
      </c>
      <c r="M5" s="179">
        <f ca="1">COUNTIF(K$2:K5,K5)</f>
        <v>3</v>
      </c>
      <c r="N5" s="179" t="e">
        <f t="shared" ca="1" si="7"/>
        <v>#N/A</v>
      </c>
      <c r="O5" s="179" t="e">
        <f t="shared" ca="1" si="8"/>
        <v>#N/A</v>
      </c>
    </row>
    <row r="6" spans="1:15">
      <c r="A6" s="179">
        <f t="shared" si="9"/>
        <v>49</v>
      </c>
      <c r="B6" s="179" t="str">
        <f t="shared" si="1"/>
        <v>AW</v>
      </c>
      <c r="C6" s="179" t="str">
        <f ca="1">IF(ISNUMBER(MATCH(INDIRECT("Result!"&amp;B6&amp;"4"),C$1:C5,0)),"",INDIRECT("Result!"&amp;B6&amp;"4"))</f>
        <v/>
      </c>
      <c r="D6" s="179" t="e">
        <f t="shared" ca="1" si="2"/>
        <v>#REF!</v>
      </c>
      <c r="E6" s="179" t="e">
        <f t="shared" ca="1" si="3"/>
        <v>#REF!</v>
      </c>
      <c r="F6" s="179">
        <f t="shared" ca="1" si="4"/>
        <v>0</v>
      </c>
      <c r="G6" s="179">
        <f ca="1">SUM(F$2:F6)</f>
        <v>1</v>
      </c>
      <c r="H6" s="179" t="e">
        <f t="shared" ca="1" si="5"/>
        <v>#REF!</v>
      </c>
      <c r="J6" s="179">
        <v>5</v>
      </c>
      <c r="K6" s="179">
        <f t="shared" ca="1" si="0"/>
        <v>0</v>
      </c>
      <c r="L6" s="179" t="e">
        <f t="shared" ca="1" si="6"/>
        <v>#N/A</v>
      </c>
      <c r="M6" s="179">
        <f ca="1">COUNTIF(K$2:K6,K6)</f>
        <v>4</v>
      </c>
      <c r="N6" s="179" t="e">
        <f t="shared" ca="1" si="7"/>
        <v>#N/A</v>
      </c>
      <c r="O6" s="179" t="e">
        <f t="shared" ca="1" si="8"/>
        <v>#N/A</v>
      </c>
    </row>
    <row r="7" spans="1:15">
      <c r="A7" s="179">
        <f t="shared" si="9"/>
        <v>58</v>
      </c>
      <c r="B7" s="179" t="str">
        <f t="shared" si="1"/>
        <v>BF</v>
      </c>
      <c r="C7" s="179" t="str">
        <f ca="1">IF(ISNUMBER(MATCH(INDIRECT("Result!"&amp;B7&amp;"4"),C$1:C6,0)),"",INDIRECT("Result!"&amp;B7&amp;"4"))</f>
        <v/>
      </c>
      <c r="D7" s="179" t="e">
        <f t="shared" ca="1" si="2"/>
        <v>#REF!</v>
      </c>
      <c r="E7" s="179" t="e">
        <f t="shared" ca="1" si="3"/>
        <v>#REF!</v>
      </c>
      <c r="F7" s="179">
        <f t="shared" ca="1" si="4"/>
        <v>0</v>
      </c>
      <c r="G7" s="179">
        <f ca="1">SUM(F$2:F7)</f>
        <v>1</v>
      </c>
      <c r="H7" s="179" t="e">
        <f t="shared" ca="1" si="5"/>
        <v>#REF!</v>
      </c>
      <c r="J7" s="179">
        <v>6</v>
      </c>
      <c r="K7" s="179">
        <f t="shared" ca="1" si="0"/>
        <v>0</v>
      </c>
      <c r="L7" s="179" t="e">
        <f t="shared" ca="1" si="6"/>
        <v>#N/A</v>
      </c>
      <c r="M7" s="179">
        <f ca="1">COUNTIF(K$2:K7,K7)</f>
        <v>5</v>
      </c>
      <c r="N7" s="179" t="e">
        <f t="shared" ca="1" si="7"/>
        <v>#N/A</v>
      </c>
      <c r="O7" s="179" t="e">
        <f t="shared" ca="1" si="8"/>
        <v>#N/A</v>
      </c>
    </row>
    <row r="8" spans="1:15">
      <c r="A8" s="179">
        <f t="shared" si="9"/>
        <v>67</v>
      </c>
      <c r="B8" s="179" t="str">
        <f t="shared" si="1"/>
        <v>BO</v>
      </c>
      <c r="C8" s="179" t="str">
        <f ca="1">IF(ISNUMBER(MATCH(INDIRECT("Result!"&amp;B8&amp;"4"),C$1:C7,0)),"",INDIRECT("Result!"&amp;B8&amp;"4"))</f>
        <v/>
      </c>
      <c r="D8" s="179" t="e">
        <f t="shared" ca="1" si="2"/>
        <v>#REF!</v>
      </c>
      <c r="E8" s="179" t="e">
        <f t="shared" ca="1" si="3"/>
        <v>#REF!</v>
      </c>
      <c r="F8" s="179">
        <f t="shared" ca="1" si="4"/>
        <v>0</v>
      </c>
      <c r="G8" s="179">
        <f ca="1">SUM(F$2:F8)</f>
        <v>1</v>
      </c>
      <c r="H8" s="179" t="e">
        <f t="shared" ca="1" si="5"/>
        <v>#REF!</v>
      </c>
      <c r="J8" s="179">
        <v>7</v>
      </c>
      <c r="K8" s="179">
        <f t="shared" ca="1" si="0"/>
        <v>0</v>
      </c>
      <c r="L8" s="179" t="e">
        <f t="shared" ca="1" si="6"/>
        <v>#N/A</v>
      </c>
      <c r="M8" s="179">
        <f ca="1">COUNTIF(K$2:K8,K8)</f>
        <v>6</v>
      </c>
      <c r="N8" s="179" t="e">
        <f t="shared" ca="1" si="7"/>
        <v>#N/A</v>
      </c>
      <c r="O8" s="179" t="e">
        <f t="shared" ca="1" si="8"/>
        <v>#N/A</v>
      </c>
    </row>
    <row r="9" spans="1:15">
      <c r="A9" s="179">
        <f t="shared" si="9"/>
        <v>76</v>
      </c>
      <c r="B9" s="179" t="str">
        <f t="shared" si="1"/>
        <v>BX</v>
      </c>
      <c r="C9" s="179" t="str">
        <f ca="1">IF(ISNUMBER(MATCH(INDIRECT("Result!"&amp;B9&amp;"4"),C$1:C8,0)),"",INDIRECT("Result!"&amp;B9&amp;"4"))</f>
        <v/>
      </c>
      <c r="D9" s="179" t="e">
        <f t="shared" ca="1" si="2"/>
        <v>#REF!</v>
      </c>
      <c r="E9" s="179" t="e">
        <f t="shared" ca="1" si="3"/>
        <v>#REF!</v>
      </c>
      <c r="F9" s="179">
        <f t="shared" ca="1" si="4"/>
        <v>0</v>
      </c>
      <c r="G9" s="179">
        <f ca="1">SUM(F$2:F9)</f>
        <v>1</v>
      </c>
      <c r="H9" s="179" t="e">
        <f t="shared" ca="1" si="5"/>
        <v>#REF!</v>
      </c>
      <c r="J9" s="179">
        <v>8</v>
      </c>
      <c r="K9" s="179">
        <f t="shared" ca="1" si="0"/>
        <v>0</v>
      </c>
      <c r="L9" s="179" t="e">
        <f t="shared" ca="1" si="6"/>
        <v>#N/A</v>
      </c>
      <c r="M9" s="179">
        <f ca="1">COUNTIF(K$2:K9,K9)</f>
        <v>7</v>
      </c>
      <c r="N9" s="179" t="e">
        <f t="shared" ca="1" si="7"/>
        <v>#N/A</v>
      </c>
      <c r="O9" s="179" t="e">
        <f t="shared" ca="1" si="8"/>
        <v>#N/A</v>
      </c>
    </row>
    <row r="10" spans="1:15">
      <c r="A10" s="179">
        <f t="shared" si="9"/>
        <v>85</v>
      </c>
      <c r="B10" s="179" t="str">
        <f t="shared" si="1"/>
        <v>CG</v>
      </c>
      <c r="C10" s="179" t="str">
        <f ca="1">IF(ISNUMBER(MATCH(INDIRECT("Result!"&amp;B10&amp;"4"),C$1:C9,0)),"",INDIRECT("Result!"&amp;B10&amp;"4"))</f>
        <v/>
      </c>
      <c r="D10" s="179" t="e">
        <f t="shared" ca="1" si="2"/>
        <v>#REF!</v>
      </c>
      <c r="E10" s="179" t="e">
        <f t="shared" ca="1" si="3"/>
        <v>#REF!</v>
      </c>
      <c r="F10" s="179">
        <f t="shared" ca="1" si="4"/>
        <v>0</v>
      </c>
      <c r="G10" s="179">
        <f ca="1">SUM(F$2:F10)</f>
        <v>1</v>
      </c>
      <c r="H10" s="179" t="e">
        <f t="shared" ca="1" si="5"/>
        <v>#REF!</v>
      </c>
      <c r="J10" s="179">
        <v>9</v>
      </c>
      <c r="K10" s="179">
        <f t="shared" ca="1" si="0"/>
        <v>0</v>
      </c>
      <c r="L10" s="179" t="e">
        <f t="shared" ca="1" si="6"/>
        <v>#N/A</v>
      </c>
      <c r="M10" s="179">
        <f ca="1">COUNTIF(K$2:K10,K10)</f>
        <v>8</v>
      </c>
      <c r="N10" s="179" t="e">
        <f t="shared" ca="1" si="7"/>
        <v>#N/A</v>
      </c>
      <c r="O10" s="179" t="e">
        <f t="shared" ca="1" si="8"/>
        <v>#N/A</v>
      </c>
    </row>
    <row r="11" spans="1:15">
      <c r="J11" s="179">
        <v>10</v>
      </c>
      <c r="K11" s="179">
        <f t="shared" ca="1" si="0"/>
        <v>0</v>
      </c>
      <c r="L11" s="179" t="e">
        <f t="shared" ca="1" si="6"/>
        <v>#N/A</v>
      </c>
      <c r="M11" s="179">
        <f ca="1">COUNTIF(K$2:K11,K11)</f>
        <v>9</v>
      </c>
      <c r="N11" s="179" t="e">
        <f t="shared" ca="1" si="7"/>
        <v>#N/A</v>
      </c>
      <c r="O11" s="179" t="e">
        <f t="shared" ca="1" si="8"/>
        <v>#N/A</v>
      </c>
    </row>
    <row r="12" spans="1:15">
      <c r="J12" s="179">
        <v>11</v>
      </c>
      <c r="K12" s="179">
        <f t="shared" ca="1" si="0"/>
        <v>0</v>
      </c>
      <c r="L12" s="179" t="e">
        <f t="shared" ca="1" si="6"/>
        <v>#N/A</v>
      </c>
      <c r="M12" s="179">
        <f ca="1">COUNTIF(K$2:K12,K12)</f>
        <v>10</v>
      </c>
      <c r="N12" s="179" t="e">
        <f t="shared" ca="1" si="7"/>
        <v>#N/A</v>
      </c>
      <c r="O12" s="179" t="e">
        <f t="shared" ca="1" si="8"/>
        <v>#N/A</v>
      </c>
    </row>
    <row r="13" spans="1:15">
      <c r="J13" s="179">
        <v>12</v>
      </c>
      <c r="K13" s="179">
        <f t="shared" ca="1" si="0"/>
        <v>0</v>
      </c>
      <c r="L13" s="179" t="e">
        <f t="shared" ca="1" si="6"/>
        <v>#N/A</v>
      </c>
      <c r="M13" s="179">
        <f ca="1">COUNTIF(K$2:K13,K13)</f>
        <v>11</v>
      </c>
      <c r="N13" s="179" t="e">
        <f t="shared" ca="1" si="7"/>
        <v>#N/A</v>
      </c>
      <c r="O13" s="179" t="e">
        <f t="shared" ca="1" si="8"/>
        <v>#N/A</v>
      </c>
    </row>
    <row r="14" spans="1:15">
      <c r="J14" s="179">
        <v>13</v>
      </c>
      <c r="K14" s="179">
        <f t="shared" ca="1" si="0"/>
        <v>0</v>
      </c>
      <c r="L14" s="179" t="e">
        <f t="shared" ca="1" si="6"/>
        <v>#N/A</v>
      </c>
      <c r="M14" s="179">
        <f ca="1">COUNTIF(K$2:K14,K14)</f>
        <v>12</v>
      </c>
      <c r="N14" s="179" t="e">
        <f t="shared" ca="1" si="7"/>
        <v>#N/A</v>
      </c>
      <c r="O14" s="179" t="e">
        <f t="shared" ca="1" si="8"/>
        <v>#N/A</v>
      </c>
    </row>
    <row r="15" spans="1:15">
      <c r="J15" s="179">
        <v>14</v>
      </c>
      <c r="K15" s="179">
        <f t="shared" ca="1" si="0"/>
        <v>0</v>
      </c>
      <c r="L15" s="179" t="e">
        <f t="shared" ca="1" si="6"/>
        <v>#N/A</v>
      </c>
      <c r="M15" s="179">
        <f ca="1">COUNTIF(K$2:K15,K15)</f>
        <v>13</v>
      </c>
      <c r="N15" s="179" t="e">
        <f t="shared" ca="1" si="7"/>
        <v>#N/A</v>
      </c>
      <c r="O15" s="179" t="e">
        <f t="shared" ca="1" si="8"/>
        <v>#N/A</v>
      </c>
    </row>
    <row r="16" spans="1:15">
      <c r="B16" s="179" t="s">
        <v>81</v>
      </c>
      <c r="J16" s="179">
        <v>15</v>
      </c>
      <c r="K16" s="179">
        <f t="shared" ca="1" si="0"/>
        <v>0</v>
      </c>
      <c r="L16" s="179" t="e">
        <f t="shared" ca="1" si="6"/>
        <v>#N/A</v>
      </c>
      <c r="M16" s="179">
        <f ca="1">COUNTIF(K$2:K16,K16)</f>
        <v>14</v>
      </c>
      <c r="N16" s="179" t="e">
        <f t="shared" ca="1" si="7"/>
        <v>#N/A</v>
      </c>
      <c r="O16" s="179" t="e">
        <f t="shared" ca="1" si="8"/>
        <v>#N/A</v>
      </c>
    </row>
    <row r="17" spans="2:15">
      <c r="B17" s="179" t="str">
        <f t="shared" ref="B17:B48" ca="1" si="10">INDEX(MantisTable,ROW()-ROW(B$16),1)</f>
        <v>xxxx</v>
      </c>
      <c r="C17" s="179">
        <f t="shared" ref="C17:C48" ca="1" si="11">INDEX(MantisTable,ROW()-ROW(C$16),5)</f>
        <v>1354</v>
      </c>
      <c r="J17" s="179">
        <v>16</v>
      </c>
      <c r="K17" s="179">
        <f t="shared" ca="1" si="0"/>
        <v>0</v>
      </c>
      <c r="L17" s="179" t="e">
        <f t="shared" ca="1" si="6"/>
        <v>#N/A</v>
      </c>
      <c r="M17" s="179">
        <f ca="1">COUNTIF(K$2:K17,K17)</f>
        <v>15</v>
      </c>
      <c r="N17" s="179" t="e">
        <f t="shared" ca="1" si="7"/>
        <v>#N/A</v>
      </c>
      <c r="O17" s="179" t="e">
        <f t="shared" ca="1" si="8"/>
        <v>#N/A</v>
      </c>
    </row>
    <row r="18" spans="2:15">
      <c r="B18" s="179" t="e">
        <f t="shared" ca="1" si="10"/>
        <v>#REF!</v>
      </c>
      <c r="C18" s="179" t="e">
        <f t="shared" ca="1" si="11"/>
        <v>#REF!</v>
      </c>
      <c r="J18" s="179">
        <v>17</v>
      </c>
      <c r="K18" s="179">
        <f t="shared" ca="1" si="0"/>
        <v>0</v>
      </c>
      <c r="L18" s="179" t="e">
        <f t="shared" ca="1" si="6"/>
        <v>#N/A</v>
      </c>
      <c r="M18" s="179">
        <f ca="1">COUNTIF(K$2:K18,K18)</f>
        <v>16</v>
      </c>
      <c r="N18" s="179" t="e">
        <f t="shared" ca="1" si="7"/>
        <v>#N/A</v>
      </c>
      <c r="O18" s="179" t="e">
        <f t="shared" ca="1" si="8"/>
        <v>#N/A</v>
      </c>
    </row>
    <row r="19" spans="2:15">
      <c r="B19" s="179" t="e">
        <f t="shared" ca="1" si="10"/>
        <v>#REF!</v>
      </c>
      <c r="C19" s="179" t="e">
        <f t="shared" ca="1" si="11"/>
        <v>#REF!</v>
      </c>
      <c r="J19" s="179">
        <v>18</v>
      </c>
      <c r="K19" s="179">
        <f t="shared" ca="1" si="0"/>
        <v>0</v>
      </c>
      <c r="L19" s="179" t="e">
        <f t="shared" ca="1" si="6"/>
        <v>#N/A</v>
      </c>
      <c r="M19" s="179">
        <f ca="1">COUNTIF(K$2:K19,K19)</f>
        <v>17</v>
      </c>
      <c r="N19" s="179" t="e">
        <f t="shared" ca="1" si="7"/>
        <v>#N/A</v>
      </c>
      <c r="O19" s="179" t="e">
        <f t="shared" ca="1" si="8"/>
        <v>#N/A</v>
      </c>
    </row>
    <row r="20" spans="2:15">
      <c r="B20" s="179" t="e">
        <f t="shared" ca="1" si="10"/>
        <v>#REF!</v>
      </c>
      <c r="C20" s="179" t="e">
        <f t="shared" ca="1" si="11"/>
        <v>#REF!</v>
      </c>
      <c r="J20" s="179">
        <v>19</v>
      </c>
      <c r="K20" s="179">
        <f t="shared" ca="1" si="0"/>
        <v>0</v>
      </c>
      <c r="L20" s="179" t="e">
        <f t="shared" ca="1" si="6"/>
        <v>#N/A</v>
      </c>
      <c r="M20" s="179">
        <f ca="1">COUNTIF(K$2:K20,K20)</f>
        <v>18</v>
      </c>
      <c r="N20" s="179" t="e">
        <f t="shared" ca="1" si="7"/>
        <v>#N/A</v>
      </c>
      <c r="O20" s="179" t="e">
        <f t="shared" ca="1" si="8"/>
        <v>#N/A</v>
      </c>
    </row>
    <row r="21" spans="2:15">
      <c r="B21" s="179" t="e">
        <f t="shared" ca="1" si="10"/>
        <v>#REF!</v>
      </c>
      <c r="C21" s="179" t="e">
        <f t="shared" ca="1" si="11"/>
        <v>#REF!</v>
      </c>
      <c r="J21" s="179">
        <v>20</v>
      </c>
      <c r="K21" s="179">
        <f t="shared" ca="1" si="0"/>
        <v>0</v>
      </c>
      <c r="L21" s="179" t="e">
        <f t="shared" ca="1" si="6"/>
        <v>#N/A</v>
      </c>
      <c r="M21" s="179">
        <f ca="1">COUNTIF(K$2:K21,K21)</f>
        <v>19</v>
      </c>
      <c r="N21" s="179" t="e">
        <f t="shared" ca="1" si="7"/>
        <v>#N/A</v>
      </c>
      <c r="O21" s="179" t="e">
        <f t="shared" ca="1" si="8"/>
        <v>#N/A</v>
      </c>
    </row>
    <row r="22" spans="2:15">
      <c r="B22" s="179" t="e">
        <f t="shared" ca="1" si="10"/>
        <v>#REF!</v>
      </c>
      <c r="C22" s="179" t="e">
        <f t="shared" ca="1" si="11"/>
        <v>#REF!</v>
      </c>
      <c r="J22" s="179">
        <v>21</v>
      </c>
      <c r="K22" s="179">
        <f t="shared" ca="1" si="0"/>
        <v>0</v>
      </c>
      <c r="L22" s="179" t="e">
        <f t="shared" ca="1" si="6"/>
        <v>#N/A</v>
      </c>
      <c r="M22" s="179">
        <f ca="1">COUNTIF(K$2:K22,K22)</f>
        <v>20</v>
      </c>
      <c r="N22" s="179" t="e">
        <f t="shared" ca="1" si="7"/>
        <v>#N/A</v>
      </c>
      <c r="O22" s="179" t="e">
        <f t="shared" ca="1" si="8"/>
        <v>#N/A</v>
      </c>
    </row>
    <row r="23" spans="2:15">
      <c r="B23" s="179" t="e">
        <f t="shared" ca="1" si="10"/>
        <v>#REF!</v>
      </c>
      <c r="C23" s="179" t="e">
        <f t="shared" ca="1" si="11"/>
        <v>#REF!</v>
      </c>
      <c r="J23" s="179">
        <v>22</v>
      </c>
      <c r="K23" s="179">
        <f t="shared" ca="1" si="0"/>
        <v>0</v>
      </c>
      <c r="L23" s="179" t="e">
        <f t="shared" ca="1" si="6"/>
        <v>#N/A</v>
      </c>
      <c r="M23" s="179">
        <f ca="1">COUNTIF(K$2:K23,K23)</f>
        <v>21</v>
      </c>
      <c r="N23" s="179" t="e">
        <f t="shared" ca="1" si="7"/>
        <v>#N/A</v>
      </c>
      <c r="O23" s="179" t="e">
        <f t="shared" ca="1" si="8"/>
        <v>#N/A</v>
      </c>
    </row>
    <row r="24" spans="2:15">
      <c r="B24" s="179" t="e">
        <f t="shared" ca="1" si="10"/>
        <v>#REF!</v>
      </c>
      <c r="C24" s="179" t="e">
        <f t="shared" ca="1" si="11"/>
        <v>#REF!</v>
      </c>
      <c r="J24" s="179">
        <v>23</v>
      </c>
      <c r="K24" s="179">
        <f t="shared" ca="1" si="0"/>
        <v>0</v>
      </c>
      <c r="L24" s="179" t="e">
        <f t="shared" ca="1" si="6"/>
        <v>#N/A</v>
      </c>
      <c r="M24" s="179">
        <f ca="1">COUNTIF(K$2:K24,K24)</f>
        <v>22</v>
      </c>
      <c r="N24" s="179" t="e">
        <f t="shared" ca="1" si="7"/>
        <v>#N/A</v>
      </c>
      <c r="O24" s="179" t="e">
        <f t="shared" ca="1" si="8"/>
        <v>#N/A</v>
      </c>
    </row>
    <row r="25" spans="2:15">
      <c r="B25" s="179" t="e">
        <f t="shared" ca="1" si="10"/>
        <v>#REF!</v>
      </c>
      <c r="C25" s="179" t="e">
        <f t="shared" ca="1" si="11"/>
        <v>#REF!</v>
      </c>
      <c r="J25" s="179">
        <v>24</v>
      </c>
      <c r="K25" s="179">
        <f t="shared" ca="1" si="0"/>
        <v>0</v>
      </c>
      <c r="L25" s="179" t="e">
        <f t="shared" ca="1" si="6"/>
        <v>#N/A</v>
      </c>
      <c r="M25" s="179">
        <f ca="1">COUNTIF(K$2:K25,K25)</f>
        <v>23</v>
      </c>
      <c r="N25" s="179" t="e">
        <f t="shared" ca="1" si="7"/>
        <v>#N/A</v>
      </c>
      <c r="O25" s="179" t="e">
        <f t="shared" ca="1" si="8"/>
        <v>#N/A</v>
      </c>
    </row>
    <row r="26" spans="2:15">
      <c r="B26" s="179" t="e">
        <f t="shared" ca="1" si="10"/>
        <v>#REF!</v>
      </c>
      <c r="C26" s="179" t="e">
        <f t="shared" ca="1" si="11"/>
        <v>#REF!</v>
      </c>
      <c r="J26" s="179">
        <v>25</v>
      </c>
      <c r="K26" s="179">
        <f t="shared" ca="1" si="0"/>
        <v>0</v>
      </c>
      <c r="L26" s="179" t="e">
        <f t="shared" ca="1" si="6"/>
        <v>#N/A</v>
      </c>
      <c r="M26" s="179">
        <f ca="1">COUNTIF(K$2:K26,K26)</f>
        <v>24</v>
      </c>
      <c r="N26" s="179" t="e">
        <f t="shared" ca="1" si="7"/>
        <v>#N/A</v>
      </c>
      <c r="O26" s="179" t="e">
        <f t="shared" ca="1" si="8"/>
        <v>#N/A</v>
      </c>
    </row>
    <row r="27" spans="2:15">
      <c r="B27" s="179" t="e">
        <f t="shared" ca="1" si="10"/>
        <v>#REF!</v>
      </c>
      <c r="C27" s="179" t="e">
        <f t="shared" ca="1" si="11"/>
        <v>#REF!</v>
      </c>
      <c r="J27" s="179">
        <v>26</v>
      </c>
      <c r="K27" s="179">
        <f t="shared" ca="1" si="0"/>
        <v>0</v>
      </c>
      <c r="L27" s="179" t="e">
        <f t="shared" ca="1" si="6"/>
        <v>#N/A</v>
      </c>
      <c r="M27" s="179">
        <f ca="1">COUNTIF(K$2:K27,K27)</f>
        <v>25</v>
      </c>
      <c r="N27" s="179" t="e">
        <f t="shared" ca="1" si="7"/>
        <v>#N/A</v>
      </c>
      <c r="O27" s="179" t="e">
        <f t="shared" ca="1" si="8"/>
        <v>#N/A</v>
      </c>
    </row>
    <row r="28" spans="2:15">
      <c r="B28" s="179" t="e">
        <f t="shared" ca="1" si="10"/>
        <v>#REF!</v>
      </c>
      <c r="C28" s="179" t="e">
        <f t="shared" ca="1" si="11"/>
        <v>#REF!</v>
      </c>
      <c r="J28" s="179">
        <v>27</v>
      </c>
      <c r="K28" s="179">
        <f t="shared" ca="1" si="0"/>
        <v>0</v>
      </c>
      <c r="L28" s="179" t="e">
        <f t="shared" ca="1" si="6"/>
        <v>#N/A</v>
      </c>
      <c r="M28" s="179">
        <f ca="1">COUNTIF(K$2:K28,K28)</f>
        <v>26</v>
      </c>
      <c r="N28" s="179" t="e">
        <f t="shared" ca="1" si="7"/>
        <v>#N/A</v>
      </c>
      <c r="O28" s="179" t="e">
        <f t="shared" ca="1" si="8"/>
        <v>#N/A</v>
      </c>
    </row>
    <row r="29" spans="2:15">
      <c r="B29" s="179" t="e">
        <f t="shared" ca="1" si="10"/>
        <v>#REF!</v>
      </c>
      <c r="C29" s="179" t="e">
        <f t="shared" ca="1" si="11"/>
        <v>#REF!</v>
      </c>
      <c r="J29" s="179">
        <v>28</v>
      </c>
      <c r="K29" s="179">
        <f t="shared" ca="1" si="0"/>
        <v>0</v>
      </c>
      <c r="L29" s="179" t="e">
        <f t="shared" ca="1" si="6"/>
        <v>#N/A</v>
      </c>
      <c r="M29" s="179">
        <f ca="1">COUNTIF(K$2:K29,K29)</f>
        <v>27</v>
      </c>
      <c r="N29" s="179" t="e">
        <f t="shared" ca="1" si="7"/>
        <v>#N/A</v>
      </c>
      <c r="O29" s="179" t="e">
        <f t="shared" ca="1" si="8"/>
        <v>#N/A</v>
      </c>
    </row>
    <row r="30" spans="2:15">
      <c r="B30" s="179" t="e">
        <f t="shared" ca="1" si="10"/>
        <v>#REF!</v>
      </c>
      <c r="C30" s="179" t="e">
        <f t="shared" ca="1" si="11"/>
        <v>#REF!</v>
      </c>
      <c r="J30" s="179">
        <v>29</v>
      </c>
      <c r="K30" s="179">
        <f t="shared" ca="1" si="0"/>
        <v>0</v>
      </c>
      <c r="L30" s="179" t="e">
        <f t="shared" ca="1" si="6"/>
        <v>#N/A</v>
      </c>
      <c r="M30" s="179">
        <f ca="1">COUNTIF(K$2:K30,K30)</f>
        <v>28</v>
      </c>
      <c r="N30" s="179" t="e">
        <f t="shared" ca="1" si="7"/>
        <v>#N/A</v>
      </c>
      <c r="O30" s="179" t="e">
        <f t="shared" ca="1" si="8"/>
        <v>#N/A</v>
      </c>
    </row>
    <row r="31" spans="2:15">
      <c r="B31" s="179" t="e">
        <f t="shared" ca="1" si="10"/>
        <v>#REF!</v>
      </c>
      <c r="C31" s="179" t="e">
        <f t="shared" ca="1" si="11"/>
        <v>#REF!</v>
      </c>
      <c r="J31" s="179">
        <v>30</v>
      </c>
      <c r="K31" s="179">
        <f t="shared" ca="1" si="0"/>
        <v>0</v>
      </c>
      <c r="L31" s="179" t="e">
        <f t="shared" ca="1" si="6"/>
        <v>#N/A</v>
      </c>
      <c r="M31" s="179">
        <f ca="1">COUNTIF(K$2:K31,K31)</f>
        <v>29</v>
      </c>
      <c r="N31" s="179" t="e">
        <f t="shared" ca="1" si="7"/>
        <v>#N/A</v>
      </c>
      <c r="O31" s="179" t="e">
        <f t="shared" ca="1" si="8"/>
        <v>#N/A</v>
      </c>
    </row>
    <row r="32" spans="2:15">
      <c r="B32" s="179" t="e">
        <f t="shared" ca="1" si="10"/>
        <v>#REF!</v>
      </c>
      <c r="C32" s="179" t="e">
        <f t="shared" ca="1" si="11"/>
        <v>#REF!</v>
      </c>
      <c r="J32" s="179">
        <v>31</v>
      </c>
      <c r="K32" s="179">
        <f t="shared" ca="1" si="0"/>
        <v>0</v>
      </c>
      <c r="L32" s="179" t="e">
        <f t="shared" ca="1" si="6"/>
        <v>#N/A</v>
      </c>
      <c r="M32" s="179">
        <f ca="1">COUNTIF(K$2:K32,K32)</f>
        <v>30</v>
      </c>
      <c r="N32" s="179" t="e">
        <f t="shared" ca="1" si="7"/>
        <v>#N/A</v>
      </c>
      <c r="O32" s="179" t="e">
        <f t="shared" ca="1" si="8"/>
        <v>#N/A</v>
      </c>
    </row>
    <row r="33" spans="2:15">
      <c r="B33" s="179" t="e">
        <f t="shared" ca="1" si="10"/>
        <v>#REF!</v>
      </c>
      <c r="C33" s="179" t="e">
        <f t="shared" ca="1" si="11"/>
        <v>#REF!</v>
      </c>
      <c r="J33" s="179">
        <v>32</v>
      </c>
      <c r="K33" s="179">
        <f t="shared" ca="1" si="0"/>
        <v>0</v>
      </c>
      <c r="L33" s="179" t="e">
        <f t="shared" ca="1" si="6"/>
        <v>#N/A</v>
      </c>
      <c r="M33" s="179">
        <f ca="1">COUNTIF(K$2:K33,K33)</f>
        <v>31</v>
      </c>
      <c r="N33" s="179" t="e">
        <f t="shared" ca="1" si="7"/>
        <v>#N/A</v>
      </c>
      <c r="O33" s="179" t="e">
        <f t="shared" ca="1" si="8"/>
        <v>#N/A</v>
      </c>
    </row>
    <row r="34" spans="2:15">
      <c r="B34" s="179" t="e">
        <f t="shared" ca="1" si="10"/>
        <v>#REF!</v>
      </c>
      <c r="C34" s="179" t="e">
        <f t="shared" ca="1" si="11"/>
        <v>#REF!</v>
      </c>
      <c r="J34" s="179">
        <v>33</v>
      </c>
      <c r="K34" s="179">
        <f t="shared" ref="K34:K65" ca="1" si="12">IF(ISNUMBER(MATCH(J34,G:G,0)),INDIRECT("C"&amp;MATCH(J34,G:G,0)),INDIRECT("C"&amp;MATCH(J34,G:G,1)+1))</f>
        <v>0</v>
      </c>
      <c r="L34" s="179" t="e">
        <f t="shared" ca="1" si="6"/>
        <v>#N/A</v>
      </c>
      <c r="M34" s="179">
        <f ca="1">COUNTIF(K$2:K34,K34)</f>
        <v>32</v>
      </c>
      <c r="N34" s="179" t="e">
        <f t="shared" ca="1" si="7"/>
        <v>#N/A</v>
      </c>
      <c r="O34" s="179" t="e">
        <f t="shared" ca="1" si="8"/>
        <v>#N/A</v>
      </c>
    </row>
    <row r="35" spans="2:15">
      <c r="B35" s="179" t="e">
        <f t="shared" ca="1" si="10"/>
        <v>#REF!</v>
      </c>
      <c r="C35" s="179" t="e">
        <f t="shared" ca="1" si="11"/>
        <v>#REF!</v>
      </c>
      <c r="J35" s="179">
        <v>34</v>
      </c>
      <c r="K35" s="179">
        <f t="shared" ca="1" si="12"/>
        <v>0</v>
      </c>
      <c r="L35" s="179" t="e">
        <f t="shared" ca="1" si="6"/>
        <v>#N/A</v>
      </c>
      <c r="M35" s="179">
        <f ca="1">COUNTIF(K$2:K35,K35)</f>
        <v>33</v>
      </c>
      <c r="N35" s="179" t="e">
        <f t="shared" ca="1" si="7"/>
        <v>#N/A</v>
      </c>
      <c r="O35" s="179" t="e">
        <f t="shared" ca="1" si="8"/>
        <v>#N/A</v>
      </c>
    </row>
    <row r="36" spans="2:15">
      <c r="B36" s="179" t="e">
        <f t="shared" ca="1" si="10"/>
        <v>#REF!</v>
      </c>
      <c r="C36" s="179" t="e">
        <f t="shared" ca="1" si="11"/>
        <v>#REF!</v>
      </c>
      <c r="J36" s="179">
        <v>35</v>
      </c>
      <c r="K36" s="179">
        <f t="shared" ca="1" si="12"/>
        <v>0</v>
      </c>
      <c r="L36" s="179" t="e">
        <f t="shared" ca="1" si="6"/>
        <v>#N/A</v>
      </c>
      <c r="M36" s="179">
        <f ca="1">COUNTIF(K$2:K36,K36)</f>
        <v>34</v>
      </c>
      <c r="N36" s="179" t="e">
        <f t="shared" ca="1" si="7"/>
        <v>#N/A</v>
      </c>
      <c r="O36" s="179" t="e">
        <f t="shared" ca="1" si="8"/>
        <v>#N/A</v>
      </c>
    </row>
    <row r="37" spans="2:15">
      <c r="B37" s="179" t="e">
        <f t="shared" ca="1" si="10"/>
        <v>#REF!</v>
      </c>
      <c r="C37" s="179" t="e">
        <f t="shared" ca="1" si="11"/>
        <v>#REF!</v>
      </c>
      <c r="J37" s="179">
        <v>36</v>
      </c>
      <c r="K37" s="179">
        <f t="shared" ca="1" si="12"/>
        <v>0</v>
      </c>
      <c r="L37" s="179" t="e">
        <f t="shared" ca="1" si="6"/>
        <v>#N/A</v>
      </c>
      <c r="M37" s="179">
        <f ca="1">COUNTIF(K$2:K37,K37)</f>
        <v>35</v>
      </c>
      <c r="N37" s="179" t="e">
        <f t="shared" ca="1" si="7"/>
        <v>#N/A</v>
      </c>
      <c r="O37" s="179" t="e">
        <f t="shared" ca="1" si="8"/>
        <v>#N/A</v>
      </c>
    </row>
    <row r="38" spans="2:15">
      <c r="B38" s="179" t="e">
        <f t="shared" ca="1" si="10"/>
        <v>#REF!</v>
      </c>
      <c r="C38" s="179" t="e">
        <f t="shared" ca="1" si="11"/>
        <v>#REF!</v>
      </c>
      <c r="J38" s="179">
        <v>37</v>
      </c>
      <c r="K38" s="179">
        <f t="shared" ca="1" si="12"/>
        <v>0</v>
      </c>
      <c r="L38" s="179" t="e">
        <f t="shared" ca="1" si="6"/>
        <v>#N/A</v>
      </c>
      <c r="M38" s="179">
        <f ca="1">COUNTIF(K$2:K38,K38)</f>
        <v>36</v>
      </c>
      <c r="N38" s="179" t="e">
        <f t="shared" ca="1" si="7"/>
        <v>#N/A</v>
      </c>
      <c r="O38" s="179" t="e">
        <f t="shared" ca="1" si="8"/>
        <v>#N/A</v>
      </c>
    </row>
    <row r="39" spans="2:15">
      <c r="B39" s="179" t="e">
        <f t="shared" ca="1" si="10"/>
        <v>#REF!</v>
      </c>
      <c r="C39" s="179" t="e">
        <f t="shared" ca="1" si="11"/>
        <v>#REF!</v>
      </c>
      <c r="J39" s="179">
        <v>38</v>
      </c>
      <c r="K39" s="179">
        <f t="shared" ca="1" si="12"/>
        <v>0</v>
      </c>
      <c r="L39" s="179" t="e">
        <f t="shared" ca="1" si="6"/>
        <v>#N/A</v>
      </c>
      <c r="M39" s="179">
        <f ca="1">COUNTIF(K$2:K39,K39)</f>
        <v>37</v>
      </c>
      <c r="N39" s="179" t="e">
        <f t="shared" ca="1" si="7"/>
        <v>#N/A</v>
      </c>
      <c r="O39" s="179" t="e">
        <f t="shared" ca="1" si="8"/>
        <v>#N/A</v>
      </c>
    </row>
    <row r="40" spans="2:15">
      <c r="B40" s="179" t="e">
        <f t="shared" ca="1" si="10"/>
        <v>#REF!</v>
      </c>
      <c r="C40" s="179" t="e">
        <f t="shared" ca="1" si="11"/>
        <v>#REF!</v>
      </c>
      <c r="J40" s="179">
        <v>39</v>
      </c>
      <c r="K40" s="179">
        <f t="shared" ca="1" si="12"/>
        <v>0</v>
      </c>
      <c r="L40" s="179" t="e">
        <f t="shared" ca="1" si="6"/>
        <v>#N/A</v>
      </c>
      <c r="M40" s="179">
        <f ca="1">COUNTIF(K$2:K40,K40)</f>
        <v>38</v>
      </c>
      <c r="N40" s="179" t="e">
        <f t="shared" ca="1" si="7"/>
        <v>#N/A</v>
      </c>
      <c r="O40" s="179" t="e">
        <f t="shared" ca="1" si="8"/>
        <v>#N/A</v>
      </c>
    </row>
    <row r="41" spans="2:15">
      <c r="B41" s="179" t="e">
        <f t="shared" ca="1" si="10"/>
        <v>#REF!</v>
      </c>
      <c r="C41" s="179" t="e">
        <f t="shared" ca="1" si="11"/>
        <v>#REF!</v>
      </c>
      <c r="J41" s="179">
        <v>40</v>
      </c>
      <c r="K41" s="179">
        <f t="shared" ca="1" si="12"/>
        <v>0</v>
      </c>
      <c r="L41" s="179" t="e">
        <f t="shared" ca="1" si="6"/>
        <v>#N/A</v>
      </c>
      <c r="M41" s="179">
        <f ca="1">COUNTIF(K$2:K41,K41)</f>
        <v>39</v>
      </c>
      <c r="N41" s="179" t="e">
        <f t="shared" ca="1" si="7"/>
        <v>#N/A</v>
      </c>
      <c r="O41" s="179" t="e">
        <f t="shared" ca="1" si="8"/>
        <v>#N/A</v>
      </c>
    </row>
    <row r="42" spans="2:15">
      <c r="B42" s="179" t="e">
        <f t="shared" ca="1" si="10"/>
        <v>#REF!</v>
      </c>
      <c r="C42" s="179" t="e">
        <f t="shared" ca="1" si="11"/>
        <v>#REF!</v>
      </c>
      <c r="J42" s="179">
        <v>41</v>
      </c>
      <c r="K42" s="179">
        <f t="shared" ca="1" si="12"/>
        <v>0</v>
      </c>
      <c r="L42" s="179" t="e">
        <f t="shared" ca="1" si="6"/>
        <v>#N/A</v>
      </c>
      <c r="M42" s="179">
        <f ca="1">COUNTIF(K$2:K42,K42)</f>
        <v>40</v>
      </c>
      <c r="N42" s="179" t="e">
        <f t="shared" ca="1" si="7"/>
        <v>#N/A</v>
      </c>
      <c r="O42" s="179" t="e">
        <f t="shared" ca="1" si="8"/>
        <v>#N/A</v>
      </c>
    </row>
    <row r="43" spans="2:15">
      <c r="B43" s="179" t="e">
        <f t="shared" ca="1" si="10"/>
        <v>#REF!</v>
      </c>
      <c r="C43" s="179" t="e">
        <f t="shared" ca="1" si="11"/>
        <v>#REF!</v>
      </c>
      <c r="J43" s="179">
        <v>42</v>
      </c>
      <c r="K43" s="179">
        <f t="shared" ca="1" si="12"/>
        <v>0</v>
      </c>
      <c r="L43" s="179" t="e">
        <f t="shared" ca="1" si="6"/>
        <v>#N/A</v>
      </c>
      <c r="M43" s="179">
        <f ca="1">COUNTIF(K$2:K43,K43)</f>
        <v>41</v>
      </c>
      <c r="N43" s="179" t="e">
        <f t="shared" ca="1" si="7"/>
        <v>#N/A</v>
      </c>
      <c r="O43" s="179" t="e">
        <f t="shared" ca="1" si="8"/>
        <v>#N/A</v>
      </c>
    </row>
    <row r="44" spans="2:15">
      <c r="B44" s="179" t="e">
        <f t="shared" ca="1" si="10"/>
        <v>#REF!</v>
      </c>
      <c r="C44" s="179" t="e">
        <f t="shared" ca="1" si="11"/>
        <v>#REF!</v>
      </c>
      <c r="J44" s="179">
        <v>43</v>
      </c>
      <c r="K44" s="179">
        <f t="shared" ca="1" si="12"/>
        <v>0</v>
      </c>
      <c r="L44" s="179" t="e">
        <f t="shared" ca="1" si="6"/>
        <v>#N/A</v>
      </c>
      <c r="M44" s="179">
        <f ca="1">COUNTIF(K$2:K44,K44)</f>
        <v>42</v>
      </c>
      <c r="N44" s="179" t="e">
        <f t="shared" ca="1" si="7"/>
        <v>#N/A</v>
      </c>
      <c r="O44" s="179" t="e">
        <f t="shared" ca="1" si="8"/>
        <v>#N/A</v>
      </c>
    </row>
    <row r="45" spans="2:15">
      <c r="B45" s="179" t="e">
        <f t="shared" ca="1" si="10"/>
        <v>#REF!</v>
      </c>
      <c r="C45" s="179" t="e">
        <f t="shared" ca="1" si="11"/>
        <v>#REF!</v>
      </c>
      <c r="J45" s="179">
        <v>44</v>
      </c>
      <c r="K45" s="179">
        <f t="shared" ca="1" si="12"/>
        <v>0</v>
      </c>
      <c r="L45" s="179" t="e">
        <f t="shared" ca="1" si="6"/>
        <v>#N/A</v>
      </c>
      <c r="M45" s="179">
        <f ca="1">COUNTIF(K$2:K45,K45)</f>
        <v>43</v>
      </c>
      <c r="N45" s="179" t="e">
        <f t="shared" ca="1" si="7"/>
        <v>#N/A</v>
      </c>
      <c r="O45" s="179" t="e">
        <f t="shared" ca="1" si="8"/>
        <v>#N/A</v>
      </c>
    </row>
    <row r="46" spans="2:15">
      <c r="B46" s="179" t="e">
        <f t="shared" ca="1" si="10"/>
        <v>#REF!</v>
      </c>
      <c r="C46" s="179" t="e">
        <f t="shared" ca="1" si="11"/>
        <v>#REF!</v>
      </c>
      <c r="J46" s="179">
        <v>45</v>
      </c>
      <c r="K46" s="179">
        <f t="shared" ca="1" si="12"/>
        <v>0</v>
      </c>
      <c r="L46" s="179" t="e">
        <f t="shared" ca="1" si="6"/>
        <v>#N/A</v>
      </c>
      <c r="M46" s="179">
        <f ca="1">COUNTIF(K$2:K46,K46)</f>
        <v>44</v>
      </c>
      <c r="N46" s="179" t="e">
        <f t="shared" ca="1" si="7"/>
        <v>#N/A</v>
      </c>
      <c r="O46" s="179" t="e">
        <f t="shared" ca="1" si="8"/>
        <v>#N/A</v>
      </c>
    </row>
    <row r="47" spans="2:15">
      <c r="B47" s="179" t="e">
        <f t="shared" ca="1" si="10"/>
        <v>#REF!</v>
      </c>
      <c r="C47" s="179" t="e">
        <f t="shared" ca="1" si="11"/>
        <v>#REF!</v>
      </c>
      <c r="J47" s="179">
        <v>46</v>
      </c>
      <c r="K47" s="179">
        <f t="shared" ca="1" si="12"/>
        <v>0</v>
      </c>
      <c r="L47" s="179" t="e">
        <f t="shared" ca="1" si="6"/>
        <v>#N/A</v>
      </c>
      <c r="M47" s="179">
        <f ca="1">COUNTIF(K$2:K47,K47)</f>
        <v>45</v>
      </c>
      <c r="N47" s="179" t="e">
        <f t="shared" ca="1" si="7"/>
        <v>#N/A</v>
      </c>
      <c r="O47" s="179" t="e">
        <f t="shared" ca="1" si="8"/>
        <v>#N/A</v>
      </c>
    </row>
    <row r="48" spans="2:15">
      <c r="B48" s="179" t="e">
        <f t="shared" ca="1" si="10"/>
        <v>#REF!</v>
      </c>
      <c r="C48" s="179" t="e">
        <f t="shared" ca="1" si="11"/>
        <v>#REF!</v>
      </c>
      <c r="J48" s="179">
        <v>47</v>
      </c>
      <c r="K48" s="179">
        <f t="shared" ca="1" si="12"/>
        <v>0</v>
      </c>
      <c r="L48" s="179" t="e">
        <f t="shared" ca="1" si="6"/>
        <v>#N/A</v>
      </c>
      <c r="M48" s="179">
        <f ca="1">COUNTIF(K$2:K48,K48)</f>
        <v>46</v>
      </c>
      <c r="N48" s="179" t="e">
        <f t="shared" ca="1" si="7"/>
        <v>#N/A</v>
      </c>
      <c r="O48" s="179" t="e">
        <f t="shared" ca="1" si="8"/>
        <v>#N/A</v>
      </c>
    </row>
    <row r="49" spans="2:15">
      <c r="B49" s="179" t="e">
        <f t="shared" ref="B49:B82" ca="1" si="13">INDEX(MantisTable,ROW()-ROW(B$16),1)</f>
        <v>#REF!</v>
      </c>
      <c r="C49" s="179" t="e">
        <f t="shared" ref="C49:C82" ca="1" si="14">INDEX(MantisTable,ROW()-ROW(C$16),5)</f>
        <v>#REF!</v>
      </c>
      <c r="J49" s="179">
        <v>48</v>
      </c>
      <c r="K49" s="179">
        <f t="shared" ca="1" si="12"/>
        <v>0</v>
      </c>
      <c r="L49" s="179" t="e">
        <f t="shared" ca="1" si="6"/>
        <v>#N/A</v>
      </c>
      <c r="M49" s="179">
        <f ca="1">COUNTIF(K$2:K49,K49)</f>
        <v>47</v>
      </c>
      <c r="N49" s="179" t="e">
        <f t="shared" ca="1" si="7"/>
        <v>#N/A</v>
      </c>
      <c r="O49" s="179" t="e">
        <f t="shared" ca="1" si="8"/>
        <v>#N/A</v>
      </c>
    </row>
    <row r="50" spans="2:15">
      <c r="B50" s="179" t="e">
        <f t="shared" ca="1" si="13"/>
        <v>#REF!</v>
      </c>
      <c r="C50" s="179" t="e">
        <f t="shared" ca="1" si="14"/>
        <v>#REF!</v>
      </c>
      <c r="J50" s="179">
        <v>49</v>
      </c>
      <c r="K50" s="179">
        <f t="shared" ca="1" si="12"/>
        <v>0</v>
      </c>
      <c r="L50" s="179" t="e">
        <f t="shared" ca="1" si="6"/>
        <v>#N/A</v>
      </c>
      <c r="M50" s="179">
        <f ca="1">COUNTIF(K$2:K50,K50)</f>
        <v>48</v>
      </c>
      <c r="N50" s="179" t="e">
        <f t="shared" ca="1" si="7"/>
        <v>#N/A</v>
      </c>
      <c r="O50" s="179" t="e">
        <f t="shared" ca="1" si="8"/>
        <v>#N/A</v>
      </c>
    </row>
    <row r="51" spans="2:15">
      <c r="B51" s="179" t="e">
        <f t="shared" ca="1" si="13"/>
        <v>#REF!</v>
      </c>
      <c r="C51" s="179" t="e">
        <f t="shared" ca="1" si="14"/>
        <v>#REF!</v>
      </c>
      <c r="J51" s="179">
        <v>50</v>
      </c>
      <c r="K51" s="179">
        <f t="shared" ca="1" si="12"/>
        <v>0</v>
      </c>
      <c r="L51" s="179" t="e">
        <f t="shared" ca="1" si="6"/>
        <v>#N/A</v>
      </c>
      <c r="M51" s="179">
        <f ca="1">COUNTIF(K$2:K51,K51)</f>
        <v>49</v>
      </c>
      <c r="N51" s="179" t="e">
        <f t="shared" ca="1" si="7"/>
        <v>#N/A</v>
      </c>
      <c r="O51" s="179" t="e">
        <f t="shared" ca="1" si="8"/>
        <v>#N/A</v>
      </c>
    </row>
    <row r="52" spans="2:15">
      <c r="B52" s="179" t="e">
        <f t="shared" ca="1" si="13"/>
        <v>#REF!</v>
      </c>
      <c r="C52" s="179" t="e">
        <f t="shared" ca="1" si="14"/>
        <v>#REF!</v>
      </c>
      <c r="J52" s="179">
        <v>51</v>
      </c>
      <c r="K52" s="179">
        <f t="shared" ca="1" si="12"/>
        <v>0</v>
      </c>
      <c r="L52" s="179" t="e">
        <f t="shared" ca="1" si="6"/>
        <v>#N/A</v>
      </c>
      <c r="M52" s="179">
        <f ca="1">COUNTIF(K$2:K52,K52)</f>
        <v>50</v>
      </c>
      <c r="N52" s="179" t="e">
        <f t="shared" ca="1" si="7"/>
        <v>#N/A</v>
      </c>
      <c r="O52" s="179" t="e">
        <f t="shared" ca="1" si="8"/>
        <v>#N/A</v>
      </c>
    </row>
    <row r="53" spans="2:15">
      <c r="B53" s="179" t="e">
        <f t="shared" ca="1" si="13"/>
        <v>#REF!</v>
      </c>
      <c r="C53" s="179" t="e">
        <f t="shared" ca="1" si="14"/>
        <v>#REF!</v>
      </c>
      <c r="J53" s="179">
        <v>52</v>
      </c>
      <c r="K53" s="179">
        <f t="shared" ca="1" si="12"/>
        <v>0</v>
      </c>
      <c r="L53" s="179" t="e">
        <f t="shared" ca="1" si="6"/>
        <v>#N/A</v>
      </c>
      <c r="M53" s="179">
        <f ca="1">COUNTIF(K$2:K53,K53)</f>
        <v>51</v>
      </c>
      <c r="N53" s="179" t="e">
        <f t="shared" ca="1" si="7"/>
        <v>#N/A</v>
      </c>
      <c r="O53" s="179" t="e">
        <f t="shared" ca="1" si="8"/>
        <v>#N/A</v>
      </c>
    </row>
    <row r="54" spans="2:15">
      <c r="B54" s="179" t="e">
        <f t="shared" ca="1" si="13"/>
        <v>#REF!</v>
      </c>
      <c r="C54" s="179" t="e">
        <f t="shared" ca="1" si="14"/>
        <v>#REF!</v>
      </c>
      <c r="J54" s="179">
        <v>53</v>
      </c>
      <c r="K54" s="179">
        <f t="shared" ca="1" si="12"/>
        <v>0</v>
      </c>
      <c r="L54" s="179" t="e">
        <f t="shared" ca="1" si="6"/>
        <v>#N/A</v>
      </c>
      <c r="M54" s="179">
        <f ca="1">COUNTIF(K$2:K54,K54)</f>
        <v>52</v>
      </c>
      <c r="N54" s="179" t="e">
        <f t="shared" ca="1" si="7"/>
        <v>#N/A</v>
      </c>
      <c r="O54" s="179" t="e">
        <f t="shared" ca="1" si="8"/>
        <v>#N/A</v>
      </c>
    </row>
    <row r="55" spans="2:15">
      <c r="B55" s="179" t="e">
        <f t="shared" ca="1" si="13"/>
        <v>#REF!</v>
      </c>
      <c r="C55" s="179" t="e">
        <f t="shared" ca="1" si="14"/>
        <v>#REF!</v>
      </c>
      <c r="J55" s="179">
        <v>54</v>
      </c>
      <c r="K55" s="179">
        <f t="shared" ca="1" si="12"/>
        <v>0</v>
      </c>
      <c r="L55" s="179" t="e">
        <f t="shared" ca="1" si="6"/>
        <v>#N/A</v>
      </c>
      <c r="M55" s="179">
        <f ca="1">COUNTIF(K$2:K55,K55)</f>
        <v>53</v>
      </c>
      <c r="N55" s="179" t="e">
        <f t="shared" ca="1" si="7"/>
        <v>#N/A</v>
      </c>
      <c r="O55" s="179" t="e">
        <f t="shared" ca="1" si="8"/>
        <v>#N/A</v>
      </c>
    </row>
    <row r="56" spans="2:15">
      <c r="B56" s="179" t="e">
        <f t="shared" ca="1" si="13"/>
        <v>#REF!</v>
      </c>
      <c r="C56" s="179" t="e">
        <f t="shared" ca="1" si="14"/>
        <v>#REF!</v>
      </c>
      <c r="J56" s="179">
        <v>55</v>
      </c>
      <c r="K56" s="179">
        <f t="shared" ca="1" si="12"/>
        <v>0</v>
      </c>
      <c r="L56" s="179" t="e">
        <f t="shared" ca="1" si="6"/>
        <v>#N/A</v>
      </c>
      <c r="M56" s="179">
        <f ca="1">COUNTIF(K$2:K56,K56)</f>
        <v>54</v>
      </c>
      <c r="N56" s="179" t="e">
        <f t="shared" ca="1" si="7"/>
        <v>#N/A</v>
      </c>
      <c r="O56" s="179" t="e">
        <f t="shared" ca="1" si="8"/>
        <v>#N/A</v>
      </c>
    </row>
    <row r="57" spans="2:15">
      <c r="B57" s="179" t="e">
        <f t="shared" ca="1" si="13"/>
        <v>#REF!</v>
      </c>
      <c r="C57" s="179" t="e">
        <f t="shared" ca="1" si="14"/>
        <v>#REF!</v>
      </c>
      <c r="J57" s="179">
        <v>56</v>
      </c>
      <c r="K57" s="179">
        <f t="shared" ca="1" si="12"/>
        <v>0</v>
      </c>
      <c r="L57" s="179" t="e">
        <f t="shared" ca="1" si="6"/>
        <v>#N/A</v>
      </c>
      <c r="M57" s="179">
        <f ca="1">COUNTIF(K$2:K57,K57)</f>
        <v>55</v>
      </c>
      <c r="N57" s="179" t="e">
        <f t="shared" ca="1" si="7"/>
        <v>#N/A</v>
      </c>
      <c r="O57" s="179" t="e">
        <f t="shared" ca="1" si="8"/>
        <v>#N/A</v>
      </c>
    </row>
    <row r="58" spans="2:15">
      <c r="B58" s="179" t="e">
        <f t="shared" ca="1" si="13"/>
        <v>#REF!</v>
      </c>
      <c r="C58" s="179" t="e">
        <f t="shared" ca="1" si="14"/>
        <v>#REF!</v>
      </c>
      <c r="J58" s="179">
        <v>57</v>
      </c>
      <c r="K58" s="179">
        <f t="shared" ca="1" si="12"/>
        <v>0</v>
      </c>
      <c r="L58" s="179" t="e">
        <f t="shared" ca="1" si="6"/>
        <v>#N/A</v>
      </c>
      <c r="M58" s="179">
        <f ca="1">COUNTIF(K$2:K58,K58)</f>
        <v>56</v>
      </c>
      <c r="N58" s="179" t="e">
        <f t="shared" ca="1" si="7"/>
        <v>#N/A</v>
      </c>
      <c r="O58" s="179" t="e">
        <f t="shared" ca="1" si="8"/>
        <v>#N/A</v>
      </c>
    </row>
    <row r="59" spans="2:15">
      <c r="B59" s="179" t="e">
        <f t="shared" ca="1" si="13"/>
        <v>#REF!</v>
      </c>
      <c r="C59" s="179" t="e">
        <f t="shared" ca="1" si="14"/>
        <v>#REF!</v>
      </c>
      <c r="J59" s="179">
        <v>58</v>
      </c>
      <c r="K59" s="179">
        <f t="shared" ca="1" si="12"/>
        <v>0</v>
      </c>
      <c r="L59" s="179" t="e">
        <f t="shared" ca="1" si="6"/>
        <v>#N/A</v>
      </c>
      <c r="M59" s="179">
        <f ca="1">COUNTIF(K$2:K59,K59)</f>
        <v>57</v>
      </c>
      <c r="N59" s="179" t="e">
        <f t="shared" ca="1" si="7"/>
        <v>#N/A</v>
      </c>
      <c r="O59" s="179" t="e">
        <f t="shared" ca="1" si="8"/>
        <v>#N/A</v>
      </c>
    </row>
    <row r="60" spans="2:15">
      <c r="B60" s="179" t="e">
        <f t="shared" ca="1" si="13"/>
        <v>#REF!</v>
      </c>
      <c r="C60" s="179" t="e">
        <f t="shared" ca="1" si="14"/>
        <v>#REF!</v>
      </c>
      <c r="J60" s="179">
        <v>59</v>
      </c>
      <c r="K60" s="179">
        <f t="shared" ca="1" si="12"/>
        <v>0</v>
      </c>
      <c r="L60" s="179" t="e">
        <f t="shared" ca="1" si="6"/>
        <v>#N/A</v>
      </c>
      <c r="M60" s="179">
        <f ca="1">COUNTIF(K$2:K60,K60)</f>
        <v>58</v>
      </c>
      <c r="N60" s="179" t="e">
        <f t="shared" ca="1" si="7"/>
        <v>#N/A</v>
      </c>
      <c r="O60" s="179" t="e">
        <f t="shared" ca="1" si="8"/>
        <v>#N/A</v>
      </c>
    </row>
    <row r="61" spans="2:15">
      <c r="B61" s="179" t="e">
        <f t="shared" ca="1" si="13"/>
        <v>#REF!</v>
      </c>
      <c r="C61" s="179" t="e">
        <f t="shared" ca="1" si="14"/>
        <v>#REF!</v>
      </c>
      <c r="J61" s="179">
        <v>60</v>
      </c>
      <c r="K61" s="179">
        <f t="shared" ca="1" si="12"/>
        <v>0</v>
      </c>
      <c r="L61" s="179" t="e">
        <f t="shared" ca="1" si="6"/>
        <v>#N/A</v>
      </c>
      <c r="M61" s="179">
        <f ca="1">COUNTIF(K$2:K61,K61)</f>
        <v>59</v>
      </c>
      <c r="N61" s="179" t="e">
        <f t="shared" ca="1" si="7"/>
        <v>#N/A</v>
      </c>
      <c r="O61" s="179" t="e">
        <f t="shared" ca="1" si="8"/>
        <v>#N/A</v>
      </c>
    </row>
    <row r="62" spans="2:15">
      <c r="B62" s="179" t="e">
        <f t="shared" ca="1" si="13"/>
        <v>#REF!</v>
      </c>
      <c r="C62" s="179" t="e">
        <f t="shared" ca="1" si="14"/>
        <v>#REF!</v>
      </c>
      <c r="J62" s="179">
        <v>61</v>
      </c>
      <c r="K62" s="179">
        <f t="shared" ca="1" si="12"/>
        <v>0</v>
      </c>
      <c r="L62" s="179" t="e">
        <f t="shared" ca="1" si="6"/>
        <v>#N/A</v>
      </c>
      <c r="M62" s="179">
        <f ca="1">COUNTIF(K$2:K62,K62)</f>
        <v>60</v>
      </c>
      <c r="N62" s="179" t="e">
        <f t="shared" ca="1" si="7"/>
        <v>#N/A</v>
      </c>
      <c r="O62" s="179" t="e">
        <f t="shared" ca="1" si="8"/>
        <v>#N/A</v>
      </c>
    </row>
    <row r="63" spans="2:15">
      <c r="B63" s="179" t="e">
        <f t="shared" ca="1" si="13"/>
        <v>#REF!</v>
      </c>
      <c r="C63" s="179" t="e">
        <f t="shared" ca="1" si="14"/>
        <v>#REF!</v>
      </c>
      <c r="J63" s="179">
        <v>62</v>
      </c>
      <c r="K63" s="179">
        <f t="shared" ca="1" si="12"/>
        <v>0</v>
      </c>
      <c r="L63" s="179" t="e">
        <f t="shared" ca="1" si="6"/>
        <v>#N/A</v>
      </c>
      <c r="M63" s="179">
        <f ca="1">COUNTIF(K$2:K63,K63)</f>
        <v>61</v>
      </c>
      <c r="N63" s="179" t="e">
        <f t="shared" ca="1" si="7"/>
        <v>#N/A</v>
      </c>
      <c r="O63" s="179" t="e">
        <f t="shared" ca="1" si="8"/>
        <v>#N/A</v>
      </c>
    </row>
    <row r="64" spans="2:15">
      <c r="B64" s="179" t="e">
        <f t="shared" ca="1" si="13"/>
        <v>#REF!</v>
      </c>
      <c r="C64" s="179" t="e">
        <f t="shared" ca="1" si="14"/>
        <v>#REF!</v>
      </c>
      <c r="J64" s="179">
        <v>63</v>
      </c>
      <c r="K64" s="179">
        <f t="shared" ca="1" si="12"/>
        <v>0</v>
      </c>
      <c r="L64" s="179" t="e">
        <f t="shared" ca="1" si="6"/>
        <v>#N/A</v>
      </c>
      <c r="M64" s="179">
        <f ca="1">COUNTIF(K$2:K64,K64)</f>
        <v>62</v>
      </c>
      <c r="N64" s="179" t="e">
        <f t="shared" ca="1" si="7"/>
        <v>#N/A</v>
      </c>
      <c r="O64" s="179" t="e">
        <f t="shared" ca="1" si="8"/>
        <v>#N/A</v>
      </c>
    </row>
    <row r="65" spans="2:15">
      <c r="B65" s="179" t="e">
        <f t="shared" ca="1" si="13"/>
        <v>#REF!</v>
      </c>
      <c r="C65" s="179" t="e">
        <f t="shared" ca="1" si="14"/>
        <v>#REF!</v>
      </c>
      <c r="J65" s="179">
        <v>64</v>
      </c>
      <c r="K65" s="179">
        <f t="shared" ca="1" si="12"/>
        <v>0</v>
      </c>
      <c r="L65" s="179" t="e">
        <f t="shared" ca="1" si="6"/>
        <v>#N/A</v>
      </c>
      <c r="M65" s="179">
        <f ca="1">COUNTIF(K$2:K65,K65)</f>
        <v>63</v>
      </c>
      <c r="N65" s="179" t="e">
        <f t="shared" ca="1" si="7"/>
        <v>#N/A</v>
      </c>
      <c r="O65" s="179" t="e">
        <f t="shared" ca="1" si="8"/>
        <v>#N/A</v>
      </c>
    </row>
    <row r="66" spans="2:15">
      <c r="B66" s="179" t="e">
        <f t="shared" ca="1" si="13"/>
        <v>#REF!</v>
      </c>
      <c r="C66" s="179" t="e">
        <f t="shared" ca="1" si="14"/>
        <v>#REF!</v>
      </c>
      <c r="J66" s="179">
        <v>65</v>
      </c>
      <c r="K66" s="179">
        <f t="shared" ref="K66:K88" ca="1" si="15">IF(ISNUMBER(MATCH(J66,G:G,0)),INDIRECT("C"&amp;MATCH(J66,G:G,0)),INDIRECT("C"&amp;MATCH(J66,G:G,1)+1))</f>
        <v>0</v>
      </c>
      <c r="L66" s="179" t="e">
        <f t="shared" ca="1" si="6"/>
        <v>#N/A</v>
      </c>
      <c r="M66" s="179">
        <f ca="1">COUNTIF(K$2:K66,K66)</f>
        <v>64</v>
      </c>
      <c r="N66" s="179" t="e">
        <f t="shared" ca="1" si="7"/>
        <v>#N/A</v>
      </c>
      <c r="O66" s="179" t="e">
        <f t="shared" ca="1" si="8"/>
        <v>#N/A</v>
      </c>
    </row>
    <row r="67" spans="2:15">
      <c r="B67" s="179" t="e">
        <f t="shared" ca="1" si="13"/>
        <v>#REF!</v>
      </c>
      <c r="C67" s="179" t="e">
        <f t="shared" ca="1" si="14"/>
        <v>#REF!</v>
      </c>
      <c r="J67" s="179">
        <v>66</v>
      </c>
      <c r="K67" s="179">
        <f t="shared" ca="1" si="15"/>
        <v>0</v>
      </c>
      <c r="L67" s="179" t="e">
        <f t="shared" ref="L67:L88" ca="1" si="16">INDIRECT("e"&amp;MATCH(K67,C:C,0))</f>
        <v>#N/A</v>
      </c>
      <c r="M67" s="179">
        <f ca="1">COUNTIF(K$2:K67,K67)</f>
        <v>65</v>
      </c>
      <c r="N67" s="179" t="e">
        <f t="shared" ref="N67:N88" ca="1" si="17">INDIRECT("H"&amp;MATCH(K67,C:C,0))&amp;MATCH(M67,INDIRECT("'"&amp;K67&amp;"'!"&amp;L67&amp;":"&amp;L67),0)</f>
        <v>#N/A</v>
      </c>
      <c r="O67" s="179" t="e">
        <f t="shared" ref="O67:O88" ca="1" si="18">INDIRECT("'"&amp;K67&amp;"'!"&amp;N67)</f>
        <v>#N/A</v>
      </c>
    </row>
    <row r="68" spans="2:15">
      <c r="B68" s="179" t="e">
        <f t="shared" ca="1" si="13"/>
        <v>#REF!</v>
      </c>
      <c r="C68" s="179" t="e">
        <f t="shared" ca="1" si="14"/>
        <v>#REF!</v>
      </c>
      <c r="J68" s="179">
        <v>67</v>
      </c>
      <c r="K68" s="179">
        <f t="shared" ca="1" si="15"/>
        <v>0</v>
      </c>
      <c r="L68" s="179" t="e">
        <f t="shared" ca="1" si="16"/>
        <v>#N/A</v>
      </c>
      <c r="M68" s="179">
        <f ca="1">COUNTIF(K$2:K68,K68)</f>
        <v>66</v>
      </c>
      <c r="N68" s="179" t="e">
        <f t="shared" ca="1" si="17"/>
        <v>#N/A</v>
      </c>
      <c r="O68" s="179" t="e">
        <f t="shared" ca="1" si="18"/>
        <v>#N/A</v>
      </c>
    </row>
    <row r="69" spans="2:15">
      <c r="B69" s="179" t="e">
        <f t="shared" ca="1" si="13"/>
        <v>#REF!</v>
      </c>
      <c r="C69" s="179" t="e">
        <f t="shared" ca="1" si="14"/>
        <v>#REF!</v>
      </c>
      <c r="J69" s="179">
        <v>68</v>
      </c>
      <c r="K69" s="179">
        <f t="shared" ca="1" si="15"/>
        <v>0</v>
      </c>
      <c r="L69" s="179" t="e">
        <f t="shared" ca="1" si="16"/>
        <v>#N/A</v>
      </c>
      <c r="M69" s="179">
        <f ca="1">COUNTIF(K$2:K69,K69)</f>
        <v>67</v>
      </c>
      <c r="N69" s="179" t="e">
        <f t="shared" ca="1" si="17"/>
        <v>#N/A</v>
      </c>
      <c r="O69" s="179" t="e">
        <f t="shared" ca="1" si="18"/>
        <v>#N/A</v>
      </c>
    </row>
    <row r="70" spans="2:15">
      <c r="B70" s="179" t="e">
        <f t="shared" ca="1" si="13"/>
        <v>#REF!</v>
      </c>
      <c r="C70" s="179" t="e">
        <f t="shared" ca="1" si="14"/>
        <v>#REF!</v>
      </c>
      <c r="J70" s="179">
        <v>69</v>
      </c>
      <c r="K70" s="179">
        <f t="shared" ca="1" si="15"/>
        <v>0</v>
      </c>
      <c r="L70" s="179" t="e">
        <f t="shared" ca="1" si="16"/>
        <v>#N/A</v>
      </c>
      <c r="M70" s="179">
        <f ca="1">COUNTIF(K$2:K70,K70)</f>
        <v>68</v>
      </c>
      <c r="N70" s="179" t="e">
        <f t="shared" ca="1" si="17"/>
        <v>#N/A</v>
      </c>
      <c r="O70" s="179" t="e">
        <f t="shared" ca="1" si="18"/>
        <v>#N/A</v>
      </c>
    </row>
    <row r="71" spans="2:15">
      <c r="B71" s="179" t="e">
        <f t="shared" ca="1" si="13"/>
        <v>#REF!</v>
      </c>
      <c r="C71" s="179" t="e">
        <f t="shared" ca="1" si="14"/>
        <v>#REF!</v>
      </c>
      <c r="J71" s="179">
        <v>70</v>
      </c>
      <c r="K71" s="179">
        <f t="shared" ca="1" si="15"/>
        <v>0</v>
      </c>
      <c r="L71" s="179" t="e">
        <f t="shared" ca="1" si="16"/>
        <v>#N/A</v>
      </c>
      <c r="M71" s="179">
        <f ca="1">COUNTIF(K$2:K71,K71)</f>
        <v>69</v>
      </c>
      <c r="N71" s="179" t="e">
        <f t="shared" ca="1" si="17"/>
        <v>#N/A</v>
      </c>
      <c r="O71" s="179" t="e">
        <f t="shared" ca="1" si="18"/>
        <v>#N/A</v>
      </c>
    </row>
    <row r="72" spans="2:15">
      <c r="B72" s="179" t="e">
        <f t="shared" ca="1" si="13"/>
        <v>#REF!</v>
      </c>
      <c r="C72" s="179" t="e">
        <f t="shared" ca="1" si="14"/>
        <v>#REF!</v>
      </c>
      <c r="J72" s="179">
        <v>71</v>
      </c>
      <c r="K72" s="179">
        <f t="shared" ca="1" si="15"/>
        <v>0</v>
      </c>
      <c r="L72" s="179" t="e">
        <f t="shared" ca="1" si="16"/>
        <v>#N/A</v>
      </c>
      <c r="M72" s="179">
        <f ca="1">COUNTIF(K$2:K72,K72)</f>
        <v>70</v>
      </c>
      <c r="N72" s="179" t="e">
        <f t="shared" ca="1" si="17"/>
        <v>#N/A</v>
      </c>
      <c r="O72" s="179" t="e">
        <f t="shared" ca="1" si="18"/>
        <v>#N/A</v>
      </c>
    </row>
    <row r="73" spans="2:15">
      <c r="B73" s="179" t="e">
        <f t="shared" ca="1" si="13"/>
        <v>#REF!</v>
      </c>
      <c r="C73" s="179" t="e">
        <f t="shared" ca="1" si="14"/>
        <v>#REF!</v>
      </c>
      <c r="J73" s="179">
        <v>72</v>
      </c>
      <c r="K73" s="179">
        <f t="shared" ca="1" si="15"/>
        <v>0</v>
      </c>
      <c r="L73" s="179" t="e">
        <f t="shared" ca="1" si="16"/>
        <v>#N/A</v>
      </c>
      <c r="M73" s="179">
        <f ca="1">COUNTIF(K$2:K73,K73)</f>
        <v>71</v>
      </c>
      <c r="N73" s="179" t="e">
        <f t="shared" ca="1" si="17"/>
        <v>#N/A</v>
      </c>
      <c r="O73" s="179" t="e">
        <f t="shared" ca="1" si="18"/>
        <v>#N/A</v>
      </c>
    </row>
    <row r="74" spans="2:15">
      <c r="B74" s="179" t="e">
        <f t="shared" ca="1" si="13"/>
        <v>#REF!</v>
      </c>
      <c r="C74" s="179" t="e">
        <f t="shared" ca="1" si="14"/>
        <v>#REF!</v>
      </c>
      <c r="J74" s="179">
        <v>73</v>
      </c>
      <c r="K74" s="179">
        <f t="shared" ca="1" si="15"/>
        <v>0</v>
      </c>
      <c r="L74" s="179" t="e">
        <f t="shared" ca="1" si="16"/>
        <v>#N/A</v>
      </c>
      <c r="M74" s="179">
        <f ca="1">COUNTIF(K$2:K74,K74)</f>
        <v>72</v>
      </c>
      <c r="N74" s="179" t="e">
        <f t="shared" ca="1" si="17"/>
        <v>#N/A</v>
      </c>
      <c r="O74" s="179" t="e">
        <f t="shared" ca="1" si="18"/>
        <v>#N/A</v>
      </c>
    </row>
    <row r="75" spans="2:15">
      <c r="B75" s="179" t="e">
        <f t="shared" ca="1" si="13"/>
        <v>#REF!</v>
      </c>
      <c r="C75" s="179" t="e">
        <f t="shared" ca="1" si="14"/>
        <v>#REF!</v>
      </c>
      <c r="J75" s="179">
        <v>74</v>
      </c>
      <c r="K75" s="179">
        <f t="shared" ca="1" si="15"/>
        <v>0</v>
      </c>
      <c r="L75" s="179" t="e">
        <f t="shared" ca="1" si="16"/>
        <v>#N/A</v>
      </c>
      <c r="M75" s="179">
        <f ca="1">COUNTIF(K$2:K75,K75)</f>
        <v>73</v>
      </c>
      <c r="N75" s="179" t="e">
        <f t="shared" ca="1" si="17"/>
        <v>#N/A</v>
      </c>
      <c r="O75" s="179" t="e">
        <f t="shared" ca="1" si="18"/>
        <v>#N/A</v>
      </c>
    </row>
    <row r="76" spans="2:15">
      <c r="B76" s="179" t="e">
        <f t="shared" ca="1" si="13"/>
        <v>#REF!</v>
      </c>
      <c r="C76" s="179" t="e">
        <f t="shared" ca="1" si="14"/>
        <v>#REF!</v>
      </c>
      <c r="J76" s="179">
        <v>75</v>
      </c>
      <c r="K76" s="179">
        <f t="shared" ca="1" si="15"/>
        <v>0</v>
      </c>
      <c r="L76" s="179" t="e">
        <f t="shared" ca="1" si="16"/>
        <v>#N/A</v>
      </c>
      <c r="M76" s="179">
        <f ca="1">COUNTIF(K$2:K76,K76)</f>
        <v>74</v>
      </c>
      <c r="N76" s="179" t="e">
        <f t="shared" ca="1" si="17"/>
        <v>#N/A</v>
      </c>
      <c r="O76" s="179" t="e">
        <f t="shared" ca="1" si="18"/>
        <v>#N/A</v>
      </c>
    </row>
    <row r="77" spans="2:15">
      <c r="B77" s="179" t="e">
        <f t="shared" ca="1" si="13"/>
        <v>#REF!</v>
      </c>
      <c r="C77" s="179" t="e">
        <f t="shared" ca="1" si="14"/>
        <v>#REF!</v>
      </c>
      <c r="J77" s="179">
        <v>76</v>
      </c>
      <c r="K77" s="179">
        <f t="shared" ca="1" si="15"/>
        <v>0</v>
      </c>
      <c r="L77" s="179" t="e">
        <f t="shared" ca="1" si="16"/>
        <v>#N/A</v>
      </c>
      <c r="M77" s="179">
        <f ca="1">COUNTIF(K$2:K77,K77)</f>
        <v>75</v>
      </c>
      <c r="N77" s="179" t="e">
        <f t="shared" ca="1" si="17"/>
        <v>#N/A</v>
      </c>
      <c r="O77" s="179" t="e">
        <f t="shared" ca="1" si="18"/>
        <v>#N/A</v>
      </c>
    </row>
    <row r="78" spans="2:15">
      <c r="B78" s="179" t="e">
        <f t="shared" ca="1" si="13"/>
        <v>#REF!</v>
      </c>
      <c r="C78" s="179" t="e">
        <f t="shared" ca="1" si="14"/>
        <v>#REF!</v>
      </c>
      <c r="J78" s="179">
        <v>77</v>
      </c>
      <c r="K78" s="179">
        <f t="shared" ca="1" si="15"/>
        <v>0</v>
      </c>
      <c r="L78" s="179" t="e">
        <f t="shared" ca="1" si="16"/>
        <v>#N/A</v>
      </c>
      <c r="M78" s="179">
        <f ca="1">COUNTIF(K$2:K78,K78)</f>
        <v>76</v>
      </c>
      <c r="N78" s="179" t="e">
        <f t="shared" ca="1" si="17"/>
        <v>#N/A</v>
      </c>
      <c r="O78" s="179" t="e">
        <f t="shared" ca="1" si="18"/>
        <v>#N/A</v>
      </c>
    </row>
    <row r="79" spans="2:15">
      <c r="B79" s="179" t="e">
        <f t="shared" ca="1" si="13"/>
        <v>#REF!</v>
      </c>
      <c r="C79" s="179" t="e">
        <f t="shared" ca="1" si="14"/>
        <v>#REF!</v>
      </c>
      <c r="J79" s="179">
        <v>78</v>
      </c>
      <c r="K79" s="179">
        <f t="shared" ca="1" si="15"/>
        <v>0</v>
      </c>
      <c r="L79" s="179" t="e">
        <f t="shared" ca="1" si="16"/>
        <v>#N/A</v>
      </c>
      <c r="M79" s="179">
        <f ca="1">COUNTIF(K$2:K79,K79)</f>
        <v>77</v>
      </c>
      <c r="N79" s="179" t="e">
        <f t="shared" ca="1" si="17"/>
        <v>#N/A</v>
      </c>
      <c r="O79" s="179" t="e">
        <f t="shared" ca="1" si="18"/>
        <v>#N/A</v>
      </c>
    </row>
    <row r="80" spans="2:15">
      <c r="B80" s="179" t="e">
        <f t="shared" ca="1" si="13"/>
        <v>#REF!</v>
      </c>
      <c r="C80" s="179" t="e">
        <f t="shared" ca="1" si="14"/>
        <v>#REF!</v>
      </c>
      <c r="J80" s="179">
        <v>79</v>
      </c>
      <c r="K80" s="179">
        <f t="shared" ca="1" si="15"/>
        <v>0</v>
      </c>
      <c r="L80" s="179" t="e">
        <f t="shared" ca="1" si="16"/>
        <v>#N/A</v>
      </c>
      <c r="M80" s="179">
        <f ca="1">COUNTIF(K$2:K80,K80)</f>
        <v>78</v>
      </c>
      <c r="N80" s="179" t="e">
        <f t="shared" ca="1" si="17"/>
        <v>#N/A</v>
      </c>
      <c r="O80" s="179" t="e">
        <f t="shared" ca="1" si="18"/>
        <v>#N/A</v>
      </c>
    </row>
    <row r="81" spans="2:15">
      <c r="B81" s="179" t="e">
        <f t="shared" ca="1" si="13"/>
        <v>#REF!</v>
      </c>
      <c r="C81" s="179" t="e">
        <f t="shared" ca="1" si="14"/>
        <v>#REF!</v>
      </c>
      <c r="J81" s="179">
        <v>80</v>
      </c>
      <c r="K81" s="179">
        <f t="shared" ca="1" si="15"/>
        <v>0</v>
      </c>
      <c r="L81" s="179" t="e">
        <f t="shared" ca="1" si="16"/>
        <v>#N/A</v>
      </c>
      <c r="M81" s="179">
        <f ca="1">COUNTIF(K$2:K81,K81)</f>
        <v>79</v>
      </c>
      <c r="N81" s="179" t="e">
        <f t="shared" ca="1" si="17"/>
        <v>#N/A</v>
      </c>
      <c r="O81" s="179" t="e">
        <f t="shared" ca="1" si="18"/>
        <v>#N/A</v>
      </c>
    </row>
    <row r="82" spans="2:15">
      <c r="B82" s="179" t="e">
        <f t="shared" ca="1" si="13"/>
        <v>#REF!</v>
      </c>
      <c r="C82" s="179" t="e">
        <f t="shared" ca="1" si="14"/>
        <v>#REF!</v>
      </c>
      <c r="J82" s="179">
        <v>81</v>
      </c>
      <c r="K82" s="179">
        <f t="shared" ca="1" si="15"/>
        <v>0</v>
      </c>
      <c r="L82" s="179" t="e">
        <f t="shared" ca="1" si="16"/>
        <v>#N/A</v>
      </c>
      <c r="M82" s="179">
        <f ca="1">COUNTIF(K$2:K82,K82)</f>
        <v>80</v>
      </c>
      <c r="N82" s="179" t="e">
        <f t="shared" ca="1" si="17"/>
        <v>#N/A</v>
      </c>
      <c r="O82" s="179" t="e">
        <f t="shared" ca="1" si="18"/>
        <v>#N/A</v>
      </c>
    </row>
    <row r="83" spans="2:15">
      <c r="J83" s="179">
        <v>82</v>
      </c>
      <c r="K83" s="179">
        <f t="shared" ca="1" si="15"/>
        <v>0</v>
      </c>
      <c r="L83" s="179" t="e">
        <f t="shared" ca="1" si="16"/>
        <v>#N/A</v>
      </c>
      <c r="M83" s="179">
        <f ca="1">COUNTIF(K$2:K83,K83)</f>
        <v>81</v>
      </c>
      <c r="N83" s="179" t="e">
        <f t="shared" ca="1" si="17"/>
        <v>#N/A</v>
      </c>
      <c r="O83" s="179" t="e">
        <f t="shared" ca="1" si="18"/>
        <v>#N/A</v>
      </c>
    </row>
    <row r="84" spans="2:15">
      <c r="J84" s="179">
        <v>83</v>
      </c>
      <c r="K84" s="179">
        <f t="shared" ca="1" si="15"/>
        <v>0</v>
      </c>
      <c r="L84" s="179" t="e">
        <f t="shared" ca="1" si="16"/>
        <v>#N/A</v>
      </c>
      <c r="M84" s="179">
        <f ca="1">COUNTIF(K$2:K84,K84)</f>
        <v>82</v>
      </c>
      <c r="N84" s="179" t="e">
        <f t="shared" ca="1" si="17"/>
        <v>#N/A</v>
      </c>
      <c r="O84" s="179" t="e">
        <f t="shared" ca="1" si="18"/>
        <v>#N/A</v>
      </c>
    </row>
    <row r="85" spans="2:15">
      <c r="J85" s="179">
        <v>84</v>
      </c>
      <c r="K85" s="179">
        <f t="shared" ca="1" si="15"/>
        <v>0</v>
      </c>
      <c r="L85" s="179" t="e">
        <f t="shared" ca="1" si="16"/>
        <v>#N/A</v>
      </c>
      <c r="M85" s="179">
        <f ca="1">COUNTIF(K$2:K85,K85)</f>
        <v>83</v>
      </c>
      <c r="N85" s="179" t="e">
        <f t="shared" ca="1" si="17"/>
        <v>#N/A</v>
      </c>
      <c r="O85" s="179" t="e">
        <f t="shared" ca="1" si="18"/>
        <v>#N/A</v>
      </c>
    </row>
    <row r="86" spans="2:15">
      <c r="J86" s="179">
        <v>85</v>
      </c>
      <c r="K86" s="179">
        <f t="shared" ca="1" si="15"/>
        <v>0</v>
      </c>
      <c r="L86" s="179" t="e">
        <f t="shared" ca="1" si="16"/>
        <v>#N/A</v>
      </c>
      <c r="M86" s="179">
        <f ca="1">COUNTIF(K$2:K86,K86)</f>
        <v>84</v>
      </c>
      <c r="N86" s="179" t="e">
        <f t="shared" ca="1" si="17"/>
        <v>#N/A</v>
      </c>
      <c r="O86" s="179" t="e">
        <f t="shared" ca="1" si="18"/>
        <v>#N/A</v>
      </c>
    </row>
    <row r="87" spans="2:15">
      <c r="J87" s="179">
        <v>86</v>
      </c>
      <c r="K87" s="179">
        <f t="shared" ca="1" si="15"/>
        <v>0</v>
      </c>
      <c r="L87" s="179" t="e">
        <f t="shared" ca="1" si="16"/>
        <v>#N/A</v>
      </c>
      <c r="M87" s="179">
        <f ca="1">COUNTIF(K$2:K87,K87)</f>
        <v>85</v>
      </c>
      <c r="N87" s="179" t="e">
        <f t="shared" ca="1" si="17"/>
        <v>#N/A</v>
      </c>
      <c r="O87" s="179" t="e">
        <f t="shared" ca="1" si="18"/>
        <v>#N/A</v>
      </c>
    </row>
    <row r="88" spans="2:15">
      <c r="J88" s="179">
        <v>87</v>
      </c>
      <c r="K88" s="179">
        <f t="shared" ca="1" si="15"/>
        <v>0</v>
      </c>
      <c r="L88" s="179" t="e">
        <f t="shared" ca="1" si="16"/>
        <v>#N/A</v>
      </c>
      <c r="M88" s="179">
        <f ca="1">COUNTIF(K$2:K88,K88)</f>
        <v>86</v>
      </c>
      <c r="N88" s="179" t="e">
        <f t="shared" ca="1" si="17"/>
        <v>#N/A</v>
      </c>
      <c r="O88" s="179" t="e">
        <f t="shared" ca="1" si="18"/>
        <v>#N/A</v>
      </c>
    </row>
    <row r="89" spans="2:15">
      <c r="J89" s="179">
        <v>88</v>
      </c>
      <c r="K89" s="179">
        <f t="shared" ref="K89:K126" ca="1" si="19">IF(ISNUMBER(MATCH(J89,G:G,0)),INDIRECT("C"&amp;MATCH(J89,G:G,0)),INDIRECT("C"&amp;MATCH(J89,G:G,1)+1))</f>
        <v>0</v>
      </c>
      <c r="L89" s="179" t="e">
        <f t="shared" ref="L89:L126" ca="1" si="20">INDIRECT("e"&amp;MATCH(K89,C:C,0))</f>
        <v>#N/A</v>
      </c>
      <c r="M89" s="179">
        <f ca="1">COUNTIF(K$2:K89,K89)</f>
        <v>87</v>
      </c>
      <c r="N89" s="179" t="e">
        <f t="shared" ref="N89:N126" ca="1" si="21">INDIRECT("H"&amp;MATCH(K89,C:C,0))&amp;MATCH(M89,INDIRECT("'"&amp;K89&amp;"'!"&amp;L89&amp;":"&amp;L89),0)</f>
        <v>#N/A</v>
      </c>
      <c r="O89" s="179" t="e">
        <f t="shared" ref="O89:O126" ca="1" si="22">INDIRECT("'"&amp;K89&amp;"'!"&amp;N89)</f>
        <v>#N/A</v>
      </c>
    </row>
    <row r="90" spans="2:15">
      <c r="J90" s="179">
        <v>89</v>
      </c>
      <c r="K90" s="179">
        <f t="shared" ca="1" si="19"/>
        <v>0</v>
      </c>
      <c r="L90" s="179" t="e">
        <f t="shared" ca="1" si="20"/>
        <v>#N/A</v>
      </c>
      <c r="M90" s="179">
        <f ca="1">COUNTIF(K$2:K90,K90)</f>
        <v>88</v>
      </c>
      <c r="N90" s="179" t="e">
        <f t="shared" ca="1" si="21"/>
        <v>#N/A</v>
      </c>
      <c r="O90" s="179" t="e">
        <f t="shared" ca="1" si="22"/>
        <v>#N/A</v>
      </c>
    </row>
    <row r="91" spans="2:15">
      <c r="J91" s="179">
        <v>90</v>
      </c>
      <c r="K91" s="179">
        <f t="shared" ca="1" si="19"/>
        <v>0</v>
      </c>
      <c r="L91" s="179" t="e">
        <f t="shared" ca="1" si="20"/>
        <v>#N/A</v>
      </c>
      <c r="M91" s="179">
        <f ca="1">COUNTIF(K$2:K91,K91)</f>
        <v>89</v>
      </c>
      <c r="N91" s="179" t="e">
        <f t="shared" ca="1" si="21"/>
        <v>#N/A</v>
      </c>
      <c r="O91" s="179" t="e">
        <f t="shared" ca="1" si="22"/>
        <v>#N/A</v>
      </c>
    </row>
    <row r="92" spans="2:15">
      <c r="J92" s="179">
        <v>91</v>
      </c>
      <c r="K92" s="179">
        <f t="shared" ca="1" si="19"/>
        <v>0</v>
      </c>
      <c r="L92" s="179" t="e">
        <f t="shared" ca="1" si="20"/>
        <v>#N/A</v>
      </c>
      <c r="M92" s="179">
        <f ca="1">COUNTIF(K$2:K92,K92)</f>
        <v>90</v>
      </c>
      <c r="N92" s="179" t="e">
        <f t="shared" ca="1" si="21"/>
        <v>#N/A</v>
      </c>
      <c r="O92" s="179" t="e">
        <f t="shared" ca="1" si="22"/>
        <v>#N/A</v>
      </c>
    </row>
    <row r="93" spans="2:15">
      <c r="J93" s="179">
        <v>92</v>
      </c>
      <c r="K93" s="179">
        <f t="shared" ca="1" si="19"/>
        <v>0</v>
      </c>
      <c r="L93" s="179" t="e">
        <f t="shared" ca="1" si="20"/>
        <v>#N/A</v>
      </c>
      <c r="M93" s="179">
        <f ca="1">COUNTIF(K$2:K93,K93)</f>
        <v>91</v>
      </c>
      <c r="N93" s="179" t="e">
        <f t="shared" ca="1" si="21"/>
        <v>#N/A</v>
      </c>
      <c r="O93" s="179" t="e">
        <f t="shared" ca="1" si="22"/>
        <v>#N/A</v>
      </c>
    </row>
    <row r="94" spans="2:15">
      <c r="J94" s="179">
        <v>93</v>
      </c>
      <c r="K94" s="179">
        <f t="shared" ca="1" si="19"/>
        <v>0</v>
      </c>
      <c r="L94" s="179" t="e">
        <f t="shared" ca="1" si="20"/>
        <v>#N/A</v>
      </c>
      <c r="M94" s="179">
        <f ca="1">COUNTIF(K$2:K94,K94)</f>
        <v>92</v>
      </c>
      <c r="N94" s="179" t="e">
        <f t="shared" ca="1" si="21"/>
        <v>#N/A</v>
      </c>
      <c r="O94" s="179" t="e">
        <f t="shared" ca="1" si="22"/>
        <v>#N/A</v>
      </c>
    </row>
    <row r="95" spans="2:15">
      <c r="J95" s="179">
        <v>94</v>
      </c>
      <c r="K95" s="179">
        <f t="shared" ca="1" si="19"/>
        <v>0</v>
      </c>
      <c r="L95" s="179" t="e">
        <f t="shared" ca="1" si="20"/>
        <v>#N/A</v>
      </c>
      <c r="M95" s="179">
        <f ca="1">COUNTIF(K$2:K95,K95)</f>
        <v>93</v>
      </c>
      <c r="N95" s="179" t="e">
        <f t="shared" ca="1" si="21"/>
        <v>#N/A</v>
      </c>
      <c r="O95" s="179" t="e">
        <f t="shared" ca="1" si="22"/>
        <v>#N/A</v>
      </c>
    </row>
    <row r="96" spans="2:15">
      <c r="J96" s="179">
        <v>95</v>
      </c>
      <c r="K96" s="179">
        <f t="shared" ca="1" si="19"/>
        <v>0</v>
      </c>
      <c r="L96" s="179" t="e">
        <f t="shared" ca="1" si="20"/>
        <v>#N/A</v>
      </c>
      <c r="M96" s="179">
        <f ca="1">COUNTIF(K$2:K96,K96)</f>
        <v>94</v>
      </c>
      <c r="N96" s="179" t="e">
        <f t="shared" ca="1" si="21"/>
        <v>#N/A</v>
      </c>
      <c r="O96" s="179" t="e">
        <f t="shared" ca="1" si="22"/>
        <v>#N/A</v>
      </c>
    </row>
    <row r="97" spans="10:15">
      <c r="J97" s="179">
        <v>96</v>
      </c>
      <c r="K97" s="179">
        <f t="shared" ca="1" si="19"/>
        <v>0</v>
      </c>
      <c r="L97" s="179" t="e">
        <f t="shared" ca="1" si="20"/>
        <v>#N/A</v>
      </c>
      <c r="M97" s="179">
        <f ca="1">COUNTIF(K$2:K97,K97)</f>
        <v>95</v>
      </c>
      <c r="N97" s="179" t="e">
        <f t="shared" ca="1" si="21"/>
        <v>#N/A</v>
      </c>
      <c r="O97" s="179" t="e">
        <f t="shared" ca="1" si="22"/>
        <v>#N/A</v>
      </c>
    </row>
    <row r="98" spans="10:15">
      <c r="J98" s="179">
        <v>97</v>
      </c>
      <c r="K98" s="179">
        <f t="shared" ca="1" si="19"/>
        <v>0</v>
      </c>
      <c r="L98" s="179" t="e">
        <f t="shared" ca="1" si="20"/>
        <v>#N/A</v>
      </c>
      <c r="M98" s="179">
        <f ca="1">COUNTIF(K$2:K98,K98)</f>
        <v>96</v>
      </c>
      <c r="N98" s="179" t="e">
        <f t="shared" ca="1" si="21"/>
        <v>#N/A</v>
      </c>
      <c r="O98" s="179" t="e">
        <f t="shared" ca="1" si="22"/>
        <v>#N/A</v>
      </c>
    </row>
    <row r="99" spans="10:15">
      <c r="J99" s="179">
        <v>98</v>
      </c>
      <c r="K99" s="179">
        <f t="shared" ca="1" si="19"/>
        <v>0</v>
      </c>
      <c r="L99" s="179" t="e">
        <f t="shared" ca="1" si="20"/>
        <v>#N/A</v>
      </c>
      <c r="M99" s="179">
        <f ca="1">COUNTIF(K$2:K99,K99)</f>
        <v>97</v>
      </c>
      <c r="N99" s="179" t="e">
        <f t="shared" ca="1" si="21"/>
        <v>#N/A</v>
      </c>
      <c r="O99" s="179" t="e">
        <f t="shared" ca="1" si="22"/>
        <v>#N/A</v>
      </c>
    </row>
    <row r="100" spans="10:15">
      <c r="J100" s="179">
        <v>99</v>
      </c>
      <c r="K100" s="179">
        <f t="shared" ca="1" si="19"/>
        <v>0</v>
      </c>
      <c r="L100" s="179" t="e">
        <f t="shared" ca="1" si="20"/>
        <v>#N/A</v>
      </c>
      <c r="M100" s="179">
        <f ca="1">COUNTIF(K$2:K100,K100)</f>
        <v>98</v>
      </c>
      <c r="N100" s="179" t="e">
        <f t="shared" ca="1" si="21"/>
        <v>#N/A</v>
      </c>
      <c r="O100" s="179" t="e">
        <f t="shared" ca="1" si="22"/>
        <v>#N/A</v>
      </c>
    </row>
    <row r="101" spans="10:15">
      <c r="J101" s="179">
        <v>100</v>
      </c>
      <c r="K101" s="179">
        <f t="shared" ca="1" si="19"/>
        <v>0</v>
      </c>
      <c r="L101" s="179" t="e">
        <f t="shared" ca="1" si="20"/>
        <v>#N/A</v>
      </c>
      <c r="M101" s="179">
        <f ca="1">COUNTIF(K$2:K101,K101)</f>
        <v>99</v>
      </c>
      <c r="N101" s="179" t="e">
        <f t="shared" ca="1" si="21"/>
        <v>#N/A</v>
      </c>
      <c r="O101" s="179" t="e">
        <f t="shared" ca="1" si="22"/>
        <v>#N/A</v>
      </c>
    </row>
    <row r="102" spans="10:15">
      <c r="J102" s="179">
        <v>101</v>
      </c>
      <c r="K102" s="179">
        <f t="shared" ca="1" si="19"/>
        <v>0</v>
      </c>
      <c r="L102" s="179" t="e">
        <f t="shared" ca="1" si="20"/>
        <v>#N/A</v>
      </c>
      <c r="M102" s="179">
        <f ca="1">COUNTIF(K$2:K102,K102)</f>
        <v>100</v>
      </c>
      <c r="N102" s="179" t="e">
        <f t="shared" ca="1" si="21"/>
        <v>#N/A</v>
      </c>
      <c r="O102" s="179" t="e">
        <f t="shared" ca="1" si="22"/>
        <v>#N/A</v>
      </c>
    </row>
    <row r="103" spans="10:15">
      <c r="J103" s="179">
        <v>102</v>
      </c>
      <c r="K103" s="179">
        <f t="shared" ca="1" si="19"/>
        <v>0</v>
      </c>
      <c r="L103" s="179" t="e">
        <f t="shared" ca="1" si="20"/>
        <v>#N/A</v>
      </c>
      <c r="M103" s="179">
        <f ca="1">COUNTIF(K$2:K103,K103)</f>
        <v>101</v>
      </c>
      <c r="N103" s="179" t="e">
        <f t="shared" ca="1" si="21"/>
        <v>#N/A</v>
      </c>
      <c r="O103" s="179" t="e">
        <f t="shared" ca="1" si="22"/>
        <v>#N/A</v>
      </c>
    </row>
    <row r="104" spans="10:15">
      <c r="J104" s="179">
        <v>103</v>
      </c>
      <c r="K104" s="179">
        <f t="shared" ca="1" si="19"/>
        <v>0</v>
      </c>
      <c r="L104" s="179" t="e">
        <f t="shared" ca="1" si="20"/>
        <v>#N/A</v>
      </c>
      <c r="M104" s="179">
        <f ca="1">COUNTIF(K$2:K104,K104)</f>
        <v>102</v>
      </c>
      <c r="N104" s="179" t="e">
        <f t="shared" ca="1" si="21"/>
        <v>#N/A</v>
      </c>
      <c r="O104" s="179" t="e">
        <f t="shared" ca="1" si="22"/>
        <v>#N/A</v>
      </c>
    </row>
    <row r="105" spans="10:15">
      <c r="J105" s="179">
        <v>104</v>
      </c>
      <c r="K105" s="179">
        <f t="shared" ca="1" si="19"/>
        <v>0</v>
      </c>
      <c r="L105" s="179" t="e">
        <f t="shared" ca="1" si="20"/>
        <v>#N/A</v>
      </c>
      <c r="M105" s="179">
        <f ca="1">COUNTIF(K$2:K105,K105)</f>
        <v>103</v>
      </c>
      <c r="N105" s="179" t="e">
        <f t="shared" ca="1" si="21"/>
        <v>#N/A</v>
      </c>
      <c r="O105" s="179" t="e">
        <f t="shared" ca="1" si="22"/>
        <v>#N/A</v>
      </c>
    </row>
    <row r="106" spans="10:15">
      <c r="J106" s="179">
        <v>105</v>
      </c>
      <c r="K106" s="179">
        <f t="shared" ca="1" si="19"/>
        <v>0</v>
      </c>
      <c r="L106" s="179" t="e">
        <f t="shared" ca="1" si="20"/>
        <v>#N/A</v>
      </c>
      <c r="M106" s="179">
        <f ca="1">COUNTIF(K$2:K106,K106)</f>
        <v>104</v>
      </c>
      <c r="N106" s="179" t="e">
        <f t="shared" ca="1" si="21"/>
        <v>#N/A</v>
      </c>
      <c r="O106" s="179" t="e">
        <f t="shared" ca="1" si="22"/>
        <v>#N/A</v>
      </c>
    </row>
    <row r="107" spans="10:15">
      <c r="J107" s="179">
        <v>106</v>
      </c>
      <c r="K107" s="179">
        <f t="shared" ca="1" si="19"/>
        <v>0</v>
      </c>
      <c r="L107" s="179" t="e">
        <f t="shared" ca="1" si="20"/>
        <v>#N/A</v>
      </c>
      <c r="M107" s="179">
        <f ca="1">COUNTIF(K$2:K107,K107)</f>
        <v>105</v>
      </c>
      <c r="N107" s="179" t="e">
        <f t="shared" ca="1" si="21"/>
        <v>#N/A</v>
      </c>
      <c r="O107" s="179" t="e">
        <f t="shared" ca="1" si="22"/>
        <v>#N/A</v>
      </c>
    </row>
    <row r="108" spans="10:15">
      <c r="J108" s="179">
        <v>107</v>
      </c>
      <c r="K108" s="179">
        <f t="shared" ca="1" si="19"/>
        <v>0</v>
      </c>
      <c r="L108" s="179" t="e">
        <f t="shared" ca="1" si="20"/>
        <v>#N/A</v>
      </c>
      <c r="M108" s="179">
        <f ca="1">COUNTIF(K$2:K108,K108)</f>
        <v>106</v>
      </c>
      <c r="N108" s="179" t="e">
        <f t="shared" ca="1" si="21"/>
        <v>#N/A</v>
      </c>
      <c r="O108" s="179" t="e">
        <f t="shared" ca="1" si="22"/>
        <v>#N/A</v>
      </c>
    </row>
    <row r="109" spans="10:15">
      <c r="J109" s="179">
        <v>108</v>
      </c>
      <c r="K109" s="179">
        <f t="shared" ca="1" si="19"/>
        <v>0</v>
      </c>
      <c r="L109" s="179" t="e">
        <f t="shared" ca="1" si="20"/>
        <v>#N/A</v>
      </c>
      <c r="M109" s="179">
        <f ca="1">COUNTIF(K$2:K109,K109)</f>
        <v>107</v>
      </c>
      <c r="N109" s="179" t="e">
        <f t="shared" ca="1" si="21"/>
        <v>#N/A</v>
      </c>
      <c r="O109" s="179" t="e">
        <f t="shared" ca="1" si="22"/>
        <v>#N/A</v>
      </c>
    </row>
    <row r="110" spans="10:15">
      <c r="J110" s="179">
        <v>109</v>
      </c>
      <c r="K110" s="179">
        <f t="shared" ca="1" si="19"/>
        <v>0</v>
      </c>
      <c r="L110" s="179" t="e">
        <f t="shared" ca="1" si="20"/>
        <v>#N/A</v>
      </c>
      <c r="M110" s="179">
        <f ca="1">COUNTIF(K$2:K110,K110)</f>
        <v>108</v>
      </c>
      <c r="N110" s="179" t="e">
        <f t="shared" ca="1" si="21"/>
        <v>#N/A</v>
      </c>
      <c r="O110" s="179" t="e">
        <f t="shared" ca="1" si="22"/>
        <v>#N/A</v>
      </c>
    </row>
    <row r="111" spans="10:15">
      <c r="J111" s="179">
        <v>110</v>
      </c>
      <c r="K111" s="179">
        <f t="shared" ca="1" si="19"/>
        <v>0</v>
      </c>
      <c r="L111" s="179" t="e">
        <f t="shared" ca="1" si="20"/>
        <v>#N/A</v>
      </c>
      <c r="M111" s="179">
        <f ca="1">COUNTIF(K$2:K111,K111)</f>
        <v>109</v>
      </c>
      <c r="N111" s="179" t="e">
        <f t="shared" ca="1" si="21"/>
        <v>#N/A</v>
      </c>
      <c r="O111" s="179" t="e">
        <f t="shared" ca="1" si="22"/>
        <v>#N/A</v>
      </c>
    </row>
    <row r="112" spans="10:15">
      <c r="J112" s="179">
        <v>111</v>
      </c>
      <c r="K112" s="179">
        <f t="shared" ca="1" si="19"/>
        <v>0</v>
      </c>
      <c r="L112" s="179" t="e">
        <f t="shared" ca="1" si="20"/>
        <v>#N/A</v>
      </c>
      <c r="M112" s="179">
        <f ca="1">COUNTIF(K$2:K112,K112)</f>
        <v>110</v>
      </c>
      <c r="N112" s="179" t="e">
        <f t="shared" ca="1" si="21"/>
        <v>#N/A</v>
      </c>
      <c r="O112" s="179" t="e">
        <f t="shared" ca="1" si="22"/>
        <v>#N/A</v>
      </c>
    </row>
    <row r="113" spans="10:15">
      <c r="J113" s="179">
        <v>112</v>
      </c>
      <c r="K113" s="179">
        <f t="shared" ca="1" si="19"/>
        <v>0</v>
      </c>
      <c r="L113" s="179" t="e">
        <f t="shared" ca="1" si="20"/>
        <v>#N/A</v>
      </c>
      <c r="M113" s="179">
        <f ca="1">COUNTIF(K$2:K113,K113)</f>
        <v>111</v>
      </c>
      <c r="N113" s="179" t="e">
        <f t="shared" ca="1" si="21"/>
        <v>#N/A</v>
      </c>
      <c r="O113" s="179" t="e">
        <f t="shared" ca="1" si="22"/>
        <v>#N/A</v>
      </c>
    </row>
    <row r="114" spans="10:15">
      <c r="J114" s="179">
        <v>113</v>
      </c>
      <c r="K114" s="179">
        <f t="shared" ca="1" si="19"/>
        <v>0</v>
      </c>
      <c r="L114" s="179" t="e">
        <f t="shared" ca="1" si="20"/>
        <v>#N/A</v>
      </c>
      <c r="M114" s="179">
        <f ca="1">COUNTIF(K$2:K114,K114)</f>
        <v>112</v>
      </c>
      <c r="N114" s="179" t="e">
        <f t="shared" ca="1" si="21"/>
        <v>#N/A</v>
      </c>
      <c r="O114" s="179" t="e">
        <f t="shared" ca="1" si="22"/>
        <v>#N/A</v>
      </c>
    </row>
    <row r="115" spans="10:15">
      <c r="J115" s="179">
        <v>114</v>
      </c>
      <c r="K115" s="179">
        <f t="shared" ca="1" si="19"/>
        <v>0</v>
      </c>
      <c r="L115" s="179" t="e">
        <f t="shared" ca="1" si="20"/>
        <v>#N/A</v>
      </c>
      <c r="M115" s="179">
        <f ca="1">COUNTIF(K$2:K115,K115)</f>
        <v>113</v>
      </c>
      <c r="N115" s="179" t="e">
        <f t="shared" ca="1" si="21"/>
        <v>#N/A</v>
      </c>
      <c r="O115" s="179" t="e">
        <f t="shared" ca="1" si="22"/>
        <v>#N/A</v>
      </c>
    </row>
    <row r="116" spans="10:15">
      <c r="J116" s="179">
        <v>115</v>
      </c>
      <c r="K116" s="179">
        <f t="shared" ca="1" si="19"/>
        <v>0</v>
      </c>
      <c r="L116" s="179" t="e">
        <f t="shared" ca="1" si="20"/>
        <v>#N/A</v>
      </c>
      <c r="M116" s="179">
        <f ca="1">COUNTIF(K$2:K116,K116)</f>
        <v>114</v>
      </c>
      <c r="N116" s="179" t="e">
        <f t="shared" ca="1" si="21"/>
        <v>#N/A</v>
      </c>
      <c r="O116" s="179" t="e">
        <f t="shared" ca="1" si="22"/>
        <v>#N/A</v>
      </c>
    </row>
    <row r="117" spans="10:15">
      <c r="J117" s="179">
        <v>116</v>
      </c>
      <c r="K117" s="179">
        <f t="shared" ca="1" si="19"/>
        <v>0</v>
      </c>
      <c r="L117" s="179" t="e">
        <f t="shared" ca="1" si="20"/>
        <v>#N/A</v>
      </c>
      <c r="M117" s="179">
        <f ca="1">COUNTIF(K$2:K117,K117)</f>
        <v>115</v>
      </c>
      <c r="N117" s="179" t="e">
        <f t="shared" ca="1" si="21"/>
        <v>#N/A</v>
      </c>
      <c r="O117" s="179" t="e">
        <f t="shared" ca="1" si="22"/>
        <v>#N/A</v>
      </c>
    </row>
    <row r="118" spans="10:15">
      <c r="J118" s="179">
        <v>117</v>
      </c>
      <c r="K118" s="179">
        <f t="shared" ca="1" si="19"/>
        <v>0</v>
      </c>
      <c r="L118" s="179" t="e">
        <f t="shared" ca="1" si="20"/>
        <v>#N/A</v>
      </c>
      <c r="M118" s="179">
        <f ca="1">COUNTIF(K$2:K118,K118)</f>
        <v>116</v>
      </c>
      <c r="N118" s="179" t="e">
        <f t="shared" ca="1" si="21"/>
        <v>#N/A</v>
      </c>
      <c r="O118" s="179" t="e">
        <f t="shared" ca="1" si="22"/>
        <v>#N/A</v>
      </c>
    </row>
    <row r="119" spans="10:15">
      <c r="J119" s="179">
        <v>118</v>
      </c>
      <c r="K119" s="179">
        <f t="shared" ca="1" si="19"/>
        <v>0</v>
      </c>
      <c r="L119" s="179" t="e">
        <f t="shared" ca="1" si="20"/>
        <v>#N/A</v>
      </c>
      <c r="M119" s="179">
        <f ca="1">COUNTIF(K$2:K119,K119)</f>
        <v>117</v>
      </c>
      <c r="N119" s="179" t="e">
        <f t="shared" ca="1" si="21"/>
        <v>#N/A</v>
      </c>
      <c r="O119" s="179" t="e">
        <f t="shared" ca="1" si="22"/>
        <v>#N/A</v>
      </c>
    </row>
    <row r="120" spans="10:15">
      <c r="J120" s="179">
        <v>119</v>
      </c>
      <c r="K120" s="179">
        <f t="shared" ca="1" si="19"/>
        <v>0</v>
      </c>
      <c r="L120" s="179" t="e">
        <f t="shared" ca="1" si="20"/>
        <v>#N/A</v>
      </c>
      <c r="M120" s="179">
        <f ca="1">COUNTIF(K$2:K120,K120)</f>
        <v>118</v>
      </c>
      <c r="N120" s="179" t="e">
        <f t="shared" ca="1" si="21"/>
        <v>#N/A</v>
      </c>
      <c r="O120" s="179" t="e">
        <f t="shared" ca="1" si="22"/>
        <v>#N/A</v>
      </c>
    </row>
    <row r="121" spans="10:15">
      <c r="J121" s="179">
        <v>120</v>
      </c>
      <c r="K121" s="179">
        <f t="shared" ca="1" si="19"/>
        <v>0</v>
      </c>
      <c r="L121" s="179" t="e">
        <f t="shared" ca="1" si="20"/>
        <v>#N/A</v>
      </c>
      <c r="M121" s="179">
        <f ca="1">COUNTIF(K$2:K121,K121)</f>
        <v>119</v>
      </c>
      <c r="N121" s="179" t="e">
        <f t="shared" ca="1" si="21"/>
        <v>#N/A</v>
      </c>
      <c r="O121" s="179" t="e">
        <f t="shared" ca="1" si="22"/>
        <v>#N/A</v>
      </c>
    </row>
    <row r="122" spans="10:15">
      <c r="J122" s="179">
        <v>121</v>
      </c>
      <c r="K122" s="179">
        <f t="shared" ca="1" si="19"/>
        <v>0</v>
      </c>
      <c r="L122" s="179" t="e">
        <f t="shared" ca="1" si="20"/>
        <v>#N/A</v>
      </c>
      <c r="M122" s="179">
        <f ca="1">COUNTIF(K$2:K122,K122)</f>
        <v>120</v>
      </c>
      <c r="N122" s="179" t="e">
        <f t="shared" ca="1" si="21"/>
        <v>#N/A</v>
      </c>
      <c r="O122" s="179" t="e">
        <f t="shared" ca="1" si="22"/>
        <v>#N/A</v>
      </c>
    </row>
    <row r="123" spans="10:15">
      <c r="J123" s="179">
        <v>122</v>
      </c>
      <c r="K123" s="179">
        <f t="shared" ca="1" si="19"/>
        <v>0</v>
      </c>
      <c r="L123" s="179" t="e">
        <f t="shared" ca="1" si="20"/>
        <v>#N/A</v>
      </c>
      <c r="M123" s="179">
        <f ca="1">COUNTIF(K$2:K123,K123)</f>
        <v>121</v>
      </c>
      <c r="N123" s="179" t="e">
        <f t="shared" ca="1" si="21"/>
        <v>#N/A</v>
      </c>
      <c r="O123" s="179" t="e">
        <f t="shared" ca="1" si="22"/>
        <v>#N/A</v>
      </c>
    </row>
    <row r="124" spans="10:15">
      <c r="J124" s="179">
        <v>123</v>
      </c>
      <c r="K124" s="179">
        <f t="shared" ca="1" si="19"/>
        <v>0</v>
      </c>
      <c r="L124" s="179" t="e">
        <f t="shared" ca="1" si="20"/>
        <v>#N/A</v>
      </c>
      <c r="M124" s="179">
        <f ca="1">COUNTIF(K$2:K124,K124)</f>
        <v>122</v>
      </c>
      <c r="N124" s="179" t="e">
        <f t="shared" ca="1" si="21"/>
        <v>#N/A</v>
      </c>
      <c r="O124" s="179" t="e">
        <f t="shared" ca="1" si="22"/>
        <v>#N/A</v>
      </c>
    </row>
    <row r="125" spans="10:15">
      <c r="J125" s="179">
        <v>124</v>
      </c>
      <c r="K125" s="179">
        <f t="shared" ca="1" si="19"/>
        <v>0</v>
      </c>
      <c r="L125" s="179" t="e">
        <f t="shared" ca="1" si="20"/>
        <v>#N/A</v>
      </c>
      <c r="M125" s="179">
        <f ca="1">COUNTIF(K$2:K125,K125)</f>
        <v>123</v>
      </c>
      <c r="N125" s="179" t="e">
        <f t="shared" ca="1" si="21"/>
        <v>#N/A</v>
      </c>
      <c r="O125" s="179" t="e">
        <f t="shared" ca="1" si="22"/>
        <v>#N/A</v>
      </c>
    </row>
    <row r="126" spans="10:15">
      <c r="J126" s="179">
        <v>125</v>
      </c>
      <c r="K126" s="179">
        <f t="shared" ca="1" si="19"/>
        <v>0</v>
      </c>
      <c r="L126" s="179" t="e">
        <f t="shared" ca="1" si="20"/>
        <v>#N/A</v>
      </c>
      <c r="M126" s="179">
        <f ca="1">COUNTIF(K$2:K126,K126)</f>
        <v>124</v>
      </c>
      <c r="N126" s="179" t="e">
        <f t="shared" ca="1" si="21"/>
        <v>#N/A</v>
      </c>
      <c r="O126" s="179" t="e">
        <f t="shared" ca="1" si="22"/>
        <v>#N/A</v>
      </c>
    </row>
  </sheetData>
  <sheetProtection password="CCF2" sheet="1" objects="1" scenarios="1"/>
  <phoneticPr fontId="7" type="noConversion"/>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測試種類</vt:lpstr>
      <vt:lpstr>Summary</vt:lpstr>
      <vt:lpstr>Result</vt:lpstr>
      <vt:lpstr>ReleaseNotes</vt:lpstr>
      <vt:lpstr>Test Configuration</vt:lpstr>
      <vt:lpstr>xxxx</vt:lpstr>
      <vt:lpstr>工作頁模板</vt:lpstr>
      <vt:lpstr>使用說明</vt:lpstr>
      <vt:lpstr>修改歷史</vt:lpstr>
      <vt:lpst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CM-Yin  Max - 尹喆君</dc:creator>
  <cp:lastModifiedBy>cm315</cp:lastModifiedBy>
  <dcterms:created xsi:type="dcterms:W3CDTF">1996-12-17T01:32:42Z</dcterms:created>
  <dcterms:modified xsi:type="dcterms:W3CDTF">2019-01-16T09:15:47Z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oogle.Documents.Tracking">
    <vt:lpwstr>true</vt:lpwstr>
  </property>
  <property fmtid="{D5CDD505-2E9C-101B-9397-08002B2CF9AE}" pid="3" name="Google.Documents.DocumentId">
    <vt:lpwstr>18NmIZReWkcifO9K-LHN5Bzs2YsZNwE6FDELejyXRvWw</vt:lpwstr>
  </property>
  <property fmtid="{D5CDD505-2E9C-101B-9397-08002B2CF9AE}" pid="4" name="Google.Documents.RevisionId">
    <vt:lpwstr>01264173137203958802</vt:lpwstr>
  </property>
  <property fmtid="{D5CDD505-2E9C-101B-9397-08002B2CF9AE}" pid="5" name="Google.Documents.PluginVersion">
    <vt:lpwstr>2.0.2662.553</vt:lpwstr>
  </property>
  <property fmtid="{D5CDD505-2E9C-101B-9397-08002B2CF9AE}" pid="6" name="Google.Documents.MergeIncapabilityFlags">
    <vt:i4>0</vt:i4>
  </property>
</Properties>
</file>