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ine\社会网络分析\Epidemic-Models-matlab\7-SEIR-modified\"/>
    </mc:Choice>
  </mc:AlternateContent>
  <bookViews>
    <workbookView xWindow="0" yWindow="0" windowWidth="23880" windowHeight="12405"/>
  </bookViews>
  <sheets>
    <sheet name="china_daily_status" sheetId="1" r:id="rId1"/>
  </sheets>
  <calcPr calcId="162913"/>
</workbook>
</file>

<file path=xl/calcChain.xml><?xml version="1.0" encoding="utf-8"?>
<calcChain xmlns="http://schemas.openxmlformats.org/spreadsheetml/2006/main">
  <c r="B151" i="1" l="1"/>
  <c r="C151" i="1"/>
  <c r="D151" i="1"/>
  <c r="D150" i="1"/>
  <c r="C150" i="1"/>
  <c r="B150" i="1"/>
  <c r="D149" i="1"/>
  <c r="C149" i="1"/>
  <c r="B149" i="1"/>
  <c r="E149" i="1" s="1"/>
  <c r="B148" i="1"/>
  <c r="C148" i="1"/>
  <c r="D148" i="1"/>
  <c r="D147" i="1"/>
  <c r="C147" i="1"/>
  <c r="B147" i="1"/>
  <c r="E147" i="1" s="1"/>
  <c r="B146" i="1"/>
  <c r="C146" i="1"/>
  <c r="D146" i="1"/>
  <c r="D145" i="1"/>
  <c r="C145" i="1"/>
  <c r="B145" i="1"/>
  <c r="E145" i="1" s="1"/>
  <c r="B144" i="1"/>
  <c r="D144" i="1"/>
  <c r="C144" i="1"/>
  <c r="B143" i="1"/>
  <c r="C143" i="1"/>
  <c r="D143" i="1"/>
  <c r="D142" i="1"/>
  <c r="C142" i="1"/>
  <c r="B142" i="1"/>
  <c r="B141" i="1"/>
  <c r="C141" i="1"/>
  <c r="D141" i="1"/>
  <c r="E141" i="1" s="1"/>
  <c r="D140" i="1"/>
  <c r="C140" i="1"/>
  <c r="B140" i="1"/>
  <c r="B139" i="1"/>
  <c r="E139" i="1" s="1"/>
  <c r="C139" i="1"/>
  <c r="D139" i="1"/>
  <c r="D138" i="1"/>
  <c r="C138" i="1"/>
  <c r="B138" i="1"/>
  <c r="D137" i="1"/>
  <c r="C137" i="1"/>
  <c r="B137" i="1"/>
  <c r="E137" i="1" s="1"/>
  <c r="B136" i="1"/>
  <c r="C136" i="1"/>
  <c r="D136" i="1"/>
  <c r="D135" i="1"/>
  <c r="C135" i="1"/>
  <c r="B135" i="1"/>
  <c r="E135" i="1" s="1"/>
  <c r="B134" i="1"/>
  <c r="C134" i="1"/>
  <c r="D134" i="1"/>
  <c r="D133" i="1"/>
  <c r="C133" i="1"/>
  <c r="B133" i="1"/>
  <c r="E133" i="1" s="1"/>
  <c r="B132" i="1"/>
  <c r="C132" i="1"/>
  <c r="D132" i="1"/>
  <c r="D131" i="1"/>
  <c r="C131" i="1"/>
  <c r="B131" i="1"/>
  <c r="E131" i="1" s="1"/>
  <c r="B130" i="1"/>
  <c r="C130" i="1"/>
  <c r="D130" i="1"/>
  <c r="D129" i="1"/>
  <c r="C129" i="1"/>
  <c r="B129" i="1"/>
  <c r="E129" i="1" s="1"/>
  <c r="B128" i="1"/>
  <c r="C128" i="1"/>
  <c r="D128" i="1"/>
  <c r="D127" i="1"/>
  <c r="C127" i="1"/>
  <c r="C126" i="1"/>
  <c r="C122" i="1"/>
  <c r="C123" i="1"/>
  <c r="C124" i="1"/>
  <c r="C125" i="1"/>
  <c r="B127" i="1"/>
  <c r="E127" i="1" s="1"/>
  <c r="B126" i="1"/>
  <c r="D126" i="1"/>
  <c r="D125" i="1"/>
  <c r="B125" i="1"/>
  <c r="B124" i="1"/>
  <c r="D124" i="1"/>
  <c r="D123" i="1"/>
  <c r="B123" i="1"/>
  <c r="B122" i="1"/>
  <c r="D122" i="1"/>
  <c r="D121" i="1"/>
  <c r="B121" i="1"/>
  <c r="D120" i="1"/>
  <c r="B120" i="1"/>
  <c r="D119" i="1"/>
  <c r="B119" i="1"/>
  <c r="D118" i="1"/>
  <c r="B118" i="1"/>
  <c r="D117" i="1"/>
  <c r="B117" i="1"/>
  <c r="D116" i="1"/>
  <c r="C116" i="1"/>
  <c r="B116" i="1"/>
  <c r="E116" i="1" s="1"/>
  <c r="C117" i="1"/>
  <c r="C118" i="1"/>
  <c r="C119" i="1"/>
  <c r="C120" i="1"/>
  <c r="C121" i="1"/>
  <c r="C114" i="1"/>
  <c r="D115" i="1"/>
  <c r="C115" i="1"/>
  <c r="B115" i="1"/>
  <c r="D114" i="1"/>
  <c r="B114" i="1"/>
  <c r="D113" i="1"/>
  <c r="C113" i="1"/>
  <c r="B113" i="1"/>
  <c r="E113" i="1" s="1"/>
  <c r="D112" i="1"/>
  <c r="C112" i="1"/>
  <c r="B112" i="1"/>
  <c r="D111" i="1"/>
  <c r="C111" i="1"/>
  <c r="B111" i="1"/>
  <c r="E111" i="1" s="1"/>
  <c r="B110" i="1"/>
  <c r="D110" i="1"/>
  <c r="C110" i="1"/>
  <c r="D109" i="1"/>
  <c r="C109" i="1"/>
  <c r="B109" i="1"/>
  <c r="E109" i="1" s="1"/>
  <c r="D108" i="1"/>
  <c r="C108" i="1"/>
  <c r="B108" i="1"/>
  <c r="D107" i="1"/>
  <c r="C107" i="1"/>
  <c r="B107" i="1"/>
  <c r="E107" i="1" s="1"/>
  <c r="D106" i="1"/>
  <c r="C106" i="1"/>
  <c r="B106" i="1"/>
  <c r="B105" i="1"/>
  <c r="C105" i="1"/>
  <c r="D105" i="1"/>
  <c r="D104" i="1"/>
  <c r="C104" i="1"/>
  <c r="B104" i="1"/>
  <c r="B103" i="1"/>
  <c r="C103" i="1"/>
  <c r="D103" i="1"/>
  <c r="D102" i="1"/>
  <c r="C102" i="1"/>
  <c r="B102" i="1"/>
  <c r="B101" i="1"/>
  <c r="C101" i="1"/>
  <c r="D101" i="1"/>
  <c r="D100" i="1"/>
  <c r="C100" i="1"/>
  <c r="B100" i="1"/>
  <c r="B99" i="1"/>
  <c r="C99" i="1"/>
  <c r="D99" i="1"/>
  <c r="D98" i="1"/>
  <c r="C98" i="1"/>
  <c r="B98" i="1"/>
  <c r="D97" i="1"/>
  <c r="C97" i="1"/>
  <c r="B97" i="1"/>
  <c r="E97" i="1" s="1"/>
  <c r="D96" i="1"/>
  <c r="C96" i="1"/>
  <c r="B96" i="1"/>
  <c r="B95" i="1"/>
  <c r="C95" i="1"/>
  <c r="D95" i="1"/>
  <c r="D94" i="1"/>
  <c r="C94" i="1"/>
  <c r="B94" i="1"/>
  <c r="B93" i="1"/>
  <c r="C93" i="1"/>
  <c r="D93" i="1"/>
  <c r="D92" i="1"/>
  <c r="C92" i="1"/>
  <c r="B92" i="1"/>
  <c r="B91" i="1"/>
  <c r="C91" i="1"/>
  <c r="D91" i="1"/>
  <c r="D90" i="1"/>
  <c r="C90" i="1"/>
  <c r="B90" i="1"/>
  <c r="D89" i="1"/>
  <c r="C89" i="1"/>
  <c r="B89" i="1"/>
  <c r="B88" i="1"/>
  <c r="C88" i="1"/>
  <c r="D88" i="1"/>
  <c r="D87" i="1"/>
  <c r="C87" i="1"/>
  <c r="B87" i="1"/>
  <c r="E87" i="1" s="1"/>
  <c r="B86" i="1"/>
  <c r="C86" i="1"/>
  <c r="D86" i="1"/>
  <c r="D85" i="1"/>
  <c r="C85" i="1"/>
  <c r="B85" i="1"/>
  <c r="E85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D84" i="1"/>
  <c r="C84" i="1"/>
  <c r="B84" i="1"/>
  <c r="D83" i="1"/>
  <c r="C83" i="1"/>
  <c r="B83" i="1"/>
  <c r="D82" i="1"/>
  <c r="C82" i="1"/>
  <c r="E82" i="1" s="1"/>
  <c r="B82" i="1"/>
  <c r="B81" i="1"/>
  <c r="C81" i="1"/>
  <c r="D81" i="1"/>
  <c r="D80" i="1"/>
  <c r="C80" i="1"/>
  <c r="B80" i="1"/>
  <c r="B79" i="1"/>
  <c r="E79" i="1" s="1"/>
  <c r="C79" i="1"/>
  <c r="D79" i="1"/>
  <c r="D78" i="1"/>
  <c r="C78" i="1"/>
  <c r="E78" i="1" s="1"/>
  <c r="B78" i="1"/>
  <c r="B77" i="1"/>
  <c r="C77" i="1"/>
  <c r="D77" i="1"/>
  <c r="D76" i="1"/>
  <c r="C76" i="1"/>
  <c r="B76" i="1"/>
  <c r="D75" i="1"/>
  <c r="C75" i="1"/>
  <c r="B75" i="1"/>
  <c r="D74" i="1"/>
  <c r="C74" i="1"/>
  <c r="E74" i="1" s="1"/>
  <c r="B74" i="1"/>
  <c r="D73" i="1"/>
  <c r="C73" i="1"/>
  <c r="B73" i="1"/>
  <c r="B72" i="1"/>
  <c r="C72" i="1"/>
  <c r="D72" i="1"/>
  <c r="B71" i="1"/>
  <c r="E71" i="1" s="1"/>
  <c r="C71" i="1"/>
  <c r="D71" i="1"/>
  <c r="D70" i="1"/>
  <c r="C70" i="1"/>
  <c r="B70" i="1"/>
  <c r="B69" i="1"/>
  <c r="C69" i="1"/>
  <c r="D69" i="1"/>
  <c r="D68" i="1"/>
  <c r="C68" i="1"/>
  <c r="B68" i="1"/>
  <c r="B67" i="1"/>
  <c r="E67" i="1" s="1"/>
  <c r="C67" i="1"/>
  <c r="D67" i="1"/>
  <c r="D66" i="1"/>
  <c r="C66" i="1"/>
  <c r="E66" i="1" s="1"/>
  <c r="B66" i="1"/>
  <c r="B65" i="1"/>
  <c r="C65" i="1"/>
  <c r="D65" i="1"/>
  <c r="D64" i="1"/>
  <c r="C64" i="1"/>
  <c r="B64" i="1"/>
  <c r="B63" i="1"/>
  <c r="E63" i="1" s="1"/>
  <c r="C63" i="1"/>
  <c r="D63" i="1"/>
  <c r="D62" i="1"/>
  <c r="C62" i="1"/>
  <c r="E62" i="1" s="1"/>
  <c r="B62" i="1"/>
  <c r="B61" i="1"/>
  <c r="C61" i="1"/>
  <c r="D61" i="1"/>
  <c r="D60" i="1"/>
  <c r="C60" i="1"/>
  <c r="B60" i="1"/>
  <c r="B59" i="1"/>
  <c r="E59" i="1" s="1"/>
  <c r="C59" i="1"/>
  <c r="D59" i="1"/>
  <c r="D58" i="1"/>
  <c r="C58" i="1"/>
  <c r="B58" i="1"/>
  <c r="D57" i="1"/>
  <c r="C57" i="1"/>
  <c r="B57" i="1"/>
  <c r="B56" i="1"/>
  <c r="C56" i="1"/>
  <c r="D56" i="1"/>
  <c r="D55" i="1"/>
  <c r="C55" i="1"/>
  <c r="B55" i="1"/>
  <c r="D54" i="1"/>
  <c r="C54" i="1"/>
  <c r="B54" i="1"/>
  <c r="B53" i="1"/>
  <c r="C53" i="1"/>
  <c r="D53" i="1"/>
  <c r="D52" i="1"/>
  <c r="C52" i="1"/>
  <c r="B52" i="1"/>
  <c r="E52" i="1" s="1"/>
  <c r="D51" i="1"/>
  <c r="C51" i="1"/>
  <c r="B51" i="1"/>
  <c r="D50" i="1"/>
  <c r="C50" i="1"/>
  <c r="B50" i="1"/>
  <c r="D49" i="1"/>
  <c r="C49" i="1"/>
  <c r="B49" i="1"/>
  <c r="B48" i="1"/>
  <c r="C48" i="1"/>
  <c r="D48" i="1"/>
  <c r="D47" i="1"/>
  <c r="C47" i="1"/>
  <c r="B47" i="1"/>
  <c r="B46" i="1"/>
  <c r="C46" i="1"/>
  <c r="D46" i="1"/>
  <c r="D45" i="1"/>
  <c r="C45" i="1"/>
  <c r="B45" i="1"/>
  <c r="E76" i="1" l="1"/>
  <c r="E89" i="1"/>
  <c r="E121" i="1"/>
  <c r="E93" i="1"/>
  <c r="E101" i="1"/>
  <c r="E105" i="1"/>
  <c r="E64" i="1"/>
  <c r="E65" i="1"/>
  <c r="E77" i="1"/>
  <c r="E98" i="1"/>
  <c r="E106" i="1"/>
  <c r="E58" i="1"/>
  <c r="E56" i="1"/>
  <c r="E68" i="1"/>
  <c r="E80" i="1"/>
  <c r="E91" i="1"/>
  <c r="E103" i="1"/>
  <c r="E143" i="1"/>
  <c r="E151" i="1"/>
  <c r="E72" i="1"/>
  <c r="E90" i="1"/>
  <c r="E86" i="1"/>
  <c r="E45" i="1"/>
  <c r="E49" i="1"/>
  <c r="E57" i="1"/>
  <c r="E73" i="1"/>
  <c r="E53" i="1"/>
  <c r="E61" i="1"/>
  <c r="E69" i="1"/>
  <c r="E81" i="1"/>
  <c r="E95" i="1"/>
  <c r="E122" i="1"/>
  <c r="E142" i="1"/>
  <c r="E70" i="1"/>
  <c r="E92" i="1"/>
  <c r="E96" i="1"/>
  <c r="E102" i="1"/>
  <c r="E110" i="1"/>
  <c r="E115" i="1"/>
  <c r="E117" i="1"/>
  <c r="E123" i="1"/>
  <c r="E130" i="1"/>
  <c r="E134" i="1"/>
  <c r="E138" i="1"/>
  <c r="E146" i="1"/>
  <c r="E150" i="1"/>
  <c r="E54" i="1"/>
  <c r="E47" i="1"/>
  <c r="E55" i="1"/>
  <c r="E75" i="1"/>
  <c r="E83" i="1"/>
  <c r="E99" i="1"/>
  <c r="E114" i="1"/>
  <c r="E124" i="1"/>
  <c r="E50" i="1"/>
  <c r="E88" i="1"/>
  <c r="E118" i="1"/>
  <c r="E51" i="1"/>
  <c r="E100" i="1"/>
  <c r="E104" i="1"/>
  <c r="E108" i="1"/>
  <c r="E112" i="1"/>
  <c r="E119" i="1"/>
  <c r="E125" i="1"/>
  <c r="E140" i="1"/>
  <c r="E48" i="1"/>
  <c r="E46" i="1"/>
  <c r="E60" i="1"/>
  <c r="E84" i="1"/>
  <c r="E94" i="1"/>
  <c r="E120" i="1"/>
  <c r="E126" i="1"/>
  <c r="E128" i="1"/>
  <c r="E132" i="1"/>
  <c r="E136" i="1"/>
  <c r="E144" i="1"/>
  <c r="E148" i="1"/>
  <c r="D44" i="1"/>
  <c r="C44" i="1"/>
  <c r="B44" i="1"/>
  <c r="D43" i="1"/>
  <c r="C43" i="1"/>
  <c r="B43" i="1"/>
  <c r="E43" i="1" s="1"/>
  <c r="B42" i="1"/>
  <c r="C42" i="1"/>
  <c r="D42" i="1"/>
  <c r="D41" i="1"/>
  <c r="C41" i="1"/>
  <c r="B41" i="1"/>
  <c r="E41" i="1" s="1"/>
  <c r="D40" i="1"/>
  <c r="B40" i="1"/>
  <c r="D39" i="1"/>
  <c r="B39" i="1"/>
  <c r="C40" i="1"/>
  <c r="C39" i="1"/>
  <c r="D38" i="1"/>
  <c r="C38" i="1"/>
  <c r="B38" i="1"/>
  <c r="D37" i="1"/>
  <c r="C37" i="1"/>
  <c r="B37" i="1"/>
  <c r="E37" i="1" s="1"/>
  <c r="B36" i="1"/>
  <c r="D36" i="1"/>
  <c r="C36" i="1"/>
  <c r="E38" i="1" l="1"/>
  <c r="E44" i="1"/>
  <c r="E42" i="1"/>
  <c r="E39" i="1"/>
  <c r="E40" i="1"/>
  <c r="E36" i="1"/>
</calcChain>
</file>

<file path=xl/sharedStrings.xml><?xml version="1.0" encoding="utf-8"?>
<sst xmlns="http://schemas.openxmlformats.org/spreadsheetml/2006/main" count="5" uniqueCount="5">
  <si>
    <t>累计死亡</t>
    <phoneticPr fontId="18" type="noConversion"/>
  </si>
  <si>
    <t>累计出院</t>
    <phoneticPr fontId="18" type="noConversion"/>
  </si>
  <si>
    <t>累计确诊</t>
    <phoneticPr fontId="18" type="noConversion"/>
  </si>
  <si>
    <t>现有确诊</t>
    <phoneticPr fontId="18" type="noConversion"/>
  </si>
  <si>
    <t>TIME(1.13)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</si>
</sst>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1"/>
  <sheetViews>
    <sheetView tabSelected="1" workbookViewId="0">
      <selection activeCell="I19" sqref="I19"/>
    </sheetView>
  </sheetViews>
  <sheetFormatPr defaultRowHeight="14.25" x14ac:dyDescent="0.2"/>
  <sheetData>
    <row r="1" spans="1:5" x14ac:dyDescent="0.2">
      <c r="A1" s="1" t="s">
        <v>4</v>
      </c>
      <c r="B1" s="1" t="s">
        <v>2</v>
      </c>
      <c r="C1" s="1" t="s">
        <v>0</v>
      </c>
      <c r="D1" s="1" t="s">
        <v>1</v>
      </c>
      <c r="E1" s="1" t="s">
        <v>3</v>
      </c>
    </row>
    <row r="2" spans="1:5" x14ac:dyDescent="0.2">
      <c r="A2">
        <v>22</v>
      </c>
      <c r="B2">
        <v>41</v>
      </c>
      <c r="C2">
        <v>1</v>
      </c>
      <c r="D2">
        <v>0</v>
      </c>
      <c r="E2">
        <f t="shared" ref="E2:E50" si="0">B2-C2-D2</f>
        <v>40</v>
      </c>
    </row>
    <row r="3" spans="1:5" x14ac:dyDescent="0.2">
      <c r="A3">
        <v>23</v>
      </c>
      <c r="B3">
        <v>41</v>
      </c>
      <c r="C3">
        <v>1</v>
      </c>
      <c r="D3">
        <v>0</v>
      </c>
      <c r="E3">
        <f t="shared" si="0"/>
        <v>40</v>
      </c>
    </row>
    <row r="4" spans="1:5" x14ac:dyDescent="0.2">
      <c r="A4">
        <v>24</v>
      </c>
      <c r="B4">
        <v>41</v>
      </c>
      <c r="C4">
        <v>2</v>
      </c>
      <c r="D4">
        <v>5</v>
      </c>
      <c r="E4">
        <f t="shared" si="0"/>
        <v>34</v>
      </c>
    </row>
    <row r="5" spans="1:5" x14ac:dyDescent="0.2">
      <c r="A5">
        <v>25</v>
      </c>
      <c r="B5">
        <v>45</v>
      </c>
      <c r="C5">
        <v>2</v>
      </c>
      <c r="D5">
        <v>8</v>
      </c>
      <c r="E5">
        <f t="shared" si="0"/>
        <v>35</v>
      </c>
    </row>
    <row r="6" spans="1:5" x14ac:dyDescent="0.2">
      <c r="A6">
        <v>26</v>
      </c>
      <c r="B6">
        <v>62</v>
      </c>
      <c r="C6">
        <v>2</v>
      </c>
      <c r="D6">
        <v>12</v>
      </c>
      <c r="E6">
        <f t="shared" si="0"/>
        <v>48</v>
      </c>
    </row>
    <row r="7" spans="1:5" x14ac:dyDescent="0.2">
      <c r="A7">
        <v>27</v>
      </c>
      <c r="B7">
        <v>198</v>
      </c>
      <c r="C7">
        <v>3</v>
      </c>
      <c r="D7">
        <v>17</v>
      </c>
      <c r="E7">
        <f t="shared" si="0"/>
        <v>178</v>
      </c>
    </row>
    <row r="8" spans="1:5" x14ac:dyDescent="0.2">
      <c r="A8">
        <v>28</v>
      </c>
      <c r="B8">
        <v>275</v>
      </c>
      <c r="C8">
        <v>4</v>
      </c>
      <c r="D8">
        <v>18</v>
      </c>
      <c r="E8">
        <f t="shared" si="0"/>
        <v>253</v>
      </c>
    </row>
    <row r="9" spans="1:5" x14ac:dyDescent="0.2">
      <c r="A9">
        <v>29</v>
      </c>
      <c r="B9">
        <v>291</v>
      </c>
      <c r="C9">
        <v>6</v>
      </c>
      <c r="D9">
        <v>25</v>
      </c>
      <c r="E9">
        <f t="shared" si="0"/>
        <v>260</v>
      </c>
    </row>
    <row r="10" spans="1:5" x14ac:dyDescent="0.2">
      <c r="A10">
        <v>30</v>
      </c>
      <c r="B10">
        <v>440</v>
      </c>
      <c r="C10">
        <v>9</v>
      </c>
      <c r="D10">
        <v>25</v>
      </c>
      <c r="E10">
        <f t="shared" si="0"/>
        <v>406</v>
      </c>
    </row>
    <row r="11" spans="1:5" x14ac:dyDescent="0.2">
      <c r="A11">
        <v>31</v>
      </c>
      <c r="B11">
        <v>571</v>
      </c>
      <c r="C11">
        <v>17</v>
      </c>
      <c r="D11">
        <v>25</v>
      </c>
      <c r="E11">
        <f t="shared" si="0"/>
        <v>529</v>
      </c>
    </row>
    <row r="12" spans="1:5" x14ac:dyDescent="0.2">
      <c r="A12">
        <v>32</v>
      </c>
      <c r="B12">
        <v>830</v>
      </c>
      <c r="C12">
        <v>25</v>
      </c>
      <c r="D12">
        <v>34</v>
      </c>
      <c r="E12">
        <f t="shared" si="0"/>
        <v>771</v>
      </c>
    </row>
    <row r="13" spans="1:5" x14ac:dyDescent="0.2">
      <c r="A13">
        <v>33</v>
      </c>
      <c r="B13">
        <v>1287</v>
      </c>
      <c r="C13">
        <v>41</v>
      </c>
      <c r="D13">
        <v>38</v>
      </c>
      <c r="E13">
        <f t="shared" si="0"/>
        <v>1208</v>
      </c>
    </row>
    <row r="14" spans="1:5" x14ac:dyDescent="0.2">
      <c r="A14">
        <v>34</v>
      </c>
      <c r="B14">
        <v>1975</v>
      </c>
      <c r="C14">
        <v>56</v>
      </c>
      <c r="D14">
        <v>49</v>
      </c>
      <c r="E14">
        <f t="shared" si="0"/>
        <v>1870</v>
      </c>
    </row>
    <row r="15" spans="1:5" x14ac:dyDescent="0.2">
      <c r="A15">
        <v>35</v>
      </c>
      <c r="B15">
        <v>2744</v>
      </c>
      <c r="C15">
        <v>80</v>
      </c>
      <c r="D15">
        <v>51</v>
      </c>
      <c r="E15">
        <f t="shared" si="0"/>
        <v>2613</v>
      </c>
    </row>
    <row r="16" spans="1:5" x14ac:dyDescent="0.2">
      <c r="A16">
        <v>36</v>
      </c>
      <c r="B16">
        <v>4515</v>
      </c>
      <c r="C16">
        <v>106</v>
      </c>
      <c r="D16">
        <v>60</v>
      </c>
      <c r="E16">
        <f t="shared" si="0"/>
        <v>4349</v>
      </c>
    </row>
    <row r="17" spans="1:5" x14ac:dyDescent="0.2">
      <c r="A17">
        <v>37</v>
      </c>
      <c r="B17">
        <v>5974</v>
      </c>
      <c r="C17">
        <v>132</v>
      </c>
      <c r="D17">
        <v>103</v>
      </c>
      <c r="E17">
        <f t="shared" si="0"/>
        <v>5739</v>
      </c>
    </row>
    <row r="18" spans="1:5" x14ac:dyDescent="0.2">
      <c r="A18">
        <v>38</v>
      </c>
      <c r="B18">
        <v>7711</v>
      </c>
      <c r="C18">
        <v>170</v>
      </c>
      <c r="D18">
        <v>124</v>
      </c>
      <c r="E18">
        <f t="shared" si="0"/>
        <v>7417</v>
      </c>
    </row>
    <row r="19" spans="1:5" x14ac:dyDescent="0.2">
      <c r="A19">
        <v>39</v>
      </c>
      <c r="B19">
        <v>9692</v>
      </c>
      <c r="C19">
        <v>213</v>
      </c>
      <c r="D19">
        <v>171</v>
      </c>
      <c r="E19">
        <f t="shared" si="0"/>
        <v>9308</v>
      </c>
    </row>
    <row r="20" spans="1:5" x14ac:dyDescent="0.2">
      <c r="A20">
        <v>40</v>
      </c>
      <c r="B20">
        <v>11791</v>
      </c>
      <c r="C20">
        <v>259</v>
      </c>
      <c r="D20">
        <v>243</v>
      </c>
      <c r="E20">
        <f t="shared" si="0"/>
        <v>11289</v>
      </c>
    </row>
    <row r="21" spans="1:5" x14ac:dyDescent="0.2">
      <c r="A21">
        <v>41</v>
      </c>
      <c r="B21">
        <v>14380</v>
      </c>
      <c r="C21">
        <v>304</v>
      </c>
      <c r="D21">
        <v>328</v>
      </c>
      <c r="E21">
        <f t="shared" si="0"/>
        <v>13748</v>
      </c>
    </row>
    <row r="22" spans="1:5" x14ac:dyDescent="0.2">
      <c r="A22">
        <v>42</v>
      </c>
      <c r="B22">
        <v>17236</v>
      </c>
      <c r="C22">
        <v>361</v>
      </c>
      <c r="D22">
        <v>475</v>
      </c>
      <c r="E22">
        <f t="shared" si="0"/>
        <v>16400</v>
      </c>
    </row>
    <row r="23" spans="1:5" x14ac:dyDescent="0.2">
      <c r="A23">
        <v>43</v>
      </c>
      <c r="B23">
        <v>20471</v>
      </c>
      <c r="C23">
        <v>425</v>
      </c>
      <c r="D23">
        <v>632</v>
      </c>
      <c r="E23">
        <f t="shared" si="0"/>
        <v>19414</v>
      </c>
    </row>
    <row r="24" spans="1:5" x14ac:dyDescent="0.2">
      <c r="A24">
        <v>44</v>
      </c>
      <c r="B24">
        <v>24363</v>
      </c>
      <c r="C24">
        <v>491</v>
      </c>
      <c r="D24">
        <v>892</v>
      </c>
      <c r="E24">
        <f t="shared" si="0"/>
        <v>22980</v>
      </c>
    </row>
    <row r="25" spans="1:5" x14ac:dyDescent="0.2">
      <c r="A25">
        <v>45</v>
      </c>
      <c r="B25">
        <v>28060</v>
      </c>
      <c r="C25">
        <v>564</v>
      </c>
      <c r="D25">
        <v>1153</v>
      </c>
      <c r="E25">
        <f t="shared" si="0"/>
        <v>26343</v>
      </c>
    </row>
    <row r="26" spans="1:5" x14ac:dyDescent="0.2">
      <c r="A26">
        <v>46</v>
      </c>
      <c r="B26">
        <v>31211</v>
      </c>
      <c r="C26">
        <v>637</v>
      </c>
      <c r="D26">
        <v>1542</v>
      </c>
      <c r="E26">
        <f t="shared" si="0"/>
        <v>29032</v>
      </c>
    </row>
    <row r="27" spans="1:5" x14ac:dyDescent="0.2">
      <c r="A27">
        <v>47</v>
      </c>
      <c r="B27">
        <v>34598</v>
      </c>
      <c r="C27">
        <v>723</v>
      </c>
      <c r="D27">
        <v>2052</v>
      </c>
      <c r="E27">
        <f t="shared" si="0"/>
        <v>31823</v>
      </c>
    </row>
    <row r="28" spans="1:5" x14ac:dyDescent="0.2">
      <c r="A28">
        <v>48</v>
      </c>
      <c r="B28">
        <v>37251</v>
      </c>
      <c r="C28">
        <v>812</v>
      </c>
      <c r="D28">
        <v>2651</v>
      </c>
      <c r="E28">
        <f t="shared" si="0"/>
        <v>33788</v>
      </c>
    </row>
    <row r="29" spans="1:5" x14ac:dyDescent="0.2">
      <c r="A29">
        <v>49</v>
      </c>
      <c r="B29">
        <v>40235</v>
      </c>
      <c r="C29">
        <v>909</v>
      </c>
      <c r="D29">
        <v>3283</v>
      </c>
      <c r="E29">
        <f t="shared" si="0"/>
        <v>36043</v>
      </c>
    </row>
    <row r="30" spans="1:5" x14ac:dyDescent="0.2">
      <c r="A30">
        <v>50</v>
      </c>
      <c r="B30">
        <v>42708</v>
      </c>
      <c r="C30">
        <v>1017</v>
      </c>
      <c r="D30">
        <v>3998</v>
      </c>
      <c r="E30">
        <f t="shared" si="0"/>
        <v>37693</v>
      </c>
    </row>
    <row r="31" spans="1:5" x14ac:dyDescent="0.2">
      <c r="A31">
        <v>51</v>
      </c>
      <c r="B31">
        <v>44730</v>
      </c>
      <c r="C31">
        <v>1114</v>
      </c>
      <c r="D31">
        <v>4742</v>
      </c>
      <c r="E31">
        <f t="shared" si="0"/>
        <v>38874</v>
      </c>
    </row>
    <row r="32" spans="1:5" x14ac:dyDescent="0.2">
      <c r="A32">
        <v>52</v>
      </c>
      <c r="B32">
        <v>59882</v>
      </c>
      <c r="C32">
        <v>1368</v>
      </c>
      <c r="D32">
        <v>5915</v>
      </c>
      <c r="E32">
        <f t="shared" si="0"/>
        <v>52599</v>
      </c>
    </row>
    <row r="33" spans="1:5" x14ac:dyDescent="0.2">
      <c r="A33">
        <v>53</v>
      </c>
      <c r="B33">
        <v>63932</v>
      </c>
      <c r="C33">
        <v>1381</v>
      </c>
      <c r="D33">
        <v>6728</v>
      </c>
      <c r="E33">
        <f t="shared" si="0"/>
        <v>55823</v>
      </c>
    </row>
    <row r="34" spans="1:5" x14ac:dyDescent="0.2">
      <c r="A34">
        <v>54</v>
      </c>
      <c r="B34">
        <v>66576</v>
      </c>
      <c r="C34">
        <v>1524</v>
      </c>
      <c r="D34">
        <v>8101</v>
      </c>
      <c r="E34">
        <f t="shared" si="0"/>
        <v>56951</v>
      </c>
    </row>
    <row r="35" spans="1:5" x14ac:dyDescent="0.2">
      <c r="A35">
        <v>55</v>
      </c>
      <c r="B35">
        <v>68584</v>
      </c>
      <c r="C35">
        <v>1666</v>
      </c>
      <c r="D35">
        <v>9425</v>
      </c>
      <c r="E35">
        <f t="shared" si="0"/>
        <v>57493</v>
      </c>
    </row>
    <row r="36" spans="1:5" x14ac:dyDescent="0.2">
      <c r="A36">
        <v>56</v>
      </c>
      <c r="B36">
        <f>70548+87</f>
        <v>70635</v>
      </c>
      <c r="C36">
        <f>1770+1+1</f>
        <v>1772</v>
      </c>
      <c r="D36">
        <f>10844+2+5+2</f>
        <v>10853</v>
      </c>
      <c r="E36">
        <f t="shared" si="0"/>
        <v>58010</v>
      </c>
    </row>
    <row r="37" spans="1:5" x14ac:dyDescent="0.2">
      <c r="A37">
        <v>57</v>
      </c>
      <c r="B37">
        <f>72436+92</f>
        <v>72528</v>
      </c>
      <c r="C37">
        <f>1868+2</f>
        <v>1870</v>
      </c>
      <c r="D37">
        <f>12552+9</f>
        <v>12561</v>
      </c>
      <c r="E37">
        <f t="shared" si="0"/>
        <v>58097</v>
      </c>
    </row>
    <row r="38" spans="1:5" x14ac:dyDescent="0.2">
      <c r="A38">
        <v>58</v>
      </c>
      <c r="B38">
        <f>74185+94</f>
        <v>74279</v>
      </c>
      <c r="C38">
        <f>2004+2</f>
        <v>2006</v>
      </c>
      <c r="D38">
        <f>14376+4+5+2</f>
        <v>14387</v>
      </c>
      <c r="E38">
        <f t="shared" si="0"/>
        <v>57886</v>
      </c>
    </row>
    <row r="39" spans="1:5" x14ac:dyDescent="0.2">
      <c r="A39">
        <v>59</v>
      </c>
      <c r="B39">
        <f>75002+99</f>
        <v>75101</v>
      </c>
      <c r="C39">
        <f>2118+2+1</f>
        <v>2121</v>
      </c>
      <c r="D39">
        <f>16157+5+6+2</f>
        <v>16170</v>
      </c>
      <c r="E39">
        <f t="shared" si="0"/>
        <v>56810</v>
      </c>
    </row>
    <row r="40" spans="1:5" x14ac:dyDescent="0.2">
      <c r="A40">
        <v>60</v>
      </c>
      <c r="B40">
        <f>75891+102</f>
        <v>75993</v>
      </c>
      <c r="C40">
        <f>2236+2+1</f>
        <v>2239</v>
      </c>
      <c r="D40">
        <f>18266+5+6+2</f>
        <v>18279</v>
      </c>
      <c r="E40">
        <f t="shared" si="0"/>
        <v>55475</v>
      </c>
    </row>
    <row r="41" spans="1:5" x14ac:dyDescent="0.2">
      <c r="A41">
        <v>61</v>
      </c>
      <c r="B41">
        <f>76288+104</f>
        <v>76392</v>
      </c>
      <c r="C41">
        <f>2345+2+1</f>
        <v>2348</v>
      </c>
      <c r="D41">
        <f>20659+6+6+2</f>
        <v>20673</v>
      </c>
      <c r="E41">
        <f t="shared" si="0"/>
        <v>53371</v>
      </c>
    </row>
    <row r="42" spans="1:5" x14ac:dyDescent="0.2">
      <c r="A42">
        <v>62</v>
      </c>
      <c r="B42">
        <f>76936+105</f>
        <v>77041</v>
      </c>
      <c r="C42">
        <f>2442+2+1</f>
        <v>2445</v>
      </c>
      <c r="D42">
        <f>22888+11+6+2</f>
        <v>22907</v>
      </c>
      <c r="E42">
        <f t="shared" si="0"/>
        <v>51689</v>
      </c>
    </row>
    <row r="43" spans="1:5" x14ac:dyDescent="0.2">
      <c r="A43">
        <v>63</v>
      </c>
      <c r="B43">
        <f>77150+112</f>
        <v>77262</v>
      </c>
      <c r="C43">
        <f>2592+2+1</f>
        <v>2595</v>
      </c>
      <c r="D43">
        <f>24734+12+6+5</f>
        <v>24757</v>
      </c>
      <c r="E43">
        <f t="shared" si="0"/>
        <v>49910</v>
      </c>
    </row>
    <row r="44" spans="1:5" x14ac:dyDescent="0.2">
      <c r="A44">
        <v>64</v>
      </c>
      <c r="B44">
        <f>77658+121</f>
        <v>77779</v>
      </c>
      <c r="C44">
        <f>2663+2+1</f>
        <v>2666</v>
      </c>
      <c r="D44">
        <f>27323+19+6+5</f>
        <v>27353</v>
      </c>
      <c r="E44">
        <f t="shared" si="0"/>
        <v>47760</v>
      </c>
    </row>
    <row r="45" spans="1:5" x14ac:dyDescent="0.2">
      <c r="A45">
        <v>65</v>
      </c>
      <c r="B45">
        <f>78064+126</f>
        <v>78190</v>
      </c>
      <c r="C45">
        <f>2715+3</f>
        <v>2718</v>
      </c>
      <c r="D45">
        <f>29745+18+7+5</f>
        <v>29775</v>
      </c>
      <c r="E45">
        <f t="shared" si="0"/>
        <v>45697</v>
      </c>
    </row>
    <row r="46" spans="1:5" x14ac:dyDescent="0.2">
      <c r="A46">
        <v>66</v>
      </c>
      <c r="B46">
        <f>78497+133</f>
        <v>78630</v>
      </c>
      <c r="C46">
        <f>2744+2+1</f>
        <v>2747</v>
      </c>
      <c r="D46">
        <f>32495+24+7+5</f>
        <v>32531</v>
      </c>
      <c r="E46">
        <f t="shared" si="0"/>
        <v>43352</v>
      </c>
    </row>
    <row r="47" spans="1:5" x14ac:dyDescent="0.2">
      <c r="A47">
        <v>67</v>
      </c>
      <c r="B47">
        <f>78824+135</f>
        <v>78959</v>
      </c>
      <c r="C47">
        <f>2788+2+1</f>
        <v>2791</v>
      </c>
      <c r="D47">
        <f>36117+26+8+6</f>
        <v>36157</v>
      </c>
      <c r="E47">
        <f t="shared" si="0"/>
        <v>40011</v>
      </c>
    </row>
    <row r="48" spans="1:5" x14ac:dyDescent="0.2">
      <c r="A48">
        <v>68</v>
      </c>
      <c r="B48">
        <f>79251+138</f>
        <v>79389</v>
      </c>
      <c r="C48">
        <f>2835+3</f>
        <v>2838</v>
      </c>
      <c r="D48">
        <f>39002+30+8+9</f>
        <v>39049</v>
      </c>
      <c r="E48">
        <f t="shared" si="0"/>
        <v>37502</v>
      </c>
    </row>
    <row r="49" spans="1:5" x14ac:dyDescent="0.2">
      <c r="A49">
        <v>69</v>
      </c>
      <c r="B49">
        <f>79824+144</f>
        <v>79968</v>
      </c>
      <c r="C49">
        <f>2870+3</f>
        <v>2873</v>
      </c>
      <c r="D49">
        <f>41625+33+8+9</f>
        <v>41675</v>
      </c>
      <c r="E49">
        <f t="shared" si="0"/>
        <v>35420</v>
      </c>
    </row>
    <row r="50" spans="1:5" x14ac:dyDescent="0.2">
      <c r="A50">
        <v>70</v>
      </c>
      <c r="B50">
        <f>80026+148</f>
        <v>80174</v>
      </c>
      <c r="C50">
        <f>2912+3</f>
        <v>2915</v>
      </c>
      <c r="D50">
        <f>44462+36+8+12</f>
        <v>44518</v>
      </c>
      <c r="E50">
        <f t="shared" si="0"/>
        <v>32741</v>
      </c>
    </row>
    <row r="51" spans="1:5" x14ac:dyDescent="0.2">
      <c r="A51">
        <v>71</v>
      </c>
      <c r="B51">
        <f>80151+151</f>
        <v>80302</v>
      </c>
      <c r="C51">
        <f>2943+3</f>
        <v>2946</v>
      </c>
      <c r="D51">
        <f>47204+36+8+12</f>
        <v>47260</v>
      </c>
      <c r="E51">
        <f t="shared" ref="E51:E83" si="1">B51-C51-D51</f>
        <v>30096</v>
      </c>
    </row>
    <row r="52" spans="1:5" x14ac:dyDescent="0.2">
      <c r="A52">
        <v>72</v>
      </c>
      <c r="B52">
        <f>80270+152</f>
        <v>80422</v>
      </c>
      <c r="C52">
        <f>2981+3</f>
        <v>2984</v>
      </c>
      <c r="D52">
        <f>49856+37+9+12</f>
        <v>49914</v>
      </c>
      <c r="E52">
        <f t="shared" si="1"/>
        <v>27524</v>
      </c>
    </row>
    <row r="53" spans="1:5" x14ac:dyDescent="0.2">
      <c r="A53">
        <v>73</v>
      </c>
      <c r="B53">
        <f>80409+156</f>
        <v>80565</v>
      </c>
      <c r="C53">
        <f>3012+3</f>
        <v>3015</v>
      </c>
      <c r="D53">
        <f>52045+43+9+12</f>
        <v>52109</v>
      </c>
      <c r="E53">
        <f t="shared" si="1"/>
        <v>25441</v>
      </c>
    </row>
    <row r="54" spans="1:5" x14ac:dyDescent="0.2">
      <c r="A54">
        <v>74</v>
      </c>
      <c r="B54">
        <f>80552+158</f>
        <v>80710</v>
      </c>
      <c r="C54">
        <f>3042+3</f>
        <v>3045</v>
      </c>
      <c r="D54">
        <f>53726+46+9+12</f>
        <v>53793</v>
      </c>
      <c r="E54">
        <f t="shared" si="1"/>
        <v>23872</v>
      </c>
    </row>
    <row r="55" spans="1:5" x14ac:dyDescent="0.2">
      <c r="A55">
        <v>75</v>
      </c>
      <c r="B55">
        <f>80651+162</f>
        <v>80813</v>
      </c>
      <c r="C55">
        <f>3070+3</f>
        <v>3073</v>
      </c>
      <c r="D55">
        <f>55404+51+10+12</f>
        <v>55477</v>
      </c>
      <c r="E55">
        <f t="shared" si="1"/>
        <v>22263</v>
      </c>
    </row>
    <row r="56" spans="1:5" x14ac:dyDescent="0.2">
      <c r="A56">
        <v>76</v>
      </c>
      <c r="B56">
        <f>80695+164</f>
        <v>80859</v>
      </c>
      <c r="C56">
        <f>3097+3</f>
        <v>3100</v>
      </c>
      <c r="D56">
        <f>57065+55+10+13</f>
        <v>57143</v>
      </c>
      <c r="E56">
        <f t="shared" si="1"/>
        <v>20616</v>
      </c>
    </row>
    <row r="57" spans="1:5" x14ac:dyDescent="0.2">
      <c r="A57">
        <v>77</v>
      </c>
      <c r="B57">
        <f>80736+169</f>
        <v>80905</v>
      </c>
      <c r="C57">
        <f>3119+4</f>
        <v>3123</v>
      </c>
      <c r="D57">
        <f>58600+59+10+15</f>
        <v>58684</v>
      </c>
      <c r="E57">
        <f t="shared" si="1"/>
        <v>19098</v>
      </c>
    </row>
    <row r="58" spans="1:5" x14ac:dyDescent="0.2">
      <c r="A58">
        <v>78</v>
      </c>
      <c r="B58">
        <f>80754+170</f>
        <v>80924</v>
      </c>
      <c r="C58">
        <f>3136+4</f>
        <v>3140</v>
      </c>
      <c r="D58">
        <f>59897+60+10+15</f>
        <v>59982</v>
      </c>
      <c r="E58">
        <f t="shared" si="1"/>
        <v>17802</v>
      </c>
    </row>
    <row r="59" spans="1:5" x14ac:dyDescent="0.2">
      <c r="A59">
        <v>79</v>
      </c>
      <c r="B59">
        <f>80778+177</f>
        <v>80955</v>
      </c>
      <c r="C59">
        <f>3158+4</f>
        <v>3162</v>
      </c>
      <c r="D59">
        <f>61475+65+10+17</f>
        <v>61567</v>
      </c>
      <c r="E59">
        <f t="shared" si="1"/>
        <v>16226</v>
      </c>
    </row>
    <row r="60" spans="1:5" x14ac:dyDescent="0.2">
      <c r="A60">
        <v>80</v>
      </c>
      <c r="B60">
        <f>80793+187</f>
        <v>80980</v>
      </c>
      <c r="C60">
        <f>3169+4</f>
        <v>3173</v>
      </c>
      <c r="D60">
        <f>62793+67+10+17</f>
        <v>62887</v>
      </c>
      <c r="E60">
        <f t="shared" si="1"/>
        <v>14920</v>
      </c>
    </row>
    <row r="61" spans="1:5" x14ac:dyDescent="0.2">
      <c r="A61">
        <v>81</v>
      </c>
      <c r="B61">
        <f>80813+190</f>
        <v>81003</v>
      </c>
      <c r="C61">
        <f>3176+4</f>
        <v>3180</v>
      </c>
      <c r="D61">
        <f>64111+75+10+20</f>
        <v>64216</v>
      </c>
      <c r="E61">
        <f t="shared" si="1"/>
        <v>13607</v>
      </c>
    </row>
    <row r="62" spans="1:5" x14ac:dyDescent="0.2">
      <c r="A62">
        <v>82</v>
      </c>
      <c r="B62">
        <f>80824+197</f>
        <v>81021</v>
      </c>
      <c r="C62">
        <f>3189+5</f>
        <v>3194</v>
      </c>
      <c r="D62">
        <f>65541+78+10+20</f>
        <v>65649</v>
      </c>
      <c r="E62">
        <f t="shared" si="1"/>
        <v>12178</v>
      </c>
    </row>
    <row r="63" spans="1:5" x14ac:dyDescent="0.2">
      <c r="A63">
        <v>83</v>
      </c>
      <c r="B63">
        <f>80844+204</f>
        <v>81048</v>
      </c>
      <c r="C63">
        <f>3199+5</f>
        <v>3204</v>
      </c>
      <c r="D63">
        <f>66911+81+10+20</f>
        <v>67022</v>
      </c>
      <c r="E63">
        <f t="shared" si="1"/>
        <v>10822</v>
      </c>
    </row>
    <row r="64" spans="1:5" x14ac:dyDescent="0.2">
      <c r="A64">
        <v>84</v>
      </c>
      <c r="B64">
        <f>80860+217</f>
        <v>81077</v>
      </c>
      <c r="C64">
        <f>3213+5</f>
        <v>3218</v>
      </c>
      <c r="D64">
        <f>67749+84+10+20</f>
        <v>67863</v>
      </c>
      <c r="E64">
        <f t="shared" si="1"/>
        <v>9996</v>
      </c>
    </row>
    <row r="65" spans="1:5" x14ac:dyDescent="0.2">
      <c r="A65">
        <v>85</v>
      </c>
      <c r="B65">
        <f>80881+235</f>
        <v>81116</v>
      </c>
      <c r="C65">
        <f>3226+5</f>
        <v>3231</v>
      </c>
      <c r="D65">
        <f>68679+88+10+22</f>
        <v>68799</v>
      </c>
      <c r="E65">
        <f t="shared" si="1"/>
        <v>9086</v>
      </c>
    </row>
    <row r="66" spans="1:5" x14ac:dyDescent="0.2">
      <c r="A66">
        <v>86</v>
      </c>
      <c r="B66">
        <f>80894+257</f>
        <v>81151</v>
      </c>
      <c r="C66">
        <f>3237+5</f>
        <v>3242</v>
      </c>
      <c r="D66">
        <f>69601+92+10+22</f>
        <v>69725</v>
      </c>
      <c r="E66">
        <f t="shared" si="1"/>
        <v>8184</v>
      </c>
    </row>
    <row r="67" spans="1:5" x14ac:dyDescent="0.2">
      <c r="A67">
        <v>87</v>
      </c>
      <c r="B67">
        <f>80928+307</f>
        <v>81235</v>
      </c>
      <c r="C67">
        <f>3245+5</f>
        <v>3250</v>
      </c>
      <c r="D67">
        <f>70420+95+10+22</f>
        <v>70547</v>
      </c>
      <c r="E67">
        <f t="shared" si="1"/>
        <v>7438</v>
      </c>
    </row>
    <row r="68" spans="1:5" x14ac:dyDescent="0.2">
      <c r="A68">
        <v>88</v>
      </c>
      <c r="B68">
        <f>80967+333</f>
        <v>81300</v>
      </c>
      <c r="C68">
        <f>3248+5</f>
        <v>3253</v>
      </c>
      <c r="D68">
        <f>71150+98+10+26</f>
        <v>71284</v>
      </c>
      <c r="E68">
        <f t="shared" si="1"/>
        <v>6763</v>
      </c>
    </row>
    <row r="69" spans="1:5" x14ac:dyDescent="0.2">
      <c r="A69">
        <v>89</v>
      </c>
      <c r="B69">
        <f>81008+408</f>
        <v>81416</v>
      </c>
      <c r="C69">
        <f>3255+6</f>
        <v>3261</v>
      </c>
      <c r="D69">
        <f>71740+98+10+28</f>
        <v>71876</v>
      </c>
      <c r="E69">
        <f t="shared" si="1"/>
        <v>6279</v>
      </c>
    </row>
    <row r="70" spans="1:5" x14ac:dyDescent="0.2">
      <c r="A70">
        <v>90</v>
      </c>
      <c r="B70">
        <f>81054+444</f>
        <v>81498</v>
      </c>
      <c r="C70">
        <f>3261+6</f>
        <v>3267</v>
      </c>
      <c r="D70">
        <f>72244+100+10+28</f>
        <v>72382</v>
      </c>
      <c r="E70">
        <f t="shared" si="1"/>
        <v>5849</v>
      </c>
    </row>
    <row r="71" spans="1:5" x14ac:dyDescent="0.2">
      <c r="A71">
        <v>91</v>
      </c>
      <c r="B71">
        <f>81093+507</f>
        <v>81600</v>
      </c>
      <c r="C71">
        <f>3270+6</f>
        <v>3276</v>
      </c>
      <c r="D71">
        <f>72703+100+10+28</f>
        <v>72841</v>
      </c>
      <c r="E71">
        <f t="shared" si="1"/>
        <v>5483</v>
      </c>
    </row>
    <row r="72" spans="1:5" x14ac:dyDescent="0.2">
      <c r="A72">
        <v>92</v>
      </c>
      <c r="B72">
        <f>81171+576</f>
        <v>81747</v>
      </c>
      <c r="C72">
        <f>3277+6</f>
        <v>3283</v>
      </c>
      <c r="D72">
        <f>73159+101+10+29</f>
        <v>73299</v>
      </c>
      <c r="E72">
        <f t="shared" si="1"/>
        <v>5165</v>
      </c>
    </row>
    <row r="73" spans="1:5" x14ac:dyDescent="0.2">
      <c r="A73">
        <v>93</v>
      </c>
      <c r="B73">
        <f>81218+628</f>
        <v>81846</v>
      </c>
      <c r="C73">
        <f>3281+6</f>
        <v>3287</v>
      </c>
      <c r="D73">
        <f>73650+102+10+29</f>
        <v>73791</v>
      </c>
      <c r="E73">
        <f t="shared" si="1"/>
        <v>4768</v>
      </c>
    </row>
    <row r="74" spans="1:5" x14ac:dyDescent="0.2">
      <c r="A74">
        <v>94</v>
      </c>
      <c r="B74">
        <f>81285+675</f>
        <v>81960</v>
      </c>
      <c r="C74">
        <f>3287+6</f>
        <v>3293</v>
      </c>
      <c r="D74">
        <f>74051+106+10+29</f>
        <v>74196</v>
      </c>
      <c r="E74">
        <f t="shared" si="1"/>
        <v>4471</v>
      </c>
    </row>
    <row r="75" spans="1:5" x14ac:dyDescent="0.2">
      <c r="A75">
        <v>95</v>
      </c>
      <c r="B75">
        <f>83140+738</f>
        <v>83878</v>
      </c>
      <c r="C75">
        <f>3292+6</f>
        <v>3298</v>
      </c>
      <c r="D75">
        <f>74588+110+10+29</f>
        <v>74737</v>
      </c>
      <c r="E75">
        <f t="shared" si="1"/>
        <v>5843</v>
      </c>
    </row>
    <row r="76" spans="1:5" x14ac:dyDescent="0.2">
      <c r="A76">
        <v>96</v>
      </c>
      <c r="B76">
        <f>81394+819</f>
        <v>82213</v>
      </c>
      <c r="C76">
        <f>3295+6</f>
        <v>3301</v>
      </c>
      <c r="D76">
        <f>74971+111+10+30</f>
        <v>75122</v>
      </c>
      <c r="E76">
        <f t="shared" si="1"/>
        <v>3790</v>
      </c>
    </row>
    <row r="77" spans="1:5" x14ac:dyDescent="0.2">
      <c r="A77">
        <v>97</v>
      </c>
      <c r="B77">
        <f>81439+902</f>
        <v>82341</v>
      </c>
      <c r="C77">
        <f>3300+6</f>
        <v>3306</v>
      </c>
      <c r="D77">
        <f>75448+11+10+30</f>
        <v>75499</v>
      </c>
      <c r="E77">
        <f t="shared" si="1"/>
        <v>3536</v>
      </c>
    </row>
    <row r="78" spans="1:5" x14ac:dyDescent="0.2">
      <c r="A78">
        <v>98</v>
      </c>
      <c r="B78">
        <f>81470+977</f>
        <v>82447</v>
      </c>
      <c r="C78">
        <f>3304+7</f>
        <v>3311</v>
      </c>
      <c r="D78">
        <f>75770+118+10+39</f>
        <v>75937</v>
      </c>
      <c r="E78">
        <f t="shared" si="1"/>
        <v>3199</v>
      </c>
    </row>
    <row r="79" spans="1:5" x14ac:dyDescent="0.2">
      <c r="A79">
        <v>99</v>
      </c>
      <c r="B79">
        <f>81518+1027</f>
        <v>82545</v>
      </c>
      <c r="C79">
        <f>3305+9</f>
        <v>3314</v>
      </c>
      <c r="D79">
        <f>76052+124+10+39</f>
        <v>76225</v>
      </c>
      <c r="E79">
        <f t="shared" si="1"/>
        <v>3006</v>
      </c>
    </row>
    <row r="80" spans="1:5" x14ac:dyDescent="0.2">
      <c r="A80">
        <v>100</v>
      </c>
      <c r="B80">
        <f>81554+1077</f>
        <v>82631</v>
      </c>
      <c r="C80">
        <f>3312+9</f>
        <v>3321</v>
      </c>
      <c r="D80">
        <f>76238+128+10+39</f>
        <v>76415</v>
      </c>
      <c r="E80">
        <f t="shared" si="1"/>
        <v>2895</v>
      </c>
    </row>
    <row r="81" spans="1:5" x14ac:dyDescent="0.2">
      <c r="A81">
        <v>101</v>
      </c>
      <c r="B81">
        <f>81589+1135</f>
        <v>82724</v>
      </c>
      <c r="C81">
        <f>3318+9</f>
        <v>3327</v>
      </c>
      <c r="D81">
        <f>76408+147+10+45</f>
        <v>76610</v>
      </c>
      <c r="E81">
        <f t="shared" si="1"/>
        <v>2787</v>
      </c>
    </row>
    <row r="82" spans="1:5" x14ac:dyDescent="0.2">
      <c r="A82">
        <v>102</v>
      </c>
      <c r="B82">
        <f>81620+1182</f>
        <v>82802</v>
      </c>
      <c r="C82">
        <f>3322+9</f>
        <v>3331</v>
      </c>
      <c r="D82">
        <f>76571+154+10+50</f>
        <v>76785</v>
      </c>
      <c r="E82">
        <f t="shared" si="1"/>
        <v>2686</v>
      </c>
    </row>
    <row r="83" spans="1:5" x14ac:dyDescent="0.2">
      <c r="A83">
        <v>103</v>
      </c>
      <c r="B83">
        <f>81639+1236</f>
        <v>82875</v>
      </c>
      <c r="C83">
        <f>3326+9</f>
        <v>3335</v>
      </c>
      <c r="D83">
        <f>76751+173+10+50</f>
        <v>76984</v>
      </c>
      <c r="E83">
        <f t="shared" si="1"/>
        <v>2556</v>
      </c>
    </row>
    <row r="84" spans="1:5" x14ac:dyDescent="0.2">
      <c r="A84">
        <v>104</v>
      </c>
      <c r="B84">
        <f>81669+1261</f>
        <v>82930</v>
      </c>
      <c r="C84">
        <f>3329+9</f>
        <v>3338</v>
      </c>
      <c r="D84">
        <f>76964+186+10+50</f>
        <v>77210</v>
      </c>
      <c r="E84">
        <f>B84-C84-D84</f>
        <v>2382</v>
      </c>
    </row>
    <row r="85" spans="1:5" x14ac:dyDescent="0.2">
      <c r="A85">
        <v>105</v>
      </c>
      <c r="B85">
        <f>81708+1297</f>
        <v>83005</v>
      </c>
      <c r="C85">
        <f>3331+9</f>
        <v>3340</v>
      </c>
      <c r="D85">
        <f>77078+206+10+54</f>
        <v>77348</v>
      </c>
      <c r="E85">
        <f t="shared" ref="E85:E148" si="2">B85-C85-D85</f>
        <v>2317</v>
      </c>
    </row>
    <row r="86" spans="1:5" x14ac:dyDescent="0.2">
      <c r="A86">
        <v>106</v>
      </c>
      <c r="B86">
        <f>81740+1331</f>
        <v>83071</v>
      </c>
      <c r="C86">
        <f>3331+9</f>
        <v>3340</v>
      </c>
      <c r="D86">
        <f>77167+216+10+57</f>
        <v>77450</v>
      </c>
      <c r="E86">
        <f t="shared" si="2"/>
        <v>2281</v>
      </c>
    </row>
    <row r="87" spans="1:5" x14ac:dyDescent="0.2">
      <c r="A87">
        <v>107</v>
      </c>
      <c r="B87">
        <f>81802+1355</f>
        <v>83157</v>
      </c>
      <c r="C87">
        <f>3333+9</f>
        <v>3342</v>
      </c>
      <c r="D87">
        <f>77279+236+10+61</f>
        <v>77586</v>
      </c>
      <c r="E87">
        <f t="shared" si="2"/>
        <v>2229</v>
      </c>
    </row>
    <row r="88" spans="1:5" x14ac:dyDescent="0.2">
      <c r="A88">
        <v>108</v>
      </c>
      <c r="B88">
        <f>81865+1384</f>
        <v>83249</v>
      </c>
      <c r="C88">
        <f>3335+9</f>
        <v>3344</v>
      </c>
      <c r="D88">
        <f>77370+264+10+67</f>
        <v>77711</v>
      </c>
      <c r="E88">
        <f t="shared" si="2"/>
        <v>2194</v>
      </c>
    </row>
    <row r="89" spans="1:5" x14ac:dyDescent="0.2">
      <c r="A89">
        <v>109</v>
      </c>
      <c r="B89">
        <f>81907+1398</f>
        <v>83305</v>
      </c>
      <c r="C89">
        <f>3336+9</f>
        <v>3345</v>
      </c>
      <c r="D89">
        <f>77455+293+10+80</f>
        <v>77838</v>
      </c>
      <c r="E89">
        <f t="shared" si="2"/>
        <v>2122</v>
      </c>
    </row>
    <row r="90" spans="1:5" x14ac:dyDescent="0.2">
      <c r="A90">
        <v>110</v>
      </c>
      <c r="B90">
        <f>81953+1416</f>
        <v>83369</v>
      </c>
      <c r="C90">
        <f>3339+10</f>
        <v>3349</v>
      </c>
      <c r="D90">
        <f>77525+309+10+91</f>
        <v>77935</v>
      </c>
      <c r="E90">
        <f t="shared" si="2"/>
        <v>2085</v>
      </c>
    </row>
    <row r="91" spans="1:5" x14ac:dyDescent="0.2">
      <c r="A91">
        <v>111</v>
      </c>
      <c r="B91">
        <f>82052+1430</f>
        <v>83482</v>
      </c>
      <c r="C91">
        <f>3339+10</f>
        <v>3349</v>
      </c>
      <c r="D91">
        <f>77575+336+10+99</f>
        <v>78020</v>
      </c>
      <c r="E91">
        <f t="shared" si="2"/>
        <v>2113</v>
      </c>
    </row>
    <row r="92" spans="1:5" x14ac:dyDescent="0.2">
      <c r="A92">
        <v>112</v>
      </c>
      <c r="B92">
        <f>82160+1437</f>
        <v>83597</v>
      </c>
      <c r="C92">
        <f>3341+10</f>
        <v>3351</v>
      </c>
      <c r="D92">
        <f>77663+360+13+109</f>
        <v>78145</v>
      </c>
      <c r="E92">
        <f t="shared" si="2"/>
        <v>2101</v>
      </c>
    </row>
    <row r="93" spans="1:5" x14ac:dyDescent="0.2">
      <c r="A93">
        <v>113</v>
      </c>
      <c r="B93">
        <f>82249+1447</f>
        <v>83696</v>
      </c>
      <c r="C93">
        <f>3341+10</f>
        <v>3351</v>
      </c>
      <c r="D93">
        <f>77738+397+13+114</f>
        <v>78262</v>
      </c>
      <c r="E93">
        <f t="shared" si="2"/>
        <v>2083</v>
      </c>
    </row>
    <row r="94" spans="1:5" x14ac:dyDescent="0.2">
      <c r="A94">
        <v>114</v>
      </c>
      <c r="B94">
        <f>82295+1450</f>
        <v>83745</v>
      </c>
      <c r="C94">
        <f>3342+10</f>
        <v>3352</v>
      </c>
      <c r="D94">
        <f>77816+434+15+124</f>
        <v>78389</v>
      </c>
      <c r="E94">
        <f t="shared" si="2"/>
        <v>2004</v>
      </c>
    </row>
    <row r="95" spans="1:5" x14ac:dyDescent="0.2">
      <c r="A95">
        <v>115</v>
      </c>
      <c r="B95">
        <f>82341+1456</f>
        <v>83797</v>
      </c>
      <c r="C95">
        <f>3342+10</f>
        <v>3352</v>
      </c>
      <c r="D95">
        <f>77892+459+16+137</f>
        <v>78504</v>
      </c>
      <c r="E95">
        <f t="shared" si="2"/>
        <v>1941</v>
      </c>
    </row>
    <row r="96" spans="1:5" x14ac:dyDescent="0.2">
      <c r="A96">
        <v>116</v>
      </c>
      <c r="B96">
        <f>82367+1457</f>
        <v>83824</v>
      </c>
      <c r="C96">
        <f>3342+10</f>
        <v>3352</v>
      </c>
      <c r="D96">
        <f>77944+485+16+155</f>
        <v>78600</v>
      </c>
      <c r="E96">
        <f t="shared" si="2"/>
        <v>1872</v>
      </c>
    </row>
    <row r="97" spans="1:5" x14ac:dyDescent="0.2">
      <c r="A97">
        <v>117</v>
      </c>
      <c r="B97">
        <f>82719+1461</f>
        <v>84180</v>
      </c>
      <c r="C97">
        <f t="shared" ref="C97:C105" si="3">4632+10</f>
        <v>4642</v>
      </c>
      <c r="D97">
        <f>77029+532+17+166</f>
        <v>77744</v>
      </c>
      <c r="E97">
        <f t="shared" si="2"/>
        <v>1794</v>
      </c>
    </row>
    <row r="98" spans="1:5" x14ac:dyDescent="0.2">
      <c r="A98">
        <v>118</v>
      </c>
      <c r="B98">
        <f>82735+1466</f>
        <v>84201</v>
      </c>
      <c r="C98">
        <f t="shared" si="3"/>
        <v>4642</v>
      </c>
      <c r="D98">
        <f>77062+568+17+178</f>
        <v>77825</v>
      </c>
      <c r="E98">
        <f t="shared" si="2"/>
        <v>1734</v>
      </c>
    </row>
    <row r="99" spans="1:5" x14ac:dyDescent="0.2">
      <c r="A99">
        <v>119</v>
      </c>
      <c r="B99">
        <f>82747+1490</f>
        <v>84237</v>
      </c>
      <c r="C99">
        <f t="shared" si="3"/>
        <v>4642</v>
      </c>
      <c r="D99">
        <f>77084+602+20+189</f>
        <v>77895</v>
      </c>
      <c r="E99">
        <f t="shared" si="2"/>
        <v>1700</v>
      </c>
    </row>
    <row r="100" spans="1:5" x14ac:dyDescent="0.2">
      <c r="A100">
        <v>120</v>
      </c>
      <c r="B100">
        <f>82758+1492</f>
        <v>84250</v>
      </c>
      <c r="C100">
        <f t="shared" si="3"/>
        <v>4642</v>
      </c>
      <c r="D100">
        <f>77123+630+22+203</f>
        <v>77978</v>
      </c>
      <c r="E100">
        <f t="shared" si="2"/>
        <v>1630</v>
      </c>
    </row>
    <row r="101" spans="1:5" x14ac:dyDescent="0.2">
      <c r="A101">
        <v>121</v>
      </c>
      <c r="B101">
        <f>82788+1499</f>
        <v>84287</v>
      </c>
      <c r="C101">
        <f t="shared" si="3"/>
        <v>4642</v>
      </c>
      <c r="D101">
        <f>77151+650+24+217</f>
        <v>78042</v>
      </c>
      <c r="E101">
        <f t="shared" si="2"/>
        <v>1603</v>
      </c>
    </row>
    <row r="102" spans="1:5" x14ac:dyDescent="0.2">
      <c r="A102">
        <v>122</v>
      </c>
      <c r="B102">
        <f>82798+1504</f>
        <v>84302</v>
      </c>
      <c r="C102">
        <f t="shared" si="3"/>
        <v>4642</v>
      </c>
      <c r="D102">
        <f>77207+678+26+236</f>
        <v>78147</v>
      </c>
      <c r="E102">
        <f t="shared" si="2"/>
        <v>1513</v>
      </c>
    </row>
    <row r="103" spans="1:5" x14ac:dyDescent="0.2">
      <c r="A103">
        <v>123</v>
      </c>
      <c r="B103">
        <f>82804+1507</f>
        <v>84311</v>
      </c>
      <c r="C103">
        <f t="shared" si="3"/>
        <v>4642</v>
      </c>
      <c r="D103">
        <f>77257+699+27+253</f>
        <v>78236</v>
      </c>
      <c r="E103">
        <f t="shared" si="2"/>
        <v>1433</v>
      </c>
    </row>
    <row r="104" spans="1:5" x14ac:dyDescent="0.2">
      <c r="A104">
        <v>124</v>
      </c>
      <c r="B104">
        <f>82816+1508</f>
        <v>84324</v>
      </c>
      <c r="C104">
        <f t="shared" si="3"/>
        <v>4642</v>
      </c>
      <c r="D104">
        <f>77346+725+27+264</f>
        <v>78362</v>
      </c>
      <c r="E104">
        <f t="shared" si="2"/>
        <v>1320</v>
      </c>
    </row>
    <row r="105" spans="1:5" x14ac:dyDescent="0.2">
      <c r="A105">
        <v>125</v>
      </c>
      <c r="B105">
        <f>82827+1511</f>
        <v>84338</v>
      </c>
      <c r="C105">
        <f t="shared" si="3"/>
        <v>4642</v>
      </c>
      <c r="D105">
        <f>77394+753+28+275</f>
        <v>78450</v>
      </c>
      <c r="E105">
        <f t="shared" si="2"/>
        <v>1246</v>
      </c>
    </row>
    <row r="106" spans="1:5" x14ac:dyDescent="0.2">
      <c r="A106">
        <v>126</v>
      </c>
      <c r="B106">
        <f>82830+1511</f>
        <v>84341</v>
      </c>
      <c r="C106">
        <f t="shared" ref="C106:C116" si="4">4633+10</f>
        <v>4643</v>
      </c>
      <c r="D106">
        <f>77474+772+31+281</f>
        <v>78558</v>
      </c>
      <c r="E106">
        <f t="shared" si="2"/>
        <v>1140</v>
      </c>
    </row>
    <row r="107" spans="1:5" x14ac:dyDescent="0.2">
      <c r="A107">
        <v>127</v>
      </c>
      <c r="B107">
        <f>82836+1511</f>
        <v>84347</v>
      </c>
      <c r="C107">
        <f t="shared" si="4"/>
        <v>4643</v>
      </c>
      <c r="D107">
        <f>77555+787+32+290</f>
        <v>78664</v>
      </c>
      <c r="E107">
        <f t="shared" si="2"/>
        <v>1040</v>
      </c>
    </row>
    <row r="108" spans="1:5" x14ac:dyDescent="0.2">
      <c r="A108">
        <v>128</v>
      </c>
      <c r="B108">
        <f>82858+1511</f>
        <v>84369</v>
      </c>
      <c r="C108">
        <f t="shared" si="4"/>
        <v>4643</v>
      </c>
      <c r="D108">
        <f>77578+811+33+307</f>
        <v>78729</v>
      </c>
      <c r="E108">
        <f t="shared" si="2"/>
        <v>997</v>
      </c>
    </row>
    <row r="109" spans="1:5" x14ac:dyDescent="0.2">
      <c r="A109">
        <v>129</v>
      </c>
      <c r="B109">
        <f>82862+1511</f>
        <v>84373</v>
      </c>
      <c r="C109">
        <f t="shared" si="4"/>
        <v>4643</v>
      </c>
      <c r="D109">
        <f>77610+830+34+311</f>
        <v>78785</v>
      </c>
      <c r="E109">
        <f t="shared" si="2"/>
        <v>945</v>
      </c>
    </row>
    <row r="110" spans="1:5" x14ac:dyDescent="0.2">
      <c r="A110">
        <v>130</v>
      </c>
      <c r="B110">
        <f>82874+1511</f>
        <v>84385</v>
      </c>
      <c r="C110">
        <f t="shared" si="4"/>
        <v>4643</v>
      </c>
      <c r="D110">
        <f>77642+846+35+322</f>
        <v>78845</v>
      </c>
      <c r="E110">
        <f t="shared" si="2"/>
        <v>897</v>
      </c>
    </row>
    <row r="111" spans="1:5" x14ac:dyDescent="0.2">
      <c r="A111">
        <v>131</v>
      </c>
      <c r="B111">
        <f>82875+1513</f>
        <v>84388</v>
      </c>
      <c r="C111">
        <f t="shared" si="4"/>
        <v>4643</v>
      </c>
      <c r="D111">
        <f>77685+859+37+324</f>
        <v>78905</v>
      </c>
      <c r="E111">
        <f t="shared" si="2"/>
        <v>840</v>
      </c>
    </row>
    <row r="112" spans="1:5" x14ac:dyDescent="0.2">
      <c r="A112">
        <v>132</v>
      </c>
      <c r="B112">
        <f>82877+1516</f>
        <v>84393</v>
      </c>
      <c r="C112">
        <f t="shared" si="4"/>
        <v>4643</v>
      </c>
      <c r="D112">
        <f>77713+864+38+324</f>
        <v>78939</v>
      </c>
      <c r="E112">
        <f t="shared" si="2"/>
        <v>811</v>
      </c>
    </row>
    <row r="113" spans="1:5" x14ac:dyDescent="0.2">
      <c r="A113">
        <v>133</v>
      </c>
      <c r="B113">
        <f>82880+1520</f>
        <v>84400</v>
      </c>
      <c r="C113">
        <f t="shared" si="4"/>
        <v>4643</v>
      </c>
      <c r="D113">
        <f>77766+879+19+332</f>
        <v>78996</v>
      </c>
      <c r="E113">
        <f t="shared" si="2"/>
        <v>761</v>
      </c>
    </row>
    <row r="114" spans="1:5" x14ac:dyDescent="0.2">
      <c r="A114">
        <v>134</v>
      </c>
      <c r="B114">
        <f>82881+1523</f>
        <v>84404</v>
      </c>
      <c r="C114">
        <f t="shared" si="4"/>
        <v>4643</v>
      </c>
      <c r="D114">
        <f>77853+900+39+334</f>
        <v>79126</v>
      </c>
      <c r="E114">
        <f t="shared" si="2"/>
        <v>635</v>
      </c>
    </row>
    <row r="115" spans="1:5" x14ac:dyDescent="0.2">
      <c r="A115">
        <v>135</v>
      </c>
      <c r="B115">
        <f>82883+1523</f>
        <v>84406</v>
      </c>
      <c r="C115">
        <f t="shared" si="4"/>
        <v>4643</v>
      </c>
      <c r="D115">
        <f>77911+920+39+334</f>
        <v>79204</v>
      </c>
      <c r="E115">
        <f t="shared" si="2"/>
        <v>559</v>
      </c>
    </row>
    <row r="116" spans="1:5" x14ac:dyDescent="0.2">
      <c r="A116">
        <v>136</v>
      </c>
      <c r="B116">
        <f>82885+1524</f>
        <v>84409</v>
      </c>
      <c r="C116">
        <f t="shared" si="4"/>
        <v>4643</v>
      </c>
      <c r="D116">
        <f>77957+932+40+339</f>
        <v>79268</v>
      </c>
      <c r="E116">
        <f t="shared" si="2"/>
        <v>498</v>
      </c>
    </row>
    <row r="117" spans="1:5" x14ac:dyDescent="0.2">
      <c r="A117">
        <v>137</v>
      </c>
      <c r="B117">
        <f>82886+1529</f>
        <v>84415</v>
      </c>
      <c r="C117">
        <f t="shared" ref="C117:C121" si="5">4633+10</f>
        <v>4643</v>
      </c>
      <c r="D117">
        <f>77993+944+40+337</f>
        <v>79314</v>
      </c>
      <c r="E117">
        <f t="shared" si="2"/>
        <v>458</v>
      </c>
    </row>
    <row r="118" spans="1:5" x14ac:dyDescent="0.2">
      <c r="A118">
        <v>138</v>
      </c>
      <c r="B118">
        <f>82887+1529</f>
        <v>84416</v>
      </c>
      <c r="C118">
        <f t="shared" si="5"/>
        <v>4643</v>
      </c>
      <c r="D118">
        <f>78246+960+40+355</f>
        <v>79601</v>
      </c>
      <c r="E118">
        <f t="shared" si="2"/>
        <v>172</v>
      </c>
    </row>
    <row r="119" spans="1:5" x14ac:dyDescent="0.2">
      <c r="A119">
        <v>139</v>
      </c>
      <c r="B119">
        <f>82901+1529</f>
        <v>84430</v>
      </c>
      <c r="C119">
        <f t="shared" si="5"/>
        <v>4643</v>
      </c>
      <c r="D119">
        <f>78120+967+40+361</f>
        <v>79488</v>
      </c>
      <c r="E119">
        <f t="shared" si="2"/>
        <v>299</v>
      </c>
    </row>
    <row r="120" spans="1:5" x14ac:dyDescent="0.2">
      <c r="A120">
        <v>140</v>
      </c>
      <c r="B120">
        <f>82918+1532</f>
        <v>84450</v>
      </c>
      <c r="C120">
        <f t="shared" si="5"/>
        <v>4643</v>
      </c>
      <c r="D120">
        <f>78144+982+41+366</f>
        <v>79533</v>
      </c>
      <c r="E120">
        <f t="shared" si="2"/>
        <v>274</v>
      </c>
    </row>
    <row r="121" spans="1:5" x14ac:dyDescent="0.2">
      <c r="A121">
        <v>141</v>
      </c>
      <c r="B121">
        <f>82919+1532</f>
        <v>84451</v>
      </c>
      <c r="C121">
        <f t="shared" si="5"/>
        <v>4643</v>
      </c>
      <c r="D121">
        <f>78171+985+42+368</f>
        <v>79566</v>
      </c>
      <c r="E121">
        <f t="shared" si="2"/>
        <v>242</v>
      </c>
    </row>
    <row r="122" spans="1:5" x14ac:dyDescent="0.2">
      <c r="A122">
        <v>142</v>
      </c>
      <c r="B122">
        <f>82926+1532</f>
        <v>84458</v>
      </c>
      <c r="C122">
        <f>4633+11</f>
        <v>4644</v>
      </c>
      <c r="D122">
        <f>78189+991+42+372</f>
        <v>79594</v>
      </c>
      <c r="E122">
        <f t="shared" si="2"/>
        <v>220</v>
      </c>
    </row>
    <row r="123" spans="1:5" x14ac:dyDescent="0.2">
      <c r="A123">
        <v>143</v>
      </c>
      <c r="B123">
        <f>82929+1535</f>
        <v>84464</v>
      </c>
      <c r="C123">
        <f>4633+11</f>
        <v>4644</v>
      </c>
      <c r="D123">
        <f>78195+1008+43+375</f>
        <v>79621</v>
      </c>
      <c r="E123">
        <f t="shared" si="2"/>
        <v>199</v>
      </c>
    </row>
    <row r="124" spans="1:5" x14ac:dyDescent="0.2">
      <c r="A124">
        <v>144</v>
      </c>
      <c r="B124">
        <f>82933+1536</f>
        <v>84469</v>
      </c>
      <c r="C124">
        <f>4633+11</f>
        <v>4644</v>
      </c>
      <c r="D124">
        <f>78209+1009+43+383</f>
        <v>79644</v>
      </c>
      <c r="E124">
        <f t="shared" si="2"/>
        <v>181</v>
      </c>
    </row>
    <row r="125" spans="1:5" x14ac:dyDescent="0.2">
      <c r="A125">
        <v>145</v>
      </c>
      <c r="B125">
        <f>82941+1537</f>
        <v>84478</v>
      </c>
      <c r="C125">
        <f>4633+11</f>
        <v>4644</v>
      </c>
      <c r="D125">
        <f>78219+1019+43+387</f>
        <v>79668</v>
      </c>
      <c r="E125">
        <f t="shared" si="2"/>
        <v>166</v>
      </c>
    </row>
    <row r="126" spans="1:5" x14ac:dyDescent="0.2">
      <c r="A126">
        <v>146</v>
      </c>
      <c r="B126">
        <f>82947+1537</f>
        <v>84484</v>
      </c>
      <c r="C126">
        <f t="shared" ref="C126:C151" si="6">4634+11</f>
        <v>4645</v>
      </c>
      <c r="D126">
        <f>78227+1022+44+389</f>
        <v>79682</v>
      </c>
      <c r="E126">
        <f t="shared" si="2"/>
        <v>157</v>
      </c>
    </row>
    <row r="127" spans="1:5" x14ac:dyDescent="0.2">
      <c r="A127">
        <v>147</v>
      </c>
      <c r="B127">
        <f>82954+1540</f>
        <v>84494</v>
      </c>
      <c r="C127">
        <f t="shared" si="6"/>
        <v>4645</v>
      </c>
      <c r="D127">
        <f>78238+1024+44+395</f>
        <v>79701</v>
      </c>
      <c r="E127">
        <f t="shared" si="2"/>
        <v>148</v>
      </c>
    </row>
    <row r="128" spans="1:5" x14ac:dyDescent="0.2">
      <c r="A128">
        <v>148</v>
      </c>
      <c r="B128">
        <f>82960+1540</f>
        <v>84500</v>
      </c>
      <c r="C128">
        <f t="shared" si="6"/>
        <v>4645</v>
      </c>
      <c r="D128">
        <f>78241+1025+44+398</f>
        <v>79708</v>
      </c>
      <c r="E128">
        <f t="shared" si="2"/>
        <v>147</v>
      </c>
    </row>
    <row r="129" spans="1:5" x14ac:dyDescent="0.2">
      <c r="A129">
        <v>149</v>
      </c>
      <c r="B129">
        <f>82965+1540</f>
        <v>84505</v>
      </c>
      <c r="C129">
        <f t="shared" si="6"/>
        <v>4645</v>
      </c>
      <c r="D129">
        <f>78244+1025+45+401</f>
        <v>79715</v>
      </c>
      <c r="E129">
        <f t="shared" si="2"/>
        <v>145</v>
      </c>
    </row>
    <row r="130" spans="1:5" x14ac:dyDescent="0.2">
      <c r="A130">
        <v>150</v>
      </c>
      <c r="B130">
        <f>82967+1540</f>
        <v>84507</v>
      </c>
      <c r="C130">
        <f t="shared" si="6"/>
        <v>4645</v>
      </c>
      <c r="D130">
        <f>78249+1026+45+402</f>
        <v>79722</v>
      </c>
      <c r="E130">
        <f t="shared" si="2"/>
        <v>140</v>
      </c>
    </row>
    <row r="131" spans="1:5" x14ac:dyDescent="0.2">
      <c r="A131">
        <v>151</v>
      </c>
      <c r="B131">
        <f>82971+1549</f>
        <v>84520</v>
      </c>
      <c r="C131">
        <f t="shared" si="6"/>
        <v>4645</v>
      </c>
      <c r="D131">
        <f>78255+1029+45+407</f>
        <v>79736</v>
      </c>
      <c r="E131">
        <f t="shared" si="2"/>
        <v>139</v>
      </c>
    </row>
    <row r="132" spans="1:5" x14ac:dyDescent="0.2">
      <c r="A132">
        <v>152</v>
      </c>
      <c r="B132">
        <f>82971+1551</f>
        <v>84522</v>
      </c>
      <c r="C132">
        <f t="shared" si="6"/>
        <v>4645</v>
      </c>
      <c r="D132">
        <f>78258+1029+45+408</f>
        <v>79740</v>
      </c>
      <c r="E132">
        <f t="shared" si="2"/>
        <v>137</v>
      </c>
    </row>
    <row r="133" spans="1:5" x14ac:dyDescent="0.2">
      <c r="A133">
        <v>153</v>
      </c>
      <c r="B133">
        <f>82974+1551</f>
        <v>84525</v>
      </c>
      <c r="C133">
        <f t="shared" si="6"/>
        <v>4645</v>
      </c>
      <c r="D133">
        <f>78261+1029+45+411</f>
        <v>79746</v>
      </c>
      <c r="E133">
        <f t="shared" si="2"/>
        <v>134</v>
      </c>
    </row>
    <row r="134" spans="1:5" x14ac:dyDescent="0.2">
      <c r="A134">
        <v>154</v>
      </c>
      <c r="B134">
        <f>82985+1551</f>
        <v>84536</v>
      </c>
      <c r="C134">
        <f t="shared" si="6"/>
        <v>4645</v>
      </c>
      <c r="D134">
        <f>78268+1030+45+414</f>
        <v>79757</v>
      </c>
      <c r="E134">
        <f t="shared" si="2"/>
        <v>134</v>
      </c>
    </row>
    <row r="135" spans="1:5" x14ac:dyDescent="0.2">
      <c r="A135">
        <v>155</v>
      </c>
      <c r="B135">
        <f>82992+1551</f>
        <v>84543</v>
      </c>
      <c r="C135">
        <f t="shared" si="6"/>
        <v>4645</v>
      </c>
      <c r="D135">
        <f>78277+1030+45+415</f>
        <v>79767</v>
      </c>
      <c r="E135">
        <f t="shared" si="2"/>
        <v>131</v>
      </c>
    </row>
    <row r="136" spans="1:5" x14ac:dyDescent="0.2">
      <c r="A136">
        <v>156</v>
      </c>
      <c r="B136">
        <f>82993+1551</f>
        <v>84544</v>
      </c>
      <c r="C136">
        <f t="shared" si="6"/>
        <v>4645</v>
      </c>
      <c r="D136">
        <f>78280+1033+45+416</f>
        <v>79774</v>
      </c>
      <c r="E136">
        <f t="shared" si="2"/>
        <v>125</v>
      </c>
    </row>
    <row r="137" spans="1:5" x14ac:dyDescent="0.2">
      <c r="A137">
        <v>157</v>
      </c>
      <c r="B137">
        <f>82995+1552</f>
        <v>84547</v>
      </c>
      <c r="C137">
        <f t="shared" si="6"/>
        <v>4645</v>
      </c>
      <c r="D137">
        <f>78288+1034+45+419</f>
        <v>79786</v>
      </c>
      <c r="E137">
        <f t="shared" si="2"/>
        <v>116</v>
      </c>
    </row>
    <row r="138" spans="1:5" x14ac:dyDescent="0.2">
      <c r="A138">
        <v>158</v>
      </c>
      <c r="B138">
        <f>82995+1552</f>
        <v>84547</v>
      </c>
      <c r="C138">
        <f t="shared" si="6"/>
        <v>4645</v>
      </c>
      <c r="D138">
        <f>78291+1035+45+420</f>
        <v>79791</v>
      </c>
      <c r="E138">
        <f t="shared" si="2"/>
        <v>111</v>
      </c>
    </row>
    <row r="139" spans="1:5" x14ac:dyDescent="0.2">
      <c r="A139">
        <v>159</v>
      </c>
      <c r="B139">
        <f>82999+1566</f>
        <v>84565</v>
      </c>
      <c r="C139">
        <f t="shared" si="6"/>
        <v>4645</v>
      </c>
      <c r="D139">
        <f>78302+1035+45+420</f>
        <v>79802</v>
      </c>
      <c r="E139">
        <f t="shared" si="2"/>
        <v>118</v>
      </c>
    </row>
    <row r="140" spans="1:5" x14ac:dyDescent="0.2">
      <c r="A140">
        <v>160</v>
      </c>
      <c r="B140">
        <f>83001+1569</f>
        <v>84570</v>
      </c>
      <c r="C140">
        <f t="shared" si="6"/>
        <v>4645</v>
      </c>
      <c r="D140">
        <f>78304+1036+45+421</f>
        <v>79806</v>
      </c>
      <c r="E140">
        <f t="shared" si="2"/>
        <v>119</v>
      </c>
    </row>
    <row r="141" spans="1:5" x14ac:dyDescent="0.2">
      <c r="A141">
        <v>161</v>
      </c>
      <c r="B141">
        <f>83017+1571</f>
        <v>84588</v>
      </c>
      <c r="C141">
        <f t="shared" si="6"/>
        <v>4645</v>
      </c>
      <c r="D141">
        <f>78307+1037+45+423</f>
        <v>79812</v>
      </c>
      <c r="E141">
        <f t="shared" si="2"/>
        <v>131</v>
      </c>
    </row>
    <row r="142" spans="1:5" x14ac:dyDescent="0.2">
      <c r="A142">
        <v>162</v>
      </c>
      <c r="B142">
        <f>83022+1575</f>
        <v>84597</v>
      </c>
      <c r="C142">
        <f t="shared" si="6"/>
        <v>4645</v>
      </c>
      <c r="D142">
        <f>78315+1037+45+427</f>
        <v>79824</v>
      </c>
      <c r="E142">
        <f t="shared" si="2"/>
        <v>128</v>
      </c>
    </row>
    <row r="143" spans="1:5" x14ac:dyDescent="0.2">
      <c r="A143">
        <v>163</v>
      </c>
      <c r="B143">
        <f>83022+1575</f>
        <v>84597</v>
      </c>
      <c r="C143">
        <f t="shared" si="6"/>
        <v>4645</v>
      </c>
      <c r="D143">
        <f>78314+1038+45+427</f>
        <v>79824</v>
      </c>
      <c r="E143">
        <f t="shared" si="2"/>
        <v>128</v>
      </c>
    </row>
    <row r="144" spans="1:5" x14ac:dyDescent="0.2">
      <c r="A144">
        <v>164</v>
      </c>
      <c r="B144">
        <f>83022+1581</f>
        <v>84603</v>
      </c>
      <c r="C144">
        <f t="shared" si="6"/>
        <v>4645</v>
      </c>
      <c r="D144">
        <f>78319+1039+45+428</f>
        <v>79831</v>
      </c>
      <c r="E144">
        <f t="shared" si="2"/>
        <v>127</v>
      </c>
    </row>
    <row r="145" spans="1:5" x14ac:dyDescent="0.2">
      <c r="A145">
        <v>165</v>
      </c>
      <c r="B145">
        <f>83027+1587</f>
        <v>84614</v>
      </c>
      <c r="C145">
        <f t="shared" si="6"/>
        <v>4645</v>
      </c>
      <c r="D145">
        <f>78327+1042+45+428</f>
        <v>79842</v>
      </c>
      <c r="E145">
        <f t="shared" si="2"/>
        <v>127</v>
      </c>
    </row>
    <row r="146" spans="1:5" x14ac:dyDescent="0.2">
      <c r="A146">
        <v>166</v>
      </c>
      <c r="B146">
        <f>83030+1590</f>
        <v>84620</v>
      </c>
      <c r="C146">
        <f t="shared" si="6"/>
        <v>4645</v>
      </c>
      <c r="D146">
        <f>78329+1045+45+429</f>
        <v>79848</v>
      </c>
      <c r="E146">
        <f t="shared" si="2"/>
        <v>127</v>
      </c>
    </row>
    <row r="147" spans="1:5" x14ac:dyDescent="0.2">
      <c r="A147">
        <v>167</v>
      </c>
      <c r="B147">
        <f>83036+1593</f>
        <v>84629</v>
      </c>
      <c r="C147">
        <f t="shared" si="6"/>
        <v>4645</v>
      </c>
      <c r="D147">
        <f>78332+1048+45+429</f>
        <v>79854</v>
      </c>
      <c r="E147">
        <f t="shared" si="2"/>
        <v>130</v>
      </c>
    </row>
    <row r="148" spans="1:5" x14ac:dyDescent="0.2">
      <c r="A148">
        <v>168</v>
      </c>
      <c r="B148">
        <f>83040+1594</f>
        <v>84634</v>
      </c>
      <c r="C148">
        <f t="shared" si="6"/>
        <v>4645</v>
      </c>
      <c r="D148">
        <f>78341+1049+45+430</f>
        <v>79865</v>
      </c>
      <c r="E148">
        <f t="shared" si="2"/>
        <v>124</v>
      </c>
    </row>
    <row r="149" spans="1:5" x14ac:dyDescent="0.2">
      <c r="A149">
        <v>169</v>
      </c>
      <c r="B149">
        <f>83043+1595</f>
        <v>84638</v>
      </c>
      <c r="C149">
        <f t="shared" si="6"/>
        <v>4645</v>
      </c>
      <c r="D149">
        <f>78351+1049+45+430</f>
        <v>79875</v>
      </c>
      <c r="E149">
        <f t="shared" ref="E149:E151" si="7">B149-C149-D149</f>
        <v>118</v>
      </c>
    </row>
    <row r="150" spans="1:5" x14ac:dyDescent="0.2">
      <c r="A150">
        <v>170</v>
      </c>
      <c r="B150">
        <f>83046+1595</f>
        <v>84641</v>
      </c>
      <c r="C150">
        <f t="shared" si="6"/>
        <v>4645</v>
      </c>
      <c r="D150">
        <f>78357+1050+45+431</f>
        <v>79883</v>
      </c>
      <c r="E150">
        <f t="shared" si="7"/>
        <v>113</v>
      </c>
    </row>
    <row r="151" spans="1:5" x14ac:dyDescent="0.2">
      <c r="A151">
        <v>171</v>
      </c>
      <c r="B151">
        <f>83057+1595</f>
        <v>84652</v>
      </c>
      <c r="C151">
        <f t="shared" si="6"/>
        <v>4645</v>
      </c>
      <c r="D151">
        <f>78361+1051+45+431</f>
        <v>79888</v>
      </c>
      <c r="E151">
        <f t="shared" si="7"/>
        <v>119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china_daily_status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2021-12-17T03:26:13Z</dcterms:created>
  <dcterms:modified xsi:type="dcterms:W3CDTF">2021-12-21T02:35:34Z</dcterms:modified>
</cp:coreProperties>
</file>