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filterPrivacy="1" defaultThemeVersion="202300"/>
  <xr:revisionPtr revIDLastSave="0" documentId="13_ncr:1_{B9DC4B6A-EEF7-43D3-99B2-CE9420303BCF}" xr6:coauthVersionLast="47" xr6:coauthVersionMax="47" xr10:uidLastSave="{00000000-0000-0000-0000-000000000000}"/>
  <bookViews>
    <workbookView xWindow="28680" yWindow="-120" windowWidth="29040" windowHeight="15720" xr2:uid="{8C5E9C31-BE5E-446A-8D17-38068142A9E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 s="1"/>
  <c r="I9" i="1" s="1"/>
  <c r="I10" i="1"/>
  <c r="I11" i="1"/>
  <c r="I12" i="1"/>
  <c r="I13" i="1"/>
  <c r="I14" i="1"/>
  <c r="I15" i="1"/>
  <c r="I16" i="1"/>
  <c r="I17" i="1" s="1"/>
  <c r="I18" i="1" s="1"/>
  <c r="I19" i="1"/>
  <c r="I20" i="1"/>
  <c r="I2" i="1"/>
  <c r="J3" i="1"/>
  <c r="J4" i="1"/>
  <c r="J5" i="1"/>
  <c r="J6" i="1" s="1"/>
  <c r="J7" i="1" s="1"/>
  <c r="J8" i="1"/>
  <c r="J9" i="1"/>
  <c r="J10" i="1" s="1"/>
  <c r="J11" i="1"/>
  <c r="J12" i="1" s="1"/>
  <c r="J13" i="1"/>
  <c r="J14" i="1" s="1"/>
  <c r="J15" i="1" s="1"/>
  <c r="J16" i="1" s="1"/>
  <c r="J17" i="1"/>
  <c r="J18" i="1"/>
  <c r="J19" i="1"/>
  <c r="J20" i="1"/>
  <c r="J2" i="1"/>
  <c r="H10" i="1"/>
  <c r="H12" i="1"/>
  <c r="H14" i="1"/>
  <c r="H15" i="1"/>
  <c r="H16" i="1"/>
  <c r="H19" i="1"/>
  <c r="H7" i="1"/>
  <c r="K2" i="1"/>
  <c r="K3" i="1" s="1"/>
  <c r="K4" i="1" s="1"/>
  <c r="K5" i="1" s="1"/>
  <c r="K6" i="1" s="1"/>
  <c r="H6" i="1"/>
  <c r="K7" i="1" l="1"/>
  <c r="K8" i="1" l="1"/>
  <c r="K9" i="1" l="1"/>
  <c r="L8" i="1"/>
  <c r="K10" i="1" l="1"/>
  <c r="L9" i="1"/>
  <c r="K11" i="1" l="1"/>
  <c r="L10" i="1"/>
  <c r="K12" i="1" l="1"/>
  <c r="L11" i="1"/>
  <c r="K13" i="1" l="1"/>
  <c r="L12" i="1"/>
  <c r="K14" i="1" l="1"/>
  <c r="L13" i="1"/>
  <c r="K15" i="1" l="1"/>
  <c r="L14" i="1"/>
  <c r="M14" i="1" l="1"/>
  <c r="K16" i="1"/>
  <c r="L15" i="1"/>
  <c r="M15" i="1" s="1"/>
  <c r="K17" i="1" l="1"/>
  <c r="L16" i="1"/>
  <c r="M16" i="1" s="1"/>
  <c r="K18" i="1" l="1"/>
  <c r="K19" i="1" s="1"/>
  <c r="K20" i="1" s="1"/>
  <c r="L17" i="1"/>
  <c r="L20" i="1" l="1"/>
  <c r="L18" i="1"/>
  <c r="M17" i="1"/>
  <c r="L19" i="1"/>
  <c r="M20" i="1" l="1"/>
  <c r="M18" i="1"/>
  <c r="M19" i="1"/>
</calcChain>
</file>

<file path=xl/sharedStrings.xml><?xml version="1.0" encoding="utf-8"?>
<sst xmlns="http://schemas.openxmlformats.org/spreadsheetml/2006/main" count="96" uniqueCount="46">
  <si>
    <t>W</t>
  </si>
  <si>
    <t>L</t>
  </si>
  <si>
    <t>19</t>
  </si>
  <si>
    <t>15</t>
  </si>
  <si>
    <t>18</t>
  </si>
  <si>
    <t>16</t>
  </si>
  <si>
    <t>17</t>
  </si>
  <si>
    <t>13</t>
  </si>
  <si>
    <t>20</t>
  </si>
  <si>
    <t xml:space="preserve">Aston Villa </t>
  </si>
  <si>
    <t xml:space="preserve">Bournemouth </t>
  </si>
  <si>
    <t xml:space="preserve">Brentford </t>
  </si>
  <si>
    <t xml:space="preserve">Brighton and Hove Albion </t>
  </si>
  <si>
    <t xml:space="preserve">Chelsea </t>
  </si>
  <si>
    <t xml:space="preserve">Crystal Palace </t>
  </si>
  <si>
    <t xml:space="preserve">Everton </t>
  </si>
  <si>
    <t xml:space="preserve">Fulham </t>
  </si>
  <si>
    <t xml:space="preserve">Ipswich Town </t>
  </si>
  <si>
    <t xml:space="preserve">Leicester City </t>
  </si>
  <si>
    <t xml:space="preserve">Liverpool </t>
  </si>
  <si>
    <t xml:space="preserve">Manchester City </t>
  </si>
  <si>
    <t xml:space="preserve">Manchester United </t>
  </si>
  <si>
    <t xml:space="preserve">Newcastle United </t>
  </si>
  <si>
    <t xml:space="preserve">Nottingham Forest </t>
  </si>
  <si>
    <t xml:space="preserve">Southampton </t>
  </si>
  <si>
    <t xml:space="preserve">Tottenham Hotspur </t>
  </si>
  <si>
    <t xml:space="preserve">West Ham United </t>
  </si>
  <si>
    <t>Wolverhampton Wanderers</t>
  </si>
  <si>
    <t>Odds</t>
  </si>
  <si>
    <t>Result</t>
  </si>
  <si>
    <t>Opponent</t>
  </si>
  <si>
    <t>Stadium</t>
  </si>
  <si>
    <t>Time (pm)</t>
  </si>
  <si>
    <t>Date</t>
  </si>
  <si>
    <t>Loss</t>
  </si>
  <si>
    <t>7-Day MA of loss</t>
  </si>
  <si>
    <t xml:space="preserve">Cumulative Loss </t>
  </si>
  <si>
    <t>90-day MA</t>
  </si>
  <si>
    <t>SD30</t>
  </si>
  <si>
    <t>SD90</t>
  </si>
  <si>
    <t>SD of Loss (7)</t>
  </si>
  <si>
    <t>30-day MA of Loss</t>
  </si>
  <si>
    <t>ParameterX</t>
  </si>
  <si>
    <t>GW</t>
  </si>
  <si>
    <t>Wincount</t>
  </si>
  <si>
    <t>Losscount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</si>
</sst>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£&quot;#,##0;[Red]\-&quot;£&quot;#,##0"/>
    <numFmt numFmtId="164" formatCode="0.0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6" fontId="0" fillId="0" borderId="0" xfId="0" applyNumberFormat="1"/>
    <xf numFmtId="6" fontId="0" fillId="0" borderId="0" xfId="0" applyNumberFormat="1" applyAlignment="1">
      <alignment horizontal="right" vertical="center" wrapText="1"/>
    </xf>
    <xf numFmtId="16" fontId="0" fillId="0" borderId="0" xfId="0" applyNumberFormat="1" applyAlignment="1">
      <alignment vertical="center"/>
    </xf>
    <xf numFmtId="0" fontId="1" fillId="0" borderId="0" xfId="0" applyFont="1"/>
    <xf numFmtId="164" fontId="1" fillId="0" borderId="0" xfId="0" applyNumberFormat="1" applyFont="1"/>
    <xf numFmtId="164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" fontId="1" fillId="0" borderId="0" xfId="0" applyNumberFormat="1" applyFont="1"/>
    <xf numFmtId="1" fontId="0" fillId="0" borderId="0" xfId="0" applyNumberFormat="1" applyAlignment="1">
      <alignment horizontal="right" vertical="center" wrapText="1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34D94-8B6B-42A8-9CD8-8CADAA67191B}">
  <dimension ref="A1:Q27"/>
  <sheetViews>
    <sheetView tabSelected="1" workbookViewId="0">
      <selection activeCell="I3" sqref="I3"/>
    </sheetView>
  </sheetViews>
  <sheetFormatPr defaultRowHeight="15" x14ac:dyDescent="0.25"/>
  <cols>
    <col min="1" max="1" width="18.7109375" customWidth="1"/>
    <col min="2" max="2" width="17.28515625" customWidth="1"/>
    <col min="3" max="3" width="29.5703125" style="11" customWidth="1"/>
    <col min="4" max="5" width="33.85546875" customWidth="1"/>
    <col min="8" max="8" width="9.140625" style="14"/>
    <col min="9" max="9" width="11.5703125" style="14" customWidth="1"/>
    <col min="10" max="10" width="11.5703125" customWidth="1"/>
    <col min="11" max="11" width="22" customWidth="1"/>
    <col min="12" max="12" width="18.85546875" customWidth="1"/>
    <col min="13" max="13" width="17.28515625" style="8" customWidth="1"/>
    <col min="14" max="14" width="17.5703125" customWidth="1"/>
  </cols>
  <sheetData>
    <row r="1" spans="1:17" s="6" customFormat="1" x14ac:dyDescent="0.25">
      <c r="A1" s="6" t="s">
        <v>33</v>
      </c>
      <c r="B1" s="6" t="s">
        <v>42</v>
      </c>
      <c r="C1" s="9" t="s">
        <v>32</v>
      </c>
      <c r="D1" s="6" t="s">
        <v>31</v>
      </c>
      <c r="E1" s="6" t="s">
        <v>30</v>
      </c>
      <c r="F1" s="6" t="s">
        <v>29</v>
      </c>
      <c r="G1" s="6" t="s">
        <v>28</v>
      </c>
      <c r="H1" s="12" t="s">
        <v>34</v>
      </c>
      <c r="I1" s="12" t="s">
        <v>45</v>
      </c>
      <c r="J1" s="6" t="s">
        <v>44</v>
      </c>
      <c r="K1" s="6" t="s">
        <v>36</v>
      </c>
      <c r="L1" s="6" t="s">
        <v>35</v>
      </c>
      <c r="M1" s="7" t="s">
        <v>40</v>
      </c>
      <c r="N1" s="6" t="s">
        <v>41</v>
      </c>
      <c r="O1" s="6" t="s">
        <v>38</v>
      </c>
      <c r="P1" s="6" t="s">
        <v>37</v>
      </c>
      <c r="Q1" s="6" t="s">
        <v>39</v>
      </c>
    </row>
    <row r="2" spans="1:17" x14ac:dyDescent="0.25">
      <c r="A2" s="5">
        <v>45446</v>
      </c>
      <c r="B2" s="5" t="s">
        <v>43</v>
      </c>
      <c r="C2" s="10" t="s">
        <v>8</v>
      </c>
      <c r="D2" t="s">
        <v>9</v>
      </c>
      <c r="E2" t="s">
        <v>16</v>
      </c>
      <c r="F2" s="2" t="s">
        <v>1</v>
      </c>
      <c r="G2" s="2">
        <v>2.5</v>
      </c>
      <c r="H2" s="13">
        <v>-50</v>
      </c>
      <c r="I2" s="14">
        <f>IF(H2=-50, IF(AND(H1=-50, I1&lt;&gt;""), I1+1, 0), 0)</f>
        <v>0</v>
      </c>
      <c r="J2" s="13">
        <f>IF(H2&gt;0, IF(AND(H1&gt;0, I1&lt;&gt;""), I1+1, 0), 0)</f>
        <v>0</v>
      </c>
      <c r="K2" s="3">
        <f>H2</f>
        <v>-50</v>
      </c>
    </row>
    <row r="3" spans="1:17" x14ac:dyDescent="0.25">
      <c r="A3" s="5">
        <v>45447</v>
      </c>
      <c r="B3" s="5" t="s">
        <v>43</v>
      </c>
      <c r="C3" s="10" t="s">
        <v>8</v>
      </c>
      <c r="D3" t="s">
        <v>10</v>
      </c>
      <c r="E3" t="s">
        <v>10</v>
      </c>
      <c r="F3" s="2" t="s">
        <v>1</v>
      </c>
      <c r="G3" s="2">
        <v>1.5</v>
      </c>
      <c r="H3" s="13">
        <v>-50</v>
      </c>
      <c r="I3" s="14">
        <f t="shared" ref="I3:I20" si="0">IF(H3=-50, IF(AND(H2=-50, I2&lt;&gt;""), I2+1, 0), 0)</f>
        <v>1</v>
      </c>
      <c r="J3" s="13">
        <f>IF(H3&gt;0, IF(AND(H2&gt;0, J2&lt;&gt;""), J2+1, 0), 0)</f>
        <v>0</v>
      </c>
      <c r="K3" s="3">
        <f>H3+K2</f>
        <v>-100</v>
      </c>
    </row>
    <row r="4" spans="1:17" x14ac:dyDescent="0.25">
      <c r="A4" s="5">
        <v>45448</v>
      </c>
      <c r="B4" s="5" t="s">
        <v>43</v>
      </c>
      <c r="C4" s="10" t="s">
        <v>2</v>
      </c>
      <c r="D4" t="s">
        <v>11</v>
      </c>
      <c r="E4" t="s">
        <v>11</v>
      </c>
      <c r="F4" s="2" t="s">
        <v>1</v>
      </c>
      <c r="G4" s="2">
        <v>2.1</v>
      </c>
      <c r="H4" s="13">
        <v>-50</v>
      </c>
      <c r="I4" s="14">
        <f t="shared" si="0"/>
        <v>2</v>
      </c>
      <c r="J4" s="13">
        <f>IF(H4&gt;0, IF(AND(H3&gt;0, J3&lt;&gt;""), J3+1, 0), 0)</f>
        <v>0</v>
      </c>
      <c r="K4" s="3">
        <f t="shared" ref="K4:K20" si="1">H4+K3</f>
        <v>-150</v>
      </c>
    </row>
    <row r="5" spans="1:17" x14ac:dyDescent="0.25">
      <c r="A5" s="5">
        <v>45449</v>
      </c>
      <c r="B5" s="5"/>
      <c r="C5" s="10" t="s">
        <v>3</v>
      </c>
      <c r="D5" t="s">
        <v>12</v>
      </c>
      <c r="E5" t="s">
        <v>12</v>
      </c>
      <c r="F5" s="2" t="s">
        <v>1</v>
      </c>
      <c r="G5" s="2">
        <v>2</v>
      </c>
      <c r="H5" s="13">
        <v>-50</v>
      </c>
      <c r="I5" s="14">
        <f t="shared" si="0"/>
        <v>3</v>
      </c>
      <c r="J5" s="13">
        <f>IF(H5&gt;0, IF(AND(H4&gt;0, J4&lt;&gt;""), J4+1, 0), 0)</f>
        <v>0</v>
      </c>
      <c r="K5" s="3">
        <f t="shared" si="1"/>
        <v>-200</v>
      </c>
    </row>
    <row r="6" spans="1:17" x14ac:dyDescent="0.25">
      <c r="A6" s="5">
        <v>45450</v>
      </c>
      <c r="B6" s="5"/>
      <c r="C6" s="10" t="s">
        <v>3</v>
      </c>
      <c r="D6" t="s">
        <v>13</v>
      </c>
      <c r="E6" t="s">
        <v>13</v>
      </c>
      <c r="F6" s="2" t="s">
        <v>0</v>
      </c>
      <c r="G6" s="2">
        <v>1.1000000000000001</v>
      </c>
      <c r="H6" s="13">
        <f>G6*50</f>
        <v>55.000000000000007</v>
      </c>
      <c r="I6" s="14">
        <f t="shared" si="0"/>
        <v>0</v>
      </c>
      <c r="J6" s="13">
        <f>IF(H6&gt;0, IF(AND(H5&gt;0, J5&lt;&gt;""), J5+1, 0), 0)</f>
        <v>0</v>
      </c>
      <c r="K6" s="3">
        <f t="shared" si="1"/>
        <v>-145</v>
      </c>
    </row>
    <row r="7" spans="1:17" x14ac:dyDescent="0.25">
      <c r="A7" s="5">
        <v>45451</v>
      </c>
      <c r="B7" s="5"/>
      <c r="C7" s="10" t="s">
        <v>3</v>
      </c>
      <c r="D7" t="s">
        <v>14</v>
      </c>
      <c r="E7" t="s">
        <v>14</v>
      </c>
      <c r="F7" s="2" t="s">
        <v>0</v>
      </c>
      <c r="G7" s="2">
        <v>2</v>
      </c>
      <c r="H7" s="13">
        <f>G7*50</f>
        <v>100</v>
      </c>
      <c r="I7" s="14">
        <f t="shared" si="0"/>
        <v>0</v>
      </c>
      <c r="J7" s="13">
        <f>IF(H7&gt;0, IF(AND(H6&gt;0, J6&lt;&gt;""), J6+1, 0), 0)</f>
        <v>1</v>
      </c>
      <c r="K7" s="3">
        <f t="shared" si="1"/>
        <v>-45</v>
      </c>
    </row>
    <row r="8" spans="1:17" x14ac:dyDescent="0.25">
      <c r="A8" s="5">
        <v>45452</v>
      </c>
      <c r="B8" s="5"/>
      <c r="C8" s="10" t="s">
        <v>7</v>
      </c>
      <c r="D8" t="s">
        <v>15</v>
      </c>
      <c r="E8" t="s">
        <v>15</v>
      </c>
      <c r="F8" s="2" t="s">
        <v>1</v>
      </c>
      <c r="G8" s="2">
        <v>2.35</v>
      </c>
      <c r="H8" s="13">
        <v>-50</v>
      </c>
      <c r="I8" s="14">
        <f t="shared" si="0"/>
        <v>0</v>
      </c>
      <c r="J8" s="13">
        <f>IF(H8&gt;0, IF(AND(H7&gt;0, J7&lt;&gt;""), J7+1, 0), 0)</f>
        <v>0</v>
      </c>
      <c r="K8" s="3">
        <f t="shared" si="1"/>
        <v>-95</v>
      </c>
      <c r="L8" s="3">
        <f>AVERAGE(K2:K8)</f>
        <v>-112.14285714285714</v>
      </c>
    </row>
    <row r="9" spans="1:17" x14ac:dyDescent="0.25">
      <c r="A9" s="5">
        <v>45453</v>
      </c>
      <c r="B9" s="5"/>
      <c r="C9" s="10" t="s">
        <v>2</v>
      </c>
      <c r="D9" t="s">
        <v>16</v>
      </c>
      <c r="E9" t="s">
        <v>16</v>
      </c>
      <c r="F9" s="2" t="s">
        <v>1</v>
      </c>
      <c r="G9" s="2">
        <v>1.8</v>
      </c>
      <c r="H9" s="13">
        <v>-50</v>
      </c>
      <c r="I9" s="14">
        <f t="shared" si="0"/>
        <v>1</v>
      </c>
      <c r="J9" s="13">
        <f>IF(H9&gt;0, IF(AND(H8&gt;0, J8&lt;&gt;""), J8+1, 0), 0)</f>
        <v>0</v>
      </c>
      <c r="K9" s="3">
        <f t="shared" si="1"/>
        <v>-145</v>
      </c>
      <c r="L9" s="3">
        <f t="shared" ref="L9:L20" si="2">AVERAGE(K3:K9)</f>
        <v>-125.71428571428571</v>
      </c>
    </row>
    <row r="10" spans="1:17" x14ac:dyDescent="0.25">
      <c r="A10" s="5">
        <v>45454</v>
      </c>
      <c r="B10" s="5"/>
      <c r="C10" s="10" t="s">
        <v>6</v>
      </c>
      <c r="D10" t="s">
        <v>17</v>
      </c>
      <c r="E10" t="s">
        <v>17</v>
      </c>
      <c r="F10" s="2" t="s">
        <v>0</v>
      </c>
      <c r="G10" s="2">
        <v>1.8</v>
      </c>
      <c r="H10" s="13">
        <f t="shared" ref="H10:H19" si="3">G10*50</f>
        <v>90</v>
      </c>
      <c r="I10" s="14">
        <f t="shared" si="0"/>
        <v>0</v>
      </c>
      <c r="J10" s="13">
        <f>IF(H10&gt;0, IF(AND(H9&gt;0, J9&lt;&gt;""), J9+1, 0), 0)</f>
        <v>0</v>
      </c>
      <c r="K10" s="3">
        <f t="shared" si="1"/>
        <v>-55</v>
      </c>
      <c r="L10" s="3">
        <f t="shared" si="2"/>
        <v>-119.28571428571429</v>
      </c>
    </row>
    <row r="11" spans="1:17" x14ac:dyDescent="0.25">
      <c r="A11" s="5">
        <v>45455</v>
      </c>
      <c r="B11" s="5"/>
      <c r="C11" s="10" t="s">
        <v>4</v>
      </c>
      <c r="D11" t="s">
        <v>18</v>
      </c>
      <c r="E11" t="s">
        <v>18</v>
      </c>
      <c r="F11" s="2" t="s">
        <v>1</v>
      </c>
      <c r="G11" s="2">
        <v>1.8</v>
      </c>
      <c r="H11" s="13">
        <v>-50</v>
      </c>
      <c r="I11" s="14">
        <f t="shared" si="0"/>
        <v>0</v>
      </c>
      <c r="J11" s="13">
        <f>IF(H11&gt;0, IF(AND(H10&gt;0, J10&lt;&gt;""), J10+1, 0), 0)</f>
        <v>0</v>
      </c>
      <c r="K11" s="3">
        <f t="shared" si="1"/>
        <v>-105</v>
      </c>
      <c r="L11" s="3">
        <f t="shared" si="2"/>
        <v>-112.85714285714286</v>
      </c>
    </row>
    <row r="12" spans="1:17" x14ac:dyDescent="0.25">
      <c r="A12" s="5">
        <v>45456</v>
      </c>
      <c r="B12" s="5"/>
      <c r="C12" s="10" t="s">
        <v>5</v>
      </c>
      <c r="D12" t="s">
        <v>19</v>
      </c>
      <c r="E12" t="s">
        <v>19</v>
      </c>
      <c r="F12" s="2" t="s">
        <v>0</v>
      </c>
      <c r="G12" s="2">
        <v>3.5</v>
      </c>
      <c r="H12" s="13">
        <f t="shared" si="3"/>
        <v>175</v>
      </c>
      <c r="I12" s="14">
        <f t="shared" si="0"/>
        <v>0</v>
      </c>
      <c r="J12" s="13">
        <f>IF(H12&gt;0, IF(AND(H11&gt;0, J11&lt;&gt;""), J11+1, 0), 0)</f>
        <v>0</v>
      </c>
      <c r="K12" s="3">
        <f t="shared" si="1"/>
        <v>70</v>
      </c>
      <c r="L12" s="3">
        <f t="shared" si="2"/>
        <v>-74.285714285714292</v>
      </c>
    </row>
    <row r="13" spans="1:17" x14ac:dyDescent="0.25">
      <c r="A13" s="5">
        <v>45457</v>
      </c>
      <c r="B13" s="5"/>
      <c r="C13" s="10" t="s">
        <v>3</v>
      </c>
      <c r="D13" t="s">
        <v>20</v>
      </c>
      <c r="E13" t="s">
        <v>20</v>
      </c>
      <c r="F13" s="2" t="s">
        <v>1</v>
      </c>
      <c r="G13" s="2">
        <v>3</v>
      </c>
      <c r="H13" s="13">
        <v>-50</v>
      </c>
      <c r="I13" s="14">
        <f t="shared" si="0"/>
        <v>0</v>
      </c>
      <c r="J13" s="13">
        <f>IF(H13&gt;0, IF(AND(H12&gt;0, J12&lt;&gt;""), J12+1, 0), 0)</f>
        <v>0</v>
      </c>
      <c r="K13" s="3">
        <f t="shared" si="1"/>
        <v>20</v>
      </c>
      <c r="L13" s="3">
        <f t="shared" si="2"/>
        <v>-50.714285714285715</v>
      </c>
    </row>
    <row r="14" spans="1:17" x14ac:dyDescent="0.25">
      <c r="A14" s="5">
        <v>45458</v>
      </c>
      <c r="B14" s="5"/>
      <c r="C14" s="10" t="s">
        <v>3</v>
      </c>
      <c r="D14" t="s">
        <v>21</v>
      </c>
      <c r="E14" t="s">
        <v>21</v>
      </c>
      <c r="F14" s="2" t="s">
        <v>0</v>
      </c>
      <c r="G14" s="2">
        <v>2</v>
      </c>
      <c r="H14" s="13">
        <f t="shared" si="3"/>
        <v>100</v>
      </c>
      <c r="I14" s="14">
        <f t="shared" si="0"/>
        <v>0</v>
      </c>
      <c r="J14" s="13">
        <f>IF(H14&gt;0, IF(AND(H13&gt;0, J13&lt;&gt;""), J13+1, 0), 0)</f>
        <v>0</v>
      </c>
      <c r="K14" s="3">
        <f t="shared" si="1"/>
        <v>120</v>
      </c>
      <c r="L14" s="3">
        <f t="shared" si="2"/>
        <v>-27.142857142857142</v>
      </c>
      <c r="M14" s="8">
        <f>_xlfn.STDEV.P(L8:L14)</f>
        <v>35.613852954747593</v>
      </c>
    </row>
    <row r="15" spans="1:17" x14ac:dyDescent="0.25">
      <c r="A15" s="5">
        <v>45459</v>
      </c>
      <c r="B15" s="5"/>
      <c r="C15" s="10" t="s">
        <v>5</v>
      </c>
      <c r="D15" t="s">
        <v>22</v>
      </c>
      <c r="E15" t="s">
        <v>22</v>
      </c>
      <c r="F15" s="2" t="s">
        <v>0</v>
      </c>
      <c r="G15" s="2">
        <v>1.7</v>
      </c>
      <c r="H15" s="13">
        <f t="shared" si="3"/>
        <v>85</v>
      </c>
      <c r="I15" s="14">
        <f t="shared" si="0"/>
        <v>0</v>
      </c>
      <c r="J15" s="13">
        <f>IF(H15&gt;0, IF(AND(H14&gt;0, J14&lt;&gt;""), J14+1, 0), 0)</f>
        <v>1</v>
      </c>
      <c r="K15" s="3">
        <f t="shared" si="1"/>
        <v>205</v>
      </c>
      <c r="L15" s="3">
        <f t="shared" si="2"/>
        <v>15.714285714285714</v>
      </c>
      <c r="M15" s="8">
        <f t="shared" ref="M15:M20" si="4">_xlfn.STDEV.P(L9:L15)</f>
        <v>49.195315753077374</v>
      </c>
    </row>
    <row r="16" spans="1:17" x14ac:dyDescent="0.25">
      <c r="A16" s="5">
        <v>45460</v>
      </c>
      <c r="B16" s="5"/>
      <c r="C16" s="10" t="s">
        <v>6</v>
      </c>
      <c r="D16" t="s">
        <v>23</v>
      </c>
      <c r="E16" t="s">
        <v>23</v>
      </c>
      <c r="F16" s="2" t="s">
        <v>0</v>
      </c>
      <c r="G16" s="2">
        <v>1.1000000000000001</v>
      </c>
      <c r="H16" s="13">
        <f t="shared" si="3"/>
        <v>55.000000000000007</v>
      </c>
      <c r="I16" s="14">
        <f t="shared" si="0"/>
        <v>0</v>
      </c>
      <c r="J16" s="13">
        <f>IF(H16&gt;0, IF(AND(H15&gt;0, J15&lt;&gt;""), J15+1, 0), 0)</f>
        <v>2</v>
      </c>
      <c r="K16" s="3">
        <f t="shared" si="1"/>
        <v>260</v>
      </c>
      <c r="L16" s="3">
        <f t="shared" si="2"/>
        <v>73.571428571428569</v>
      </c>
      <c r="M16" s="8">
        <f t="shared" si="4"/>
        <v>64.387674245558728</v>
      </c>
    </row>
    <row r="17" spans="1:13" x14ac:dyDescent="0.25">
      <c r="A17" s="5">
        <v>45461</v>
      </c>
      <c r="B17" s="5"/>
      <c r="C17" s="10" t="s">
        <v>6</v>
      </c>
      <c r="D17" t="s">
        <v>24</v>
      </c>
      <c r="E17" t="s">
        <v>24</v>
      </c>
      <c r="F17" s="2" t="s">
        <v>1</v>
      </c>
      <c r="G17" s="2">
        <v>2</v>
      </c>
      <c r="H17" s="13">
        <v>-50</v>
      </c>
      <c r="I17" s="14">
        <f t="shared" si="0"/>
        <v>0</v>
      </c>
      <c r="J17" s="13">
        <f>IF(H17&gt;0, IF(AND(H16&gt;0, J16&lt;&gt;""), J16+1, 0), 0)</f>
        <v>0</v>
      </c>
      <c r="K17" s="3">
        <f t="shared" si="1"/>
        <v>210</v>
      </c>
      <c r="L17" s="3">
        <f t="shared" si="2"/>
        <v>111.42857142857143</v>
      </c>
      <c r="M17" s="8">
        <f t="shared" si="4"/>
        <v>74.689277208618478</v>
      </c>
    </row>
    <row r="18" spans="1:13" x14ac:dyDescent="0.25">
      <c r="A18" s="5">
        <v>45462</v>
      </c>
      <c r="B18" s="5"/>
      <c r="C18" s="10" t="s">
        <v>6</v>
      </c>
      <c r="D18" t="s">
        <v>25</v>
      </c>
      <c r="E18" t="s">
        <v>25</v>
      </c>
      <c r="F18" s="2" t="s">
        <v>1</v>
      </c>
      <c r="G18" s="2">
        <v>4</v>
      </c>
      <c r="H18" s="13">
        <v>-50</v>
      </c>
      <c r="I18" s="14">
        <f t="shared" si="0"/>
        <v>1</v>
      </c>
      <c r="J18" s="13">
        <f>IF(H18&gt;0, IF(AND(H17&gt;0, J17&lt;&gt;""), J17+1, 0), 0)</f>
        <v>0</v>
      </c>
      <c r="K18" s="3">
        <f t="shared" si="1"/>
        <v>160</v>
      </c>
      <c r="L18" s="3">
        <f t="shared" si="2"/>
        <v>149.28571428571428</v>
      </c>
      <c r="M18" s="8">
        <f t="shared" si="4"/>
        <v>78.918396373284082</v>
      </c>
    </row>
    <row r="19" spans="1:13" x14ac:dyDescent="0.25">
      <c r="A19" s="5">
        <v>45463</v>
      </c>
      <c r="B19" s="5"/>
      <c r="C19" s="10" t="s">
        <v>6</v>
      </c>
      <c r="D19" t="s">
        <v>26</v>
      </c>
      <c r="E19" t="s">
        <v>26</v>
      </c>
      <c r="F19" s="2" t="s">
        <v>0</v>
      </c>
      <c r="G19" s="2">
        <v>3</v>
      </c>
      <c r="H19" s="13">
        <f t="shared" si="3"/>
        <v>150</v>
      </c>
      <c r="I19" s="14">
        <f t="shared" si="0"/>
        <v>0</v>
      </c>
      <c r="J19" s="13">
        <f>IF(H19&gt;0, IF(AND(H18&gt;0, J18&lt;&gt;""), J18+1, 0), 0)</f>
        <v>0</v>
      </c>
      <c r="K19" s="3">
        <f t="shared" si="1"/>
        <v>310</v>
      </c>
      <c r="L19" s="3">
        <f t="shared" si="2"/>
        <v>183.57142857142858</v>
      </c>
      <c r="M19" s="8">
        <f t="shared" si="4"/>
        <v>82.549948278903528</v>
      </c>
    </row>
    <row r="20" spans="1:13" x14ac:dyDescent="0.25">
      <c r="A20" s="5">
        <v>45464</v>
      </c>
      <c r="B20" s="5"/>
      <c r="C20" s="10" t="s">
        <v>3</v>
      </c>
      <c r="D20" t="s">
        <v>27</v>
      </c>
      <c r="E20" t="s">
        <v>27</v>
      </c>
      <c r="F20" s="2" t="s">
        <v>1</v>
      </c>
      <c r="G20" s="2">
        <v>2.2000000000000002</v>
      </c>
      <c r="H20" s="13">
        <v>-50</v>
      </c>
      <c r="I20" s="14">
        <f t="shared" si="0"/>
        <v>0</v>
      </c>
      <c r="J20" s="13">
        <f>IF(H20&gt;0, IF(AND(H19&gt;0, J19&lt;&gt;""), J19+1, 0), 0)</f>
        <v>0</v>
      </c>
      <c r="K20" s="3">
        <f t="shared" si="1"/>
        <v>260</v>
      </c>
      <c r="L20" s="3">
        <f t="shared" si="2"/>
        <v>217.85714285714286</v>
      </c>
      <c r="M20" s="8">
        <f t="shared" si="4"/>
        <v>82.217294197892585</v>
      </c>
    </row>
    <row r="21" spans="1:13" x14ac:dyDescent="0.25">
      <c r="A21" s="5"/>
      <c r="B21" s="5"/>
      <c r="C21" s="10"/>
      <c r="D21" s="1"/>
      <c r="E21" s="1"/>
      <c r="F21" s="2"/>
      <c r="G21" s="2"/>
      <c r="H21" s="13"/>
      <c r="I21" s="13"/>
      <c r="J21" s="4"/>
    </row>
    <row r="22" spans="1:13" x14ac:dyDescent="0.25">
      <c r="A22" s="5"/>
      <c r="B22" s="5"/>
      <c r="C22" s="10"/>
      <c r="D22" s="1"/>
      <c r="E22" s="1"/>
      <c r="F22" s="2"/>
      <c r="G22" s="2"/>
      <c r="H22" s="13"/>
      <c r="I22" s="13"/>
      <c r="J22" s="4"/>
    </row>
    <row r="23" spans="1:13" x14ac:dyDescent="0.25">
      <c r="A23" s="5"/>
      <c r="B23" s="5"/>
      <c r="C23" s="10"/>
      <c r="D23" s="1"/>
      <c r="E23" s="1"/>
      <c r="F23" s="2"/>
      <c r="G23" s="2"/>
      <c r="H23" s="13"/>
      <c r="I23" s="13"/>
      <c r="J23" s="4"/>
    </row>
    <row r="24" spans="1:13" x14ac:dyDescent="0.25">
      <c r="A24" s="5"/>
      <c r="B24" s="5"/>
      <c r="C24" s="10"/>
      <c r="D24" s="1"/>
      <c r="E24" s="1"/>
      <c r="F24" s="2"/>
      <c r="G24" s="2"/>
      <c r="H24" s="13"/>
      <c r="I24" s="13"/>
      <c r="J24" s="4"/>
    </row>
    <row r="25" spans="1:13" x14ac:dyDescent="0.25">
      <c r="A25" s="5"/>
      <c r="B25" s="5"/>
      <c r="C25" s="10"/>
      <c r="D25" s="1"/>
      <c r="E25" s="1"/>
      <c r="F25" s="2"/>
      <c r="G25" s="2"/>
      <c r="H25" s="13"/>
      <c r="I25" s="13"/>
      <c r="J25" s="4"/>
    </row>
    <row r="26" spans="1:13" x14ac:dyDescent="0.25">
      <c r="A26" s="5"/>
      <c r="B26" s="5"/>
      <c r="C26" s="10"/>
      <c r="D26" s="1"/>
      <c r="E26" s="1"/>
      <c r="F26" s="2"/>
      <c r="G26" s="2"/>
      <c r="H26" s="13"/>
      <c r="I26" s="13"/>
      <c r="J26" s="4"/>
    </row>
    <row r="27" spans="1:13" x14ac:dyDescent="0.25">
      <c r="A27" s="5"/>
      <c r="B27" s="5"/>
      <c r="C27" s="10"/>
      <c r="D27" s="1"/>
      <c r="E27" s="1"/>
      <c r="F27" s="2"/>
      <c r="G27" s="2"/>
      <c r="H27" s="13"/>
      <c r="I27" s="13"/>
      <c r="J27" s="4"/>
    </row>
  </sheetData>
  <sortState xmlns:xlrd2="http://schemas.microsoft.com/office/spreadsheetml/2017/richdata2" ref="A2:H27">
    <sortCondition ref="A2:A27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2024-07-03T16:53:57Z</dcterms:created>
  <dcterms:modified xsi:type="dcterms:W3CDTF">2024-07-03T17:54:09Z</dcterms:modified>
</cp:coreProperties>
</file>