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23" i="3" l="1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22" i="3"/>
  <c r="N23" i="3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6" i="3"/>
  <c r="N7" i="3"/>
  <c r="N8" i="3"/>
  <c r="N9" i="3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5" i="3"/>
  <c r="O4" i="3" l="1"/>
  <c r="D24" i="3" l="1"/>
  <c r="D25" i="3"/>
  <c r="D26" i="3"/>
  <c r="D27" i="3"/>
  <c r="D28" i="3"/>
  <c r="D29" i="3"/>
  <c r="D30" i="3"/>
  <c r="D31" i="3"/>
  <c r="D32" i="3"/>
  <c r="D33" i="3"/>
  <c r="C24" i="3"/>
  <c r="C25" i="3"/>
  <c r="C26" i="3"/>
  <c r="C27" i="3"/>
  <c r="C28" i="3"/>
  <c r="C29" i="3"/>
  <c r="C30" i="3"/>
  <c r="C31" i="3"/>
  <c r="C32" i="3"/>
  <c r="C33" i="3"/>
  <c r="B24" i="3"/>
  <c r="B25" i="3"/>
  <c r="B26" i="3"/>
  <c r="B27" i="3"/>
  <c r="B28" i="3"/>
  <c r="B29" i="3"/>
  <c r="B30" i="3"/>
  <c r="B31" i="3"/>
  <c r="B32" i="3"/>
  <c r="B33" i="3"/>
  <c r="A24" i="3"/>
  <c r="A25" i="3"/>
  <c r="A26" i="3"/>
  <c r="A27" i="3"/>
  <c r="A28" i="3" s="1"/>
  <c r="A29" i="3" s="1"/>
  <c r="A30" i="3" s="1"/>
  <c r="A31" i="3" s="1"/>
  <c r="A32" i="3" s="1"/>
  <c r="A33" i="3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O5" i="3" l="1"/>
  <c r="A4" i="3"/>
  <c r="C47" i="2"/>
  <c r="C48" i="2"/>
  <c r="C51" i="2"/>
  <c r="C52" i="2"/>
  <c r="C55" i="2"/>
  <c r="C56" i="2"/>
  <c r="C59" i="2"/>
  <c r="C44" i="2"/>
  <c r="B45" i="2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C38" i="1"/>
  <c r="B35" i="2"/>
  <c r="B36" i="2" s="1"/>
  <c r="B37" i="2" s="1"/>
  <c r="B38" i="2" s="1"/>
  <c r="B39" i="2" s="1"/>
  <c r="B40" i="2" s="1"/>
  <c r="B41" i="2" s="1"/>
  <c r="B34" i="2"/>
  <c r="B29" i="2"/>
  <c r="B30" i="2"/>
  <c r="B31" i="2"/>
  <c r="B32" i="2"/>
  <c r="B33" i="2" s="1"/>
  <c r="B28" i="2"/>
  <c r="B27" i="2"/>
  <c r="C27" i="2" s="1"/>
  <c r="O6" i="3" l="1"/>
  <c r="A5" i="3"/>
  <c r="C58" i="2"/>
  <c r="C54" i="2"/>
  <c r="C50" i="2"/>
  <c r="C46" i="2"/>
  <c r="C57" i="2"/>
  <c r="C53" i="2"/>
  <c r="C49" i="2"/>
  <c r="C45" i="2"/>
  <c r="C28" i="2"/>
  <c r="A6" i="3" l="1"/>
  <c r="C29" i="2"/>
  <c r="O7" i="3" l="1"/>
  <c r="A7" i="3"/>
  <c r="C30" i="2"/>
  <c r="O8" i="3" l="1"/>
  <c r="A8" i="3"/>
  <c r="C31" i="2"/>
  <c r="O9" i="3" l="1"/>
  <c r="A9" i="3"/>
  <c r="C32" i="2"/>
  <c r="O10" i="3" l="1"/>
  <c r="A10" i="3"/>
  <c r="C33" i="2"/>
  <c r="O11" i="3" l="1"/>
  <c r="A11" i="3"/>
  <c r="C34" i="2"/>
  <c r="O12" i="3" l="1"/>
  <c r="A12" i="3"/>
  <c r="C35" i="2"/>
  <c r="O13" i="3" l="1"/>
  <c r="A13" i="3"/>
  <c r="C36" i="2"/>
  <c r="O14" i="3" l="1"/>
  <c r="A14" i="3"/>
  <c r="C37" i="2"/>
  <c r="O15" i="3" l="1"/>
  <c r="A15" i="3"/>
  <c r="C38" i="2"/>
  <c r="O16" i="3" l="1"/>
  <c r="A16" i="3"/>
  <c r="C39" i="2"/>
  <c r="O17" i="3" l="1"/>
  <c r="A17" i="3"/>
  <c r="C40" i="2"/>
  <c r="O18" i="3" l="1"/>
  <c r="O19" i="3"/>
  <c r="A18" i="3"/>
  <c r="C41" i="2"/>
  <c r="A19" i="3" l="1"/>
  <c r="C26" i="2"/>
  <c r="A20" i="3" l="1"/>
  <c r="C26" i="1"/>
  <c r="A21" i="3" l="1"/>
  <c r="O19" i="2"/>
  <c r="O20" i="2"/>
  <c r="O21" i="2"/>
  <c r="O22" i="2"/>
  <c r="O23" i="2"/>
  <c r="O24" i="2"/>
  <c r="O25" i="2"/>
  <c r="O26" i="2"/>
  <c r="O27" i="2"/>
  <c r="O28" i="2"/>
  <c r="O18" i="2"/>
  <c r="O5" i="2"/>
  <c r="O6" i="2"/>
  <c r="O7" i="2"/>
  <c r="O8" i="2"/>
  <c r="O9" i="2"/>
  <c r="O10" i="2"/>
  <c r="O11" i="2"/>
  <c r="O12" i="2"/>
  <c r="O13" i="2"/>
  <c r="O14" i="2"/>
  <c r="O15" i="2"/>
  <c r="A22" i="3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3" i="2"/>
  <c r="C4" i="2"/>
  <c r="C18" i="2"/>
  <c r="A23" i="3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C22" i="2"/>
  <c r="C23" i="2"/>
  <c r="C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A4" i="2" l="1"/>
  <c r="A5" i="2" l="1"/>
  <c r="O20" i="1"/>
  <c r="O21" i="1"/>
  <c r="O22" i="1"/>
  <c r="O23" i="1"/>
  <c r="O24" i="1"/>
  <c r="O25" i="1"/>
  <c r="O26" i="1"/>
  <c r="O27" i="1"/>
  <c r="O28" i="1"/>
  <c r="O19" i="1"/>
  <c r="O18" i="1"/>
  <c r="O5" i="1"/>
  <c r="A6" i="2" l="1"/>
  <c r="O7" i="1"/>
  <c r="O8" i="1"/>
  <c r="O9" i="1"/>
  <c r="O10" i="1"/>
  <c r="O11" i="1"/>
  <c r="O12" i="1"/>
  <c r="O13" i="1"/>
  <c r="O14" i="1"/>
  <c r="O15" i="1"/>
  <c r="A7" i="2" l="1"/>
  <c r="C39" i="1"/>
  <c r="C40" i="1"/>
  <c r="C41" i="1"/>
  <c r="C42" i="1"/>
  <c r="C43" i="1"/>
  <c r="C44" i="1"/>
  <c r="C45" i="1"/>
  <c r="C46" i="1"/>
  <c r="C47" i="1"/>
  <c r="A8" i="2" l="1"/>
  <c r="B39" i="1"/>
  <c r="B40" i="1" s="1"/>
  <c r="B41" i="1" s="1"/>
  <c r="B42" i="1" s="1"/>
  <c r="B43" i="1" s="1"/>
  <c r="B44" i="1" s="1"/>
  <c r="B45" i="1" s="1"/>
  <c r="B46" i="1" s="1"/>
  <c r="B47" i="1" s="1"/>
  <c r="C27" i="1"/>
  <c r="C28" i="1"/>
  <c r="C29" i="1"/>
  <c r="C30" i="1"/>
  <c r="C31" i="1"/>
  <c r="C32" i="1"/>
  <c r="C33" i="1"/>
  <c r="C34" i="1"/>
  <c r="C35" i="1"/>
  <c r="B27" i="1"/>
  <c r="B28" i="1" s="1"/>
  <c r="B29" i="1" s="1"/>
  <c r="B30" i="1" s="1"/>
  <c r="B31" i="1" s="1"/>
  <c r="B32" i="1" s="1"/>
  <c r="B33" i="1" s="1"/>
  <c r="B34" i="1" s="1"/>
  <c r="B35" i="1" s="1"/>
  <c r="A9" i="2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A10" i="2" l="1"/>
  <c r="A4" i="1"/>
  <c r="A11" i="2" l="1"/>
  <c r="A5" i="1"/>
  <c r="A12" i="2" l="1"/>
  <c r="A6" i="1"/>
  <c r="A13" i="2" l="1"/>
  <c r="A7" i="1"/>
  <c r="A14" i="2" l="1"/>
  <c r="A8" i="1"/>
  <c r="A15" i="2" l="1"/>
  <c r="A9" i="1"/>
  <c r="A16" i="2" l="1"/>
  <c r="A10" i="1"/>
  <c r="A17" i="2" l="1"/>
  <c r="A11" i="1"/>
  <c r="A18" i="2" l="1"/>
  <c r="A12" i="1"/>
  <c r="A19" i="2" l="1"/>
  <c r="A13" i="1"/>
  <c r="A20" i="2" l="1"/>
  <c r="A14" i="1"/>
  <c r="A21" i="2" l="1"/>
  <c r="A15" i="1"/>
  <c r="A22" i="2" l="1"/>
  <c r="A16" i="1"/>
  <c r="A23" i="2" l="1"/>
  <c r="A17" i="1"/>
  <c r="A18" i="1" l="1"/>
  <c r="A19" i="1" l="1"/>
  <c r="A20" i="1" l="1"/>
  <c r="A21" i="1" l="1"/>
  <c r="A22" i="1" l="1"/>
  <c r="A23" i="1" l="1"/>
</calcChain>
</file>

<file path=xl/sharedStrings.xml><?xml version="1.0" encoding="utf-8"?>
<sst xmlns="http://schemas.openxmlformats.org/spreadsheetml/2006/main" count="31" uniqueCount="8">
  <si>
    <t>x</t>
  </si>
  <si>
    <t>x0</t>
  </si>
  <si>
    <t>δ</t>
  </si>
  <si>
    <t>T0,9</t>
  </si>
  <si>
    <t>X(ст)</t>
  </si>
  <si>
    <t>X(к)</t>
  </si>
  <si>
    <t>t</t>
  </si>
  <si>
    <t>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</si>
</sst>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x(t)</a:t>
            </a:r>
            <a:endParaRPr lang="uk-UA"/>
          </a:p>
        </c:rich>
      </c:tx>
      <c:layout>
        <c:manualLayout>
          <c:xMode val="edge"/>
          <c:yMode val="edge"/>
          <c:x val="0.3122360017497812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ε=0,4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Лист1!$B$3:$B$23</c:f>
              <c:numCache>
                <c:formatCode>General</c:formatCode>
                <c:ptCount val="21"/>
                <c:pt idx="0">
                  <c:v>7</c:v>
                </c:pt>
                <c:pt idx="1">
                  <c:v>8.3873336615715512</c:v>
                </c:pt>
                <c:pt idx="2">
                  <c:v>10.011913576333455</c:v>
                </c:pt>
                <c:pt idx="3">
                  <c:v>11.898880904410277</c:v>
                </c:pt>
                <c:pt idx="4">
                  <c:v>14.069993157600537</c:v>
                </c:pt>
                <c:pt idx="5">
                  <c:v>16.54103396646892</c:v>
                </c:pt>
                <c:pt idx="6">
                  <c:v>19.318886793564946</c:v>
                </c:pt>
                <c:pt idx="7">
                  <c:v>22.398585871787983</c:v>
                </c:pt>
                <c:pt idx="8">
                  <c:v>25.760811274253996</c:v>
                </c:pt>
                <c:pt idx="9">
                  <c:v>29.370394961744768</c:v>
                </c:pt>
                <c:pt idx="10">
                  <c:v>33.176385969570447</c:v>
                </c:pt>
                <c:pt idx="11">
                  <c:v>37.114037470560547</c:v>
                </c:pt>
                <c:pt idx="12">
                  <c:v>41.108730080846485</c:v>
                </c:pt>
                <c:pt idx="13">
                  <c:v>45.081411842681447</c:v>
                </c:pt>
                <c:pt idx="14">
                  <c:v>48.95475234536643</c:v>
                </c:pt>
                <c:pt idx="15">
                  <c:v>52.659017112075666</c:v>
                </c:pt>
                <c:pt idx="16">
                  <c:v>56.136744110120169</c:v>
                </c:pt>
                <c:pt idx="17">
                  <c:v>59.345616821059458</c:v>
                </c:pt>
                <c:pt idx="18">
                  <c:v>62.259358278508401</c:v>
                </c:pt>
                <c:pt idx="19">
                  <c:v>64.866870887873489</c:v>
                </c:pt>
                <c:pt idx="20">
                  <c:v>67.170109525252656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8-4B06-BA37-2ABF6AD023B4}"/>
            </c:ext>
          </c:extLst>
        </c:ser>
        <c:ser>
          <c:idx val="1"/>
          <c:order val="1"/>
          <c:tx>
            <c:v>ε=0,8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Лист1!$C$3:$C$23</c:f>
              <c:numCache>
                <c:formatCode>General</c:formatCode>
                <c:ptCount val="21"/>
                <c:pt idx="0">
                  <c:v>7</c:v>
                </c:pt>
                <c:pt idx="1">
                  <c:v>10.222805400819363</c:v>
                </c:pt>
                <c:pt idx="2">
                  <c:v>14.78599942300413</c:v>
                </c:pt>
                <c:pt idx="3">
                  <c:v>21.099147098699564</c:v>
                </c:pt>
                <c:pt idx="4">
                  <c:v>29.559119982663439</c:v>
                </c:pt>
                <c:pt idx="5">
                  <c:v>40.424021514884359</c:v>
                </c:pt>
                <c:pt idx="6">
                  <c:v>53.640240173699084</c:v>
                </c:pt>
                <c:pt idx="7">
                  <c:v>68.695053388199554</c:v>
                </c:pt>
                <c:pt idx="8">
                  <c:v>84.613763648366572</c:v>
                </c:pt>
                <c:pt idx="9">
                  <c:v>100.17414618425961</c:v>
                </c:pt>
                <c:pt idx="10">
                  <c:v>114.25898293057047</c:v>
                </c:pt>
                <c:pt idx="11">
                  <c:v>126.14838669705337</c:v>
                </c:pt>
                <c:pt idx="12">
                  <c:v>135.6071537523961</c:v>
                </c:pt>
                <c:pt idx="13">
                  <c:v>142.78366834147718</c:v>
                </c:pt>
                <c:pt idx="14">
                  <c:v>148.03510203104742</c:v>
                </c:pt>
                <c:pt idx="15">
                  <c:v>151.77696096146994</c:v>
                </c:pt>
                <c:pt idx="16">
                  <c:v>154.39292828340916</c:v>
                </c:pt>
                <c:pt idx="17">
                  <c:v>156.19753615843405</c:v>
                </c:pt>
                <c:pt idx="18">
                  <c:v>157.43100424347148</c:v>
                </c:pt>
                <c:pt idx="19">
                  <c:v>158.26878661528988</c:v>
                </c:pt>
                <c:pt idx="20">
                  <c:v>158.83537856782391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E8-4B06-BA37-2ABF6AD023B4}"/>
            </c:ext>
          </c:extLst>
        </c:ser>
        <c:ser>
          <c:idx val="2"/>
          <c:order val="2"/>
          <c:tx>
            <c:v>ε=1,2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Лист1!$D$3:$D$23</c:f>
              <c:numCache>
                <c:formatCode>General</c:formatCode>
                <c:ptCount val="21"/>
                <c:pt idx="0">
                  <c:v>7.0000000000000009</c:v>
                </c:pt>
                <c:pt idx="1">
                  <c:v>12.456152193192548</c:v>
                </c:pt>
                <c:pt idx="2">
                  <c:v>21.767790408016069</c:v>
                </c:pt>
                <c:pt idx="3">
                  <c:v>36.9111996651311</c:v>
                </c:pt>
                <c:pt idx="4">
                  <c:v>59.70725720205813</c:v>
                </c:pt>
                <c:pt idx="5">
                  <c:v>90.320701733164725</c:v>
                </c:pt>
                <c:pt idx="6">
                  <c:v>125.68803603950414</c:v>
                </c:pt>
                <c:pt idx="7">
                  <c:v>160.09194767927065</c:v>
                </c:pt>
                <c:pt idx="8">
                  <c:v>188.39295184285848</c:v>
                </c:pt>
                <c:pt idx="9">
                  <c:v>208.63440023370418</c:v>
                </c:pt>
                <c:pt idx="10">
                  <c:v>221.70756572936173</c:v>
                </c:pt>
                <c:pt idx="11">
                  <c:v>229.60337068256723</c:v>
                </c:pt>
                <c:pt idx="12">
                  <c:v>234.18046511960543</c:v>
                </c:pt>
                <c:pt idx="13">
                  <c:v>236.77084313297865</c:v>
                </c:pt>
                <c:pt idx="14">
                  <c:v>238.2169770132256</c:v>
                </c:pt>
                <c:pt idx="15">
                  <c:v>239.01816513012503</c:v>
                </c:pt>
                <c:pt idx="16">
                  <c:v>239.46016116311066</c:v>
                </c:pt>
                <c:pt idx="17">
                  <c:v>239.70342918362613</c:v>
                </c:pt>
                <c:pt idx="18">
                  <c:v>239.837147688573</c:v>
                </c:pt>
                <c:pt idx="19">
                  <c:v>239.91059738551581</c:v>
                </c:pt>
                <c:pt idx="20">
                  <c:v>239.95092655697363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E8-4B06-BA37-2ABF6AD02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308224"/>
        <c:axId val="399305600"/>
      </c:scatterChart>
      <c:valAx>
        <c:axId val="3993082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05600"/>
        <c:crosses val="autoZero"/>
        <c:crossBetween val="midCat"/>
      </c:valAx>
      <c:valAx>
        <c:axId val="399305600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0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</a:t>
            </a:r>
            <a:r>
              <a:rPr lang="ru-RU" sz="1400" b="0" i="0" u="none" strike="noStrike" baseline="0">
                <a:effectLst/>
              </a:rPr>
              <a:t>𝜀</a:t>
            </a:r>
            <a:r>
              <a:rPr lang="en-US"/>
              <a:t>)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T0,9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Лист1!$B$26:$B$35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Лист1!$C$26:$C$35</c:f>
              <c:numCache>
                <c:formatCode>General</c:formatCode>
                <c:ptCount val="10"/>
                <c:pt idx="0">
                  <c:v>28.162637857424436</c:v>
                </c:pt>
                <c:pt idx="1">
                  <c:v>18.739109948736935</c:v>
                </c:pt>
                <c:pt idx="2">
                  <c:v>14.072021139443427</c:v>
                </c:pt>
                <c:pt idx="3">
                  <c:v>11.354434673573243</c:v>
                </c:pt>
                <c:pt idx="4">
                  <c:v>9.5678278428683239</c:v>
                </c:pt>
                <c:pt idx="5">
                  <c:v>8.297837078322079</c:v>
                </c:pt>
                <c:pt idx="6">
                  <c:v>7.3452336521466579</c:v>
                </c:pt>
                <c:pt idx="7">
                  <c:v>6.6021904370916777</c:v>
                </c:pt>
                <c:pt idx="8">
                  <c:v>6.0051178030874279</c:v>
                </c:pt>
                <c:pt idx="9">
                  <c:v>5.514004617185793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C-42FC-A63F-FE335F8803DF}"/>
            </c:ext>
          </c:extLst>
        </c:ser>
        <c:ser>
          <c:idx val="1"/>
          <c:order val="1"/>
          <c:tx>
            <c:v>t(k)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Лист1!$B$38:$B$47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</c:numCache>
            </c:numRef>
          </c:xVal>
          <c:yVal>
            <c:numRef>
              <c:f>Лист1!$C$38:$C$47</c:f>
              <c:numCache>
                <c:formatCode>General</c:formatCode>
                <c:ptCount val="10"/>
                <c:pt idx="0">
                  <c:v>6.1903920840622337</c:v>
                </c:pt>
                <c:pt idx="1">
                  <c:v>7.7529870620558334</c:v>
                </c:pt>
                <c:pt idx="2">
                  <c:v>6.7479392149893593</c:v>
                </c:pt>
                <c:pt idx="3">
                  <c:v>5.8613732302326937</c:v>
                </c:pt>
                <c:pt idx="4">
                  <c:v>5.1733786881958848</c:v>
                </c:pt>
                <c:pt idx="5">
                  <c:v>4.6357961160950456</c:v>
                </c:pt>
                <c:pt idx="6">
                  <c:v>4.2063413988092009</c:v>
                </c:pt>
                <c:pt idx="7">
                  <c:v>3.8556597154214027</c:v>
                </c:pt>
                <c:pt idx="8">
                  <c:v>3.5637571616027395</c:v>
                </c:pt>
                <c:pt idx="9">
                  <c:v>3.3167800398495726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BC-42FC-A63F-FE335F880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93896"/>
        <c:axId val="388086680"/>
      </c:scatterChart>
      <c:valAx>
        <c:axId val="38809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86680"/>
        <c:crosses val="autoZero"/>
        <c:crossBetween val="midCat"/>
      </c:valAx>
      <c:valAx>
        <c:axId val="38808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93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𝑥</a:t>
            </a:r>
            <a:r>
              <a:rPr lang="ru-RU" sz="1400" b="0" i="0" u="none" strike="noStrike" baseline="0">
                <a:effectLst/>
              </a:rPr>
              <a:t>(𝜀)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X(ст)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Лист1!$N$5:$N$15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Лист1!$O$5:$O$15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2-4FFF-B4AC-BD2AB17F3B7B}"/>
            </c:ext>
          </c:extLst>
        </c:ser>
        <c:ser>
          <c:idx val="1"/>
          <c:order val="1"/>
          <c:tx>
            <c:v>X(к)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Лист1!$N$18:$N$28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Лист1!$O$18:$O$28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62-4FFF-B4AC-BD2AB17F3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841624"/>
        <c:axId val="327839984"/>
      </c:scatterChart>
      <c:valAx>
        <c:axId val="32784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839984"/>
        <c:crosses val="autoZero"/>
        <c:crossBetween val="midCat"/>
      </c:valAx>
      <c:valAx>
        <c:axId val="3278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84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x(t)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δ=0,01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Лист2!$B$3:$B$23</c:f>
              <c:numCache>
                <c:formatCode>General</c:formatCode>
                <c:ptCount val="21"/>
                <c:pt idx="0">
                  <c:v>7</c:v>
                </c:pt>
                <c:pt idx="1">
                  <c:v>8.6444440611056717</c:v>
                </c:pt>
                <c:pt idx="2">
                  <c:v>10.580149381743814</c:v>
                </c:pt>
                <c:pt idx="3">
                  <c:v>12.814991686542438</c:v>
                </c:pt>
                <c:pt idx="4">
                  <c:v>15.338219145745356</c:v>
                </c:pt>
                <c:pt idx="5">
                  <c:v>18.116217462078183</c:v>
                </c:pt>
                <c:pt idx="6">
                  <c:v>21.091202298936818</c:v>
                </c:pt>
                <c:pt idx="7">
                  <c:v>24.184165206769912</c:v>
                </c:pt>
                <c:pt idx="8">
                  <c:v>27.302333258066437</c:v>
                </c:pt>
                <c:pt idx="9">
                  <c:v>30.349890912566686</c:v>
                </c:pt>
                <c:pt idx="10">
                  <c:v>33.239455800485082</c:v>
                </c:pt>
                <c:pt idx="11">
                  <c:v>35.901493569340644</c:v>
                </c:pt>
                <c:pt idx="12">
                  <c:v>38.289681161208293</c:v>
                </c:pt>
                <c:pt idx="13">
                  <c:v>40.381706643237862</c:v>
                </c:pt>
                <c:pt idx="14">
                  <c:v>42.176360516486561</c:v>
                </c:pt>
                <c:pt idx="15">
                  <c:v>43.688491672636346</c:v>
                </c:pt>
                <c:pt idx="16">
                  <c:v>44.943401971375138</c:v>
                </c:pt>
                <c:pt idx="17">
                  <c:v>45.971805534747617</c:v>
                </c:pt>
                <c:pt idx="18">
                  <c:v>46.805918323048573</c:v>
                </c:pt>
                <c:pt idx="19">
                  <c:v>47.47679233300817</c:v>
                </c:pt>
                <c:pt idx="20">
                  <c:v>48.012740852124985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D-4FA0-9C1D-348E61EAB897}"/>
            </c:ext>
          </c:extLst>
        </c:ser>
        <c:ser>
          <c:idx val="1"/>
          <c:order val="1"/>
          <c:tx>
            <c:v>δ=0,02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Лист2!$C$3:$C$23</c:f>
              <c:numCache>
                <c:formatCode>General</c:formatCode>
                <c:ptCount val="21"/>
                <c:pt idx="0">
                  <c:v>7</c:v>
                </c:pt>
                <c:pt idx="1">
                  <c:v>8.326032554437818</c:v>
                </c:pt>
                <c:pt idx="2">
                  <c:v>9.7669593046279797</c:v>
                </c:pt>
                <c:pt idx="3">
                  <c:v>11.288430530927235</c:v>
                </c:pt>
                <c:pt idx="4">
                  <c:v>12.847025748880302</c:v>
                </c:pt>
                <c:pt idx="5">
                  <c:v>14.394896528295652</c:v>
                </c:pt>
                <c:pt idx="6">
                  <c:v>15.885489573428941</c:v>
                </c:pt>
                <c:pt idx="7">
                  <c:v>17.278948712146114</c:v>
                </c:pt>
                <c:pt idx="8">
                  <c:v>18.545925081636025</c:v>
                </c:pt>
                <c:pt idx="9">
                  <c:v>19.6691402395839</c:v>
                </c:pt>
                <c:pt idx="10">
                  <c:v>20.642805217005257</c:v>
                </c:pt>
                <c:pt idx="11">
                  <c:v>21.470544586015677</c:v>
                </c:pt>
                <c:pt idx="12">
                  <c:v>22.162651181112935</c:v>
                </c:pt>
                <c:pt idx="13">
                  <c:v>22.733367215394029</c:v>
                </c:pt>
                <c:pt idx="14">
                  <c:v>23.198617718030714</c:v>
                </c:pt>
                <c:pt idx="15">
                  <c:v>23.574359389819438</c:v>
                </c:pt>
                <c:pt idx="16">
                  <c:v>23.875525832884616</c:v>
                </c:pt>
                <c:pt idx="17">
                  <c:v>24.115458054125604</c:v>
                </c:pt>
                <c:pt idx="18">
                  <c:v>24.305684045905657</c:v>
                </c:pt>
                <c:pt idx="19">
                  <c:v>24.455923775500725</c:v>
                </c:pt>
                <c:pt idx="20">
                  <c:v>24.574223334473608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FD-4FA0-9C1D-348E61EAB897}"/>
            </c:ext>
          </c:extLst>
        </c:ser>
        <c:ser>
          <c:idx val="2"/>
          <c:order val="2"/>
          <c:tx>
            <c:v>δ=0,03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Лист2!$D$3:$D$23</c:f>
              <c:numCache>
                <c:formatCode>General</c:formatCode>
                <c:ptCount val="21"/>
                <c:pt idx="0">
                  <c:v>7</c:v>
                </c:pt>
                <c:pt idx="1">
                  <c:v>8.0302446160762582</c:v>
                </c:pt>
                <c:pt idx="2">
                  <c:v>9.0698507510913338</c:v>
                </c:pt>
                <c:pt idx="3">
                  <c:v>10.086853564608875</c:v>
                </c:pt>
                <c:pt idx="4">
                  <c:v>11.051990402736466</c:v>
                </c:pt>
                <c:pt idx="5">
                  <c:v>11.941871429068634</c:v>
                </c:pt>
                <c:pt idx="6">
                  <c:v>12.740812901414332</c:v>
                </c:pt>
                <c:pt idx="7">
                  <c:v>13.441147021431853</c:v>
                </c:pt>
                <c:pt idx="8">
                  <c:v>14.04228231530969</c:v>
                </c:pt>
                <c:pt idx="9">
                  <c:v>14.549035490236848</c:v>
                </c:pt>
                <c:pt idx="10">
                  <c:v>14.96976217527741</c:v>
                </c:pt>
                <c:pt idx="11">
                  <c:v>15.314667425061421</c:v>
                </c:pt>
                <c:pt idx="12">
                  <c:v>15.59448981046158</c:v>
                </c:pt>
                <c:pt idx="13">
                  <c:v>15.81960084575082</c:v>
                </c:pt>
                <c:pt idx="14">
                  <c:v>15.999470376025377</c:v>
                </c:pt>
                <c:pt idx="15">
                  <c:v>16.142411393753257</c:v>
                </c:pt>
                <c:pt idx="16">
                  <c:v>16.255515504477309</c:v>
                </c:pt>
                <c:pt idx="17">
                  <c:v>16.344704945664873</c:v>
                </c:pt>
                <c:pt idx="18">
                  <c:v>16.414846583697702</c:v>
                </c:pt>
                <c:pt idx="19">
                  <c:v>16.469891337310059</c:v>
                </c:pt>
                <c:pt idx="20">
                  <c:v>16.513016614685796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FD-4FA0-9C1D-348E61EA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313240"/>
        <c:axId val="432308320"/>
      </c:scatterChart>
      <c:valAx>
        <c:axId val="43231324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08320"/>
        <c:crosses val="autoZero"/>
        <c:crossBetween val="midCat"/>
      </c:valAx>
      <c:valAx>
        <c:axId val="43230832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13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x(</a:t>
            </a:r>
            <a:r>
              <a:rPr lang="el-GR"/>
              <a:t>δ</a:t>
            </a:r>
            <a:r>
              <a:rPr lang="en-US"/>
              <a:t>)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X(cт)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Лист2!$N$5:$N$15</c:f>
              <c:numCache>
                <c:formatCode>General</c:formatCode>
                <c:ptCount val="11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Лист2!$O$5:$O$15</c:f>
              <c:numCache>
                <c:formatCode>General</c:formatCode>
                <c:ptCount val="11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1.6666666666666667</c:v>
                </c:pt>
                <c:pt idx="4">
                  <c:v>1.25</c:v>
                </c:pt>
                <c:pt idx="5">
                  <c:v>1</c:v>
                </c:pt>
                <c:pt idx="6">
                  <c:v>0.83333333333333337</c:v>
                </c:pt>
                <c:pt idx="7">
                  <c:v>0.7142857142857143</c:v>
                </c:pt>
                <c:pt idx="8">
                  <c:v>0.625</c:v>
                </c:pt>
                <c:pt idx="9">
                  <c:v>0.55555555555555558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6C-4D29-B216-629B072EDD1F}"/>
            </c:ext>
          </c:extLst>
        </c:ser>
        <c:ser>
          <c:idx val="1"/>
          <c:order val="1"/>
          <c:tx>
            <c:v>Х(к)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Лист2!$N$18:$N$28</c:f>
              <c:numCache>
                <c:formatCode>General</c:formatCode>
                <c:ptCount val="11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Лист2!$O$18:$O$28</c:f>
              <c:numCache>
                <c:formatCode>General</c:formatCode>
                <c:ptCount val="11"/>
                <c:pt idx="0">
                  <c:v>5</c:v>
                </c:pt>
                <c:pt idx="1">
                  <c:v>2.5</c:v>
                </c:pt>
                <c:pt idx="2">
                  <c:v>1.25</c:v>
                </c:pt>
                <c:pt idx="3">
                  <c:v>0.83333333333333337</c:v>
                </c:pt>
                <c:pt idx="4">
                  <c:v>0.625</c:v>
                </c:pt>
                <c:pt idx="5">
                  <c:v>0.5</c:v>
                </c:pt>
                <c:pt idx="6">
                  <c:v>0.41666666666666669</c:v>
                </c:pt>
                <c:pt idx="7">
                  <c:v>0.35714285714285715</c:v>
                </c:pt>
                <c:pt idx="8">
                  <c:v>0.3125</c:v>
                </c:pt>
                <c:pt idx="9">
                  <c:v>0.27777777777777779</c:v>
                </c:pt>
                <c:pt idx="10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6C-4D29-B216-629B072ED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447976"/>
        <c:axId val="416446336"/>
      </c:scatterChart>
      <c:valAx>
        <c:axId val="41644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46336"/>
        <c:crosses val="autoZero"/>
        <c:crossBetween val="midCat"/>
      </c:valAx>
      <c:valAx>
        <c:axId val="4164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47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</a:t>
            </a:r>
            <a:r>
              <a:rPr lang="el-GR"/>
              <a:t>δ</a:t>
            </a:r>
            <a:r>
              <a:rPr lang="en-US"/>
              <a:t>)</a:t>
            </a:r>
            <a:endParaRPr lang="uk-UA"/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T0,9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Лист2!$B$26:$B$41</c:f>
              <c:numCache>
                <c:formatCode>General</c:formatCode>
                <c:ptCount val="16"/>
                <c:pt idx="0">
                  <c:v>1.0000000000000001E-5</c:v>
                </c:pt>
                <c:pt idx="1">
                  <c:v>6.0000000000000002E-5</c:v>
                </c:pt>
                <c:pt idx="2">
                  <c:v>5.6000000000000006E-4</c:v>
                </c:pt>
                <c:pt idx="3">
                  <c:v>1.0600000000000002E-3</c:v>
                </c:pt>
                <c:pt idx="4">
                  <c:v>1.5600000000000002E-3</c:v>
                </c:pt>
                <c:pt idx="5">
                  <c:v>2.0600000000000002E-3</c:v>
                </c:pt>
                <c:pt idx="6">
                  <c:v>2.5600000000000002E-3</c:v>
                </c:pt>
                <c:pt idx="7">
                  <c:v>3.0600000000000002E-3</c:v>
                </c:pt>
                <c:pt idx="8">
                  <c:v>8.0600000000000012E-3</c:v>
                </c:pt>
                <c:pt idx="9">
                  <c:v>1.3060000000000002E-2</c:v>
                </c:pt>
                <c:pt idx="10">
                  <c:v>1.8060000000000003E-2</c:v>
                </c:pt>
                <c:pt idx="11">
                  <c:v>2.3060000000000004E-2</c:v>
                </c:pt>
                <c:pt idx="12">
                  <c:v>2.8060000000000005E-2</c:v>
                </c:pt>
                <c:pt idx="13">
                  <c:v>3.3060000000000006E-2</c:v>
                </c:pt>
                <c:pt idx="14">
                  <c:v>3.8060000000000004E-2</c:v>
                </c:pt>
                <c:pt idx="15">
                  <c:v>4.3060000000000001E-2</c:v>
                </c:pt>
              </c:numCache>
            </c:numRef>
          </c:xVal>
          <c:yVal>
            <c:numRef>
              <c:f>Лист2!$C$26:$C$41</c:f>
              <c:numCache>
                <c:formatCode>General</c:formatCode>
                <c:ptCount val="16"/>
                <c:pt idx="0">
                  <c:v>22.141905405780548</c:v>
                </c:pt>
                <c:pt idx="1">
                  <c:v>18.556985780930884</c:v>
                </c:pt>
                <c:pt idx="2">
                  <c:v>14.075740255150942</c:v>
                </c:pt>
                <c:pt idx="3">
                  <c:v>12.785404808251819</c:v>
                </c:pt>
                <c:pt idx="4">
                  <c:v>11.998309364590899</c:v>
                </c:pt>
                <c:pt idx="5">
                  <c:v>11.427904996430165</c:v>
                </c:pt>
                <c:pt idx="6">
                  <c:v>10.978834490342852</c:v>
                </c:pt>
                <c:pt idx="7">
                  <c:v>10.607445796735574</c:v>
                </c:pt>
                <c:pt idx="8">
                  <c:v>8.518558081118865</c:v>
                </c:pt>
                <c:pt idx="9">
                  <c:v>7.388896075984257</c:v>
                </c:pt>
                <c:pt idx="10">
                  <c:v>6.5614941040464476</c:v>
                </c:pt>
                <c:pt idx="11">
                  <c:v>5.8759506292981936</c:v>
                </c:pt>
                <c:pt idx="12">
                  <c:v>5.2652290416106089</c:v>
                </c:pt>
                <c:pt idx="13">
                  <c:v>4.692278314082114</c:v>
                </c:pt>
                <c:pt idx="14">
                  <c:v>4.1313503945266437</c:v>
                </c:pt>
                <c:pt idx="15">
                  <c:v>3.5598239559002747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8F-4222-A400-FA7176B40442}"/>
            </c:ext>
          </c:extLst>
        </c:ser>
        <c:ser>
          <c:idx val="1"/>
          <c:order val="1"/>
          <c:tx>
            <c:v>t(k)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Лист2!$B$44:$B$59</c:f>
              <c:numCache>
                <c:formatCode>General</c:formatCode>
                <c:ptCount val="16"/>
                <c:pt idx="0">
                  <c:v>1.0000000000000001E-5</c:v>
                </c:pt>
                <c:pt idx="1">
                  <c:v>6.0000000000000002E-5</c:v>
                </c:pt>
                <c:pt idx="2">
                  <c:v>5.6000000000000006E-4</c:v>
                </c:pt>
                <c:pt idx="3">
                  <c:v>1.0600000000000002E-3</c:v>
                </c:pt>
                <c:pt idx="4">
                  <c:v>1.5600000000000002E-3</c:v>
                </c:pt>
                <c:pt idx="5">
                  <c:v>2.0600000000000002E-3</c:v>
                </c:pt>
                <c:pt idx="6">
                  <c:v>2.5600000000000002E-3</c:v>
                </c:pt>
                <c:pt idx="7">
                  <c:v>3.0600000000000002E-3</c:v>
                </c:pt>
                <c:pt idx="8">
                  <c:v>8.0600000000000012E-3</c:v>
                </c:pt>
                <c:pt idx="9">
                  <c:v>1.3060000000000002E-2</c:v>
                </c:pt>
                <c:pt idx="10">
                  <c:v>1.8060000000000003E-2</c:v>
                </c:pt>
                <c:pt idx="11">
                  <c:v>2.3060000000000004E-2</c:v>
                </c:pt>
                <c:pt idx="12">
                  <c:v>2.8060000000000005E-2</c:v>
                </c:pt>
                <c:pt idx="13">
                  <c:v>3.3060000000000006E-2</c:v>
                </c:pt>
                <c:pt idx="14">
                  <c:v>3.8060000000000004E-2</c:v>
                </c:pt>
                <c:pt idx="15">
                  <c:v>4.3060000000000001E-2</c:v>
                </c:pt>
              </c:numCache>
            </c:numRef>
          </c:xVal>
          <c:yVal>
            <c:numRef>
              <c:f>Лист2!$C$44:$C$59</c:f>
              <c:numCache>
                <c:formatCode>General</c:formatCode>
                <c:ptCount val="16"/>
                <c:pt idx="0">
                  <c:v>17.747456251108112</c:v>
                </c:pt>
                <c:pt idx="1">
                  <c:v>14.162536626258444</c:v>
                </c:pt>
                <c:pt idx="2">
                  <c:v>9.6812911004785018</c:v>
                </c:pt>
                <c:pt idx="3">
                  <c:v>8.390955653579379</c:v>
                </c:pt>
                <c:pt idx="4">
                  <c:v>7.6038602099184605</c:v>
                </c:pt>
                <c:pt idx="5">
                  <c:v>7.0334558417577249</c:v>
                </c:pt>
                <c:pt idx="6">
                  <c:v>6.5843853356704134</c:v>
                </c:pt>
                <c:pt idx="7">
                  <c:v>6.2129966420631346</c:v>
                </c:pt>
                <c:pt idx="8">
                  <c:v>4.1241089264464268</c:v>
                </c:pt>
                <c:pt idx="9">
                  <c:v>2.9944469213118179</c:v>
                </c:pt>
                <c:pt idx="10">
                  <c:v>2.167044949374008</c:v>
                </c:pt>
                <c:pt idx="11">
                  <c:v>1.4815014746257544</c:v>
                </c:pt>
                <c:pt idx="12">
                  <c:v>0.87077988693816955</c:v>
                </c:pt>
                <c:pt idx="13">
                  <c:v>0.29782915940967469</c:v>
                </c:pt>
                <c:pt idx="14">
                  <c:v>-0.2630987601457957</c:v>
                </c:pt>
                <c:pt idx="15">
                  <c:v>-0.83462519877216468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8F-4222-A400-FA7176B40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755856"/>
        <c:axId val="325762416"/>
      </c:scatterChart>
      <c:valAx>
        <c:axId val="3257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62416"/>
        <c:crosses val="autoZero"/>
        <c:crossBetween val="midCat"/>
      </c:valAx>
      <c:valAx>
        <c:axId val="32576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5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x(t)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x0=3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Лист3!$A$3:$A$71</c:f>
              <c:numCache>
                <c:formatCode>General</c:formatCode>
                <c:ptCount val="6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Лист3!$B$3:$B$71</c:f>
              <c:numCache>
                <c:formatCode>General</c:formatCode>
                <c:ptCount val="69"/>
                <c:pt idx="0">
                  <c:v>3</c:v>
                </c:pt>
                <c:pt idx="1">
                  <c:v>3.7251130361858302</c:v>
                </c:pt>
                <c:pt idx="2">
                  <c:v>4.588931328584211</c:v>
                </c:pt>
                <c:pt idx="3">
                  <c:v>5.6003315920722772</c:v>
                </c:pt>
                <c:pt idx="4">
                  <c:v>6.7608085484401093</c:v>
                </c:pt>
                <c:pt idx="5">
                  <c:v>8.061824059793226</c:v>
                </c:pt>
                <c:pt idx="6">
                  <c:v>9.4830312571930158</c:v>
                </c:pt>
                <c:pt idx="7">
                  <c:v>10.992189050854657</c:v>
                </c:pt>
                <c:pt idx="8">
                  <c:v>12.547311244765744</c:v>
                </c:pt>
                <c:pt idx="9">
                  <c:v>14.100970248451112</c:v>
                </c:pt>
                <c:pt idx="10">
                  <c:v>15.605915364430794</c:v>
                </c:pt>
                <c:pt idx="11">
                  <c:v>17.020647158991906</c:v>
                </c:pt>
                <c:pt idx="12">
                  <c:v>18.313607321595192</c:v>
                </c:pt>
                <c:pt idx="13">
                  <c:v>19.465187120199001</c:v>
                </c:pt>
                <c:pt idx="14">
                  <c:v>20.467519432048881</c:v>
                </c:pt>
                <c:pt idx="15">
                  <c:v>21.322625947826065</c:v>
                </c:pt>
                <c:pt idx="16">
                  <c:v>22.039739347942561</c:v>
                </c:pt>
                <c:pt idx="17">
                  <c:v>22.632537411041355</c:v>
                </c:pt>
                <c:pt idx="18">
                  <c:v>23.116769816940593</c:v>
                </c:pt>
                <c:pt idx="19">
                  <c:v>23.508486118390547</c:v>
                </c:pt>
                <c:pt idx="20">
                  <c:v>23.822873437045299</c:v>
                </c:pt>
                <c:pt idx="21">
                  <c:v>24.073604334353046</c:v>
                </c:pt>
                <c:pt idx="22">
                  <c:v>24.272559705874535</c:v>
                </c:pt>
                <c:pt idx="23">
                  <c:v>24.429798904679679</c:v>
                </c:pt>
                <c:pt idx="24">
                  <c:v>24.5536751775293</c:v>
                </c:pt>
                <c:pt idx="25">
                  <c:v>24.651023747788123</c:v>
                </c:pt>
                <c:pt idx="26">
                  <c:v>24.727375229563023</c:v>
                </c:pt>
                <c:pt idx="27">
                  <c:v>24.787166222891326</c:v>
                </c:pt>
                <c:pt idx="28">
                  <c:v>24.833932157632109</c:v>
                </c:pt>
                <c:pt idx="29">
                  <c:v>24.87047591641613</c:v>
                </c:pt>
                <c:pt idx="30">
                  <c:v>24.899010806133894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F-48A8-A823-C0BB87545992}"/>
            </c:ext>
          </c:extLst>
        </c:ser>
        <c:ser>
          <c:idx val="1"/>
          <c:order val="1"/>
          <c:tx>
            <c:v>x0=5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Лист3!$A$3:$A$33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Лист3!$C$3:$C$33</c:f>
              <c:numCache>
                <c:formatCode>General</c:formatCode>
                <c:ptCount val="31"/>
                <c:pt idx="0">
                  <c:v>5</c:v>
                </c:pt>
                <c:pt idx="1">
                  <c:v>6.0750342562348267</c:v>
                </c:pt>
                <c:pt idx="2">
                  <c:v>7.2968783185144579</c:v>
                </c:pt>
                <c:pt idx="3">
                  <c:v>8.6521170952398325</c:v>
                </c:pt>
                <c:pt idx="4">
                  <c:v>10.11524187979224</c:v>
                </c:pt>
                <c:pt idx="5">
                  <c:v>11.649476456831591</c:v>
                </c:pt>
                <c:pt idx="6">
                  <c:v>13.209895556096566</c:v>
                </c:pt>
                <c:pt idx="7">
                  <c:v>14.748429195790928</c:v>
                </c:pt>
                <c:pt idx="8">
                  <c:v>16.219641107098479</c:v>
                </c:pt>
                <c:pt idx="9">
                  <c:v>17.585857165853387</c:v>
                </c:pt>
                <c:pt idx="10">
                  <c:v>18.820482785729219</c:v>
                </c:pt>
                <c:pt idx="11">
                  <c:v>19.909032527331661</c:v>
                </c:pt>
                <c:pt idx="12">
                  <c:v>20.848130755028844</c:v>
                </c:pt>
                <c:pt idx="13">
                  <c:v>21.643207151111209</c:v>
                </c:pt>
                <c:pt idx="14">
                  <c:v>22.305704370479035</c:v>
                </c:pt>
                <c:pt idx="15">
                  <c:v>22.850436926641883</c:v>
                </c:pt>
                <c:pt idx="16">
                  <c:v>23.293461483964286</c:v>
                </c:pt>
                <c:pt idx="17">
                  <c:v>23.650570898490255</c:v>
                </c:pt>
                <c:pt idx="18">
                  <c:v>23.936364058159207</c:v>
                </c:pt>
                <c:pt idx="19">
                  <c:v>24.1637697177737</c:v>
                </c:pt>
                <c:pt idx="20">
                  <c:v>24.343888673466189</c:v>
                </c:pt>
                <c:pt idx="21">
                  <c:v>24.486036296053737</c:v>
                </c:pt>
                <c:pt idx="22">
                  <c:v>24.597896083360855</c:v>
                </c:pt>
                <c:pt idx="23">
                  <c:v>24.685723019304799</c:v>
                </c:pt>
                <c:pt idx="24">
                  <c:v>24.754558338543681</c:v>
                </c:pt>
                <c:pt idx="25">
                  <c:v>24.808433825234975</c:v>
                </c:pt>
                <c:pt idx="26">
                  <c:v>24.850554807739229</c:v>
                </c:pt>
                <c:pt idx="27">
                  <c:v>24.883457865163457</c:v>
                </c:pt>
                <c:pt idx="28">
                  <c:v>24.909143206131652</c:v>
                </c:pt>
                <c:pt idx="29">
                  <c:v>24.929183728724436</c:v>
                </c:pt>
                <c:pt idx="30">
                  <c:v>24.944813653807316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7F-48A8-A823-C0BB87545992}"/>
            </c:ext>
          </c:extLst>
        </c:ser>
        <c:ser>
          <c:idx val="2"/>
          <c:order val="2"/>
          <c:tx>
            <c:v>x0=7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Лист3!$A$3:$A$33</c:f>
              <c:numCache>
                <c:formatCode>General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Лист3!$D$3:$D$33</c:f>
              <c:numCache>
                <c:formatCode>General</c:formatCode>
                <c:ptCount val="31"/>
                <c:pt idx="0">
                  <c:v>7</c:v>
                </c:pt>
                <c:pt idx="1">
                  <c:v>8.326032554437818</c:v>
                </c:pt>
                <c:pt idx="2">
                  <c:v>9.7669593046279797</c:v>
                </c:pt>
                <c:pt idx="3">
                  <c:v>11.288430530927235</c:v>
                </c:pt>
                <c:pt idx="4">
                  <c:v>12.847025748880302</c:v>
                </c:pt>
                <c:pt idx="5">
                  <c:v>14.394896528295652</c:v>
                </c:pt>
                <c:pt idx="6">
                  <c:v>15.885489573428941</c:v>
                </c:pt>
                <c:pt idx="7">
                  <c:v>17.278948712146114</c:v>
                </c:pt>
                <c:pt idx="8">
                  <c:v>18.545925081636025</c:v>
                </c:pt>
                <c:pt idx="9">
                  <c:v>19.6691402395839</c:v>
                </c:pt>
                <c:pt idx="10">
                  <c:v>20.642805217005257</c:v>
                </c:pt>
                <c:pt idx="11">
                  <c:v>21.470544586015677</c:v>
                </c:pt>
                <c:pt idx="12">
                  <c:v>22.162651181112935</c:v>
                </c:pt>
                <c:pt idx="13">
                  <c:v>22.733367215394029</c:v>
                </c:pt>
                <c:pt idx="14">
                  <c:v>23.198617718030714</c:v>
                </c:pt>
                <c:pt idx="15">
                  <c:v>23.574359389819438</c:v>
                </c:pt>
                <c:pt idx="16">
                  <c:v>23.875525832884616</c:v>
                </c:pt>
                <c:pt idx="17">
                  <c:v>24.115458054125604</c:v>
                </c:pt>
                <c:pt idx="18">
                  <c:v>24.305684045905657</c:v>
                </c:pt>
                <c:pt idx="19">
                  <c:v>24.455923775500725</c:v>
                </c:pt>
                <c:pt idx="20">
                  <c:v>24.574223334473608</c:v>
                </c:pt>
                <c:pt idx="21">
                  <c:v>24.667150870729756</c:v>
                </c:pt>
                <c:pt idx="22">
                  <c:v>24.740011160292994</c:v>
                </c:pt>
                <c:pt idx="23">
                  <c:v>24.797053635687092</c:v>
                </c:pt>
                <c:pt idx="24">
                  <c:v>24.84166088885647</c:v>
                </c:pt>
                <c:pt idx="25">
                  <c:v>24.876512372616645</c:v>
                </c:pt>
                <c:pt idx="26">
                  <c:v>24.903722544935466</c:v>
                </c:pt>
                <c:pt idx="27">
                  <c:v>24.924955114874773</c:v>
                </c:pt>
                <c:pt idx="28">
                  <c:v>24.941516151728248</c:v>
                </c:pt>
                <c:pt idx="29">
                  <c:v>24.954429151929432</c:v>
                </c:pt>
                <c:pt idx="30">
                  <c:v>24.964495071915376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7F-48A8-A823-C0BB87545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480504"/>
        <c:axId val="385480832"/>
      </c:scatterChart>
      <c:valAx>
        <c:axId val="385480504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80832"/>
        <c:crosses val="autoZero"/>
        <c:crossBetween val="midCat"/>
      </c:valAx>
      <c:valAx>
        <c:axId val="385480832"/>
        <c:scaling>
          <c:orientation val="minMax"/>
          <c:max val="2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80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T0,9(x0)</a:t>
            </a:r>
            <a:endParaRPr lang="uk-U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T0,9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Лист3!$N$4:$N$19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Лист3!$O$4:$O$19</c:f>
              <c:numCache>
                <c:formatCode>General</c:formatCode>
                <c:ptCount val="16"/>
                <c:pt idx="0">
                  <c:v>10.750556815368331</c:v>
                </c:pt>
                <c:pt idx="1">
                  <c:v>9.2791432254108486</c:v>
                </c:pt>
                <c:pt idx="2">
                  <c:v>8.3793094840528504</c:v>
                </c:pt>
                <c:pt idx="3">
                  <c:v>7.7109053078795036</c:v>
                </c:pt>
                <c:pt idx="4">
                  <c:v>7.1670378769122207</c:v>
                </c:pt>
                <c:pt idx="5">
                  <c:v>6.6998081745492097</c:v>
                </c:pt>
                <c:pt idx="6">
                  <c:v>6.2833723723541421</c:v>
                </c:pt>
                <c:pt idx="7">
                  <c:v>5.9019927594252</c:v>
                </c:pt>
                <c:pt idx="8">
                  <c:v>5.5451774444795632</c:v>
                </c:pt>
                <c:pt idx="9">
                  <c:v>5.2053793708887675</c:v>
                </c:pt>
                <c:pt idx="10">
                  <c:v>4.8767732683062155</c:v>
                </c:pt>
                <c:pt idx="11">
                  <c:v>4.5545345700195119</c:v>
                </c:pt>
                <c:pt idx="12">
                  <c:v>4.2343637393253664</c:v>
                </c:pt>
                <c:pt idx="13">
                  <c:v>3.9121250410386628</c:v>
                </c:pt>
                <c:pt idx="14">
                  <c:v>3.5835189384561104</c:v>
                </c:pt>
                <c:pt idx="15">
                  <c:v>3.2437208648653151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9-4857-B801-1AF78B3A6269}"/>
            </c:ext>
          </c:extLst>
        </c:ser>
        <c:ser>
          <c:idx val="1"/>
          <c:order val="1"/>
          <c:tx>
            <c:v>t(k)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Лист3!$N$22:$N$37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Лист3!$O$22:$O$37</c:f>
              <c:numCache>
                <c:formatCode>General</c:formatCode>
                <c:ptCount val="16"/>
                <c:pt idx="0">
                  <c:v>6.3561076606958915</c:v>
                </c:pt>
                <c:pt idx="1">
                  <c:v>4.8846940707384086</c:v>
                </c:pt>
                <c:pt idx="2">
                  <c:v>3.9848603293804121</c:v>
                </c:pt>
                <c:pt idx="3">
                  <c:v>3.3164561532070644</c:v>
                </c:pt>
                <c:pt idx="4">
                  <c:v>2.7725887222397816</c:v>
                </c:pt>
                <c:pt idx="5">
                  <c:v>2.3053590198767711</c:v>
                </c:pt>
                <c:pt idx="6">
                  <c:v>1.8889232176817026</c:v>
                </c:pt>
                <c:pt idx="7">
                  <c:v>1.5075436047527602</c:v>
                </c:pt>
                <c:pt idx="8">
                  <c:v>1.1507282898071236</c:v>
                </c:pt>
                <c:pt idx="9">
                  <c:v>0.81093021621632877</c:v>
                </c:pt>
                <c:pt idx="10">
                  <c:v>0.48232411363377647</c:v>
                </c:pt>
                <c:pt idx="11">
                  <c:v>0.16008541534707316</c:v>
                </c:pt>
                <c:pt idx="12">
                  <c:v>-0.16008541534707316</c:v>
                </c:pt>
                <c:pt idx="13">
                  <c:v>-0.48232411363377647</c:v>
                </c:pt>
                <c:pt idx="14">
                  <c:v>-0.81093021621632877</c:v>
                </c:pt>
                <c:pt idx="15">
                  <c:v>-1.1507282898071236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E9-4857-B801-1AF78B3A6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33264"/>
        <c:axId val="427637528"/>
      </c:scatterChart>
      <c:valAx>
        <c:axId val="42763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x0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37528"/>
        <c:crosses val="autoZero"/>
        <c:crossBetween val="midCat"/>
      </c:valAx>
      <c:valAx>
        <c:axId val="42763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T0,9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3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0</xdr:rowOff>
    </xdr:from>
    <xdr:to>
      <xdr:col>1</xdr:col>
      <xdr:colOff>350520</xdr:colOff>
      <xdr:row>1</xdr:row>
      <xdr:rowOff>45720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83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259080</xdr:colOff>
      <xdr:row>0</xdr:row>
      <xdr:rowOff>0</xdr:rowOff>
    </xdr:from>
    <xdr:to>
      <xdr:col>2</xdr:col>
      <xdr:colOff>342900</xdr:colOff>
      <xdr:row>1</xdr:row>
      <xdr:rowOff>45720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0"/>
          <a:ext cx="83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236220</xdr:colOff>
      <xdr:row>0</xdr:row>
      <xdr:rowOff>7620</xdr:rowOff>
    </xdr:from>
    <xdr:to>
      <xdr:col>3</xdr:col>
      <xdr:colOff>320040</xdr:colOff>
      <xdr:row>1</xdr:row>
      <xdr:rowOff>53340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20" y="7620"/>
          <a:ext cx="83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487680</xdr:colOff>
      <xdr:row>2</xdr:row>
      <xdr:rowOff>41910</xdr:rowOff>
    </xdr:from>
    <xdr:to>
      <xdr:col>12</xdr:col>
      <xdr:colOff>182880</xdr:colOff>
      <xdr:row>17</xdr:row>
      <xdr:rowOff>41910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480060</xdr:colOff>
      <xdr:row>20</xdr:row>
      <xdr:rowOff>163830</xdr:rowOff>
    </xdr:from>
    <xdr:to>
      <xdr:col>12</xdr:col>
      <xdr:colOff>175260</xdr:colOff>
      <xdr:row>35</xdr:row>
      <xdr:rowOff>163830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358140</xdr:colOff>
      <xdr:row>1</xdr:row>
      <xdr:rowOff>95250</xdr:rowOff>
    </xdr:from>
    <xdr:to>
      <xdr:col>24</xdr:col>
      <xdr:colOff>53340</xdr:colOff>
      <xdr:row>16</xdr:row>
      <xdr:rowOff>95250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24</xdr:row>
      <xdr:rowOff>0</xdr:rowOff>
    </xdr:from>
    <xdr:to>
      <xdr:col>1</xdr:col>
      <xdr:colOff>83820</xdr:colOff>
      <xdr:row>25</xdr:row>
      <xdr:rowOff>45720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"/>
          <a:ext cx="83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198120</xdr:colOff>
      <xdr:row>35</xdr:row>
      <xdr:rowOff>167640</xdr:rowOff>
    </xdr:from>
    <xdr:to>
      <xdr:col>1</xdr:col>
      <xdr:colOff>281940</xdr:colOff>
      <xdr:row>37</xdr:row>
      <xdr:rowOff>30480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" y="6568440"/>
          <a:ext cx="83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83820</xdr:colOff>
      <xdr:row>1</xdr:row>
      <xdr:rowOff>45720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83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365760</xdr:colOff>
      <xdr:row>2</xdr:row>
      <xdr:rowOff>102870</xdr:rowOff>
    </xdr:from>
    <xdr:to>
      <xdr:col>12</xdr:col>
      <xdr:colOff>60960</xdr:colOff>
      <xdr:row>17</xdr:row>
      <xdr:rowOff>102870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426720</xdr:colOff>
      <xdr:row>2</xdr:row>
      <xdr:rowOff>72390</xdr:rowOff>
    </xdr:from>
    <xdr:to>
      <xdr:col>23</xdr:col>
      <xdr:colOff>121920</xdr:colOff>
      <xdr:row>17</xdr:row>
      <xdr:rowOff>72390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68580</xdr:colOff>
      <xdr:row>24</xdr:row>
      <xdr:rowOff>102870</xdr:rowOff>
    </xdr:from>
    <xdr:to>
      <xdr:col>11</xdr:col>
      <xdr:colOff>373380</xdr:colOff>
      <xdr:row>39</xdr:row>
      <xdr:rowOff>102870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83820</xdr:colOff>
      <xdr:row>1</xdr:row>
      <xdr:rowOff>45720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838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114300</xdr:colOff>
      <xdr:row>3</xdr:row>
      <xdr:rowOff>11430</xdr:rowOff>
    </xdr:from>
    <xdr:to>
      <xdr:col>11</xdr:col>
      <xdr:colOff>419100</xdr:colOff>
      <xdr:row>18</xdr:row>
      <xdr:rowOff>11430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198120</xdr:colOff>
      <xdr:row>3</xdr:row>
      <xdr:rowOff>11430</xdr:rowOff>
    </xdr:from>
    <xdr:to>
      <xdr:col>22</xdr:col>
      <xdr:colOff>502920</xdr:colOff>
      <xdr:row>18</xdr:row>
      <xdr:rowOff>11430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10" workbookViewId="0">
      <selection activeCell="O20" sqref="O20"/>
    </sheetView>
  </sheetViews>
  <sheetFormatPr defaultRowHeight="14.4" x14ac:dyDescent="0.3"/>
  <sheetData>
    <row r="1" spans="1:15" x14ac:dyDescent="0.3">
      <c r="A1" s="1"/>
      <c r="F1" t="s">
        <v>1</v>
      </c>
      <c r="G1" t="s">
        <v>2</v>
      </c>
    </row>
    <row r="2" spans="1:15" x14ac:dyDescent="0.3">
      <c r="A2" t="s">
        <v>6</v>
      </c>
      <c r="B2">
        <v>0.4</v>
      </c>
      <c r="C2">
        <v>0.8</v>
      </c>
      <c r="D2">
        <v>1.2</v>
      </c>
      <c r="F2">
        <v>7</v>
      </c>
      <c r="G2">
        <v>5.0000000000000001E-3</v>
      </c>
    </row>
    <row r="3" spans="1:15" x14ac:dyDescent="0.3">
      <c r="A3">
        <v>0</v>
      </c>
      <c r="B3">
        <f>($F$2*$B$2)/(($B$2-$G$2*$F$2)*EXP(-$B$2*A3)+$G$2*$F$2)</f>
        <v>7</v>
      </c>
      <c r="C3">
        <f>($F$2*$C$2)/(($C$2-$G$2*$F$2)*EXP(-$C$2*A3)+$G$2*$F$2)</f>
        <v>7</v>
      </c>
      <c r="D3">
        <f>($F$2*$D$2)/(($D$2-$G$2*$F$2)*EXP(-$D$2*A3)+$G$2*$F$2)</f>
        <v>7.0000000000000009</v>
      </c>
    </row>
    <row r="4" spans="1:15" x14ac:dyDescent="0.3">
      <c r="A4">
        <f>A3+0.5</f>
        <v>0.5</v>
      </c>
      <c r="B4">
        <f t="shared" ref="B4:B23" si="0">($F$2*$B$2)/(($B$2-$G$2*$F$2)*EXP(-$B$2*A4)+$G$2*$F$2)</f>
        <v>8.3873336615715512</v>
      </c>
      <c r="C4">
        <f t="shared" ref="C4:C23" si="1">($F$2*$C$2)/(($C$2-$G$2*$F$2)*EXP(-$C$2*A4)+$G$2*$F$2)</f>
        <v>10.222805400819363</v>
      </c>
      <c r="D4">
        <f t="shared" ref="D4:D23" si="2">($F$2*$D$2)/(($D$2-$G$2*$F$2)*EXP(-$D$2*A4)+$G$2*$F$2)</f>
        <v>12.456152193192548</v>
      </c>
      <c r="N4" t="s">
        <v>0</v>
      </c>
      <c r="O4" t="s">
        <v>4</v>
      </c>
    </row>
    <row r="5" spans="1:15" x14ac:dyDescent="0.3">
      <c r="A5">
        <f t="shared" ref="A5:A23" si="3">A4+0.5</f>
        <v>1</v>
      </c>
      <c r="B5">
        <f t="shared" si="0"/>
        <v>10.011913576333455</v>
      </c>
      <c r="C5">
        <f t="shared" si="1"/>
        <v>14.78599942300413</v>
      </c>
      <c r="D5">
        <f t="shared" si="2"/>
        <v>21.767790408016069</v>
      </c>
      <c r="N5">
        <v>0</v>
      </c>
      <c r="O5">
        <f>N5/$G$2</f>
        <v>0</v>
      </c>
    </row>
    <row r="6" spans="1:15" x14ac:dyDescent="0.3">
      <c r="A6">
        <f t="shared" si="3"/>
        <v>1.5</v>
      </c>
      <c r="B6">
        <f t="shared" si="0"/>
        <v>11.898880904410277</v>
      </c>
      <c r="C6">
        <f t="shared" si="1"/>
        <v>21.099147098699564</v>
      </c>
      <c r="D6">
        <f t="shared" si="2"/>
        <v>36.9111996651311</v>
      </c>
      <c r="N6">
        <v>0.1</v>
      </c>
      <c r="O6">
        <f>N6/$G$2</f>
        <v>20</v>
      </c>
    </row>
    <row r="7" spans="1:15" x14ac:dyDescent="0.3">
      <c r="A7">
        <f t="shared" si="3"/>
        <v>2</v>
      </c>
      <c r="B7">
        <f t="shared" si="0"/>
        <v>14.069993157600537</v>
      </c>
      <c r="C7">
        <f t="shared" si="1"/>
        <v>29.559119982663439</v>
      </c>
      <c r="D7">
        <f t="shared" si="2"/>
        <v>59.70725720205813</v>
      </c>
      <c r="N7">
        <v>0.2</v>
      </c>
      <c r="O7">
        <f t="shared" ref="O6:O15" si="4">N7/$G$2</f>
        <v>40</v>
      </c>
    </row>
    <row r="8" spans="1:15" x14ac:dyDescent="0.3">
      <c r="A8">
        <f t="shared" si="3"/>
        <v>2.5</v>
      </c>
      <c r="B8">
        <f t="shared" si="0"/>
        <v>16.54103396646892</v>
      </c>
      <c r="C8">
        <f t="shared" si="1"/>
        <v>40.424021514884359</v>
      </c>
      <c r="D8">
        <f t="shared" si="2"/>
        <v>90.320701733164725</v>
      </c>
      <c r="N8">
        <v>0.3</v>
      </c>
      <c r="O8">
        <f t="shared" si="4"/>
        <v>60</v>
      </c>
    </row>
    <row r="9" spans="1:15" x14ac:dyDescent="0.3">
      <c r="A9">
        <f t="shared" si="3"/>
        <v>3</v>
      </c>
      <c r="B9">
        <f t="shared" si="0"/>
        <v>19.318886793564946</v>
      </c>
      <c r="C9">
        <f t="shared" si="1"/>
        <v>53.640240173699084</v>
      </c>
      <c r="D9">
        <f t="shared" si="2"/>
        <v>125.68803603950414</v>
      </c>
      <c r="N9">
        <v>0.4</v>
      </c>
      <c r="O9">
        <f t="shared" si="4"/>
        <v>80</v>
      </c>
    </row>
    <row r="10" spans="1:15" x14ac:dyDescent="0.3">
      <c r="A10">
        <f t="shared" si="3"/>
        <v>3.5</v>
      </c>
      <c r="B10">
        <f t="shared" si="0"/>
        <v>22.398585871787983</v>
      </c>
      <c r="C10">
        <f t="shared" si="1"/>
        <v>68.695053388199554</v>
      </c>
      <c r="D10">
        <f t="shared" si="2"/>
        <v>160.09194767927065</v>
      </c>
      <c r="N10">
        <v>0.5</v>
      </c>
      <c r="O10">
        <f t="shared" si="4"/>
        <v>100</v>
      </c>
    </row>
    <row r="11" spans="1:15" x14ac:dyDescent="0.3">
      <c r="A11">
        <f t="shared" si="3"/>
        <v>4</v>
      </c>
      <c r="B11">
        <f t="shared" si="0"/>
        <v>25.760811274253996</v>
      </c>
      <c r="C11">
        <f t="shared" si="1"/>
        <v>84.613763648366572</v>
      </c>
      <c r="D11">
        <f t="shared" si="2"/>
        <v>188.39295184285848</v>
      </c>
      <c r="N11">
        <v>0.6</v>
      </c>
      <c r="O11">
        <f t="shared" si="4"/>
        <v>120</v>
      </c>
    </row>
    <row r="12" spans="1:15" x14ac:dyDescent="0.3">
      <c r="A12">
        <f t="shared" si="3"/>
        <v>4.5</v>
      </c>
      <c r="B12">
        <f t="shared" si="0"/>
        <v>29.370394961744768</v>
      </c>
      <c r="C12">
        <f t="shared" si="1"/>
        <v>100.17414618425961</v>
      </c>
      <c r="D12">
        <f t="shared" si="2"/>
        <v>208.63440023370418</v>
      </c>
      <c r="N12">
        <v>0.7</v>
      </c>
      <c r="O12">
        <f t="shared" si="4"/>
        <v>140</v>
      </c>
    </row>
    <row r="13" spans="1:15" x14ac:dyDescent="0.3">
      <c r="A13">
        <f t="shared" si="3"/>
        <v>5</v>
      </c>
      <c r="B13">
        <f t="shared" si="0"/>
        <v>33.176385969570447</v>
      </c>
      <c r="C13">
        <f t="shared" si="1"/>
        <v>114.25898293057047</v>
      </c>
      <c r="D13">
        <f t="shared" si="2"/>
        <v>221.70756572936173</v>
      </c>
      <c r="N13">
        <v>0.8</v>
      </c>
      <c r="O13">
        <f t="shared" si="4"/>
        <v>160</v>
      </c>
    </row>
    <row r="14" spans="1:15" x14ac:dyDescent="0.3">
      <c r="A14">
        <f t="shared" si="3"/>
        <v>5.5</v>
      </c>
      <c r="B14">
        <f t="shared" si="0"/>
        <v>37.114037470560547</v>
      </c>
      <c r="C14">
        <f t="shared" si="1"/>
        <v>126.14838669705337</v>
      </c>
      <c r="D14">
        <f t="shared" si="2"/>
        <v>229.60337068256723</v>
      </c>
      <c r="N14">
        <v>0.9</v>
      </c>
      <c r="O14">
        <f t="shared" si="4"/>
        <v>180</v>
      </c>
    </row>
    <row r="15" spans="1:15" x14ac:dyDescent="0.3">
      <c r="A15">
        <f t="shared" si="3"/>
        <v>6</v>
      </c>
      <c r="B15">
        <f t="shared" si="0"/>
        <v>41.108730080846485</v>
      </c>
      <c r="C15">
        <f t="shared" si="1"/>
        <v>135.6071537523961</v>
      </c>
      <c r="D15">
        <f t="shared" si="2"/>
        <v>234.18046511960543</v>
      </c>
      <c r="N15">
        <v>1</v>
      </c>
      <c r="O15">
        <f t="shared" si="4"/>
        <v>200</v>
      </c>
    </row>
    <row r="16" spans="1:15" x14ac:dyDescent="0.3">
      <c r="A16">
        <f t="shared" si="3"/>
        <v>6.5</v>
      </c>
      <c r="B16">
        <f t="shared" si="0"/>
        <v>45.081411842681447</v>
      </c>
      <c r="C16">
        <f t="shared" si="1"/>
        <v>142.78366834147718</v>
      </c>
      <c r="D16">
        <f t="shared" si="2"/>
        <v>236.77084313297865</v>
      </c>
    </row>
    <row r="17" spans="1:15" x14ac:dyDescent="0.3">
      <c r="A17">
        <f t="shared" si="3"/>
        <v>7</v>
      </c>
      <c r="B17">
        <f t="shared" si="0"/>
        <v>48.95475234536643</v>
      </c>
      <c r="C17">
        <f t="shared" si="1"/>
        <v>148.03510203104742</v>
      </c>
      <c r="D17">
        <f t="shared" si="2"/>
        <v>238.2169770132256</v>
      </c>
      <c r="N17" t="s">
        <v>0</v>
      </c>
      <c r="O17" t="s">
        <v>5</v>
      </c>
    </row>
    <row r="18" spans="1:15" x14ac:dyDescent="0.3">
      <c r="A18">
        <f t="shared" si="3"/>
        <v>7.5</v>
      </c>
      <c r="B18">
        <f t="shared" si="0"/>
        <v>52.659017112075666</v>
      </c>
      <c r="C18">
        <f t="shared" si="1"/>
        <v>151.77696096146994</v>
      </c>
      <c r="D18">
        <f t="shared" si="2"/>
        <v>239.01816513012503</v>
      </c>
      <c r="N18">
        <v>0</v>
      </c>
      <c r="O18">
        <f>N18/2*$G$2</f>
        <v>0</v>
      </c>
    </row>
    <row r="19" spans="1:15" x14ac:dyDescent="0.3">
      <c r="A19">
        <f t="shared" si="3"/>
        <v>8</v>
      </c>
      <c r="B19">
        <f t="shared" si="0"/>
        <v>56.136744110120169</v>
      </c>
      <c r="C19">
        <f t="shared" si="1"/>
        <v>154.39292828340916</v>
      </c>
      <c r="D19">
        <f t="shared" si="2"/>
        <v>239.46016116311066</v>
      </c>
      <c r="N19">
        <v>0.1</v>
      </c>
      <c r="O19">
        <f>N19/(2*$G$2)</f>
        <v>10</v>
      </c>
    </row>
    <row r="20" spans="1:15" x14ac:dyDescent="0.3">
      <c r="A20">
        <f t="shared" si="3"/>
        <v>8.5</v>
      </c>
      <c r="B20">
        <f t="shared" si="0"/>
        <v>59.345616821059458</v>
      </c>
      <c r="C20">
        <f t="shared" si="1"/>
        <v>156.19753615843405</v>
      </c>
      <c r="D20">
        <f t="shared" si="2"/>
        <v>239.70342918362613</v>
      </c>
      <c r="N20">
        <v>0.2</v>
      </c>
      <c r="O20">
        <f t="shared" ref="O20:O28" si="5">N20/(2*$G$2)</f>
        <v>20</v>
      </c>
    </row>
    <row r="21" spans="1:15" x14ac:dyDescent="0.3">
      <c r="A21">
        <f t="shared" si="3"/>
        <v>9</v>
      </c>
      <c r="B21">
        <f t="shared" si="0"/>
        <v>62.259358278508401</v>
      </c>
      <c r="C21">
        <f t="shared" si="1"/>
        <v>157.43100424347148</v>
      </c>
      <c r="D21">
        <f t="shared" si="2"/>
        <v>239.837147688573</v>
      </c>
      <c r="N21">
        <v>0.3</v>
      </c>
      <c r="O21">
        <f t="shared" si="5"/>
        <v>30</v>
      </c>
    </row>
    <row r="22" spans="1:15" x14ac:dyDescent="0.3">
      <c r="A22">
        <f t="shared" si="3"/>
        <v>9.5</v>
      </c>
      <c r="B22">
        <f t="shared" si="0"/>
        <v>64.866870887873489</v>
      </c>
      <c r="C22">
        <f t="shared" si="1"/>
        <v>158.26878661528988</v>
      </c>
      <c r="D22">
        <f t="shared" si="2"/>
        <v>239.91059738551581</v>
      </c>
      <c r="N22">
        <v>0.4</v>
      </c>
      <c r="O22">
        <f t="shared" si="5"/>
        <v>40</v>
      </c>
    </row>
    <row r="23" spans="1:15" x14ac:dyDescent="0.3">
      <c r="A23">
        <f t="shared" si="3"/>
        <v>10</v>
      </c>
      <c r="B23">
        <f t="shared" si="0"/>
        <v>67.170109525252656</v>
      </c>
      <c r="C23">
        <f t="shared" si="1"/>
        <v>158.83537856782391</v>
      </c>
      <c r="D23">
        <f t="shared" si="2"/>
        <v>239.95092655697363</v>
      </c>
      <c r="N23">
        <v>0.5</v>
      </c>
      <c r="O23">
        <f t="shared" si="5"/>
        <v>50</v>
      </c>
    </row>
    <row r="24" spans="1:15" x14ac:dyDescent="0.3">
      <c r="N24">
        <v>0.6</v>
      </c>
      <c r="O24">
        <f t="shared" si="5"/>
        <v>60</v>
      </c>
    </row>
    <row r="25" spans="1:15" x14ac:dyDescent="0.3">
      <c r="C25" t="s">
        <v>3</v>
      </c>
      <c r="N25">
        <v>0.7</v>
      </c>
      <c r="O25">
        <f t="shared" si="5"/>
        <v>70</v>
      </c>
    </row>
    <row r="26" spans="1:15" x14ac:dyDescent="0.3">
      <c r="B26">
        <v>0.1</v>
      </c>
      <c r="C26">
        <f>(LN((0.9*B26)/($G$2*$F$2))-LN((B26-0.9*B26)/(B26-$G$2*$F$2)))/B26</f>
        <v>28.162637857424436</v>
      </c>
      <c r="N26">
        <v>0.8</v>
      </c>
      <c r="O26">
        <f t="shared" si="5"/>
        <v>80</v>
      </c>
    </row>
    <row r="27" spans="1:15" x14ac:dyDescent="0.3">
      <c r="B27">
        <f>B26+0.1</f>
        <v>0.2</v>
      </c>
      <c r="C27">
        <f t="shared" ref="C27:C35" si="6">(LN((0.9*B27)/($G$2*$F$2))-LN((B27-0.9*B27)/(B27-$G$2*$F$2)))/B27</f>
        <v>18.739109948736935</v>
      </c>
      <c r="N27">
        <v>0.9</v>
      </c>
      <c r="O27">
        <f t="shared" si="5"/>
        <v>90</v>
      </c>
    </row>
    <row r="28" spans="1:15" x14ac:dyDescent="0.3">
      <c r="B28">
        <f t="shared" ref="B28:B35" si="7">B27+0.1</f>
        <v>0.30000000000000004</v>
      </c>
      <c r="C28">
        <f t="shared" si="6"/>
        <v>14.072021139443427</v>
      </c>
      <c r="N28">
        <v>1</v>
      </c>
      <c r="O28">
        <f t="shared" si="5"/>
        <v>100</v>
      </c>
    </row>
    <row r="29" spans="1:15" x14ac:dyDescent="0.3">
      <c r="B29">
        <f t="shared" si="7"/>
        <v>0.4</v>
      </c>
      <c r="C29">
        <f t="shared" si="6"/>
        <v>11.354434673573243</v>
      </c>
    </row>
    <row r="30" spans="1:15" x14ac:dyDescent="0.3">
      <c r="B30">
        <f t="shared" si="7"/>
        <v>0.5</v>
      </c>
      <c r="C30">
        <f t="shared" si="6"/>
        <v>9.5678278428683239</v>
      </c>
    </row>
    <row r="31" spans="1:15" x14ac:dyDescent="0.3">
      <c r="B31">
        <f t="shared" si="7"/>
        <v>0.6</v>
      </c>
      <c r="C31">
        <f t="shared" si="6"/>
        <v>8.297837078322079</v>
      </c>
    </row>
    <row r="32" spans="1:15" x14ac:dyDescent="0.3">
      <c r="B32">
        <f t="shared" si="7"/>
        <v>0.7</v>
      </c>
      <c r="C32">
        <f t="shared" si="6"/>
        <v>7.3452336521466579</v>
      </c>
    </row>
    <row r="33" spans="2:3" x14ac:dyDescent="0.3">
      <c r="B33">
        <f t="shared" si="7"/>
        <v>0.79999999999999993</v>
      </c>
      <c r="C33">
        <f t="shared" si="6"/>
        <v>6.6021904370916777</v>
      </c>
    </row>
    <row r="34" spans="2:3" x14ac:dyDescent="0.3">
      <c r="B34">
        <f t="shared" si="7"/>
        <v>0.89999999999999991</v>
      </c>
      <c r="C34">
        <f t="shared" si="6"/>
        <v>6.0051178030874279</v>
      </c>
    </row>
    <row r="35" spans="2:3" x14ac:dyDescent="0.3">
      <c r="B35">
        <f t="shared" si="7"/>
        <v>0.99999999999999989</v>
      </c>
      <c r="C35">
        <f t="shared" si="6"/>
        <v>5.514004617185793</v>
      </c>
    </row>
    <row r="37" spans="2:3" x14ac:dyDescent="0.3">
      <c r="C37" t="s">
        <v>3</v>
      </c>
    </row>
    <row r="38" spans="2:3" x14ac:dyDescent="0.3">
      <c r="B38">
        <v>0.1</v>
      </c>
      <c r="C38">
        <f>(LN((B38)/(2*$G$2*$F$2))-LN((B38-0.5*B38)/(B38-$G$2*$F$2)))/B38</f>
        <v>6.1903920840622337</v>
      </c>
    </row>
    <row r="39" spans="2:3" x14ac:dyDescent="0.3">
      <c r="B39">
        <f>B38+0.1</f>
        <v>0.2</v>
      </c>
      <c r="C39">
        <f t="shared" ref="C39:C47" si="8">(LN((B39)/(2*$G$2*$F$2))-LN((B39-0.5*B39)/(B39-$G$2*$F$2)))/B39</f>
        <v>7.7529870620558334</v>
      </c>
    </row>
    <row r="40" spans="2:3" x14ac:dyDescent="0.3">
      <c r="B40">
        <f t="shared" ref="B40:B47" si="9">B39+0.1</f>
        <v>0.30000000000000004</v>
      </c>
      <c r="C40">
        <f t="shared" si="8"/>
        <v>6.7479392149893593</v>
      </c>
    </row>
    <row r="41" spans="2:3" x14ac:dyDescent="0.3">
      <c r="B41">
        <f t="shared" si="9"/>
        <v>0.4</v>
      </c>
      <c r="C41">
        <f t="shared" si="8"/>
        <v>5.8613732302326937</v>
      </c>
    </row>
    <row r="42" spans="2:3" x14ac:dyDescent="0.3">
      <c r="B42">
        <f t="shared" si="9"/>
        <v>0.5</v>
      </c>
      <c r="C42">
        <f t="shared" si="8"/>
        <v>5.1733786881958848</v>
      </c>
    </row>
    <row r="43" spans="2:3" x14ac:dyDescent="0.3">
      <c r="B43">
        <f t="shared" si="9"/>
        <v>0.6</v>
      </c>
      <c r="C43">
        <f t="shared" si="8"/>
        <v>4.6357961160950456</v>
      </c>
    </row>
    <row r="44" spans="2:3" x14ac:dyDescent="0.3">
      <c r="B44">
        <f t="shared" si="9"/>
        <v>0.7</v>
      </c>
      <c r="C44">
        <f t="shared" si="8"/>
        <v>4.2063413988092009</v>
      </c>
    </row>
    <row r="45" spans="2:3" x14ac:dyDescent="0.3">
      <c r="B45">
        <f t="shared" si="9"/>
        <v>0.79999999999999993</v>
      </c>
      <c r="C45">
        <f t="shared" si="8"/>
        <v>3.8556597154214027</v>
      </c>
    </row>
    <row r="46" spans="2:3" x14ac:dyDescent="0.3">
      <c r="B46">
        <f t="shared" si="9"/>
        <v>0.89999999999999991</v>
      </c>
      <c r="C46">
        <f t="shared" si="8"/>
        <v>3.5637571616027395</v>
      </c>
    </row>
    <row r="47" spans="2:3" x14ac:dyDescent="0.3">
      <c r="B47">
        <f t="shared" si="9"/>
        <v>0.99999999999999989</v>
      </c>
      <c r="C47">
        <f t="shared" si="8"/>
        <v>3.3167800398495726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10" workbookViewId="0">
      <selection activeCell="B25" sqref="B25"/>
    </sheetView>
  </sheetViews>
  <sheetFormatPr defaultRowHeight="14.4" x14ac:dyDescent="0.3"/>
  <cols>
    <col min="3" max="3" width="8.88671875" customWidth="1"/>
  </cols>
  <sheetData>
    <row r="1" spans="1:15" x14ac:dyDescent="0.3">
      <c r="A1" s="1"/>
      <c r="B1" t="s">
        <v>2</v>
      </c>
      <c r="C1" t="s">
        <v>2</v>
      </c>
      <c r="D1" t="s">
        <v>2</v>
      </c>
      <c r="F1" t="s">
        <v>1</v>
      </c>
    </row>
    <row r="2" spans="1:15" x14ac:dyDescent="0.3">
      <c r="A2" t="s">
        <v>6</v>
      </c>
      <c r="B2">
        <v>0.01</v>
      </c>
      <c r="C2">
        <v>0.02</v>
      </c>
      <c r="D2">
        <v>0.03</v>
      </c>
      <c r="F2">
        <v>7</v>
      </c>
      <c r="G2">
        <v>0.5</v>
      </c>
    </row>
    <row r="3" spans="1:15" x14ac:dyDescent="0.3">
      <c r="A3">
        <v>0</v>
      </c>
      <c r="B3">
        <f>($F$2*$G$2)/(($G$2-$B$2*$F$2)*EXP(-$G$2*A3)+$B$2*$F$2)</f>
        <v>7</v>
      </c>
      <c r="C3">
        <f>($F$2*$G$2)/(($G$2-$C$2*$F$2)*EXP(-$G$2*A3)+$C$2*$F$2)</f>
        <v>7</v>
      </c>
      <c r="D3">
        <f>($F$2*$G$2)/(($G$2-$D$2*$F$2)*EXP(-$G$2*A3)+$D$2*$F$2)</f>
        <v>7</v>
      </c>
    </row>
    <row r="4" spans="1:15" x14ac:dyDescent="0.3">
      <c r="A4">
        <f>A3+0.5</f>
        <v>0.5</v>
      </c>
      <c r="B4">
        <f t="shared" ref="B4:B23" si="0">($F$2*$G$2)/(($G$2-$B$2*$F$2)*EXP(-$G$2*A4)+$B$2*$F$2)</f>
        <v>8.6444440611056717</v>
      </c>
      <c r="C4">
        <f>($F$2*$G$2)/(($G$2-$C$2*$F$2)*EXP(-$G$2*A4)+$C$2*$F$2)</f>
        <v>8.326032554437818</v>
      </c>
      <c r="D4">
        <f t="shared" ref="D4:D23" si="1">($F$2*$G$2)/(($G$2-$D$2*$F$2)*EXP(-$G$2*A4)+$D$2*$F$2)</f>
        <v>8.0302446160762582</v>
      </c>
      <c r="N4" t="s">
        <v>2</v>
      </c>
      <c r="O4" t="s">
        <v>4</v>
      </c>
    </row>
    <row r="5" spans="1:15" x14ac:dyDescent="0.3">
      <c r="A5">
        <f t="shared" ref="A5:A23" si="2">A4+0.5</f>
        <v>1</v>
      </c>
      <c r="B5">
        <f t="shared" si="0"/>
        <v>10.580149381743814</v>
      </c>
      <c r="C5">
        <f t="shared" ref="C5:C23" si="3">($F$2*$G$2)/(($G$2-$C$2*$F$2)*EXP(-$G$2*A5)+$C$2*$F$2)</f>
        <v>9.7669593046279797</v>
      </c>
      <c r="D5">
        <f t="shared" si="1"/>
        <v>9.0698507510913338</v>
      </c>
      <c r="N5">
        <v>0.05</v>
      </c>
      <c r="O5">
        <f>$G$2/N5</f>
        <v>10</v>
      </c>
    </row>
    <row r="6" spans="1:15" x14ac:dyDescent="0.3">
      <c r="A6">
        <f t="shared" si="2"/>
        <v>1.5</v>
      </c>
      <c r="B6">
        <f t="shared" si="0"/>
        <v>12.814991686542438</v>
      </c>
      <c r="C6">
        <f t="shared" si="3"/>
        <v>11.288430530927235</v>
      </c>
      <c r="D6">
        <f t="shared" si="1"/>
        <v>10.086853564608875</v>
      </c>
      <c r="N6">
        <v>0.1</v>
      </c>
      <c r="O6">
        <f t="shared" ref="O6:O15" si="4">$G$2/N6</f>
        <v>5</v>
      </c>
    </row>
    <row r="7" spans="1:15" x14ac:dyDescent="0.3">
      <c r="A7">
        <f t="shared" si="2"/>
        <v>2</v>
      </c>
      <c r="B7">
        <f t="shared" si="0"/>
        <v>15.338219145745356</v>
      </c>
      <c r="C7">
        <f t="shared" si="3"/>
        <v>12.847025748880302</v>
      </c>
      <c r="D7">
        <f t="shared" si="1"/>
        <v>11.051990402736466</v>
      </c>
      <c r="N7">
        <v>0.2</v>
      </c>
      <c r="O7">
        <f t="shared" si="4"/>
        <v>2.5</v>
      </c>
    </row>
    <row r="8" spans="1:15" x14ac:dyDescent="0.3">
      <c r="A8">
        <f t="shared" si="2"/>
        <v>2.5</v>
      </c>
      <c r="B8">
        <f t="shared" si="0"/>
        <v>18.116217462078183</v>
      </c>
      <c r="C8">
        <f t="shared" si="3"/>
        <v>14.394896528295652</v>
      </c>
      <c r="D8">
        <f t="shared" si="1"/>
        <v>11.941871429068634</v>
      </c>
      <c r="N8">
        <v>0.3</v>
      </c>
      <c r="O8">
        <f t="shared" si="4"/>
        <v>1.6666666666666667</v>
      </c>
    </row>
    <row r="9" spans="1:15" x14ac:dyDescent="0.3">
      <c r="A9">
        <f t="shared" si="2"/>
        <v>3</v>
      </c>
      <c r="B9">
        <f t="shared" si="0"/>
        <v>21.091202298936818</v>
      </c>
      <c r="C9">
        <f t="shared" si="3"/>
        <v>15.885489573428941</v>
      </c>
      <c r="D9">
        <f t="shared" si="1"/>
        <v>12.740812901414332</v>
      </c>
      <c r="N9">
        <v>0.4</v>
      </c>
      <c r="O9">
        <f t="shared" si="4"/>
        <v>1.25</v>
      </c>
    </row>
    <row r="10" spans="1:15" x14ac:dyDescent="0.3">
      <c r="A10">
        <f t="shared" si="2"/>
        <v>3.5</v>
      </c>
      <c r="B10">
        <f t="shared" si="0"/>
        <v>24.184165206769912</v>
      </c>
      <c r="C10">
        <f t="shared" si="3"/>
        <v>17.278948712146114</v>
      </c>
      <c r="D10">
        <f t="shared" si="1"/>
        <v>13.441147021431853</v>
      </c>
      <c r="N10">
        <v>0.5</v>
      </c>
      <c r="O10">
        <f t="shared" si="4"/>
        <v>1</v>
      </c>
    </row>
    <row r="11" spans="1:15" x14ac:dyDescent="0.3">
      <c r="A11">
        <f t="shared" si="2"/>
        <v>4</v>
      </c>
      <c r="B11">
        <f t="shared" si="0"/>
        <v>27.302333258066437</v>
      </c>
      <c r="C11">
        <f t="shared" si="3"/>
        <v>18.545925081636025</v>
      </c>
      <c r="D11">
        <f t="shared" si="1"/>
        <v>14.04228231530969</v>
      </c>
      <c r="N11">
        <v>0.6</v>
      </c>
      <c r="O11">
        <f t="shared" si="4"/>
        <v>0.83333333333333337</v>
      </c>
    </row>
    <row r="12" spans="1:15" x14ac:dyDescent="0.3">
      <c r="A12">
        <f t="shared" si="2"/>
        <v>4.5</v>
      </c>
      <c r="B12">
        <f t="shared" si="0"/>
        <v>30.349890912566686</v>
      </c>
      <c r="C12">
        <f t="shared" si="3"/>
        <v>19.6691402395839</v>
      </c>
      <c r="D12">
        <f t="shared" si="1"/>
        <v>14.549035490236848</v>
      </c>
      <c r="N12">
        <v>0.7</v>
      </c>
      <c r="O12">
        <f t="shared" si="4"/>
        <v>0.7142857142857143</v>
      </c>
    </row>
    <row r="13" spans="1:15" x14ac:dyDescent="0.3">
      <c r="A13">
        <f t="shared" si="2"/>
        <v>5</v>
      </c>
      <c r="B13">
        <f t="shared" si="0"/>
        <v>33.239455800485082</v>
      </c>
      <c r="C13">
        <f t="shared" si="3"/>
        <v>20.642805217005257</v>
      </c>
      <c r="D13">
        <f t="shared" si="1"/>
        <v>14.96976217527741</v>
      </c>
      <c r="N13">
        <v>0.8</v>
      </c>
      <c r="O13">
        <f t="shared" si="4"/>
        <v>0.625</v>
      </c>
    </row>
    <row r="14" spans="1:15" x14ac:dyDescent="0.3">
      <c r="A14">
        <f t="shared" si="2"/>
        <v>5.5</v>
      </c>
      <c r="B14">
        <f t="shared" si="0"/>
        <v>35.901493569340644</v>
      </c>
      <c r="C14">
        <f t="shared" si="3"/>
        <v>21.470544586015677</v>
      </c>
      <c r="D14">
        <f t="shared" si="1"/>
        <v>15.314667425061421</v>
      </c>
      <c r="N14">
        <v>0.9</v>
      </c>
      <c r="O14">
        <f t="shared" si="4"/>
        <v>0.55555555555555558</v>
      </c>
    </row>
    <row r="15" spans="1:15" x14ac:dyDescent="0.3">
      <c r="A15">
        <f t="shared" si="2"/>
        <v>6</v>
      </c>
      <c r="B15">
        <f t="shared" si="0"/>
        <v>38.289681161208293</v>
      </c>
      <c r="C15">
        <f t="shared" si="3"/>
        <v>22.162651181112935</v>
      </c>
      <c r="D15">
        <f t="shared" si="1"/>
        <v>15.59448981046158</v>
      </c>
      <c r="N15">
        <v>1</v>
      </c>
      <c r="O15">
        <f t="shared" si="4"/>
        <v>0.5</v>
      </c>
    </row>
    <row r="16" spans="1:15" x14ac:dyDescent="0.3">
      <c r="A16">
        <f t="shared" si="2"/>
        <v>6.5</v>
      </c>
      <c r="B16">
        <f t="shared" si="0"/>
        <v>40.381706643237862</v>
      </c>
      <c r="C16">
        <f t="shared" si="3"/>
        <v>22.733367215394029</v>
      </c>
      <c r="D16">
        <f t="shared" si="1"/>
        <v>15.81960084575082</v>
      </c>
    </row>
    <row r="17" spans="1:15" x14ac:dyDescent="0.3">
      <c r="A17">
        <f t="shared" si="2"/>
        <v>7</v>
      </c>
      <c r="B17">
        <f t="shared" si="0"/>
        <v>42.176360516486561</v>
      </c>
      <c r="C17">
        <f t="shared" si="3"/>
        <v>23.198617718030714</v>
      </c>
      <c r="D17">
        <f t="shared" si="1"/>
        <v>15.999470376025377</v>
      </c>
      <c r="N17" t="s">
        <v>2</v>
      </c>
      <c r="O17" t="s">
        <v>5</v>
      </c>
    </row>
    <row r="18" spans="1:15" x14ac:dyDescent="0.3">
      <c r="A18">
        <f t="shared" si="2"/>
        <v>7.5</v>
      </c>
      <c r="B18">
        <f t="shared" si="0"/>
        <v>43.688491672636346</v>
      </c>
      <c r="C18">
        <f>($F$2*$G$2)/(($G$2-$C$2*$F$2)*EXP(-$G$2*A18)+$C$2*$F$2)</f>
        <v>23.574359389819438</v>
      </c>
      <c r="D18">
        <f t="shared" si="1"/>
        <v>16.142411393753257</v>
      </c>
      <c r="N18">
        <v>0.05</v>
      </c>
      <c r="O18">
        <f>$G$2/(2*N18)</f>
        <v>5</v>
      </c>
    </row>
    <row r="19" spans="1:15" x14ac:dyDescent="0.3">
      <c r="A19">
        <f t="shared" si="2"/>
        <v>8</v>
      </c>
      <c r="B19">
        <f t="shared" si="0"/>
        <v>44.943401971375138</v>
      </c>
      <c r="C19">
        <f t="shared" si="3"/>
        <v>23.875525832884616</v>
      </c>
      <c r="D19">
        <f t="shared" si="1"/>
        <v>16.255515504477309</v>
      </c>
      <c r="N19">
        <v>0.1</v>
      </c>
      <c r="O19">
        <f t="shared" ref="O19:O28" si="5">$G$2/(2*N19)</f>
        <v>2.5</v>
      </c>
    </row>
    <row r="20" spans="1:15" x14ac:dyDescent="0.3">
      <c r="A20">
        <f t="shared" si="2"/>
        <v>8.5</v>
      </c>
      <c r="B20">
        <f t="shared" si="0"/>
        <v>45.971805534747617</v>
      </c>
      <c r="C20">
        <f t="shared" si="3"/>
        <v>24.115458054125604</v>
      </c>
      <c r="D20">
        <f t="shared" si="1"/>
        <v>16.344704945664873</v>
      </c>
      <c r="N20">
        <v>0.2</v>
      </c>
      <c r="O20">
        <f t="shared" si="5"/>
        <v>1.25</v>
      </c>
    </row>
    <row r="21" spans="1:15" x14ac:dyDescent="0.3">
      <c r="A21">
        <f t="shared" si="2"/>
        <v>9</v>
      </c>
      <c r="B21">
        <f t="shared" si="0"/>
        <v>46.805918323048573</v>
      </c>
      <c r="C21">
        <f t="shared" si="3"/>
        <v>24.305684045905657</v>
      </c>
      <c r="D21">
        <f t="shared" si="1"/>
        <v>16.414846583697702</v>
      </c>
      <c r="N21">
        <v>0.3</v>
      </c>
      <c r="O21">
        <f t="shared" si="5"/>
        <v>0.83333333333333337</v>
      </c>
    </row>
    <row r="22" spans="1:15" x14ac:dyDescent="0.3">
      <c r="A22">
        <f t="shared" si="2"/>
        <v>9.5</v>
      </c>
      <c r="B22">
        <f t="shared" si="0"/>
        <v>47.47679233300817</v>
      </c>
      <c r="C22">
        <f t="shared" si="3"/>
        <v>24.455923775500725</v>
      </c>
      <c r="D22">
        <f t="shared" si="1"/>
        <v>16.469891337310059</v>
      </c>
      <c r="N22">
        <v>0.4</v>
      </c>
      <c r="O22">
        <f t="shared" si="5"/>
        <v>0.625</v>
      </c>
    </row>
    <row r="23" spans="1:15" x14ac:dyDescent="0.3">
      <c r="A23">
        <f t="shared" si="2"/>
        <v>10</v>
      </c>
      <c r="B23">
        <f t="shared" si="0"/>
        <v>48.012740852124985</v>
      </c>
      <c r="C23">
        <f t="shared" si="3"/>
        <v>24.574223334473608</v>
      </c>
      <c r="D23">
        <f t="shared" si="1"/>
        <v>16.513016614685796</v>
      </c>
      <c r="N23">
        <v>0.5</v>
      </c>
      <c r="O23">
        <f t="shared" si="5"/>
        <v>0.5</v>
      </c>
    </row>
    <row r="24" spans="1:15" x14ac:dyDescent="0.3">
      <c r="N24">
        <v>0.6</v>
      </c>
      <c r="O24">
        <f t="shared" si="5"/>
        <v>0.41666666666666669</v>
      </c>
    </row>
    <row r="25" spans="1:15" x14ac:dyDescent="0.3">
      <c r="B25" t="s">
        <v>2</v>
      </c>
      <c r="C25" t="s">
        <v>3</v>
      </c>
      <c r="N25">
        <v>0.7</v>
      </c>
      <c r="O25">
        <f t="shared" si="5"/>
        <v>0.35714285714285715</v>
      </c>
    </row>
    <row r="26" spans="1:15" x14ac:dyDescent="0.3">
      <c r="B26">
        <v>1.0000000000000001E-5</v>
      </c>
      <c r="C26">
        <f>(LN((0.9*$G$2)/(B26*$F$2))-LN(($G$2-0.9*$G$2)/($G$2-B26*$F$2)))/$G$2</f>
        <v>22.141905405780548</v>
      </c>
      <c r="N26">
        <v>0.8</v>
      </c>
      <c r="O26">
        <f t="shared" si="5"/>
        <v>0.3125</v>
      </c>
    </row>
    <row r="27" spans="1:15" x14ac:dyDescent="0.3">
      <c r="B27">
        <f>B26+0.00005</f>
        <v>6.0000000000000002E-5</v>
      </c>
      <c r="C27">
        <f t="shared" ref="C27:C41" si="6">(LN((0.9*$G$2)/(B27*$F$2))-LN(($G$2-0.9*$G$2)/($G$2-B27*$F$2)))/$G$2</f>
        <v>18.556985780930884</v>
      </c>
      <c r="N27">
        <v>0.9</v>
      </c>
      <c r="O27">
        <f t="shared" si="5"/>
        <v>0.27777777777777779</v>
      </c>
    </row>
    <row r="28" spans="1:15" x14ac:dyDescent="0.3">
      <c r="B28">
        <f>B27+0.0005</f>
        <v>5.6000000000000006E-4</v>
      </c>
      <c r="C28">
        <f t="shared" si="6"/>
        <v>14.075740255150942</v>
      </c>
      <c r="N28">
        <v>1</v>
      </c>
      <c r="O28">
        <f t="shared" si="5"/>
        <v>0.25</v>
      </c>
    </row>
    <row r="29" spans="1:15" x14ac:dyDescent="0.3">
      <c r="B29">
        <f t="shared" ref="B29:B33" si="7">B28+0.0005</f>
        <v>1.0600000000000002E-3</v>
      </c>
      <c r="C29">
        <f t="shared" si="6"/>
        <v>12.785404808251819</v>
      </c>
    </row>
    <row r="30" spans="1:15" x14ac:dyDescent="0.3">
      <c r="B30">
        <f t="shared" si="7"/>
        <v>1.5600000000000002E-3</v>
      </c>
      <c r="C30">
        <f t="shared" si="6"/>
        <v>11.998309364590899</v>
      </c>
    </row>
    <row r="31" spans="1:15" x14ac:dyDescent="0.3">
      <c r="B31">
        <f t="shared" si="7"/>
        <v>2.0600000000000002E-3</v>
      </c>
      <c r="C31">
        <f t="shared" si="6"/>
        <v>11.427904996430165</v>
      </c>
    </row>
    <row r="32" spans="1:15" x14ac:dyDescent="0.3">
      <c r="B32">
        <f t="shared" si="7"/>
        <v>2.5600000000000002E-3</v>
      </c>
      <c r="C32">
        <f t="shared" si="6"/>
        <v>10.978834490342852</v>
      </c>
    </row>
    <row r="33" spans="2:3" x14ac:dyDescent="0.3">
      <c r="B33">
        <f t="shared" si="7"/>
        <v>3.0600000000000002E-3</v>
      </c>
      <c r="C33">
        <f t="shared" si="6"/>
        <v>10.607445796735574</v>
      </c>
    </row>
    <row r="34" spans="2:3" x14ac:dyDescent="0.3">
      <c r="B34">
        <f>B33+0.005</f>
        <v>8.0600000000000012E-3</v>
      </c>
      <c r="C34">
        <f t="shared" si="6"/>
        <v>8.518558081118865</v>
      </c>
    </row>
    <row r="35" spans="2:3" x14ac:dyDescent="0.3">
      <c r="B35">
        <f t="shared" ref="B35:B41" si="8">B34+0.005</f>
        <v>1.3060000000000002E-2</v>
      </c>
      <c r="C35">
        <f t="shared" si="6"/>
        <v>7.388896075984257</v>
      </c>
    </row>
    <row r="36" spans="2:3" x14ac:dyDescent="0.3">
      <c r="B36">
        <f t="shared" si="8"/>
        <v>1.8060000000000003E-2</v>
      </c>
      <c r="C36">
        <f t="shared" si="6"/>
        <v>6.5614941040464476</v>
      </c>
    </row>
    <row r="37" spans="2:3" x14ac:dyDescent="0.3">
      <c r="B37">
        <f t="shared" si="8"/>
        <v>2.3060000000000004E-2</v>
      </c>
      <c r="C37">
        <f t="shared" si="6"/>
        <v>5.8759506292981936</v>
      </c>
    </row>
    <row r="38" spans="2:3" x14ac:dyDescent="0.3">
      <c r="B38">
        <f t="shared" si="8"/>
        <v>2.8060000000000005E-2</v>
      </c>
      <c r="C38">
        <f t="shared" si="6"/>
        <v>5.2652290416106089</v>
      </c>
    </row>
    <row r="39" spans="2:3" x14ac:dyDescent="0.3">
      <c r="B39">
        <f t="shared" si="8"/>
        <v>3.3060000000000006E-2</v>
      </c>
      <c r="C39">
        <f t="shared" si="6"/>
        <v>4.692278314082114</v>
      </c>
    </row>
    <row r="40" spans="2:3" x14ac:dyDescent="0.3">
      <c r="B40">
        <f t="shared" si="8"/>
        <v>3.8060000000000004E-2</v>
      </c>
      <c r="C40">
        <f t="shared" si="6"/>
        <v>4.1313503945266437</v>
      </c>
    </row>
    <row r="41" spans="2:3" x14ac:dyDescent="0.3">
      <c r="B41">
        <f t="shared" si="8"/>
        <v>4.3060000000000001E-2</v>
      </c>
      <c r="C41">
        <f t="shared" si="6"/>
        <v>3.5598239559002747</v>
      </c>
    </row>
    <row r="43" spans="2:3" x14ac:dyDescent="0.3">
      <c r="B43" t="s">
        <v>2</v>
      </c>
      <c r="C43" t="s">
        <v>7</v>
      </c>
    </row>
    <row r="44" spans="2:3" x14ac:dyDescent="0.3">
      <c r="B44">
        <v>1.0000000000000001E-5</v>
      </c>
      <c r="C44">
        <f>(LN(($G$2)/(2*B44*$F$2))-LN(($G$2-0.5*$G$2)/($G$2-B44*$F$2)))/$G$2</f>
        <v>17.747456251108112</v>
      </c>
    </row>
    <row r="45" spans="2:3" x14ac:dyDescent="0.3">
      <c r="B45">
        <f>B44+0.00005</f>
        <v>6.0000000000000002E-5</v>
      </c>
      <c r="C45">
        <f t="shared" ref="C45:C59" si="9">(LN(($G$2)/(2*B45*$F$2))-LN(($G$2-0.5*$G$2)/($G$2-B45*$F$2)))/$G$2</f>
        <v>14.162536626258444</v>
      </c>
    </row>
    <row r="46" spans="2:3" x14ac:dyDescent="0.3">
      <c r="B46">
        <f>B45+0.0005</f>
        <v>5.6000000000000006E-4</v>
      </c>
      <c r="C46">
        <f t="shared" si="9"/>
        <v>9.6812911004785018</v>
      </c>
    </row>
    <row r="47" spans="2:3" x14ac:dyDescent="0.3">
      <c r="B47">
        <f t="shared" ref="B47:B51" si="10">B46+0.0005</f>
        <v>1.0600000000000002E-3</v>
      </c>
      <c r="C47">
        <f t="shared" si="9"/>
        <v>8.390955653579379</v>
      </c>
    </row>
    <row r="48" spans="2:3" x14ac:dyDescent="0.3">
      <c r="B48">
        <f t="shared" si="10"/>
        <v>1.5600000000000002E-3</v>
      </c>
      <c r="C48">
        <f t="shared" si="9"/>
        <v>7.6038602099184605</v>
      </c>
    </row>
    <row r="49" spans="2:3" x14ac:dyDescent="0.3">
      <c r="B49">
        <f t="shared" si="10"/>
        <v>2.0600000000000002E-3</v>
      </c>
      <c r="C49">
        <f t="shared" si="9"/>
        <v>7.0334558417577249</v>
      </c>
    </row>
    <row r="50" spans="2:3" x14ac:dyDescent="0.3">
      <c r="B50">
        <f t="shared" si="10"/>
        <v>2.5600000000000002E-3</v>
      </c>
      <c r="C50">
        <f t="shared" si="9"/>
        <v>6.5843853356704134</v>
      </c>
    </row>
    <row r="51" spans="2:3" x14ac:dyDescent="0.3">
      <c r="B51">
        <f t="shared" si="10"/>
        <v>3.0600000000000002E-3</v>
      </c>
      <c r="C51">
        <f t="shared" si="9"/>
        <v>6.2129966420631346</v>
      </c>
    </row>
    <row r="52" spans="2:3" x14ac:dyDescent="0.3">
      <c r="B52">
        <f>B51+0.005</f>
        <v>8.0600000000000012E-3</v>
      </c>
      <c r="C52">
        <f t="shared" si="9"/>
        <v>4.1241089264464268</v>
      </c>
    </row>
    <row r="53" spans="2:3" x14ac:dyDescent="0.3">
      <c r="B53">
        <f t="shared" ref="B53:B59" si="11">B52+0.005</f>
        <v>1.3060000000000002E-2</v>
      </c>
      <c r="C53">
        <f t="shared" si="9"/>
        <v>2.9944469213118179</v>
      </c>
    </row>
    <row r="54" spans="2:3" x14ac:dyDescent="0.3">
      <c r="B54">
        <f t="shared" si="11"/>
        <v>1.8060000000000003E-2</v>
      </c>
      <c r="C54">
        <f t="shared" si="9"/>
        <v>2.167044949374008</v>
      </c>
    </row>
    <row r="55" spans="2:3" x14ac:dyDescent="0.3">
      <c r="B55">
        <f t="shared" si="11"/>
        <v>2.3060000000000004E-2</v>
      </c>
      <c r="C55">
        <f t="shared" si="9"/>
        <v>1.4815014746257544</v>
      </c>
    </row>
    <row r="56" spans="2:3" x14ac:dyDescent="0.3">
      <c r="B56">
        <f t="shared" si="11"/>
        <v>2.8060000000000005E-2</v>
      </c>
      <c r="C56">
        <f t="shared" si="9"/>
        <v>0.87077988693816955</v>
      </c>
    </row>
    <row r="57" spans="2:3" x14ac:dyDescent="0.3">
      <c r="B57">
        <f t="shared" si="11"/>
        <v>3.3060000000000006E-2</v>
      </c>
      <c r="C57">
        <f t="shared" si="9"/>
        <v>0.29782915940967469</v>
      </c>
    </row>
    <row r="58" spans="2:3" x14ac:dyDescent="0.3">
      <c r="B58">
        <f t="shared" si="11"/>
        <v>3.8060000000000004E-2</v>
      </c>
      <c r="C58">
        <f t="shared" si="9"/>
        <v>-0.2630987601457957</v>
      </c>
    </row>
    <row r="59" spans="2:3" x14ac:dyDescent="0.3">
      <c r="B59">
        <f t="shared" si="11"/>
        <v>4.3060000000000001E-2</v>
      </c>
      <c r="C59">
        <f t="shared" si="9"/>
        <v>-0.83462519877216468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B1" workbookViewId="0">
      <selection activeCell="J21" sqref="J21"/>
    </sheetView>
  </sheetViews>
  <sheetFormatPr defaultRowHeight="14.4" x14ac:dyDescent="0.3"/>
  <cols>
    <col min="3" max="3" width="8.88671875" customWidth="1"/>
  </cols>
  <sheetData>
    <row r="1" spans="1:15" x14ac:dyDescent="0.3">
      <c r="A1" s="1"/>
      <c r="B1" t="s">
        <v>1</v>
      </c>
      <c r="C1" t="s">
        <v>1</v>
      </c>
      <c r="D1" t="s">
        <v>1</v>
      </c>
      <c r="F1" t="s">
        <v>2</v>
      </c>
    </row>
    <row r="2" spans="1:15" x14ac:dyDescent="0.3">
      <c r="A2" t="s">
        <v>6</v>
      </c>
      <c r="B2">
        <v>3</v>
      </c>
      <c r="C2">
        <v>5</v>
      </c>
      <c r="D2">
        <v>7</v>
      </c>
      <c r="F2">
        <v>0.02</v>
      </c>
      <c r="G2">
        <v>0.5</v>
      </c>
    </row>
    <row r="3" spans="1:15" x14ac:dyDescent="0.3">
      <c r="A3">
        <v>0</v>
      </c>
      <c r="B3">
        <f>($B$2*$G$2)/(($G$2-$F$2*$B$2)*EXP(-$G$2*A3)+$F$2*$B$2)</f>
        <v>3</v>
      </c>
      <c r="C3">
        <f>($C$2*$G$2)/(($G$2-$F$2*$C$2)*EXP(-$G$2*A3)+$F$2*$C$2)</f>
        <v>5</v>
      </c>
      <c r="D3">
        <f>($D$2*$G$2)/(($G$2-$F$2*$D$2)*EXP(-$G$2*A3)+$F$2*$D$2)</f>
        <v>7</v>
      </c>
      <c r="N3" t="s">
        <v>1</v>
      </c>
      <c r="O3" t="s">
        <v>3</v>
      </c>
    </row>
    <row r="4" spans="1:15" x14ac:dyDescent="0.3">
      <c r="A4">
        <f>A3+0.5</f>
        <v>0.5</v>
      </c>
      <c r="B4">
        <f t="shared" ref="B4:B33" si="0">($B$2*$G$2)/(($G$2-$F$2*$B$2)*EXP(-$G$2*A4)+$F$2*$B$2)</f>
        <v>3.7251130361858302</v>
      </c>
      <c r="C4">
        <f t="shared" ref="C4:C33" si="1">($C$2*$G$2)/(($G$2-$F$2*$C$2)*EXP(-$G$2*A4)+$F$2*$C$2)</f>
        <v>6.0750342562348267</v>
      </c>
      <c r="D4">
        <f t="shared" ref="D4:D33" si="2">($D$2*$G$2)/(($G$2-$F$2*$D$2)*EXP(-$G$2*A4)+$F$2*$D$2)</f>
        <v>8.326032554437818</v>
      </c>
      <c r="N4">
        <v>1</v>
      </c>
      <c r="O4">
        <f>(LN((0.9*$G$2)/(N4*$F$2))-LN(($G$2-0.9*$G$2)/($G$2-N4*$F$2)))/$G$2</f>
        <v>10.750556815368331</v>
      </c>
    </row>
    <row r="5" spans="1:15" x14ac:dyDescent="0.3">
      <c r="A5">
        <f t="shared" ref="A5:A33" si="3">A4+0.5</f>
        <v>1</v>
      </c>
      <c r="B5">
        <f t="shared" si="0"/>
        <v>4.588931328584211</v>
      </c>
      <c r="C5">
        <f t="shared" si="1"/>
        <v>7.2968783185144579</v>
      </c>
      <c r="D5">
        <f t="shared" si="2"/>
        <v>9.7669593046279797</v>
      </c>
      <c r="N5">
        <f>N4+1</f>
        <v>2</v>
      </c>
      <c r="O5">
        <f t="shared" ref="O5:O19" si="4">(LN((0.9*$G$2)/(N5*$F$2))-LN(($G$2-0.9*$G$2)/($G$2-N5*$F$2)))/$G$2</f>
        <v>9.2791432254108486</v>
      </c>
    </row>
    <row r="6" spans="1:15" x14ac:dyDescent="0.3">
      <c r="A6">
        <f t="shared" si="3"/>
        <v>1.5</v>
      </c>
      <c r="B6">
        <f t="shared" si="0"/>
        <v>5.6003315920722772</v>
      </c>
      <c r="C6">
        <f t="shared" si="1"/>
        <v>8.6521170952398325</v>
      </c>
      <c r="D6">
        <f t="shared" si="2"/>
        <v>11.288430530927235</v>
      </c>
      <c r="N6">
        <f t="shared" ref="N6:N19" si="5">N5+1</f>
        <v>3</v>
      </c>
      <c r="O6">
        <f t="shared" si="4"/>
        <v>8.3793094840528504</v>
      </c>
    </row>
    <row r="7" spans="1:15" x14ac:dyDescent="0.3">
      <c r="A7">
        <f t="shared" si="3"/>
        <v>2</v>
      </c>
      <c r="B7">
        <f t="shared" si="0"/>
        <v>6.7608085484401093</v>
      </c>
      <c r="C7">
        <f t="shared" si="1"/>
        <v>10.11524187979224</v>
      </c>
      <c r="D7">
        <f t="shared" si="2"/>
        <v>12.847025748880302</v>
      </c>
      <c r="N7">
        <f t="shared" si="5"/>
        <v>4</v>
      </c>
      <c r="O7">
        <f t="shared" si="4"/>
        <v>7.7109053078795036</v>
      </c>
    </row>
    <row r="8" spans="1:15" x14ac:dyDescent="0.3">
      <c r="A8">
        <f t="shared" si="3"/>
        <v>2.5</v>
      </c>
      <c r="B8">
        <f t="shared" si="0"/>
        <v>8.061824059793226</v>
      </c>
      <c r="C8">
        <f t="shared" si="1"/>
        <v>11.649476456831591</v>
      </c>
      <c r="D8">
        <f t="shared" si="2"/>
        <v>14.394896528295652</v>
      </c>
      <c r="N8">
        <f t="shared" si="5"/>
        <v>5</v>
      </c>
      <c r="O8">
        <f t="shared" si="4"/>
        <v>7.1670378769122207</v>
      </c>
    </row>
    <row r="9" spans="1:15" x14ac:dyDescent="0.3">
      <c r="A9">
        <f t="shared" si="3"/>
        <v>3</v>
      </c>
      <c r="B9">
        <f t="shared" si="0"/>
        <v>9.4830312571930158</v>
      </c>
      <c r="C9">
        <f t="shared" si="1"/>
        <v>13.209895556096566</v>
      </c>
      <c r="D9">
        <f t="shared" si="2"/>
        <v>15.885489573428941</v>
      </c>
      <c r="N9">
        <f t="shared" si="5"/>
        <v>6</v>
      </c>
      <c r="O9">
        <f t="shared" si="4"/>
        <v>6.6998081745492097</v>
      </c>
    </row>
    <row r="10" spans="1:15" x14ac:dyDescent="0.3">
      <c r="A10">
        <f t="shared" si="3"/>
        <v>3.5</v>
      </c>
      <c r="B10">
        <f t="shared" si="0"/>
        <v>10.992189050854657</v>
      </c>
      <c r="C10">
        <f t="shared" si="1"/>
        <v>14.748429195790928</v>
      </c>
      <c r="D10">
        <f t="shared" si="2"/>
        <v>17.278948712146114</v>
      </c>
      <c r="N10">
        <f t="shared" si="5"/>
        <v>7</v>
      </c>
      <c r="O10">
        <f t="shared" si="4"/>
        <v>6.2833723723541421</v>
      </c>
    </row>
    <row r="11" spans="1:15" x14ac:dyDescent="0.3">
      <c r="A11">
        <f t="shared" si="3"/>
        <v>4</v>
      </c>
      <c r="B11">
        <f t="shared" si="0"/>
        <v>12.547311244765744</v>
      </c>
      <c r="C11">
        <f t="shared" si="1"/>
        <v>16.219641107098479</v>
      </c>
      <c r="D11">
        <f t="shared" si="2"/>
        <v>18.545925081636025</v>
      </c>
      <c r="N11">
        <f t="shared" si="5"/>
        <v>8</v>
      </c>
      <c r="O11">
        <f t="shared" si="4"/>
        <v>5.9019927594252</v>
      </c>
    </row>
    <row r="12" spans="1:15" x14ac:dyDescent="0.3">
      <c r="A12">
        <f t="shared" si="3"/>
        <v>4.5</v>
      </c>
      <c r="B12">
        <f t="shared" si="0"/>
        <v>14.100970248451112</v>
      </c>
      <c r="C12">
        <f t="shared" si="1"/>
        <v>17.585857165853387</v>
      </c>
      <c r="D12">
        <f t="shared" si="2"/>
        <v>19.6691402395839</v>
      </c>
      <c r="N12">
        <f t="shared" si="5"/>
        <v>9</v>
      </c>
      <c r="O12">
        <f t="shared" si="4"/>
        <v>5.5451774444795632</v>
      </c>
    </row>
    <row r="13" spans="1:15" x14ac:dyDescent="0.3">
      <c r="A13">
        <f t="shared" si="3"/>
        <v>5</v>
      </c>
      <c r="B13">
        <f t="shared" si="0"/>
        <v>15.605915364430794</v>
      </c>
      <c r="C13">
        <f t="shared" si="1"/>
        <v>18.820482785729219</v>
      </c>
      <c r="D13">
        <f t="shared" si="2"/>
        <v>20.642805217005257</v>
      </c>
      <c r="N13">
        <f t="shared" si="5"/>
        <v>10</v>
      </c>
      <c r="O13">
        <f t="shared" si="4"/>
        <v>5.2053793708887675</v>
      </c>
    </row>
    <row r="14" spans="1:15" x14ac:dyDescent="0.3">
      <c r="A14">
        <f t="shared" si="3"/>
        <v>5.5</v>
      </c>
      <c r="B14">
        <f t="shared" si="0"/>
        <v>17.020647158991906</v>
      </c>
      <c r="C14">
        <f t="shared" si="1"/>
        <v>19.909032527331661</v>
      </c>
      <c r="D14">
        <f t="shared" si="2"/>
        <v>21.470544586015677</v>
      </c>
      <c r="N14">
        <f t="shared" si="5"/>
        <v>11</v>
      </c>
      <c r="O14">
        <f t="shared" si="4"/>
        <v>4.8767732683062155</v>
      </c>
    </row>
    <row r="15" spans="1:15" x14ac:dyDescent="0.3">
      <c r="A15">
        <f t="shared" si="3"/>
        <v>6</v>
      </c>
      <c r="B15">
        <f t="shared" si="0"/>
        <v>18.313607321595192</v>
      </c>
      <c r="C15">
        <f t="shared" si="1"/>
        <v>20.848130755028844</v>
      </c>
      <c r="D15">
        <f t="shared" si="2"/>
        <v>22.162651181112935</v>
      </c>
      <c r="N15">
        <f t="shared" si="5"/>
        <v>12</v>
      </c>
      <c r="O15">
        <f t="shared" si="4"/>
        <v>4.5545345700195119</v>
      </c>
    </row>
    <row r="16" spans="1:15" x14ac:dyDescent="0.3">
      <c r="A16">
        <f t="shared" si="3"/>
        <v>6.5</v>
      </c>
      <c r="B16">
        <f t="shared" si="0"/>
        <v>19.465187120199001</v>
      </c>
      <c r="C16">
        <f t="shared" si="1"/>
        <v>21.643207151111209</v>
      </c>
      <c r="D16">
        <f t="shared" si="2"/>
        <v>22.733367215394029</v>
      </c>
      <c r="N16">
        <f t="shared" si="5"/>
        <v>13</v>
      </c>
      <c r="O16">
        <f t="shared" si="4"/>
        <v>4.2343637393253664</v>
      </c>
    </row>
    <row r="17" spans="1:15" x14ac:dyDescent="0.3">
      <c r="A17">
        <f t="shared" si="3"/>
        <v>7</v>
      </c>
      <c r="B17">
        <f t="shared" si="0"/>
        <v>20.467519432048881</v>
      </c>
      <c r="C17">
        <f t="shared" si="1"/>
        <v>22.305704370479035</v>
      </c>
      <c r="D17">
        <f t="shared" si="2"/>
        <v>23.198617718030714</v>
      </c>
      <c r="N17">
        <f t="shared" si="5"/>
        <v>14</v>
      </c>
      <c r="O17">
        <f t="shared" si="4"/>
        <v>3.9121250410386628</v>
      </c>
    </row>
    <row r="18" spans="1:15" x14ac:dyDescent="0.3">
      <c r="A18">
        <f t="shared" si="3"/>
        <v>7.5</v>
      </c>
      <c r="B18">
        <f t="shared" si="0"/>
        <v>21.322625947826065</v>
      </c>
      <c r="C18">
        <f t="shared" si="1"/>
        <v>22.850436926641883</v>
      </c>
      <c r="D18">
        <f t="shared" si="2"/>
        <v>23.574359389819438</v>
      </c>
      <c r="N18">
        <f t="shared" si="5"/>
        <v>15</v>
      </c>
      <c r="O18">
        <f t="shared" si="4"/>
        <v>3.5835189384561104</v>
      </c>
    </row>
    <row r="19" spans="1:15" x14ac:dyDescent="0.3">
      <c r="A19">
        <f t="shared" si="3"/>
        <v>8</v>
      </c>
      <c r="B19">
        <f t="shared" si="0"/>
        <v>22.039739347942561</v>
      </c>
      <c r="C19">
        <f t="shared" si="1"/>
        <v>23.293461483964286</v>
      </c>
      <c r="D19">
        <f t="shared" si="2"/>
        <v>23.875525832884616</v>
      </c>
      <c r="N19">
        <f t="shared" si="5"/>
        <v>16</v>
      </c>
      <c r="O19">
        <f t="shared" si="4"/>
        <v>3.2437208648653151</v>
      </c>
    </row>
    <row r="20" spans="1:15" x14ac:dyDescent="0.3">
      <c r="A20">
        <f t="shared" si="3"/>
        <v>8.5</v>
      </c>
      <c r="B20">
        <f t="shared" si="0"/>
        <v>22.632537411041355</v>
      </c>
      <c r="C20">
        <f t="shared" si="1"/>
        <v>23.650570898490255</v>
      </c>
      <c r="D20">
        <f t="shared" si="2"/>
        <v>24.115458054125604</v>
      </c>
    </row>
    <row r="21" spans="1:15" x14ac:dyDescent="0.3">
      <c r="A21">
        <f t="shared" si="3"/>
        <v>9</v>
      </c>
      <c r="B21">
        <f t="shared" si="0"/>
        <v>23.116769816940593</v>
      </c>
      <c r="C21">
        <f t="shared" si="1"/>
        <v>23.936364058159207</v>
      </c>
      <c r="D21">
        <f t="shared" si="2"/>
        <v>24.305684045905657</v>
      </c>
      <c r="N21" t="s">
        <v>1</v>
      </c>
      <c r="O21" t="s">
        <v>7</v>
      </c>
    </row>
    <row r="22" spans="1:15" x14ac:dyDescent="0.3">
      <c r="A22">
        <f t="shared" si="3"/>
        <v>9.5</v>
      </c>
      <c r="B22">
        <f t="shared" si="0"/>
        <v>23.508486118390547</v>
      </c>
      <c r="C22">
        <f t="shared" si="1"/>
        <v>24.1637697177737</v>
      </c>
      <c r="D22">
        <f t="shared" si="2"/>
        <v>24.455923775500725</v>
      </c>
      <c r="N22">
        <v>1</v>
      </c>
      <c r="O22">
        <f>(LN(($G$2)/(2*N22*$F$2))-LN(($G$2-0.5*$G$2)/($G$2-N22*$F$2)))/$G$2</f>
        <v>6.3561076606958915</v>
      </c>
    </row>
    <row r="23" spans="1:15" x14ac:dyDescent="0.3">
      <c r="A23">
        <f t="shared" si="3"/>
        <v>10</v>
      </c>
      <c r="B23">
        <f t="shared" si="0"/>
        <v>23.822873437045299</v>
      </c>
      <c r="C23">
        <f t="shared" si="1"/>
        <v>24.343888673466189</v>
      </c>
      <c r="D23">
        <f t="shared" si="2"/>
        <v>24.574223334473608</v>
      </c>
      <c r="N23">
        <f>N22+1</f>
        <v>2</v>
      </c>
      <c r="O23">
        <f t="shared" ref="O23:O37" si="6">(LN(($G$2)/(2*N23*$F$2))-LN(($G$2-0.5*$G$2)/($G$2-N23*$F$2)))/$G$2</f>
        <v>4.8846940707384086</v>
      </c>
    </row>
    <row r="24" spans="1:15" x14ac:dyDescent="0.3">
      <c r="A24">
        <f t="shared" si="3"/>
        <v>10.5</v>
      </c>
      <c r="B24">
        <f t="shared" si="0"/>
        <v>24.073604334353046</v>
      </c>
      <c r="C24">
        <f t="shared" si="1"/>
        <v>24.486036296053737</v>
      </c>
      <c r="D24">
        <f t="shared" si="2"/>
        <v>24.667150870729756</v>
      </c>
      <c r="N24">
        <f t="shared" ref="N24:N37" si="7">N23+1</f>
        <v>3</v>
      </c>
      <c r="O24">
        <f t="shared" si="6"/>
        <v>3.9848603293804121</v>
      </c>
    </row>
    <row r="25" spans="1:15" x14ac:dyDescent="0.3">
      <c r="A25">
        <f t="shared" si="3"/>
        <v>11</v>
      </c>
      <c r="B25">
        <f t="shared" si="0"/>
        <v>24.272559705874535</v>
      </c>
      <c r="C25">
        <f t="shared" si="1"/>
        <v>24.597896083360855</v>
      </c>
      <c r="D25">
        <f t="shared" si="2"/>
        <v>24.740011160292994</v>
      </c>
      <c r="N25">
        <f t="shared" si="7"/>
        <v>4</v>
      </c>
      <c r="O25">
        <f t="shared" si="6"/>
        <v>3.3164561532070644</v>
      </c>
    </row>
    <row r="26" spans="1:15" x14ac:dyDescent="0.3">
      <c r="A26">
        <f t="shared" si="3"/>
        <v>11.5</v>
      </c>
      <c r="B26">
        <f t="shared" si="0"/>
        <v>24.429798904679679</v>
      </c>
      <c r="C26">
        <f t="shared" si="1"/>
        <v>24.685723019304799</v>
      </c>
      <c r="D26">
        <f t="shared" si="2"/>
        <v>24.797053635687092</v>
      </c>
      <c r="N26">
        <f t="shared" si="7"/>
        <v>5</v>
      </c>
      <c r="O26">
        <f t="shared" si="6"/>
        <v>2.7725887222397816</v>
      </c>
    </row>
    <row r="27" spans="1:15" x14ac:dyDescent="0.3">
      <c r="A27">
        <f t="shared" si="3"/>
        <v>12</v>
      </c>
      <c r="B27">
        <f t="shared" si="0"/>
        <v>24.5536751775293</v>
      </c>
      <c r="C27">
        <f t="shared" si="1"/>
        <v>24.754558338543681</v>
      </c>
      <c r="D27">
        <f t="shared" si="2"/>
        <v>24.84166088885647</v>
      </c>
      <c r="N27">
        <f t="shared" si="7"/>
        <v>6</v>
      </c>
      <c r="O27">
        <f t="shared" si="6"/>
        <v>2.3053590198767711</v>
      </c>
    </row>
    <row r="28" spans="1:15" x14ac:dyDescent="0.3">
      <c r="A28">
        <f t="shared" si="3"/>
        <v>12.5</v>
      </c>
      <c r="B28">
        <f t="shared" si="0"/>
        <v>24.651023747788123</v>
      </c>
      <c r="C28">
        <f t="shared" si="1"/>
        <v>24.808433825234975</v>
      </c>
      <c r="D28">
        <f t="shared" si="2"/>
        <v>24.876512372616645</v>
      </c>
      <c r="N28">
        <f t="shared" si="7"/>
        <v>7</v>
      </c>
      <c r="O28">
        <f t="shared" si="6"/>
        <v>1.8889232176817026</v>
      </c>
    </row>
    <row r="29" spans="1:15" x14ac:dyDescent="0.3">
      <c r="A29">
        <f t="shared" si="3"/>
        <v>13</v>
      </c>
      <c r="B29">
        <f t="shared" si="0"/>
        <v>24.727375229563023</v>
      </c>
      <c r="C29">
        <f t="shared" si="1"/>
        <v>24.850554807739229</v>
      </c>
      <c r="D29">
        <f t="shared" si="2"/>
        <v>24.903722544935466</v>
      </c>
      <c r="N29">
        <f t="shared" si="7"/>
        <v>8</v>
      </c>
      <c r="O29">
        <f t="shared" si="6"/>
        <v>1.5075436047527602</v>
      </c>
    </row>
    <row r="30" spans="1:15" x14ac:dyDescent="0.3">
      <c r="A30">
        <f t="shared" si="3"/>
        <v>13.5</v>
      </c>
      <c r="B30">
        <f t="shared" si="0"/>
        <v>24.787166222891326</v>
      </c>
      <c r="C30">
        <f t="shared" si="1"/>
        <v>24.883457865163457</v>
      </c>
      <c r="D30">
        <f t="shared" si="2"/>
        <v>24.924955114874773</v>
      </c>
      <c r="N30">
        <f t="shared" si="7"/>
        <v>9</v>
      </c>
      <c r="O30">
        <f t="shared" si="6"/>
        <v>1.1507282898071236</v>
      </c>
    </row>
    <row r="31" spans="1:15" x14ac:dyDescent="0.3">
      <c r="A31">
        <f t="shared" si="3"/>
        <v>14</v>
      </c>
      <c r="B31">
        <f t="shared" si="0"/>
        <v>24.833932157632109</v>
      </c>
      <c r="C31">
        <f t="shared" si="1"/>
        <v>24.909143206131652</v>
      </c>
      <c r="D31">
        <f t="shared" si="2"/>
        <v>24.941516151728248</v>
      </c>
      <c r="N31">
        <f t="shared" si="7"/>
        <v>10</v>
      </c>
      <c r="O31">
        <f t="shared" si="6"/>
        <v>0.81093021621632877</v>
      </c>
    </row>
    <row r="32" spans="1:15" x14ac:dyDescent="0.3">
      <c r="A32">
        <f t="shared" si="3"/>
        <v>14.5</v>
      </c>
      <c r="B32">
        <f t="shared" si="0"/>
        <v>24.87047591641613</v>
      </c>
      <c r="C32">
        <f t="shared" si="1"/>
        <v>24.929183728724436</v>
      </c>
      <c r="D32">
        <f t="shared" si="2"/>
        <v>24.954429151929432</v>
      </c>
      <c r="N32">
        <f t="shared" si="7"/>
        <v>11</v>
      </c>
      <c r="O32">
        <f t="shared" si="6"/>
        <v>0.48232411363377647</v>
      </c>
    </row>
    <row r="33" spans="1:15" x14ac:dyDescent="0.3">
      <c r="A33">
        <f t="shared" si="3"/>
        <v>15</v>
      </c>
      <c r="B33">
        <f t="shared" si="0"/>
        <v>24.899010806133894</v>
      </c>
      <c r="C33">
        <f t="shared" si="1"/>
        <v>24.944813653807316</v>
      </c>
      <c r="D33">
        <f t="shared" si="2"/>
        <v>24.964495071915376</v>
      </c>
      <c r="N33">
        <f t="shared" si="7"/>
        <v>12</v>
      </c>
      <c r="O33">
        <f t="shared" si="6"/>
        <v>0.16008541534707316</v>
      </c>
    </row>
    <row r="34" spans="1:15" x14ac:dyDescent="0.3">
      <c r="N34">
        <f t="shared" si="7"/>
        <v>13</v>
      </c>
      <c r="O34">
        <f t="shared" si="6"/>
        <v>-0.16008541534707316</v>
      </c>
    </row>
    <row r="35" spans="1:15" x14ac:dyDescent="0.3">
      <c r="N35">
        <f t="shared" si="7"/>
        <v>14</v>
      </c>
      <c r="O35">
        <f t="shared" si="6"/>
        <v>-0.48232411363377647</v>
      </c>
    </row>
    <row r="36" spans="1:15" x14ac:dyDescent="0.3">
      <c r="N36">
        <f t="shared" si="7"/>
        <v>15</v>
      </c>
      <c r="O36">
        <f t="shared" si="6"/>
        <v>-0.81093021621632877</v>
      </c>
    </row>
    <row r="37" spans="1:15" x14ac:dyDescent="0.3">
      <c r="N37">
        <f t="shared" si="7"/>
        <v>16</v>
      </c>
      <c r="O37">
        <f t="shared" si="6"/>
        <v>-1.1507282898071236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2022-12-11T11:24:11Z</dcterms:modified>
</cp:coreProperties>
</file>